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120" windowWidth="19440" windowHeight="9015"/>
  </bookViews>
  <sheets>
    <sheet name="Índice" sheetId="5" r:id="rId1"/>
    <sheet name="15.1" sheetId="11" r:id="rId2"/>
    <sheet name="15.2" sheetId="6" r:id="rId3"/>
    <sheet name="15.3" sheetId="7" r:id="rId4"/>
    <sheet name="15.4" sheetId="8" r:id="rId5"/>
    <sheet name="15.5" sheetId="9" r:id="rId6"/>
    <sheet name="15.6" sheetId="10" r:id="rId7"/>
    <sheet name="15.7" sheetId="1" r:id="rId8"/>
    <sheet name="15.8" sheetId="2" r:id="rId9"/>
    <sheet name="15.9" sheetId="3" r:id="rId10"/>
    <sheet name="15.10" sheetId="4" r:id="rId11"/>
    <sheet name="15.11" sheetId="12" r:id="rId12"/>
    <sheet name="15.12" sheetId="13" r:id="rId13"/>
  </sheets>
  <definedNames>
    <definedName name="_AMO_UniqueIdentifier" hidden="1">"'415e739b-84c7-4685-bf1b-21ebe3be190a'"</definedName>
    <definedName name="_Fill" localSheetId="1" hidden="1">#REF!</definedName>
    <definedName name="_Fill" localSheetId="11" hidden="1">#REF!</definedName>
    <definedName name="_Fill" localSheetId="12" hidden="1">#REF!</definedName>
    <definedName name="_Fill" localSheetId="4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" hidden="1">#REF!</definedName>
    <definedName name="a" localSheetId="12" hidden="1">#REF!</definedName>
    <definedName name="a" localSheetId="4" hidden="1">#REF!</definedName>
    <definedName name="a" localSheetId="0" hidden="1">#REF!</definedName>
    <definedName name="a" hidden="1">#REF!</definedName>
    <definedName name="_xlnm.Print_Area" localSheetId="1">'15.1'!$A$1:$Q$53</definedName>
    <definedName name="_xlnm.Print_Area" localSheetId="10">'15.10'!$A$1:$S$45</definedName>
    <definedName name="_xlnm.Print_Area" localSheetId="11">'15.11'!$A$1:$D$295</definedName>
    <definedName name="_xlnm.Print_Area" localSheetId="12">'15.12'!$A$1:$E$294</definedName>
    <definedName name="_xlnm.Print_Area" localSheetId="2">'15.2'!$A$1:$G$877</definedName>
    <definedName name="_xlnm.Print_Area" localSheetId="3">'15.3'!$A$1:$F$877</definedName>
    <definedName name="_xlnm.Print_Area" localSheetId="4">'15.4'!$A$1:$O$880</definedName>
    <definedName name="_xlnm.Print_Area" localSheetId="5">'15.5'!$A$1:$N$881</definedName>
    <definedName name="_xlnm.Print_Area" localSheetId="6">'15.6'!$A$1:$M$881</definedName>
    <definedName name="_xlnm.Print_Area" localSheetId="7">'15.7'!$A$1:$D$733</definedName>
    <definedName name="_xlnm.Print_Area" localSheetId="8">'15.8'!$A$1:$M$670</definedName>
    <definedName name="_xlnm.Print_Area" localSheetId="9">'15.9'!$A$1:$I$667</definedName>
    <definedName name="_xlnm.Print_Area" localSheetId="0">Índice!$A$1:$B$15</definedName>
    <definedName name="asaaa" localSheetId="1" hidden="1">#REF!</definedName>
    <definedName name="asaaa" localSheetId="0" hidden="1">#REF!</definedName>
    <definedName name="asaaa" hidden="1">#REF!</definedName>
    <definedName name="b" localSheetId="1" hidden="1">#REF!</definedName>
    <definedName name="b" localSheetId="0" hidden="1">#REF!</definedName>
    <definedName name="b" hidden="1">#REF!</definedName>
    <definedName name="cero" localSheetId="0" hidden="1">#REF!</definedName>
    <definedName name="cero" hidden="1">#REF!</definedName>
    <definedName name="consari" localSheetId="1" hidden="1">#REF!</definedName>
    <definedName name="consari" localSheetId="0" hidden="1">#REF!</definedName>
    <definedName name="consari" hidden="1">#REF!</definedName>
    <definedName name="delll" localSheetId="1" hidden="1">#REF!</definedName>
    <definedName name="delll" localSheetId="12" hidden="1">#REF!</definedName>
    <definedName name="delll" localSheetId="4" hidden="1">#REF!</definedName>
    <definedName name="delll" localSheetId="0" hidden="1">#REF!</definedName>
    <definedName name="delll" hidden="1">#REF!</definedName>
    <definedName name="fhjkg" localSheetId="1" hidden="1">#REF!</definedName>
    <definedName name="fhjkg" localSheetId="0" hidden="1">#REF!</definedName>
    <definedName name="fhjkg" hidden="1">#REF!</definedName>
    <definedName name="Fill" localSheetId="1" hidden="1">#REF!</definedName>
    <definedName name="Fill" localSheetId="11" hidden="1">#REF!</definedName>
    <definedName name="Fill" localSheetId="12" hidden="1">#REF!</definedName>
    <definedName name="Fill" localSheetId="4" hidden="1">#REF!</definedName>
    <definedName name="Fill" localSheetId="0" hidden="1">#REF!</definedName>
    <definedName name="Fill" hidden="1">#REF!</definedName>
    <definedName name="sdsd" localSheetId="0" hidden="1">#REF!</definedName>
    <definedName name="sdsd" hidden="1">#REF!</definedName>
    <definedName name="_xlnm.Print_Titles" localSheetId="1">'15.1'!$1:$14</definedName>
    <definedName name="_xlnm.Print_Titles" localSheetId="11">'15.11'!$1:$9</definedName>
    <definedName name="_xlnm.Print_Titles" localSheetId="12">'15.12'!$1:$9</definedName>
    <definedName name="_xlnm.Print_Titles" localSheetId="2">'15.2'!$1:$7</definedName>
    <definedName name="_xlnm.Print_Titles" localSheetId="3">'15.3'!$1:$7</definedName>
    <definedName name="_xlnm.Print_Titles" localSheetId="4">'15.4'!$1:$12</definedName>
    <definedName name="_xlnm.Print_Titles" localSheetId="5">'15.5'!$1:$13</definedName>
    <definedName name="_xlnm.Print_Titles" localSheetId="6">'15.6'!$1:$13</definedName>
    <definedName name="_xlnm.Print_Titles" localSheetId="7">'15.7'!$1:$8</definedName>
    <definedName name="_xlnm.Print_Titles" localSheetId="8">'15.8'!$1:$13</definedName>
    <definedName name="_xlnm.Print_Titles" localSheetId="9">'15.9'!$1:$13</definedName>
    <definedName name="uno" localSheetId="1" hidden="1">#REF!</definedName>
    <definedName name="uno" localSheetId="0" hidden="1">#REF!</definedName>
    <definedName name="uno" hidden="1">#REF!</definedName>
    <definedName name="w" localSheetId="1" hidden="1">#REF!</definedName>
    <definedName name="w" localSheetId="0" hidden="1">#REF!</definedName>
    <definedName name="w" hidden="1">#REF!</definedName>
    <definedName name="x" localSheetId="1" hidden="1">#REF!</definedName>
    <definedName name="x" localSheetId="0" hidden="1">#REF!</definedName>
    <definedName name="x" hidden="1">#REF!</definedName>
    <definedName name="xxxxxx" localSheetId="1" hidden="1">#REF!</definedName>
    <definedName name="xxxxxx" localSheetId="0" hidden="1">#REF!</definedName>
    <definedName name="xxxxxx" hidden="1">#REF!</definedName>
  </definedNames>
  <calcPr calcId="162913"/>
</workbook>
</file>

<file path=xl/calcChain.xml><?xml version="1.0" encoding="utf-8"?>
<calcChain xmlns="http://schemas.openxmlformats.org/spreadsheetml/2006/main">
  <c r="B15" i="11" l="1"/>
  <c r="G15" i="11"/>
  <c r="H15" i="11"/>
  <c r="I15" i="11"/>
  <c r="J15" i="11"/>
  <c r="L15" i="11"/>
  <c r="M15" i="11"/>
  <c r="N15" i="11"/>
  <c r="O15" i="11"/>
  <c r="P15" i="11"/>
  <c r="Q15" i="11"/>
  <c r="D17" i="11"/>
  <c r="F17" i="11"/>
  <c r="F15" i="11" s="1"/>
  <c r="F18" i="11"/>
  <c r="D18" i="11" s="1"/>
  <c r="D19" i="11"/>
  <c r="F19" i="11"/>
  <c r="F20" i="11"/>
  <c r="D20" i="11" s="1"/>
  <c r="D21" i="11"/>
  <c r="F21" i="11"/>
  <c r="F22" i="11"/>
  <c r="D22" i="11" s="1"/>
  <c r="D23" i="11"/>
  <c r="F23" i="11"/>
  <c r="F24" i="11"/>
  <c r="D24" i="11" s="1"/>
  <c r="D25" i="11"/>
  <c r="F25" i="11"/>
  <c r="F26" i="11"/>
  <c r="D26" i="11" s="1"/>
  <c r="D27" i="11"/>
  <c r="F27" i="11"/>
  <c r="F28" i="11"/>
  <c r="D28" i="11" s="1"/>
  <c r="D29" i="11"/>
  <c r="F29" i="11"/>
  <c r="F30" i="11"/>
  <c r="D30" i="11" s="1"/>
  <c r="D31" i="11"/>
  <c r="F31" i="11"/>
  <c r="F32" i="11"/>
  <c r="D32" i="11" s="1"/>
  <c r="D33" i="11"/>
  <c r="F33" i="11"/>
  <c r="F34" i="11"/>
  <c r="D34" i="11" s="1"/>
  <c r="D35" i="11"/>
  <c r="F35" i="11"/>
  <c r="F36" i="11"/>
  <c r="D36" i="11" s="1"/>
  <c r="D37" i="11"/>
  <c r="F37" i="11"/>
  <c r="F38" i="11"/>
  <c r="D38" i="11" s="1"/>
  <c r="D39" i="11"/>
  <c r="F39" i="11"/>
  <c r="F40" i="11"/>
  <c r="D40" i="11" s="1"/>
  <c r="D41" i="11"/>
  <c r="F41" i="11"/>
  <c r="F42" i="11"/>
  <c r="D42" i="11" s="1"/>
  <c r="D43" i="11"/>
  <c r="F43" i="11"/>
  <c r="F44" i="11"/>
  <c r="D44" i="11" s="1"/>
  <c r="D45" i="11"/>
  <c r="F45" i="11"/>
  <c r="F46" i="11"/>
  <c r="D46" i="11" s="1"/>
  <c r="D47" i="11"/>
  <c r="F47" i="11"/>
  <c r="F48" i="11"/>
  <c r="D48" i="11" s="1"/>
  <c r="D15" i="11" l="1"/>
  <c r="N843" i="9" l="1"/>
  <c r="G876" i="10" l="1"/>
  <c r="B876" i="10"/>
  <c r="G875" i="10"/>
  <c r="B875" i="10"/>
  <c r="G874" i="10"/>
  <c r="B874" i="10"/>
  <c r="G873" i="10"/>
  <c r="B873" i="10"/>
  <c r="G872" i="10"/>
  <c r="B872" i="10"/>
  <c r="G871" i="10"/>
  <c r="B871" i="10"/>
  <c r="G870" i="10"/>
  <c r="B870" i="10"/>
  <c r="G869" i="10"/>
  <c r="B869" i="10"/>
  <c r="G868" i="10"/>
  <c r="B868" i="10"/>
  <c r="G867" i="10"/>
  <c r="B867" i="10"/>
  <c r="G866" i="10"/>
  <c r="B866" i="10"/>
  <c r="G865" i="10"/>
  <c r="B865" i="10"/>
  <c r="G864" i="10"/>
  <c r="B864" i="10"/>
  <c r="G863" i="10"/>
  <c r="B863" i="10"/>
  <c r="G862" i="10"/>
  <c r="B862" i="10"/>
  <c r="G861" i="10"/>
  <c r="B861" i="10"/>
  <c r="G860" i="10"/>
  <c r="B860" i="10"/>
  <c r="G859" i="10"/>
  <c r="B859" i="10"/>
  <c r="G858" i="10"/>
  <c r="B858" i="10"/>
  <c r="G857" i="10"/>
  <c r="B857" i="10"/>
  <c r="G856" i="10"/>
  <c r="B856" i="10"/>
  <c r="G855" i="10"/>
  <c r="B855" i="10"/>
  <c r="G854" i="10"/>
  <c r="B854" i="10"/>
  <c r="G853" i="10"/>
  <c r="B853" i="10"/>
  <c r="G852" i="10"/>
  <c r="B852" i="10"/>
  <c r="G851" i="10"/>
  <c r="B851" i="10"/>
  <c r="G850" i="10"/>
  <c r="B850" i="10"/>
  <c r="G849" i="10"/>
  <c r="B849" i="10"/>
  <c r="G848" i="10"/>
  <c r="B848" i="10"/>
  <c r="G847" i="10"/>
  <c r="B847" i="10"/>
  <c r="G846" i="10"/>
  <c r="B846" i="10"/>
  <c r="G845" i="10"/>
  <c r="B845" i="10"/>
  <c r="B843" i="10" s="1"/>
  <c r="M843" i="10"/>
  <c r="L843" i="10"/>
  <c r="J843" i="10"/>
  <c r="I843" i="10"/>
  <c r="G843" i="10"/>
  <c r="E843" i="10"/>
  <c r="D843" i="10"/>
  <c r="C843" i="10"/>
  <c r="G840" i="10"/>
  <c r="B840" i="10"/>
  <c r="G839" i="10"/>
  <c r="B839" i="10"/>
  <c r="G838" i="10"/>
  <c r="B838" i="10"/>
  <c r="G837" i="10"/>
  <c r="B837" i="10"/>
  <c r="G836" i="10"/>
  <c r="B836" i="10"/>
  <c r="G835" i="10"/>
  <c r="B835" i="10"/>
  <c r="G834" i="10"/>
  <c r="B834" i="10"/>
  <c r="G833" i="10"/>
  <c r="B833" i="10"/>
  <c r="G832" i="10"/>
  <c r="B832" i="10"/>
  <c r="G831" i="10"/>
  <c r="B831" i="10"/>
  <c r="G830" i="10"/>
  <c r="B830" i="10"/>
  <c r="G829" i="10"/>
  <c r="B829" i="10"/>
  <c r="G828" i="10"/>
  <c r="B828" i="10"/>
  <c r="G827" i="10"/>
  <c r="B827" i="10"/>
  <c r="G826" i="10"/>
  <c r="B826" i="10"/>
  <c r="G825" i="10"/>
  <c r="B825" i="10"/>
  <c r="G824" i="10"/>
  <c r="B824" i="10"/>
  <c r="G823" i="10"/>
  <c r="B823" i="10"/>
  <c r="G822" i="10"/>
  <c r="B822" i="10"/>
  <c r="G821" i="10"/>
  <c r="B821" i="10"/>
  <c r="G820" i="10"/>
  <c r="B820" i="10"/>
  <c r="G819" i="10"/>
  <c r="B819" i="10"/>
  <c r="G818" i="10"/>
  <c r="B818" i="10"/>
  <c r="G817" i="10"/>
  <c r="B817" i="10"/>
  <c r="G816" i="10"/>
  <c r="B816" i="10"/>
  <c r="G815" i="10"/>
  <c r="B815" i="10"/>
  <c r="G814" i="10"/>
  <c r="B814" i="10"/>
  <c r="G813" i="10"/>
  <c r="B813" i="10"/>
  <c r="G812" i="10"/>
  <c r="B812" i="10"/>
  <c r="G811" i="10"/>
  <c r="B811" i="10"/>
  <c r="G810" i="10"/>
  <c r="B810" i="10"/>
  <c r="G809" i="10"/>
  <c r="G807" i="10" s="1"/>
  <c r="B809" i="10"/>
  <c r="M807" i="10"/>
  <c r="L807" i="10"/>
  <c r="J807" i="10"/>
  <c r="I807" i="10"/>
  <c r="E807" i="10"/>
  <c r="D807" i="10"/>
  <c r="C807" i="10"/>
  <c r="B807" i="10"/>
  <c r="G804" i="10"/>
  <c r="B804" i="10"/>
  <c r="G803" i="10"/>
  <c r="B803" i="10"/>
  <c r="G802" i="10"/>
  <c r="B802" i="10"/>
  <c r="G801" i="10"/>
  <c r="B801" i="10"/>
  <c r="G800" i="10"/>
  <c r="B800" i="10"/>
  <c r="G799" i="10"/>
  <c r="B799" i="10"/>
  <c r="G798" i="10"/>
  <c r="B798" i="10"/>
  <c r="G797" i="10"/>
  <c r="B797" i="10"/>
  <c r="G796" i="10"/>
  <c r="B796" i="10"/>
  <c r="G795" i="10"/>
  <c r="B795" i="10"/>
  <c r="G794" i="10"/>
  <c r="B794" i="10"/>
  <c r="G793" i="10"/>
  <c r="B793" i="10"/>
  <c r="G792" i="10"/>
  <c r="B792" i="10"/>
  <c r="G791" i="10"/>
  <c r="B791" i="10"/>
  <c r="G790" i="10"/>
  <c r="B790" i="10"/>
  <c r="G789" i="10"/>
  <c r="B789" i="10"/>
  <c r="G788" i="10"/>
  <c r="B788" i="10"/>
  <c r="G787" i="10"/>
  <c r="B787" i="10"/>
  <c r="G786" i="10"/>
  <c r="B786" i="10"/>
  <c r="G785" i="10"/>
  <c r="B785" i="10"/>
  <c r="G784" i="10"/>
  <c r="B784" i="10"/>
  <c r="G783" i="10"/>
  <c r="B783" i="10"/>
  <c r="G782" i="10"/>
  <c r="B782" i="10"/>
  <c r="G781" i="10"/>
  <c r="B781" i="10"/>
  <c r="G780" i="10"/>
  <c r="B780" i="10"/>
  <c r="G779" i="10"/>
  <c r="B779" i="10"/>
  <c r="G778" i="10"/>
  <c r="B778" i="10"/>
  <c r="G777" i="10"/>
  <c r="B777" i="10"/>
  <c r="G776" i="10"/>
  <c r="B776" i="10"/>
  <c r="G775" i="10"/>
  <c r="B775" i="10"/>
  <c r="G774" i="10"/>
  <c r="B774" i="10"/>
  <c r="B771" i="10" s="1"/>
  <c r="G773" i="10"/>
  <c r="B773" i="10"/>
  <c r="M771" i="10"/>
  <c r="L771" i="10"/>
  <c r="J771" i="10"/>
  <c r="I771" i="10"/>
  <c r="G771" i="10"/>
  <c r="E771" i="10"/>
  <c r="D771" i="10"/>
  <c r="C771" i="10"/>
  <c r="G768" i="10"/>
  <c r="B768" i="10"/>
  <c r="G767" i="10"/>
  <c r="B767" i="10"/>
  <c r="G766" i="10"/>
  <c r="B766" i="10"/>
  <c r="G765" i="10"/>
  <c r="B765" i="10"/>
  <c r="G764" i="10"/>
  <c r="B764" i="10"/>
  <c r="G763" i="10"/>
  <c r="B763" i="10"/>
  <c r="G762" i="10"/>
  <c r="B762" i="10"/>
  <c r="G761" i="10"/>
  <c r="B761" i="10"/>
  <c r="G760" i="10"/>
  <c r="B760" i="10"/>
  <c r="G759" i="10"/>
  <c r="B759" i="10"/>
  <c r="G758" i="10"/>
  <c r="B758" i="10"/>
  <c r="G757" i="10"/>
  <c r="B757" i="10"/>
  <c r="G756" i="10"/>
  <c r="B756" i="10"/>
  <c r="G755" i="10"/>
  <c r="B755" i="10"/>
  <c r="G754" i="10"/>
  <c r="B754" i="10"/>
  <c r="G753" i="10"/>
  <c r="B753" i="10"/>
  <c r="G752" i="10"/>
  <c r="B752" i="10"/>
  <c r="G751" i="10"/>
  <c r="B751" i="10"/>
  <c r="G750" i="10"/>
  <c r="B750" i="10"/>
  <c r="G749" i="10"/>
  <c r="B749" i="10"/>
  <c r="G748" i="10"/>
  <c r="B748" i="10"/>
  <c r="G747" i="10"/>
  <c r="B747" i="10"/>
  <c r="G746" i="10"/>
  <c r="B746" i="10"/>
  <c r="G745" i="10"/>
  <c r="B745" i="10"/>
  <c r="G744" i="10"/>
  <c r="B744" i="10"/>
  <c r="G743" i="10"/>
  <c r="B743" i="10"/>
  <c r="G742" i="10"/>
  <c r="B742" i="10"/>
  <c r="G741" i="10"/>
  <c r="B741" i="10"/>
  <c r="G740" i="10"/>
  <c r="B740" i="10"/>
  <c r="G739" i="10"/>
  <c r="B739" i="10"/>
  <c r="G738" i="10"/>
  <c r="B738" i="10"/>
  <c r="G737" i="10"/>
  <c r="B737" i="10"/>
  <c r="M735" i="10"/>
  <c r="L735" i="10"/>
  <c r="J735" i="10"/>
  <c r="I735" i="10"/>
  <c r="G735" i="10"/>
  <c r="E735" i="10"/>
  <c r="D735" i="10"/>
  <c r="C735" i="10"/>
  <c r="B735" i="10"/>
  <c r="G732" i="10"/>
  <c r="B732" i="10"/>
  <c r="G731" i="10"/>
  <c r="B731" i="10"/>
  <c r="G730" i="10"/>
  <c r="B730" i="10"/>
  <c r="G729" i="10"/>
  <c r="B729" i="10"/>
  <c r="G728" i="10"/>
  <c r="B728" i="10"/>
  <c r="G727" i="10"/>
  <c r="B727" i="10"/>
  <c r="G726" i="10"/>
  <c r="B726" i="10"/>
  <c r="G725" i="10"/>
  <c r="B725" i="10"/>
  <c r="G724" i="10"/>
  <c r="B724" i="10"/>
  <c r="G723" i="10"/>
  <c r="B723" i="10"/>
  <c r="G722" i="10"/>
  <c r="B722" i="10"/>
  <c r="G721" i="10"/>
  <c r="B721" i="10"/>
  <c r="G720" i="10"/>
  <c r="B720" i="10"/>
  <c r="G719" i="10"/>
  <c r="B719" i="10"/>
  <c r="G718" i="10"/>
  <c r="B718" i="10"/>
  <c r="G717" i="10"/>
  <c r="B717" i="10"/>
  <c r="G716" i="10"/>
  <c r="B716" i="10"/>
  <c r="G715" i="10"/>
  <c r="B715" i="10"/>
  <c r="G714" i="10"/>
  <c r="B714" i="10"/>
  <c r="G713" i="10"/>
  <c r="B713" i="10"/>
  <c r="G712" i="10"/>
  <c r="B712" i="10"/>
  <c r="G711" i="10"/>
  <c r="B711" i="10"/>
  <c r="G710" i="10"/>
  <c r="B710" i="10"/>
  <c r="G709" i="10"/>
  <c r="B709" i="10"/>
  <c r="G708" i="10"/>
  <c r="B708" i="10"/>
  <c r="G707" i="10"/>
  <c r="B707" i="10"/>
  <c r="G706" i="10"/>
  <c r="B706" i="10"/>
  <c r="G705" i="10"/>
  <c r="B705" i="10"/>
  <c r="G704" i="10"/>
  <c r="B704" i="10"/>
  <c r="G703" i="10"/>
  <c r="B703" i="10"/>
  <c r="G702" i="10"/>
  <c r="B702" i="10"/>
  <c r="G701" i="10"/>
  <c r="B701" i="10"/>
  <c r="B699" i="10" s="1"/>
  <c r="M699" i="10"/>
  <c r="L699" i="10"/>
  <c r="J699" i="10"/>
  <c r="I699" i="10"/>
  <c r="G699" i="10"/>
  <c r="E699" i="10"/>
  <c r="D699" i="10"/>
  <c r="C699" i="10"/>
  <c r="G696" i="10"/>
  <c r="B696" i="10"/>
  <c r="G695" i="10"/>
  <c r="B695" i="10"/>
  <c r="G694" i="10"/>
  <c r="B694" i="10"/>
  <c r="G693" i="10"/>
  <c r="B693" i="10"/>
  <c r="G692" i="10"/>
  <c r="B692" i="10"/>
  <c r="G691" i="10"/>
  <c r="B691" i="10"/>
  <c r="G690" i="10"/>
  <c r="B690" i="10"/>
  <c r="G689" i="10"/>
  <c r="B689" i="10"/>
  <c r="G688" i="10"/>
  <c r="B688" i="10"/>
  <c r="G687" i="10"/>
  <c r="B687" i="10"/>
  <c r="G686" i="10"/>
  <c r="B686" i="10"/>
  <c r="G685" i="10"/>
  <c r="B685" i="10"/>
  <c r="G684" i="10"/>
  <c r="B684" i="10"/>
  <c r="G683" i="10"/>
  <c r="B683" i="10"/>
  <c r="G682" i="10"/>
  <c r="B682" i="10"/>
  <c r="G681" i="10"/>
  <c r="B681" i="10"/>
  <c r="G680" i="10"/>
  <c r="B680" i="10"/>
  <c r="G679" i="10"/>
  <c r="B679" i="10"/>
  <c r="G678" i="10"/>
  <c r="B678" i="10"/>
  <c r="G677" i="10"/>
  <c r="B677" i="10"/>
  <c r="G676" i="10"/>
  <c r="B676" i="10"/>
  <c r="G675" i="10"/>
  <c r="B675" i="10"/>
  <c r="G674" i="10"/>
  <c r="B674" i="10"/>
  <c r="G673" i="10"/>
  <c r="B673" i="10"/>
  <c r="G672" i="10"/>
  <c r="B672" i="10"/>
  <c r="G671" i="10"/>
  <c r="B671" i="10"/>
  <c r="G670" i="10"/>
  <c r="B670" i="10"/>
  <c r="G669" i="10"/>
  <c r="B669" i="10"/>
  <c r="G668" i="10"/>
  <c r="B668" i="10"/>
  <c r="G667" i="10"/>
  <c r="B667" i="10"/>
  <c r="G666" i="10"/>
  <c r="B666" i="10"/>
  <c r="G665" i="10"/>
  <c r="G663" i="10" s="1"/>
  <c r="B665" i="10"/>
  <c r="M663" i="10"/>
  <c r="L663" i="10"/>
  <c r="J663" i="10"/>
  <c r="I663" i="10"/>
  <c r="E663" i="10"/>
  <c r="D663" i="10"/>
  <c r="C663" i="10"/>
  <c r="B663" i="10"/>
  <c r="G660" i="10"/>
  <c r="B660" i="10"/>
  <c r="G659" i="10"/>
  <c r="B659" i="10"/>
  <c r="G658" i="10"/>
  <c r="B658" i="10"/>
  <c r="G657" i="10"/>
  <c r="B657" i="10"/>
  <c r="G656" i="10"/>
  <c r="B656" i="10"/>
  <c r="G655" i="10"/>
  <c r="B655" i="10"/>
  <c r="G654" i="10"/>
  <c r="B654" i="10"/>
  <c r="G653" i="10"/>
  <c r="B653" i="10"/>
  <c r="G652" i="10"/>
  <c r="B652" i="10"/>
  <c r="G651" i="10"/>
  <c r="B651" i="10"/>
  <c r="G650" i="10"/>
  <c r="B650" i="10"/>
  <c r="G649" i="10"/>
  <c r="B649" i="10"/>
  <c r="G648" i="10"/>
  <c r="B648" i="10"/>
  <c r="G647" i="10"/>
  <c r="B647" i="10"/>
  <c r="G646" i="10"/>
  <c r="B646" i="10"/>
  <c r="G645" i="10"/>
  <c r="B645" i="10"/>
  <c r="G644" i="10"/>
  <c r="B644" i="10"/>
  <c r="G643" i="10"/>
  <c r="B643" i="10"/>
  <c r="G642" i="10"/>
  <c r="B642" i="10"/>
  <c r="G641" i="10"/>
  <c r="B641" i="10"/>
  <c r="G640" i="10"/>
  <c r="B640" i="10"/>
  <c r="G639" i="10"/>
  <c r="B639" i="10"/>
  <c r="G638" i="10"/>
  <c r="B638" i="10"/>
  <c r="G637" i="10"/>
  <c r="B637" i="10"/>
  <c r="G636" i="10"/>
  <c r="B636" i="10"/>
  <c r="G635" i="10"/>
  <c r="B635" i="10"/>
  <c r="G634" i="10"/>
  <c r="B634" i="10"/>
  <c r="G633" i="10"/>
  <c r="B633" i="10"/>
  <c r="G632" i="10"/>
  <c r="B632" i="10"/>
  <c r="G631" i="10"/>
  <c r="B631" i="10"/>
  <c r="G630" i="10"/>
  <c r="B630" i="10"/>
  <c r="B627" i="10" s="1"/>
  <c r="G629" i="10"/>
  <c r="B629" i="10"/>
  <c r="M627" i="10"/>
  <c r="L627" i="10"/>
  <c r="J627" i="10"/>
  <c r="I627" i="10"/>
  <c r="G627" i="10"/>
  <c r="E627" i="10"/>
  <c r="D627" i="10"/>
  <c r="C627" i="10"/>
  <c r="G624" i="10"/>
  <c r="B624" i="10"/>
  <c r="G623" i="10"/>
  <c r="B623" i="10"/>
  <c r="G622" i="10"/>
  <c r="B622" i="10"/>
  <c r="G621" i="10"/>
  <c r="B621" i="10"/>
  <c r="G620" i="10"/>
  <c r="B620" i="10"/>
  <c r="G619" i="10"/>
  <c r="B619" i="10"/>
  <c r="G618" i="10"/>
  <c r="B618" i="10"/>
  <c r="G617" i="10"/>
  <c r="B617" i="10"/>
  <c r="G616" i="10"/>
  <c r="B616" i="10"/>
  <c r="G615" i="10"/>
  <c r="B615" i="10"/>
  <c r="G614" i="10"/>
  <c r="B614" i="10"/>
  <c r="G613" i="10"/>
  <c r="B613" i="10"/>
  <c r="G612" i="10"/>
  <c r="B612" i="10"/>
  <c r="G611" i="10"/>
  <c r="B611" i="10"/>
  <c r="G610" i="10"/>
  <c r="B610" i="10"/>
  <c r="G609" i="10"/>
  <c r="B609" i="10"/>
  <c r="G608" i="10"/>
  <c r="B608" i="10"/>
  <c r="G607" i="10"/>
  <c r="B607" i="10"/>
  <c r="G606" i="10"/>
  <c r="B606" i="10"/>
  <c r="G605" i="10"/>
  <c r="B605" i="10"/>
  <c r="G604" i="10"/>
  <c r="B604" i="10"/>
  <c r="G603" i="10"/>
  <c r="B603" i="10"/>
  <c r="G602" i="10"/>
  <c r="B602" i="10"/>
  <c r="G601" i="10"/>
  <c r="B601" i="10"/>
  <c r="G600" i="10"/>
  <c r="B600" i="10"/>
  <c r="G599" i="10"/>
  <c r="B599" i="10"/>
  <c r="G598" i="10"/>
  <c r="B598" i="10"/>
  <c r="G597" i="10"/>
  <c r="B597" i="10"/>
  <c r="G596" i="10"/>
  <c r="B596" i="10"/>
  <c r="G595" i="10"/>
  <c r="B595" i="10"/>
  <c r="G594" i="10"/>
  <c r="B594" i="10"/>
  <c r="G593" i="10"/>
  <c r="B593" i="10"/>
  <c r="M591" i="10"/>
  <c r="L591" i="10"/>
  <c r="J591" i="10"/>
  <c r="I591" i="10"/>
  <c r="G591" i="10"/>
  <c r="E591" i="10"/>
  <c r="D591" i="10"/>
  <c r="C591" i="10"/>
  <c r="B591" i="10"/>
  <c r="G588" i="10"/>
  <c r="B588" i="10"/>
  <c r="G587" i="10"/>
  <c r="B587" i="10"/>
  <c r="G586" i="10"/>
  <c r="B586" i="10"/>
  <c r="G585" i="10"/>
  <c r="B585" i="10"/>
  <c r="G584" i="10"/>
  <c r="B584" i="10"/>
  <c r="G583" i="10"/>
  <c r="B583" i="10"/>
  <c r="G582" i="10"/>
  <c r="B582" i="10"/>
  <c r="G581" i="10"/>
  <c r="B581" i="10"/>
  <c r="G580" i="10"/>
  <c r="B580" i="10"/>
  <c r="G579" i="10"/>
  <c r="B579" i="10"/>
  <c r="G578" i="10"/>
  <c r="B578" i="10"/>
  <c r="G577" i="10"/>
  <c r="B577" i="10"/>
  <c r="G576" i="10"/>
  <c r="B576" i="10"/>
  <c r="G575" i="10"/>
  <c r="B575" i="10"/>
  <c r="G574" i="10"/>
  <c r="B574" i="10"/>
  <c r="G573" i="10"/>
  <c r="B573" i="10"/>
  <c r="G572" i="10"/>
  <c r="B572" i="10"/>
  <c r="G571" i="10"/>
  <c r="B571" i="10"/>
  <c r="G570" i="10"/>
  <c r="B570" i="10"/>
  <c r="G569" i="10"/>
  <c r="B569" i="10"/>
  <c r="G568" i="10"/>
  <c r="B568" i="10"/>
  <c r="G567" i="10"/>
  <c r="B567" i="10"/>
  <c r="G566" i="10"/>
  <c r="B566" i="10"/>
  <c r="G565" i="10"/>
  <c r="B565" i="10"/>
  <c r="G564" i="10"/>
  <c r="B564" i="10"/>
  <c r="G563" i="10"/>
  <c r="B563" i="10"/>
  <c r="G562" i="10"/>
  <c r="B562" i="10"/>
  <c r="G561" i="10"/>
  <c r="B561" i="10"/>
  <c r="G560" i="10"/>
  <c r="B560" i="10"/>
  <c r="G559" i="10"/>
  <c r="B559" i="10"/>
  <c r="G558" i="10"/>
  <c r="B558" i="10"/>
  <c r="G557" i="10"/>
  <c r="B557" i="10"/>
  <c r="B555" i="10" s="1"/>
  <c r="M555" i="10"/>
  <c r="L555" i="10"/>
  <c r="J555" i="10"/>
  <c r="I555" i="10"/>
  <c r="G555" i="10"/>
  <c r="E555" i="10"/>
  <c r="D555" i="10"/>
  <c r="C555" i="10"/>
  <c r="G552" i="10"/>
  <c r="B552" i="10"/>
  <c r="G551" i="10"/>
  <c r="B551" i="10"/>
  <c r="G550" i="10"/>
  <c r="B550" i="10"/>
  <c r="G549" i="10"/>
  <c r="B549" i="10"/>
  <c r="G548" i="10"/>
  <c r="B548" i="10"/>
  <c r="G547" i="10"/>
  <c r="B547" i="10"/>
  <c r="G546" i="10"/>
  <c r="B546" i="10"/>
  <c r="G545" i="10"/>
  <c r="B545" i="10"/>
  <c r="G544" i="10"/>
  <c r="B544" i="10"/>
  <c r="G543" i="10"/>
  <c r="B543" i="10"/>
  <c r="G542" i="10"/>
  <c r="B542" i="10"/>
  <c r="G541" i="10"/>
  <c r="B541" i="10"/>
  <c r="G540" i="10"/>
  <c r="B540" i="10"/>
  <c r="G539" i="10"/>
  <c r="B539" i="10"/>
  <c r="G538" i="10"/>
  <c r="B538" i="10"/>
  <c r="G537" i="10"/>
  <c r="B537" i="10"/>
  <c r="G536" i="10"/>
  <c r="B536" i="10"/>
  <c r="G535" i="10"/>
  <c r="B535" i="10"/>
  <c r="G534" i="10"/>
  <c r="B534" i="10"/>
  <c r="G533" i="10"/>
  <c r="B533" i="10"/>
  <c r="G532" i="10"/>
  <c r="B532" i="10"/>
  <c r="G531" i="10"/>
  <c r="B531" i="10"/>
  <c r="G530" i="10"/>
  <c r="B530" i="10"/>
  <c r="G529" i="10"/>
  <c r="B529" i="10"/>
  <c r="G528" i="10"/>
  <c r="B528" i="10"/>
  <c r="G527" i="10"/>
  <c r="B527" i="10"/>
  <c r="G526" i="10"/>
  <c r="B526" i="10"/>
  <c r="G525" i="10"/>
  <c r="B525" i="10"/>
  <c r="G524" i="10"/>
  <c r="B524" i="10"/>
  <c r="G523" i="10"/>
  <c r="B523" i="10"/>
  <c r="G522" i="10"/>
  <c r="B522" i="10"/>
  <c r="G521" i="10"/>
  <c r="G519" i="10" s="1"/>
  <c r="B521" i="10"/>
  <c r="M519" i="10"/>
  <c r="L519" i="10"/>
  <c r="J519" i="10"/>
  <c r="I519" i="10"/>
  <c r="E519" i="10"/>
  <c r="D519" i="10"/>
  <c r="C519" i="10"/>
  <c r="B519" i="10"/>
  <c r="G516" i="10"/>
  <c r="B516" i="10"/>
  <c r="G515" i="10"/>
  <c r="B515" i="10"/>
  <c r="G514" i="10"/>
  <c r="B514" i="10"/>
  <c r="G513" i="10"/>
  <c r="B513" i="10"/>
  <c r="G512" i="10"/>
  <c r="B512" i="10"/>
  <c r="G511" i="10"/>
  <c r="B511" i="10"/>
  <c r="G510" i="10"/>
  <c r="B510" i="10"/>
  <c r="G509" i="10"/>
  <c r="B509" i="10"/>
  <c r="G508" i="10"/>
  <c r="B508" i="10"/>
  <c r="G507" i="10"/>
  <c r="B507" i="10"/>
  <c r="G506" i="10"/>
  <c r="B506" i="10"/>
  <c r="G505" i="10"/>
  <c r="B505" i="10"/>
  <c r="G504" i="10"/>
  <c r="B504" i="10"/>
  <c r="G503" i="10"/>
  <c r="B503" i="10"/>
  <c r="G502" i="10"/>
  <c r="B502" i="10"/>
  <c r="G501" i="10"/>
  <c r="B501" i="10"/>
  <c r="G500" i="10"/>
  <c r="B500" i="10"/>
  <c r="G499" i="10"/>
  <c r="B499" i="10"/>
  <c r="G498" i="10"/>
  <c r="B498" i="10"/>
  <c r="G497" i="10"/>
  <c r="B497" i="10"/>
  <c r="G496" i="10"/>
  <c r="B496" i="10"/>
  <c r="G495" i="10"/>
  <c r="B495" i="10"/>
  <c r="G494" i="10"/>
  <c r="B494" i="10"/>
  <c r="G493" i="10"/>
  <c r="B493" i="10"/>
  <c r="G492" i="10"/>
  <c r="B492" i="10"/>
  <c r="G491" i="10"/>
  <c r="B491" i="10"/>
  <c r="G490" i="10"/>
  <c r="B490" i="10"/>
  <c r="G489" i="10"/>
  <c r="B489" i="10"/>
  <c r="G488" i="10"/>
  <c r="B488" i="10"/>
  <c r="G487" i="10"/>
  <c r="B487" i="10"/>
  <c r="G486" i="10"/>
  <c r="B486" i="10"/>
  <c r="B483" i="10" s="1"/>
  <c r="G485" i="10"/>
  <c r="B485" i="10"/>
  <c r="M483" i="10"/>
  <c r="L483" i="10"/>
  <c r="J483" i="10"/>
  <c r="I483" i="10"/>
  <c r="G483" i="10"/>
  <c r="E483" i="10"/>
  <c r="D483" i="10"/>
  <c r="C483" i="10"/>
  <c r="G480" i="10"/>
  <c r="B480" i="10"/>
  <c r="G479" i="10"/>
  <c r="B479" i="10"/>
  <c r="G478" i="10"/>
  <c r="B478" i="10"/>
  <c r="G477" i="10"/>
  <c r="B477" i="10"/>
  <c r="G476" i="10"/>
  <c r="B476" i="10"/>
  <c r="G475" i="10"/>
  <c r="B475" i="10"/>
  <c r="G474" i="10"/>
  <c r="B474" i="10"/>
  <c r="G473" i="10"/>
  <c r="B473" i="10"/>
  <c r="G472" i="10"/>
  <c r="B472" i="10"/>
  <c r="G471" i="10"/>
  <c r="B471" i="10"/>
  <c r="G470" i="10"/>
  <c r="B470" i="10"/>
  <c r="G469" i="10"/>
  <c r="B469" i="10"/>
  <c r="G468" i="10"/>
  <c r="B468" i="10"/>
  <c r="G467" i="10"/>
  <c r="B467" i="10"/>
  <c r="G466" i="10"/>
  <c r="B466" i="10"/>
  <c r="G465" i="10"/>
  <c r="B465" i="10"/>
  <c r="G464" i="10"/>
  <c r="B464" i="10"/>
  <c r="G463" i="10"/>
  <c r="B463" i="10"/>
  <c r="G462" i="10"/>
  <c r="B462" i="10"/>
  <c r="G461" i="10"/>
  <c r="B461" i="10"/>
  <c r="G460" i="10"/>
  <c r="B460" i="10"/>
  <c r="G459" i="10"/>
  <c r="B459" i="10"/>
  <c r="G458" i="10"/>
  <c r="B458" i="10"/>
  <c r="G457" i="10"/>
  <c r="B457" i="10"/>
  <c r="G456" i="10"/>
  <c r="B456" i="10"/>
  <c r="G455" i="10"/>
  <c r="B455" i="10"/>
  <c r="G454" i="10"/>
  <c r="B454" i="10"/>
  <c r="G453" i="10"/>
  <c r="B453" i="10"/>
  <c r="G452" i="10"/>
  <c r="B452" i="10"/>
  <c r="G451" i="10"/>
  <c r="B451" i="10"/>
  <c r="G450" i="10"/>
  <c r="B450" i="10"/>
  <c r="G449" i="10"/>
  <c r="B449" i="10"/>
  <c r="M447" i="10"/>
  <c r="L447" i="10"/>
  <c r="J447" i="10"/>
  <c r="I447" i="10"/>
  <c r="G447" i="10"/>
  <c r="E447" i="10"/>
  <c r="D447" i="10"/>
  <c r="C447" i="10"/>
  <c r="B447" i="10"/>
  <c r="G444" i="10"/>
  <c r="B444" i="10"/>
  <c r="G443" i="10"/>
  <c r="B443" i="10"/>
  <c r="G442" i="10"/>
  <c r="B442" i="10"/>
  <c r="G441" i="10"/>
  <c r="B441" i="10"/>
  <c r="G440" i="10"/>
  <c r="B440" i="10"/>
  <c r="G439" i="10"/>
  <c r="B439" i="10"/>
  <c r="G438" i="10"/>
  <c r="B438" i="10"/>
  <c r="G437" i="10"/>
  <c r="B437" i="10"/>
  <c r="G436" i="10"/>
  <c r="B436" i="10"/>
  <c r="G435" i="10"/>
  <c r="B435" i="10"/>
  <c r="G434" i="10"/>
  <c r="B434" i="10"/>
  <c r="G433" i="10"/>
  <c r="B433" i="10"/>
  <c r="G432" i="10"/>
  <c r="B432" i="10"/>
  <c r="G431" i="10"/>
  <c r="B431" i="10"/>
  <c r="G430" i="10"/>
  <c r="B430" i="10"/>
  <c r="G429" i="10"/>
  <c r="B429" i="10"/>
  <c r="G428" i="10"/>
  <c r="B428" i="10"/>
  <c r="G427" i="10"/>
  <c r="B427" i="10"/>
  <c r="G426" i="10"/>
  <c r="B426" i="10"/>
  <c r="G425" i="10"/>
  <c r="B425" i="10"/>
  <c r="G424" i="10"/>
  <c r="B424" i="10"/>
  <c r="G423" i="10"/>
  <c r="B423" i="10"/>
  <c r="G422" i="10"/>
  <c r="B422" i="10"/>
  <c r="G421" i="10"/>
  <c r="B421" i="10"/>
  <c r="G420" i="10"/>
  <c r="B420" i="10"/>
  <c r="G419" i="10"/>
  <c r="B419" i="10"/>
  <c r="G418" i="10"/>
  <c r="B418" i="10"/>
  <c r="G417" i="10"/>
  <c r="B417" i="10"/>
  <c r="G416" i="10"/>
  <c r="B416" i="10"/>
  <c r="G415" i="10"/>
  <c r="B415" i="10"/>
  <c r="G414" i="10"/>
  <c r="B414" i="10"/>
  <c r="G413" i="10"/>
  <c r="B413" i="10"/>
  <c r="B411" i="10" s="1"/>
  <c r="M411" i="10"/>
  <c r="L411" i="10"/>
  <c r="J411" i="10"/>
  <c r="I411" i="10"/>
  <c r="G411" i="10"/>
  <c r="E411" i="10"/>
  <c r="D411" i="10"/>
  <c r="C411" i="10"/>
  <c r="G408" i="10"/>
  <c r="B408" i="10"/>
  <c r="G407" i="10"/>
  <c r="B407" i="10"/>
  <c r="G406" i="10"/>
  <c r="B406" i="10"/>
  <c r="G405" i="10"/>
  <c r="B405" i="10"/>
  <c r="G404" i="10"/>
  <c r="B404" i="10"/>
  <c r="G403" i="10"/>
  <c r="B403" i="10"/>
  <c r="G402" i="10"/>
  <c r="B402" i="10"/>
  <c r="G401" i="10"/>
  <c r="B401" i="10"/>
  <c r="G400" i="10"/>
  <c r="B400" i="10"/>
  <c r="G399" i="10"/>
  <c r="B399" i="10"/>
  <c r="G398" i="10"/>
  <c r="B398" i="10"/>
  <c r="G397" i="10"/>
  <c r="B397" i="10"/>
  <c r="G396" i="10"/>
  <c r="B396" i="10"/>
  <c r="G395" i="10"/>
  <c r="B395" i="10"/>
  <c r="G394" i="10"/>
  <c r="B394" i="10"/>
  <c r="G393" i="10"/>
  <c r="B393" i="10"/>
  <c r="G392" i="10"/>
  <c r="B392" i="10"/>
  <c r="G391" i="10"/>
  <c r="B391" i="10"/>
  <c r="G390" i="10"/>
  <c r="B390" i="10"/>
  <c r="G389" i="10"/>
  <c r="B389" i="10"/>
  <c r="G388" i="10"/>
  <c r="B388" i="10"/>
  <c r="G387" i="10"/>
  <c r="B387" i="10"/>
  <c r="G386" i="10"/>
  <c r="B386" i="10"/>
  <c r="G385" i="10"/>
  <c r="B385" i="10"/>
  <c r="G384" i="10"/>
  <c r="B384" i="10"/>
  <c r="G383" i="10"/>
  <c r="B383" i="10"/>
  <c r="G382" i="10"/>
  <c r="B382" i="10"/>
  <c r="G381" i="10"/>
  <c r="B381" i="10"/>
  <c r="G380" i="10"/>
  <c r="B380" i="10"/>
  <c r="G379" i="10"/>
  <c r="B379" i="10"/>
  <c r="G378" i="10"/>
  <c r="B378" i="10"/>
  <c r="G377" i="10"/>
  <c r="G375" i="10" s="1"/>
  <c r="B377" i="10"/>
  <c r="M375" i="10"/>
  <c r="L375" i="10"/>
  <c r="J375" i="10"/>
  <c r="I375" i="10"/>
  <c r="E375" i="10"/>
  <c r="D375" i="10"/>
  <c r="C375" i="10"/>
  <c r="B375" i="10"/>
  <c r="G372" i="10"/>
  <c r="B372" i="10"/>
  <c r="G371" i="10"/>
  <c r="B371" i="10"/>
  <c r="G370" i="10"/>
  <c r="B370" i="10"/>
  <c r="G369" i="10"/>
  <c r="B369" i="10"/>
  <c r="G368" i="10"/>
  <c r="B368" i="10"/>
  <c r="G367" i="10"/>
  <c r="B367" i="10"/>
  <c r="G366" i="10"/>
  <c r="B366" i="10"/>
  <c r="G365" i="10"/>
  <c r="B365" i="10"/>
  <c r="G364" i="10"/>
  <c r="B364" i="10"/>
  <c r="G363" i="10"/>
  <c r="B363" i="10"/>
  <c r="G362" i="10"/>
  <c r="B362" i="10"/>
  <c r="G361" i="10"/>
  <c r="B361" i="10"/>
  <c r="G360" i="10"/>
  <c r="B360" i="10"/>
  <c r="G359" i="10"/>
  <c r="B359" i="10"/>
  <c r="G358" i="10"/>
  <c r="B358" i="10"/>
  <c r="G357" i="10"/>
  <c r="B357" i="10"/>
  <c r="G356" i="10"/>
  <c r="B356" i="10"/>
  <c r="G355" i="10"/>
  <c r="B355" i="10"/>
  <c r="G354" i="10"/>
  <c r="B354" i="10"/>
  <c r="G353" i="10"/>
  <c r="B353" i="10"/>
  <c r="G352" i="10"/>
  <c r="B352" i="10"/>
  <c r="G351" i="10"/>
  <c r="B351" i="10"/>
  <c r="G350" i="10"/>
  <c r="B350" i="10"/>
  <c r="G349" i="10"/>
  <c r="B349" i="10"/>
  <c r="G348" i="10"/>
  <c r="B348" i="10"/>
  <c r="G347" i="10"/>
  <c r="B347" i="10"/>
  <c r="G346" i="10"/>
  <c r="B346" i="10"/>
  <c r="G345" i="10"/>
  <c r="B345" i="10"/>
  <c r="G344" i="10"/>
  <c r="B344" i="10"/>
  <c r="G343" i="10"/>
  <c r="B343" i="10"/>
  <c r="G342" i="10"/>
  <c r="B342" i="10"/>
  <c r="B339" i="10" s="1"/>
  <c r="G341" i="10"/>
  <c r="B341" i="10"/>
  <c r="M339" i="10"/>
  <c r="L339" i="10"/>
  <c r="J339" i="10"/>
  <c r="I339" i="10"/>
  <c r="G339" i="10"/>
  <c r="E339" i="10"/>
  <c r="D339" i="10"/>
  <c r="C339" i="10"/>
  <c r="G336" i="10"/>
  <c r="B336" i="10"/>
  <c r="G335" i="10"/>
  <c r="B335" i="10"/>
  <c r="G334" i="10"/>
  <c r="B334" i="10"/>
  <c r="G333" i="10"/>
  <c r="B333" i="10"/>
  <c r="G332" i="10"/>
  <c r="B332" i="10"/>
  <c r="G331" i="10"/>
  <c r="B331" i="10"/>
  <c r="G330" i="10"/>
  <c r="B330" i="10"/>
  <c r="G329" i="10"/>
  <c r="B329" i="10"/>
  <c r="G328" i="10"/>
  <c r="B328" i="10"/>
  <c r="G327" i="10"/>
  <c r="B327" i="10"/>
  <c r="G326" i="10"/>
  <c r="B326" i="10"/>
  <c r="G325" i="10"/>
  <c r="B325" i="10"/>
  <c r="G324" i="10"/>
  <c r="B324" i="10"/>
  <c r="G323" i="10"/>
  <c r="B323" i="10"/>
  <c r="G322" i="10"/>
  <c r="B322" i="10"/>
  <c r="G321" i="10"/>
  <c r="B321" i="10"/>
  <c r="G320" i="10"/>
  <c r="B320" i="10"/>
  <c r="G319" i="10"/>
  <c r="B319" i="10"/>
  <c r="G318" i="10"/>
  <c r="B318" i="10"/>
  <c r="G317" i="10"/>
  <c r="B317" i="10"/>
  <c r="G316" i="10"/>
  <c r="B316" i="10"/>
  <c r="G315" i="10"/>
  <c r="B315" i="10"/>
  <c r="G314" i="10"/>
  <c r="B314" i="10"/>
  <c r="G313" i="10"/>
  <c r="B313" i="10"/>
  <c r="G312" i="10"/>
  <c r="B312" i="10"/>
  <c r="G311" i="10"/>
  <c r="B311" i="10"/>
  <c r="G310" i="10"/>
  <c r="B310" i="10"/>
  <c r="G309" i="10"/>
  <c r="B309" i="10"/>
  <c r="G308" i="10"/>
  <c r="B308" i="10"/>
  <c r="G307" i="10"/>
  <c r="B307" i="10"/>
  <c r="G306" i="10"/>
  <c r="B306" i="10"/>
  <c r="G305" i="10"/>
  <c r="B305" i="10"/>
  <c r="M303" i="10"/>
  <c r="L303" i="10"/>
  <c r="J303" i="10"/>
  <c r="I303" i="10"/>
  <c r="G303" i="10"/>
  <c r="E303" i="10"/>
  <c r="D303" i="10"/>
  <c r="C303" i="10"/>
  <c r="B303" i="10"/>
  <c r="G300" i="10"/>
  <c r="B300" i="10"/>
  <c r="G299" i="10"/>
  <c r="B299" i="10"/>
  <c r="G298" i="10"/>
  <c r="B298" i="10"/>
  <c r="G297" i="10"/>
  <c r="B297" i="10"/>
  <c r="G296" i="10"/>
  <c r="B296" i="10"/>
  <c r="G295" i="10"/>
  <c r="B295" i="10"/>
  <c r="G294" i="10"/>
  <c r="B294" i="10"/>
  <c r="G293" i="10"/>
  <c r="B293" i="10"/>
  <c r="G292" i="10"/>
  <c r="B292" i="10"/>
  <c r="G291" i="10"/>
  <c r="B291" i="10"/>
  <c r="G290" i="10"/>
  <c r="B290" i="10"/>
  <c r="G289" i="10"/>
  <c r="B289" i="10"/>
  <c r="G288" i="10"/>
  <c r="B288" i="10"/>
  <c r="G287" i="10"/>
  <c r="B287" i="10"/>
  <c r="G286" i="10"/>
  <c r="B286" i="10"/>
  <c r="G285" i="10"/>
  <c r="B285" i="10"/>
  <c r="G284" i="10"/>
  <c r="B284" i="10"/>
  <c r="G283" i="10"/>
  <c r="B283" i="10"/>
  <c r="G282" i="10"/>
  <c r="B282" i="10"/>
  <c r="G281" i="10"/>
  <c r="B281" i="10"/>
  <c r="G280" i="10"/>
  <c r="B280" i="10"/>
  <c r="G279" i="10"/>
  <c r="B279" i="10"/>
  <c r="G278" i="10"/>
  <c r="B278" i="10"/>
  <c r="G277" i="10"/>
  <c r="B277" i="10"/>
  <c r="G276" i="10"/>
  <c r="B276" i="10"/>
  <c r="G275" i="10"/>
  <c r="B275" i="10"/>
  <c r="G274" i="10"/>
  <c r="B274" i="10"/>
  <c r="G273" i="10"/>
  <c r="B273" i="10"/>
  <c r="G272" i="10"/>
  <c r="B272" i="10"/>
  <c r="G271" i="10"/>
  <c r="B271" i="10"/>
  <c r="G270" i="10"/>
  <c r="B270" i="10"/>
  <c r="G269" i="10"/>
  <c r="B269" i="10"/>
  <c r="B267" i="10" s="1"/>
  <c r="M267" i="10"/>
  <c r="L267" i="10"/>
  <c r="J267" i="10"/>
  <c r="I267" i="10"/>
  <c r="G267" i="10"/>
  <c r="E267" i="10"/>
  <c r="D267" i="10"/>
  <c r="C267" i="10"/>
  <c r="G264" i="10"/>
  <c r="B264" i="10"/>
  <c r="G263" i="10"/>
  <c r="B263" i="10"/>
  <c r="G262" i="10"/>
  <c r="B262" i="10"/>
  <c r="G261" i="10"/>
  <c r="B261" i="10"/>
  <c r="G260" i="10"/>
  <c r="B260" i="10"/>
  <c r="G259" i="10"/>
  <c r="B259" i="10"/>
  <c r="G258" i="10"/>
  <c r="B258" i="10"/>
  <c r="G257" i="10"/>
  <c r="B257" i="10"/>
  <c r="G256" i="10"/>
  <c r="B256" i="10"/>
  <c r="G255" i="10"/>
  <c r="B255" i="10"/>
  <c r="G254" i="10"/>
  <c r="B254" i="10"/>
  <c r="G253" i="10"/>
  <c r="B253" i="10"/>
  <c r="G252" i="10"/>
  <c r="B252" i="10"/>
  <c r="G251" i="10"/>
  <c r="B251" i="10"/>
  <c r="G250" i="10"/>
  <c r="B250" i="10"/>
  <c r="G249" i="10"/>
  <c r="B249" i="10"/>
  <c r="G248" i="10"/>
  <c r="B248" i="10"/>
  <c r="G247" i="10"/>
  <c r="B247" i="10"/>
  <c r="G246" i="10"/>
  <c r="B246" i="10"/>
  <c r="G245" i="10"/>
  <c r="B245" i="10"/>
  <c r="G244" i="10"/>
  <c r="B244" i="10"/>
  <c r="G243" i="10"/>
  <c r="B243" i="10"/>
  <c r="G242" i="10"/>
  <c r="B242" i="10"/>
  <c r="G241" i="10"/>
  <c r="B241" i="10"/>
  <c r="G240" i="10"/>
  <c r="B240" i="10"/>
  <c r="G239" i="10"/>
  <c r="B239" i="10"/>
  <c r="G238" i="10"/>
  <c r="B238" i="10"/>
  <c r="G237" i="10"/>
  <c r="B237" i="10"/>
  <c r="G236" i="10"/>
  <c r="B236" i="10"/>
  <c r="G235" i="10"/>
  <c r="B235" i="10"/>
  <c r="G234" i="10"/>
  <c r="B234" i="10"/>
  <c r="G233" i="10"/>
  <c r="G231" i="10" s="1"/>
  <c r="B233" i="10"/>
  <c r="M231" i="10"/>
  <c r="L231" i="10"/>
  <c r="J231" i="10"/>
  <c r="I231" i="10"/>
  <c r="E231" i="10"/>
  <c r="D231" i="10"/>
  <c r="C231" i="10"/>
  <c r="B231" i="10"/>
  <c r="G228" i="10"/>
  <c r="B228" i="10"/>
  <c r="G227" i="10"/>
  <c r="B227" i="10"/>
  <c r="G226" i="10"/>
  <c r="B226" i="10"/>
  <c r="G225" i="10"/>
  <c r="B225" i="10"/>
  <c r="G224" i="10"/>
  <c r="B224" i="10"/>
  <c r="G223" i="10"/>
  <c r="B223" i="10"/>
  <c r="G222" i="10"/>
  <c r="B222" i="10"/>
  <c r="G221" i="10"/>
  <c r="B221" i="10"/>
  <c r="G220" i="10"/>
  <c r="B220" i="10"/>
  <c r="G219" i="10"/>
  <c r="B219" i="10"/>
  <c r="G218" i="10"/>
  <c r="B218" i="10"/>
  <c r="G217" i="10"/>
  <c r="B217" i="10"/>
  <c r="G216" i="10"/>
  <c r="B216" i="10"/>
  <c r="G215" i="10"/>
  <c r="B215" i="10"/>
  <c r="G214" i="10"/>
  <c r="B214" i="10"/>
  <c r="G213" i="10"/>
  <c r="B213" i="10"/>
  <c r="G212" i="10"/>
  <c r="B212" i="10"/>
  <c r="G211" i="10"/>
  <c r="B211" i="10"/>
  <c r="G210" i="10"/>
  <c r="B210" i="10"/>
  <c r="G209" i="10"/>
  <c r="B209" i="10"/>
  <c r="G208" i="10"/>
  <c r="B208" i="10"/>
  <c r="G207" i="10"/>
  <c r="B207" i="10"/>
  <c r="G206" i="10"/>
  <c r="B206" i="10"/>
  <c r="G205" i="10"/>
  <c r="B205" i="10"/>
  <c r="G204" i="10"/>
  <c r="B204" i="10"/>
  <c r="G203" i="10"/>
  <c r="B203" i="10"/>
  <c r="G202" i="10"/>
  <c r="B202" i="10"/>
  <c r="G201" i="10"/>
  <c r="B201" i="10"/>
  <c r="G200" i="10"/>
  <c r="B200" i="10"/>
  <c r="G199" i="10"/>
  <c r="B199" i="10"/>
  <c r="G198" i="10"/>
  <c r="B198" i="10"/>
  <c r="B195" i="10" s="1"/>
  <c r="G197" i="10"/>
  <c r="B197" i="10"/>
  <c r="M195" i="10"/>
  <c r="L195" i="10"/>
  <c r="J195" i="10"/>
  <c r="I195" i="10"/>
  <c r="G195" i="10"/>
  <c r="E195" i="10"/>
  <c r="D195" i="10"/>
  <c r="C195" i="10"/>
  <c r="G192" i="10"/>
  <c r="B192" i="10"/>
  <c r="G191" i="10"/>
  <c r="B191" i="10"/>
  <c r="G190" i="10"/>
  <c r="B190" i="10"/>
  <c r="G189" i="10"/>
  <c r="B189" i="10"/>
  <c r="G188" i="10"/>
  <c r="B188" i="10"/>
  <c r="G187" i="10"/>
  <c r="B187" i="10"/>
  <c r="G186" i="10"/>
  <c r="B186" i="10"/>
  <c r="G185" i="10"/>
  <c r="B185" i="10"/>
  <c r="G184" i="10"/>
  <c r="B184" i="10"/>
  <c r="G183" i="10"/>
  <c r="B183" i="10"/>
  <c r="G182" i="10"/>
  <c r="B182" i="10"/>
  <c r="G181" i="10"/>
  <c r="B181" i="10"/>
  <c r="G180" i="10"/>
  <c r="B180" i="10"/>
  <c r="G179" i="10"/>
  <c r="B179" i="10"/>
  <c r="G178" i="10"/>
  <c r="B178" i="10"/>
  <c r="G177" i="10"/>
  <c r="B177" i="10"/>
  <c r="G176" i="10"/>
  <c r="B176" i="10"/>
  <c r="G175" i="10"/>
  <c r="B175" i="10"/>
  <c r="G174" i="10"/>
  <c r="B174" i="10"/>
  <c r="G173" i="10"/>
  <c r="B173" i="10"/>
  <c r="G172" i="10"/>
  <c r="B172" i="10"/>
  <c r="G171" i="10"/>
  <c r="B171" i="10"/>
  <c r="G170" i="10"/>
  <c r="B170" i="10"/>
  <c r="G169" i="10"/>
  <c r="B169" i="10"/>
  <c r="G168" i="10"/>
  <c r="B168" i="10"/>
  <c r="G167" i="10"/>
  <c r="B167" i="10"/>
  <c r="G166" i="10"/>
  <c r="B166" i="10"/>
  <c r="G165" i="10"/>
  <c r="B165" i="10"/>
  <c r="G164" i="10"/>
  <c r="B164" i="10"/>
  <c r="G163" i="10"/>
  <c r="B163" i="10"/>
  <c r="G162" i="10"/>
  <c r="B162" i="10"/>
  <c r="G161" i="10"/>
  <c r="B161" i="10"/>
  <c r="M159" i="10"/>
  <c r="L159" i="10"/>
  <c r="J159" i="10"/>
  <c r="I159" i="10"/>
  <c r="G159" i="10"/>
  <c r="E159" i="10"/>
  <c r="D159" i="10"/>
  <c r="C159" i="10"/>
  <c r="B159" i="10"/>
  <c r="G156" i="10"/>
  <c r="B156" i="10"/>
  <c r="G155" i="10"/>
  <c r="B155" i="10"/>
  <c r="G154" i="10"/>
  <c r="B154" i="10"/>
  <c r="G153" i="10"/>
  <c r="B153" i="10"/>
  <c r="G152" i="10"/>
  <c r="B152" i="10"/>
  <c r="G151" i="10"/>
  <c r="B151" i="10"/>
  <c r="G150" i="10"/>
  <c r="B150" i="10"/>
  <c r="G149" i="10"/>
  <c r="B149" i="10"/>
  <c r="G148" i="10"/>
  <c r="B148" i="10"/>
  <c r="G147" i="10"/>
  <c r="B147" i="10"/>
  <c r="G146" i="10"/>
  <c r="B146" i="10"/>
  <c r="G145" i="10"/>
  <c r="B145" i="10"/>
  <c r="G144" i="10"/>
  <c r="B144" i="10"/>
  <c r="G143" i="10"/>
  <c r="B143" i="10"/>
  <c r="G142" i="10"/>
  <c r="B142" i="10"/>
  <c r="G141" i="10"/>
  <c r="B141" i="10"/>
  <c r="G140" i="10"/>
  <c r="B140" i="10"/>
  <c r="G139" i="10"/>
  <c r="B139" i="10"/>
  <c r="G138" i="10"/>
  <c r="B138" i="10"/>
  <c r="G137" i="10"/>
  <c r="B137" i="10"/>
  <c r="G136" i="10"/>
  <c r="B136" i="10"/>
  <c r="G135" i="10"/>
  <c r="B135" i="10"/>
  <c r="G134" i="10"/>
  <c r="B134" i="10"/>
  <c r="G133" i="10"/>
  <c r="B133" i="10"/>
  <c r="G132" i="10"/>
  <c r="B132" i="10"/>
  <c r="G131" i="10"/>
  <c r="B131" i="10"/>
  <c r="G130" i="10"/>
  <c r="B130" i="10"/>
  <c r="G129" i="10"/>
  <c r="B129" i="10"/>
  <c r="G128" i="10"/>
  <c r="B128" i="10"/>
  <c r="G127" i="10"/>
  <c r="B127" i="10"/>
  <c r="G126" i="10"/>
  <c r="B126" i="10"/>
  <c r="G125" i="10"/>
  <c r="B125" i="10"/>
  <c r="B123" i="10" s="1"/>
  <c r="M123" i="10"/>
  <c r="L123" i="10"/>
  <c r="J123" i="10"/>
  <c r="I123" i="10"/>
  <c r="G123" i="10"/>
  <c r="E123" i="10"/>
  <c r="D123" i="10"/>
  <c r="C123" i="10"/>
  <c r="G120" i="10"/>
  <c r="B120" i="10"/>
  <c r="G119" i="10"/>
  <c r="B119" i="10"/>
  <c r="G118" i="10"/>
  <c r="B118" i="10"/>
  <c r="G117" i="10"/>
  <c r="B117" i="10"/>
  <c r="G116" i="10"/>
  <c r="B116" i="10"/>
  <c r="G115" i="10"/>
  <c r="B115" i="10"/>
  <c r="G114" i="10"/>
  <c r="B114" i="10"/>
  <c r="G113" i="10"/>
  <c r="B113" i="10"/>
  <c r="G112" i="10"/>
  <c r="B112" i="10"/>
  <c r="G111" i="10"/>
  <c r="B111" i="10"/>
  <c r="G110" i="10"/>
  <c r="B110" i="10"/>
  <c r="G109" i="10"/>
  <c r="B109" i="10"/>
  <c r="G108" i="10"/>
  <c r="B108" i="10"/>
  <c r="G107" i="10"/>
  <c r="B107" i="10"/>
  <c r="G106" i="10"/>
  <c r="B106" i="10"/>
  <c r="G105" i="10"/>
  <c r="B105" i="10"/>
  <c r="G104" i="10"/>
  <c r="B104" i="10"/>
  <c r="G103" i="10"/>
  <c r="B103" i="10"/>
  <c r="G102" i="10"/>
  <c r="B102" i="10"/>
  <c r="G101" i="10"/>
  <c r="B101" i="10"/>
  <c r="G100" i="10"/>
  <c r="B100" i="10"/>
  <c r="G99" i="10"/>
  <c r="B99" i="10"/>
  <c r="G98" i="10"/>
  <c r="B98" i="10"/>
  <c r="G97" i="10"/>
  <c r="B97" i="10"/>
  <c r="G96" i="10"/>
  <c r="B96" i="10"/>
  <c r="G95" i="10"/>
  <c r="B95" i="10"/>
  <c r="G94" i="10"/>
  <c r="B94" i="10"/>
  <c r="G93" i="10"/>
  <c r="B93" i="10"/>
  <c r="G92" i="10"/>
  <c r="B92" i="10"/>
  <c r="G91" i="10"/>
  <c r="B91" i="10"/>
  <c r="G90" i="10"/>
  <c r="B90" i="10"/>
  <c r="G89" i="10"/>
  <c r="G87" i="10" s="1"/>
  <c r="B89" i="10"/>
  <c r="M87" i="10"/>
  <c r="L87" i="10"/>
  <c r="J87" i="10"/>
  <c r="I87" i="10"/>
  <c r="E87" i="10"/>
  <c r="D87" i="10"/>
  <c r="C87" i="10"/>
  <c r="B87" i="10"/>
  <c r="G84" i="10"/>
  <c r="B84" i="10"/>
  <c r="G83" i="10"/>
  <c r="B83" i="10"/>
  <c r="G82" i="10"/>
  <c r="B82" i="10"/>
  <c r="G81" i="10"/>
  <c r="B81" i="10"/>
  <c r="G80" i="10"/>
  <c r="B80" i="10"/>
  <c r="G79" i="10"/>
  <c r="B79" i="10"/>
  <c r="G78" i="10"/>
  <c r="B78" i="10"/>
  <c r="G77" i="10"/>
  <c r="B77" i="10"/>
  <c r="G76" i="10"/>
  <c r="B76" i="10"/>
  <c r="G75" i="10"/>
  <c r="B75" i="10"/>
  <c r="G74" i="10"/>
  <c r="B74" i="10"/>
  <c r="G73" i="10"/>
  <c r="B73" i="10"/>
  <c r="G72" i="10"/>
  <c r="B72" i="10"/>
  <c r="G71" i="10"/>
  <c r="B71" i="10"/>
  <c r="G70" i="10"/>
  <c r="B70" i="10"/>
  <c r="G69" i="10"/>
  <c r="B69" i="10"/>
  <c r="G68" i="10"/>
  <c r="B68" i="10"/>
  <c r="G67" i="10"/>
  <c r="B67" i="10"/>
  <c r="G66" i="10"/>
  <c r="B66" i="10"/>
  <c r="G65" i="10"/>
  <c r="B65" i="10"/>
  <c r="G64" i="10"/>
  <c r="B64" i="10"/>
  <c r="G63" i="10"/>
  <c r="B63" i="10"/>
  <c r="G62" i="10"/>
  <c r="B62" i="10"/>
  <c r="G61" i="10"/>
  <c r="B61" i="10"/>
  <c r="G60" i="10"/>
  <c r="B60" i="10"/>
  <c r="G59" i="10"/>
  <c r="B59" i="10"/>
  <c r="G58" i="10"/>
  <c r="B58" i="10"/>
  <c r="G57" i="10"/>
  <c r="B57" i="10"/>
  <c r="G56" i="10"/>
  <c r="B56" i="10"/>
  <c r="G55" i="10"/>
  <c r="B55" i="10"/>
  <c r="G54" i="10"/>
  <c r="B54" i="10"/>
  <c r="B51" i="10" s="1"/>
  <c r="G53" i="10"/>
  <c r="B53" i="10"/>
  <c r="M51" i="10"/>
  <c r="L51" i="10"/>
  <c r="J51" i="10"/>
  <c r="I51" i="10"/>
  <c r="G51" i="10"/>
  <c r="E51" i="10"/>
  <c r="D51" i="10"/>
  <c r="C51" i="10"/>
  <c r="G48" i="10"/>
  <c r="B48" i="10"/>
  <c r="G47" i="10"/>
  <c r="B47" i="10"/>
  <c r="G46" i="10"/>
  <c r="B46" i="10"/>
  <c r="G45" i="10"/>
  <c r="B45" i="10"/>
  <c r="G44" i="10"/>
  <c r="B44" i="10"/>
  <c r="G43" i="10"/>
  <c r="B43" i="10"/>
  <c r="G42" i="10"/>
  <c r="B42" i="10"/>
  <c r="G41" i="10"/>
  <c r="B41" i="10"/>
  <c r="G40" i="10"/>
  <c r="B40" i="10"/>
  <c r="G39" i="10"/>
  <c r="B39" i="10"/>
  <c r="G38" i="10"/>
  <c r="B38" i="10"/>
  <c r="G37" i="10"/>
  <c r="B37" i="10"/>
  <c r="G36" i="10"/>
  <c r="B36" i="10"/>
  <c r="G35" i="10"/>
  <c r="B35" i="10"/>
  <c r="G34" i="10"/>
  <c r="B34" i="10"/>
  <c r="G33" i="10"/>
  <c r="B33" i="10"/>
  <c r="G32" i="10"/>
  <c r="B32" i="10"/>
  <c r="G31" i="10"/>
  <c r="B31" i="10"/>
  <c r="G30" i="10"/>
  <c r="B30" i="10"/>
  <c r="G29" i="10"/>
  <c r="B29" i="10"/>
  <c r="G28" i="10"/>
  <c r="B28" i="10"/>
  <c r="G27" i="10"/>
  <c r="B27" i="10"/>
  <c r="G26" i="10"/>
  <c r="B26" i="10"/>
  <c r="G25" i="10"/>
  <c r="B25" i="10"/>
  <c r="G24" i="10"/>
  <c r="B24" i="10"/>
  <c r="G23" i="10"/>
  <c r="B23" i="10"/>
  <c r="G22" i="10"/>
  <c r="B22" i="10"/>
  <c r="G21" i="10"/>
  <c r="B21" i="10"/>
  <c r="G20" i="10"/>
  <c r="B20" i="10"/>
  <c r="G19" i="10"/>
  <c r="B19" i="10"/>
  <c r="G18" i="10"/>
  <c r="B18" i="10"/>
  <c r="G17" i="10"/>
  <c r="B17" i="10"/>
  <c r="M15" i="10"/>
  <c r="L15" i="10"/>
  <c r="J15" i="10"/>
  <c r="I15" i="10"/>
  <c r="G15" i="10"/>
  <c r="E15" i="10"/>
  <c r="D15" i="10"/>
  <c r="C15" i="10"/>
  <c r="B15" i="10"/>
  <c r="J876" i="9"/>
  <c r="B876" i="9"/>
  <c r="J875" i="9"/>
  <c r="B875" i="9"/>
  <c r="J874" i="9"/>
  <c r="B874" i="9"/>
  <c r="J873" i="9"/>
  <c r="B873" i="9"/>
  <c r="J872" i="9"/>
  <c r="B872" i="9"/>
  <c r="J871" i="9"/>
  <c r="B871" i="9"/>
  <c r="J870" i="9"/>
  <c r="B870" i="9"/>
  <c r="J869" i="9"/>
  <c r="B869" i="9"/>
  <c r="J868" i="9"/>
  <c r="B868" i="9"/>
  <c r="J867" i="9"/>
  <c r="B867" i="9"/>
  <c r="J866" i="9"/>
  <c r="B866" i="9"/>
  <c r="J865" i="9"/>
  <c r="B865" i="9"/>
  <c r="J864" i="9"/>
  <c r="B864" i="9"/>
  <c r="J863" i="9"/>
  <c r="B863" i="9"/>
  <c r="J862" i="9"/>
  <c r="B862" i="9"/>
  <c r="J861" i="9"/>
  <c r="B861" i="9"/>
  <c r="J860" i="9"/>
  <c r="B860" i="9"/>
  <c r="J859" i="9"/>
  <c r="B859" i="9"/>
  <c r="J858" i="9"/>
  <c r="B858" i="9"/>
  <c r="J857" i="9"/>
  <c r="B857" i="9"/>
  <c r="J856" i="9"/>
  <c r="B856" i="9"/>
  <c r="J855" i="9"/>
  <c r="B855" i="9"/>
  <c r="J854" i="9"/>
  <c r="B854" i="9"/>
  <c r="J853" i="9"/>
  <c r="B853" i="9"/>
  <c r="J852" i="9"/>
  <c r="B852" i="9"/>
  <c r="J851" i="9"/>
  <c r="B851" i="9"/>
  <c r="J850" i="9"/>
  <c r="B850" i="9"/>
  <c r="J849" i="9"/>
  <c r="B849" i="9"/>
  <c r="J848" i="9"/>
  <c r="B848" i="9"/>
  <c r="J847" i="9"/>
  <c r="B847" i="9"/>
  <c r="J846" i="9"/>
  <c r="B846" i="9"/>
  <c r="J845" i="9"/>
  <c r="B845" i="9"/>
  <c r="B843" i="9" s="1"/>
  <c r="M843" i="9"/>
  <c r="L843" i="9"/>
  <c r="K843" i="9"/>
  <c r="J843" i="9" s="1"/>
  <c r="H843" i="9"/>
  <c r="F843" i="9"/>
  <c r="D843" i="9"/>
  <c r="J840" i="9"/>
  <c r="B840" i="9"/>
  <c r="J839" i="9"/>
  <c r="B839" i="9"/>
  <c r="J838" i="9"/>
  <c r="B838" i="9"/>
  <c r="J837" i="9"/>
  <c r="B837" i="9"/>
  <c r="J836" i="9"/>
  <c r="B836" i="9"/>
  <c r="J835" i="9"/>
  <c r="B835" i="9"/>
  <c r="J834" i="9"/>
  <c r="B834" i="9"/>
  <c r="J833" i="9"/>
  <c r="B833" i="9"/>
  <c r="J832" i="9"/>
  <c r="B832" i="9"/>
  <c r="J831" i="9"/>
  <c r="B831" i="9"/>
  <c r="J830" i="9"/>
  <c r="B830" i="9"/>
  <c r="J829" i="9"/>
  <c r="B829" i="9"/>
  <c r="J828" i="9"/>
  <c r="B828" i="9"/>
  <c r="J827" i="9"/>
  <c r="B827" i="9"/>
  <c r="J826" i="9"/>
  <c r="B826" i="9"/>
  <c r="J825" i="9"/>
  <c r="B825" i="9"/>
  <c r="J824" i="9"/>
  <c r="B824" i="9"/>
  <c r="J823" i="9"/>
  <c r="B823" i="9"/>
  <c r="J822" i="9"/>
  <c r="B822" i="9"/>
  <c r="J821" i="9"/>
  <c r="B821" i="9"/>
  <c r="J820" i="9"/>
  <c r="B820" i="9"/>
  <c r="J819" i="9"/>
  <c r="B819" i="9"/>
  <c r="J818" i="9"/>
  <c r="B818" i="9"/>
  <c r="J817" i="9"/>
  <c r="B817" i="9"/>
  <c r="J816" i="9"/>
  <c r="B816" i="9"/>
  <c r="J815" i="9"/>
  <c r="B815" i="9"/>
  <c r="J814" i="9"/>
  <c r="B814" i="9"/>
  <c r="J813" i="9"/>
  <c r="B813" i="9"/>
  <c r="J812" i="9"/>
  <c r="B812" i="9"/>
  <c r="J811" i="9"/>
  <c r="B811" i="9"/>
  <c r="J810" i="9"/>
  <c r="B810" i="9"/>
  <c r="J809" i="9"/>
  <c r="B809" i="9"/>
  <c r="N807" i="9"/>
  <c r="M807" i="9"/>
  <c r="L807" i="9"/>
  <c r="J807" i="9" s="1"/>
  <c r="K807" i="9"/>
  <c r="H807" i="9"/>
  <c r="F807" i="9"/>
  <c r="D807" i="9"/>
  <c r="B807" i="9"/>
  <c r="J804" i="9"/>
  <c r="B804" i="9"/>
  <c r="J803" i="9"/>
  <c r="B803" i="9"/>
  <c r="J802" i="9"/>
  <c r="B802" i="9"/>
  <c r="J801" i="9"/>
  <c r="B801" i="9"/>
  <c r="J800" i="9"/>
  <c r="B800" i="9"/>
  <c r="J799" i="9"/>
  <c r="B799" i="9"/>
  <c r="J798" i="9"/>
  <c r="B798" i="9"/>
  <c r="J797" i="9"/>
  <c r="B797" i="9"/>
  <c r="J796" i="9"/>
  <c r="B796" i="9"/>
  <c r="J795" i="9"/>
  <c r="B795" i="9"/>
  <c r="J794" i="9"/>
  <c r="B794" i="9"/>
  <c r="J793" i="9"/>
  <c r="B793" i="9"/>
  <c r="J792" i="9"/>
  <c r="B792" i="9"/>
  <c r="J791" i="9"/>
  <c r="B791" i="9"/>
  <c r="J790" i="9"/>
  <c r="B790" i="9"/>
  <c r="J789" i="9"/>
  <c r="B789" i="9"/>
  <c r="J788" i="9"/>
  <c r="B788" i="9"/>
  <c r="J787" i="9"/>
  <c r="B787" i="9"/>
  <c r="J786" i="9"/>
  <c r="B786" i="9"/>
  <c r="J785" i="9"/>
  <c r="B785" i="9"/>
  <c r="J784" i="9"/>
  <c r="B784" i="9"/>
  <c r="J783" i="9"/>
  <c r="B783" i="9"/>
  <c r="J782" i="9"/>
  <c r="B782" i="9"/>
  <c r="J781" i="9"/>
  <c r="B781" i="9"/>
  <c r="J780" i="9"/>
  <c r="B780" i="9"/>
  <c r="J779" i="9"/>
  <c r="B779" i="9"/>
  <c r="J778" i="9"/>
  <c r="B778" i="9"/>
  <c r="J777" i="9"/>
  <c r="B777" i="9"/>
  <c r="J776" i="9"/>
  <c r="B776" i="9"/>
  <c r="J775" i="9"/>
  <c r="B775" i="9"/>
  <c r="J774" i="9"/>
  <c r="B774" i="9"/>
  <c r="B771" i="9" s="1"/>
  <c r="J773" i="9"/>
  <c r="B773" i="9"/>
  <c r="N771" i="9"/>
  <c r="M771" i="9"/>
  <c r="L771" i="9"/>
  <c r="K771" i="9"/>
  <c r="J771" i="9"/>
  <c r="H771" i="9"/>
  <c r="F771" i="9"/>
  <c r="D771" i="9"/>
  <c r="J768" i="9"/>
  <c r="B768" i="9"/>
  <c r="J767" i="9"/>
  <c r="B767" i="9"/>
  <c r="J766" i="9"/>
  <c r="B766" i="9"/>
  <c r="J765" i="9"/>
  <c r="B765" i="9"/>
  <c r="J764" i="9"/>
  <c r="B764" i="9"/>
  <c r="J763" i="9"/>
  <c r="B763" i="9"/>
  <c r="J762" i="9"/>
  <c r="B762" i="9"/>
  <c r="J761" i="9"/>
  <c r="B761" i="9"/>
  <c r="J760" i="9"/>
  <c r="B760" i="9"/>
  <c r="J759" i="9"/>
  <c r="B759" i="9"/>
  <c r="J758" i="9"/>
  <c r="B758" i="9"/>
  <c r="J757" i="9"/>
  <c r="B757" i="9"/>
  <c r="J756" i="9"/>
  <c r="B756" i="9"/>
  <c r="J755" i="9"/>
  <c r="B755" i="9"/>
  <c r="J754" i="9"/>
  <c r="B754" i="9"/>
  <c r="J753" i="9"/>
  <c r="B753" i="9"/>
  <c r="J752" i="9"/>
  <c r="B752" i="9"/>
  <c r="J751" i="9"/>
  <c r="B751" i="9"/>
  <c r="J750" i="9"/>
  <c r="B750" i="9"/>
  <c r="J749" i="9"/>
  <c r="B749" i="9"/>
  <c r="J748" i="9"/>
  <c r="B748" i="9"/>
  <c r="J747" i="9"/>
  <c r="B747" i="9"/>
  <c r="J746" i="9"/>
  <c r="B746" i="9"/>
  <c r="J745" i="9"/>
  <c r="B745" i="9"/>
  <c r="J744" i="9"/>
  <c r="B744" i="9"/>
  <c r="J743" i="9"/>
  <c r="B743" i="9"/>
  <c r="J742" i="9"/>
  <c r="B742" i="9"/>
  <c r="J741" i="9"/>
  <c r="B741" i="9"/>
  <c r="J740" i="9"/>
  <c r="B740" i="9"/>
  <c r="J739" i="9"/>
  <c r="B739" i="9"/>
  <c r="J738" i="9"/>
  <c r="B738" i="9"/>
  <c r="J737" i="9"/>
  <c r="B737" i="9"/>
  <c r="N735" i="9"/>
  <c r="M735" i="9"/>
  <c r="L735" i="9"/>
  <c r="K735" i="9"/>
  <c r="J735" i="9"/>
  <c r="H735" i="9"/>
  <c r="F735" i="9"/>
  <c r="D735" i="9"/>
  <c r="B735" i="9"/>
  <c r="J732" i="9"/>
  <c r="B732" i="9"/>
  <c r="J731" i="9"/>
  <c r="B731" i="9"/>
  <c r="J730" i="9"/>
  <c r="B730" i="9"/>
  <c r="J729" i="9"/>
  <c r="B729" i="9"/>
  <c r="J728" i="9"/>
  <c r="B728" i="9"/>
  <c r="J727" i="9"/>
  <c r="B727" i="9"/>
  <c r="J726" i="9"/>
  <c r="B726" i="9"/>
  <c r="J725" i="9"/>
  <c r="B725" i="9"/>
  <c r="J724" i="9"/>
  <c r="B724" i="9"/>
  <c r="J723" i="9"/>
  <c r="B723" i="9"/>
  <c r="J722" i="9"/>
  <c r="B722" i="9"/>
  <c r="J721" i="9"/>
  <c r="B721" i="9"/>
  <c r="J720" i="9"/>
  <c r="B720" i="9"/>
  <c r="J719" i="9"/>
  <c r="B719" i="9"/>
  <c r="J718" i="9"/>
  <c r="B718" i="9"/>
  <c r="J717" i="9"/>
  <c r="B717" i="9"/>
  <c r="J716" i="9"/>
  <c r="B716" i="9"/>
  <c r="J715" i="9"/>
  <c r="B715" i="9"/>
  <c r="J714" i="9"/>
  <c r="B714" i="9"/>
  <c r="J713" i="9"/>
  <c r="B713" i="9"/>
  <c r="J712" i="9"/>
  <c r="B712" i="9"/>
  <c r="J711" i="9"/>
  <c r="B711" i="9"/>
  <c r="J710" i="9"/>
  <c r="B710" i="9"/>
  <c r="J709" i="9"/>
  <c r="B709" i="9"/>
  <c r="J708" i="9"/>
  <c r="B708" i="9"/>
  <c r="J707" i="9"/>
  <c r="B707" i="9"/>
  <c r="J706" i="9"/>
  <c r="B706" i="9"/>
  <c r="J705" i="9"/>
  <c r="B705" i="9"/>
  <c r="J704" i="9"/>
  <c r="B704" i="9"/>
  <c r="J703" i="9"/>
  <c r="B703" i="9"/>
  <c r="J702" i="9"/>
  <c r="B702" i="9"/>
  <c r="J701" i="9"/>
  <c r="B701" i="9"/>
  <c r="N699" i="9"/>
  <c r="M699" i="9"/>
  <c r="L699" i="9"/>
  <c r="K699" i="9"/>
  <c r="J699" i="9"/>
  <c r="H699" i="9"/>
  <c r="F699" i="9"/>
  <c r="D699" i="9"/>
  <c r="B699" i="9" s="1"/>
  <c r="J696" i="9"/>
  <c r="B696" i="9"/>
  <c r="J695" i="9"/>
  <c r="B695" i="9"/>
  <c r="J694" i="9"/>
  <c r="B694" i="9"/>
  <c r="J693" i="9"/>
  <c r="B693" i="9"/>
  <c r="J692" i="9"/>
  <c r="B692" i="9"/>
  <c r="J691" i="9"/>
  <c r="B691" i="9"/>
  <c r="J690" i="9"/>
  <c r="B690" i="9"/>
  <c r="J689" i="9"/>
  <c r="B689" i="9"/>
  <c r="J688" i="9"/>
  <c r="B688" i="9"/>
  <c r="J687" i="9"/>
  <c r="B687" i="9"/>
  <c r="J686" i="9"/>
  <c r="B686" i="9"/>
  <c r="J685" i="9"/>
  <c r="B685" i="9"/>
  <c r="J684" i="9"/>
  <c r="B684" i="9"/>
  <c r="J683" i="9"/>
  <c r="B683" i="9"/>
  <c r="J682" i="9"/>
  <c r="B682" i="9"/>
  <c r="J681" i="9"/>
  <c r="B681" i="9"/>
  <c r="J680" i="9"/>
  <c r="B680" i="9"/>
  <c r="J679" i="9"/>
  <c r="B679" i="9"/>
  <c r="J678" i="9"/>
  <c r="B678" i="9"/>
  <c r="J677" i="9"/>
  <c r="B677" i="9"/>
  <c r="J676" i="9"/>
  <c r="B676" i="9"/>
  <c r="J675" i="9"/>
  <c r="B675" i="9"/>
  <c r="J674" i="9"/>
  <c r="B674" i="9"/>
  <c r="J673" i="9"/>
  <c r="B673" i="9"/>
  <c r="J672" i="9"/>
  <c r="B672" i="9"/>
  <c r="J671" i="9"/>
  <c r="B671" i="9"/>
  <c r="J670" i="9"/>
  <c r="B670" i="9"/>
  <c r="J669" i="9"/>
  <c r="B669" i="9"/>
  <c r="J668" i="9"/>
  <c r="B668" i="9"/>
  <c r="J667" i="9"/>
  <c r="B667" i="9"/>
  <c r="J666" i="9"/>
  <c r="B666" i="9"/>
  <c r="J665" i="9"/>
  <c r="J663" i="9" s="1"/>
  <c r="B665" i="9"/>
  <c r="N663" i="9"/>
  <c r="M663" i="9"/>
  <c r="L663" i="9"/>
  <c r="K663" i="9"/>
  <c r="H663" i="9"/>
  <c r="F663" i="9"/>
  <c r="D663" i="9"/>
  <c r="B663" i="9"/>
  <c r="J660" i="9"/>
  <c r="B660" i="9"/>
  <c r="J659" i="9"/>
  <c r="B659" i="9"/>
  <c r="J658" i="9"/>
  <c r="B658" i="9"/>
  <c r="J657" i="9"/>
  <c r="B657" i="9"/>
  <c r="J656" i="9"/>
  <c r="B656" i="9"/>
  <c r="J655" i="9"/>
  <c r="B655" i="9"/>
  <c r="J654" i="9"/>
  <c r="B654" i="9"/>
  <c r="J653" i="9"/>
  <c r="B653" i="9"/>
  <c r="J652" i="9"/>
  <c r="B652" i="9"/>
  <c r="J651" i="9"/>
  <c r="B651" i="9"/>
  <c r="J650" i="9"/>
  <c r="B650" i="9"/>
  <c r="J649" i="9"/>
  <c r="B649" i="9"/>
  <c r="J648" i="9"/>
  <c r="B648" i="9"/>
  <c r="J647" i="9"/>
  <c r="B647" i="9"/>
  <c r="J646" i="9"/>
  <c r="B646" i="9"/>
  <c r="J645" i="9"/>
  <c r="B645" i="9"/>
  <c r="J644" i="9"/>
  <c r="B644" i="9"/>
  <c r="J643" i="9"/>
  <c r="B643" i="9"/>
  <c r="J642" i="9"/>
  <c r="B642" i="9"/>
  <c r="J641" i="9"/>
  <c r="B641" i="9"/>
  <c r="J640" i="9"/>
  <c r="B640" i="9"/>
  <c r="J639" i="9"/>
  <c r="B639" i="9"/>
  <c r="J638" i="9"/>
  <c r="B638" i="9"/>
  <c r="J637" i="9"/>
  <c r="B637" i="9"/>
  <c r="J636" i="9"/>
  <c r="B636" i="9"/>
  <c r="J635" i="9"/>
  <c r="B635" i="9"/>
  <c r="J634" i="9"/>
  <c r="B634" i="9"/>
  <c r="J633" i="9"/>
  <c r="B633" i="9"/>
  <c r="J632" i="9"/>
  <c r="B632" i="9"/>
  <c r="J631" i="9"/>
  <c r="B631" i="9"/>
  <c r="J630" i="9"/>
  <c r="B630" i="9"/>
  <c r="B627" i="9" s="1"/>
  <c r="J629" i="9"/>
  <c r="B629" i="9"/>
  <c r="N627" i="9"/>
  <c r="M627" i="9"/>
  <c r="L627" i="9"/>
  <c r="K627" i="9"/>
  <c r="J627" i="9"/>
  <c r="H627" i="9"/>
  <c r="F627" i="9"/>
  <c r="D627" i="9"/>
  <c r="J624" i="9"/>
  <c r="B624" i="9"/>
  <c r="J623" i="9"/>
  <c r="B623" i="9"/>
  <c r="J622" i="9"/>
  <c r="B622" i="9"/>
  <c r="J621" i="9"/>
  <c r="B621" i="9"/>
  <c r="J620" i="9"/>
  <c r="B620" i="9"/>
  <c r="J619" i="9"/>
  <c r="B619" i="9"/>
  <c r="J618" i="9"/>
  <c r="B618" i="9"/>
  <c r="J617" i="9"/>
  <c r="B617" i="9"/>
  <c r="J616" i="9"/>
  <c r="B616" i="9"/>
  <c r="J615" i="9"/>
  <c r="B615" i="9"/>
  <c r="J614" i="9"/>
  <c r="B614" i="9"/>
  <c r="J613" i="9"/>
  <c r="B613" i="9"/>
  <c r="J612" i="9"/>
  <c r="B612" i="9"/>
  <c r="J611" i="9"/>
  <c r="B611" i="9"/>
  <c r="J610" i="9"/>
  <c r="B610" i="9"/>
  <c r="J609" i="9"/>
  <c r="B609" i="9"/>
  <c r="J608" i="9"/>
  <c r="B608" i="9"/>
  <c r="J607" i="9"/>
  <c r="B607" i="9"/>
  <c r="J606" i="9"/>
  <c r="B606" i="9"/>
  <c r="J605" i="9"/>
  <c r="B605" i="9"/>
  <c r="J604" i="9"/>
  <c r="B604" i="9"/>
  <c r="J603" i="9"/>
  <c r="B603" i="9"/>
  <c r="J602" i="9"/>
  <c r="B602" i="9"/>
  <c r="J601" i="9"/>
  <c r="B601" i="9"/>
  <c r="J600" i="9"/>
  <c r="B600" i="9"/>
  <c r="J599" i="9"/>
  <c r="B599" i="9"/>
  <c r="J598" i="9"/>
  <c r="B598" i="9"/>
  <c r="J597" i="9"/>
  <c r="B597" i="9"/>
  <c r="J596" i="9"/>
  <c r="B596" i="9"/>
  <c r="J595" i="9"/>
  <c r="B595" i="9"/>
  <c r="J594" i="9"/>
  <c r="B594" i="9"/>
  <c r="J593" i="9"/>
  <c r="B593" i="9"/>
  <c r="N591" i="9"/>
  <c r="M591" i="9"/>
  <c r="L591" i="9"/>
  <c r="K591" i="9"/>
  <c r="J591" i="9"/>
  <c r="H591" i="9"/>
  <c r="F591" i="9"/>
  <c r="D591" i="9"/>
  <c r="B591" i="9"/>
  <c r="J588" i="9"/>
  <c r="B588" i="9"/>
  <c r="J587" i="9"/>
  <c r="B587" i="9"/>
  <c r="J586" i="9"/>
  <c r="B586" i="9"/>
  <c r="J585" i="9"/>
  <c r="B585" i="9"/>
  <c r="J584" i="9"/>
  <c r="B584" i="9"/>
  <c r="J583" i="9"/>
  <c r="B583" i="9"/>
  <c r="J582" i="9"/>
  <c r="B582" i="9"/>
  <c r="J581" i="9"/>
  <c r="B581" i="9"/>
  <c r="J580" i="9"/>
  <c r="B580" i="9"/>
  <c r="J579" i="9"/>
  <c r="B579" i="9"/>
  <c r="J578" i="9"/>
  <c r="B578" i="9"/>
  <c r="J577" i="9"/>
  <c r="B577" i="9"/>
  <c r="J576" i="9"/>
  <c r="B576" i="9"/>
  <c r="J575" i="9"/>
  <c r="B575" i="9"/>
  <c r="J574" i="9"/>
  <c r="B574" i="9"/>
  <c r="J573" i="9"/>
  <c r="B573" i="9"/>
  <c r="J572" i="9"/>
  <c r="B572" i="9"/>
  <c r="J571" i="9"/>
  <c r="B571" i="9"/>
  <c r="J570" i="9"/>
  <c r="B570" i="9"/>
  <c r="J569" i="9"/>
  <c r="B569" i="9"/>
  <c r="J568" i="9"/>
  <c r="B568" i="9"/>
  <c r="J567" i="9"/>
  <c r="B567" i="9"/>
  <c r="J566" i="9"/>
  <c r="B566" i="9"/>
  <c r="J565" i="9"/>
  <c r="B565" i="9"/>
  <c r="J564" i="9"/>
  <c r="B564" i="9"/>
  <c r="J563" i="9"/>
  <c r="B563" i="9"/>
  <c r="J562" i="9"/>
  <c r="B562" i="9"/>
  <c r="J561" i="9"/>
  <c r="B561" i="9"/>
  <c r="J560" i="9"/>
  <c r="B560" i="9"/>
  <c r="J559" i="9"/>
  <c r="B559" i="9"/>
  <c r="J558" i="9"/>
  <c r="B558" i="9"/>
  <c r="J557" i="9"/>
  <c r="B557" i="9"/>
  <c r="B555" i="9" s="1"/>
  <c r="N555" i="9"/>
  <c r="M555" i="9"/>
  <c r="L555" i="9"/>
  <c r="K555" i="9"/>
  <c r="J555" i="9"/>
  <c r="H555" i="9"/>
  <c r="F555" i="9"/>
  <c r="D555" i="9"/>
  <c r="J552" i="9"/>
  <c r="B552" i="9"/>
  <c r="J551" i="9"/>
  <c r="B551" i="9"/>
  <c r="J550" i="9"/>
  <c r="B550" i="9"/>
  <c r="J549" i="9"/>
  <c r="B549" i="9"/>
  <c r="J548" i="9"/>
  <c r="B548" i="9"/>
  <c r="J547" i="9"/>
  <c r="B547" i="9"/>
  <c r="J546" i="9"/>
  <c r="B546" i="9"/>
  <c r="J545" i="9"/>
  <c r="B545" i="9"/>
  <c r="J544" i="9"/>
  <c r="B544" i="9"/>
  <c r="J543" i="9"/>
  <c r="B543" i="9"/>
  <c r="J542" i="9"/>
  <c r="B542" i="9"/>
  <c r="J541" i="9"/>
  <c r="B541" i="9"/>
  <c r="J540" i="9"/>
  <c r="B540" i="9"/>
  <c r="J539" i="9"/>
  <c r="B539" i="9"/>
  <c r="J538" i="9"/>
  <c r="B538" i="9"/>
  <c r="J537" i="9"/>
  <c r="B537" i="9"/>
  <c r="J536" i="9"/>
  <c r="B536" i="9"/>
  <c r="J535" i="9"/>
  <c r="B535" i="9"/>
  <c r="J534" i="9"/>
  <c r="B534" i="9"/>
  <c r="J533" i="9"/>
  <c r="B533" i="9"/>
  <c r="J532" i="9"/>
  <c r="B532" i="9"/>
  <c r="J531" i="9"/>
  <c r="B531" i="9"/>
  <c r="J530" i="9"/>
  <c r="B530" i="9"/>
  <c r="J529" i="9"/>
  <c r="B529" i="9"/>
  <c r="J528" i="9"/>
  <c r="B528" i="9"/>
  <c r="J527" i="9"/>
  <c r="B527" i="9"/>
  <c r="J526" i="9"/>
  <c r="B526" i="9"/>
  <c r="J525" i="9"/>
  <c r="B525" i="9"/>
  <c r="J524" i="9"/>
  <c r="B524" i="9"/>
  <c r="J523" i="9"/>
  <c r="B523" i="9"/>
  <c r="J522" i="9"/>
  <c r="B522" i="9"/>
  <c r="J521" i="9"/>
  <c r="J519" i="9" s="1"/>
  <c r="B521" i="9"/>
  <c r="N519" i="9"/>
  <c r="M519" i="9"/>
  <c r="L519" i="9"/>
  <c r="K519" i="9"/>
  <c r="H519" i="9"/>
  <c r="F519" i="9"/>
  <c r="D519" i="9"/>
  <c r="B519" i="9"/>
  <c r="J516" i="9"/>
  <c r="B516" i="9"/>
  <c r="J515" i="9"/>
  <c r="B515" i="9"/>
  <c r="J514" i="9"/>
  <c r="B514" i="9"/>
  <c r="J513" i="9"/>
  <c r="B513" i="9"/>
  <c r="J512" i="9"/>
  <c r="B512" i="9"/>
  <c r="J511" i="9"/>
  <c r="B511" i="9"/>
  <c r="J510" i="9"/>
  <c r="B510" i="9"/>
  <c r="J509" i="9"/>
  <c r="B509" i="9"/>
  <c r="J508" i="9"/>
  <c r="B508" i="9"/>
  <c r="J507" i="9"/>
  <c r="B507" i="9"/>
  <c r="J506" i="9"/>
  <c r="B506" i="9"/>
  <c r="J505" i="9"/>
  <c r="B505" i="9"/>
  <c r="J504" i="9"/>
  <c r="B504" i="9"/>
  <c r="J503" i="9"/>
  <c r="B503" i="9"/>
  <c r="J502" i="9"/>
  <c r="B502" i="9"/>
  <c r="J501" i="9"/>
  <c r="B501" i="9"/>
  <c r="J500" i="9"/>
  <c r="B500" i="9"/>
  <c r="J499" i="9"/>
  <c r="B499" i="9"/>
  <c r="J498" i="9"/>
  <c r="B498" i="9"/>
  <c r="J497" i="9"/>
  <c r="B497" i="9"/>
  <c r="J496" i="9"/>
  <c r="B496" i="9"/>
  <c r="J495" i="9"/>
  <c r="B495" i="9"/>
  <c r="J494" i="9"/>
  <c r="B494" i="9"/>
  <c r="J493" i="9"/>
  <c r="B493" i="9"/>
  <c r="J492" i="9"/>
  <c r="B492" i="9"/>
  <c r="J491" i="9"/>
  <c r="B491" i="9"/>
  <c r="J490" i="9"/>
  <c r="B490" i="9"/>
  <c r="J489" i="9"/>
  <c r="B489" i="9"/>
  <c r="J488" i="9"/>
  <c r="B488" i="9"/>
  <c r="J487" i="9"/>
  <c r="B487" i="9"/>
  <c r="J486" i="9"/>
  <c r="B486" i="9"/>
  <c r="B483" i="9" s="1"/>
  <c r="J485" i="9"/>
  <c r="B485" i="9"/>
  <c r="N483" i="9"/>
  <c r="M483" i="9"/>
  <c r="L483" i="9"/>
  <c r="K483" i="9"/>
  <c r="J483" i="9"/>
  <c r="H483" i="9"/>
  <c r="F483" i="9"/>
  <c r="D483" i="9"/>
  <c r="J480" i="9"/>
  <c r="B480" i="9"/>
  <c r="J479" i="9"/>
  <c r="B479" i="9"/>
  <c r="J478" i="9"/>
  <c r="B478" i="9"/>
  <c r="J477" i="9"/>
  <c r="B477" i="9"/>
  <c r="J476" i="9"/>
  <c r="B476" i="9"/>
  <c r="J475" i="9"/>
  <c r="B475" i="9"/>
  <c r="J474" i="9"/>
  <c r="B474" i="9"/>
  <c r="J473" i="9"/>
  <c r="B473" i="9"/>
  <c r="J472" i="9"/>
  <c r="B472" i="9"/>
  <c r="J471" i="9"/>
  <c r="B471" i="9"/>
  <c r="J470" i="9"/>
  <c r="B470" i="9"/>
  <c r="J469" i="9"/>
  <c r="B469" i="9"/>
  <c r="J468" i="9"/>
  <c r="B468" i="9"/>
  <c r="J467" i="9"/>
  <c r="B467" i="9"/>
  <c r="J466" i="9"/>
  <c r="B466" i="9"/>
  <c r="J465" i="9"/>
  <c r="B465" i="9"/>
  <c r="J464" i="9"/>
  <c r="B464" i="9"/>
  <c r="J463" i="9"/>
  <c r="B463" i="9"/>
  <c r="J462" i="9"/>
  <c r="B462" i="9"/>
  <c r="J461" i="9"/>
  <c r="B461" i="9"/>
  <c r="J460" i="9"/>
  <c r="B460" i="9"/>
  <c r="J459" i="9"/>
  <c r="B459" i="9"/>
  <c r="J458" i="9"/>
  <c r="B458" i="9"/>
  <c r="J457" i="9"/>
  <c r="B457" i="9"/>
  <c r="J456" i="9"/>
  <c r="B456" i="9"/>
  <c r="J455" i="9"/>
  <c r="B455" i="9"/>
  <c r="J454" i="9"/>
  <c r="B454" i="9"/>
  <c r="J453" i="9"/>
  <c r="B453" i="9"/>
  <c r="J452" i="9"/>
  <c r="B452" i="9"/>
  <c r="J451" i="9"/>
  <c r="B451" i="9"/>
  <c r="J450" i="9"/>
  <c r="J447" i="9" s="1"/>
  <c r="B450" i="9"/>
  <c r="J449" i="9"/>
  <c r="B449" i="9"/>
  <c r="N447" i="9"/>
  <c r="M447" i="9"/>
  <c r="L447" i="9"/>
  <c r="K447" i="9"/>
  <c r="H447" i="9"/>
  <c r="F447" i="9"/>
  <c r="D447" i="9"/>
  <c r="B447" i="9"/>
  <c r="J444" i="9"/>
  <c r="B444" i="9"/>
  <c r="J443" i="9"/>
  <c r="B443" i="9"/>
  <c r="J442" i="9"/>
  <c r="B442" i="9"/>
  <c r="J441" i="9"/>
  <c r="B441" i="9"/>
  <c r="J440" i="9"/>
  <c r="B440" i="9"/>
  <c r="J439" i="9"/>
  <c r="B439" i="9"/>
  <c r="J438" i="9"/>
  <c r="B438" i="9"/>
  <c r="J437" i="9"/>
  <c r="B437" i="9"/>
  <c r="J436" i="9"/>
  <c r="B436" i="9"/>
  <c r="J435" i="9"/>
  <c r="B435" i="9"/>
  <c r="J434" i="9"/>
  <c r="B434" i="9"/>
  <c r="J433" i="9"/>
  <c r="B433" i="9"/>
  <c r="J432" i="9"/>
  <c r="B432" i="9"/>
  <c r="J431" i="9"/>
  <c r="B431" i="9"/>
  <c r="J430" i="9"/>
  <c r="B430" i="9"/>
  <c r="J429" i="9"/>
  <c r="B429" i="9"/>
  <c r="J428" i="9"/>
  <c r="B428" i="9"/>
  <c r="J427" i="9"/>
  <c r="B427" i="9"/>
  <c r="J426" i="9"/>
  <c r="B426" i="9"/>
  <c r="J425" i="9"/>
  <c r="B425" i="9"/>
  <c r="J424" i="9"/>
  <c r="B424" i="9"/>
  <c r="J423" i="9"/>
  <c r="B423" i="9"/>
  <c r="J422" i="9"/>
  <c r="B422" i="9"/>
  <c r="J421" i="9"/>
  <c r="B421" i="9"/>
  <c r="J420" i="9"/>
  <c r="B420" i="9"/>
  <c r="J419" i="9"/>
  <c r="B419" i="9"/>
  <c r="J418" i="9"/>
  <c r="B418" i="9"/>
  <c r="J417" i="9"/>
  <c r="B417" i="9"/>
  <c r="J416" i="9"/>
  <c r="B416" i="9"/>
  <c r="J415" i="9"/>
  <c r="B415" i="9"/>
  <c r="J414" i="9"/>
  <c r="B414" i="9"/>
  <c r="J413" i="9"/>
  <c r="B413" i="9"/>
  <c r="B411" i="9" s="1"/>
  <c r="N411" i="9"/>
  <c r="M411" i="9"/>
  <c r="L411" i="9"/>
  <c r="K411" i="9"/>
  <c r="J411" i="9"/>
  <c r="H411" i="9"/>
  <c r="F411" i="9"/>
  <c r="D411" i="9"/>
  <c r="J408" i="9"/>
  <c r="B408" i="9"/>
  <c r="J407" i="9"/>
  <c r="B407" i="9"/>
  <c r="J406" i="9"/>
  <c r="B406" i="9"/>
  <c r="J405" i="9"/>
  <c r="B405" i="9"/>
  <c r="J404" i="9"/>
  <c r="B404" i="9"/>
  <c r="J403" i="9"/>
  <c r="B403" i="9"/>
  <c r="J402" i="9"/>
  <c r="B402" i="9"/>
  <c r="J401" i="9"/>
  <c r="B401" i="9"/>
  <c r="J400" i="9"/>
  <c r="B400" i="9"/>
  <c r="J399" i="9"/>
  <c r="B399" i="9"/>
  <c r="J398" i="9"/>
  <c r="B398" i="9"/>
  <c r="J397" i="9"/>
  <c r="B397" i="9"/>
  <c r="J396" i="9"/>
  <c r="B396" i="9"/>
  <c r="J395" i="9"/>
  <c r="B395" i="9"/>
  <c r="J394" i="9"/>
  <c r="B394" i="9"/>
  <c r="J393" i="9"/>
  <c r="B393" i="9"/>
  <c r="J392" i="9"/>
  <c r="B392" i="9"/>
  <c r="J391" i="9"/>
  <c r="B391" i="9"/>
  <c r="J390" i="9"/>
  <c r="B390" i="9"/>
  <c r="J389" i="9"/>
  <c r="B389" i="9"/>
  <c r="J388" i="9"/>
  <c r="B388" i="9"/>
  <c r="J387" i="9"/>
  <c r="B387" i="9"/>
  <c r="J386" i="9"/>
  <c r="B386" i="9"/>
  <c r="J385" i="9"/>
  <c r="B385" i="9"/>
  <c r="J384" i="9"/>
  <c r="B384" i="9"/>
  <c r="J383" i="9"/>
  <c r="B383" i="9"/>
  <c r="J382" i="9"/>
  <c r="B382" i="9"/>
  <c r="J381" i="9"/>
  <c r="B381" i="9"/>
  <c r="J380" i="9"/>
  <c r="B380" i="9"/>
  <c r="J379" i="9"/>
  <c r="B379" i="9"/>
  <c r="J378" i="9"/>
  <c r="B378" i="9"/>
  <c r="J377" i="9"/>
  <c r="J375" i="9" s="1"/>
  <c r="B377" i="9"/>
  <c r="N375" i="9"/>
  <c r="M375" i="9"/>
  <c r="L375" i="9"/>
  <c r="K375" i="9"/>
  <c r="H375" i="9"/>
  <c r="F375" i="9"/>
  <c r="D375" i="9"/>
  <c r="B375" i="9"/>
  <c r="J372" i="9"/>
  <c r="B372" i="9"/>
  <c r="J371" i="9"/>
  <c r="B371" i="9"/>
  <c r="J370" i="9"/>
  <c r="B370" i="9"/>
  <c r="J369" i="9"/>
  <c r="B369" i="9"/>
  <c r="J368" i="9"/>
  <c r="B368" i="9"/>
  <c r="J367" i="9"/>
  <c r="B367" i="9"/>
  <c r="J366" i="9"/>
  <c r="B366" i="9"/>
  <c r="J365" i="9"/>
  <c r="B365" i="9"/>
  <c r="J364" i="9"/>
  <c r="B364" i="9"/>
  <c r="J363" i="9"/>
  <c r="B363" i="9"/>
  <c r="J362" i="9"/>
  <c r="B362" i="9"/>
  <c r="J361" i="9"/>
  <c r="B361" i="9"/>
  <c r="J360" i="9"/>
  <c r="B360" i="9"/>
  <c r="J359" i="9"/>
  <c r="B359" i="9"/>
  <c r="J358" i="9"/>
  <c r="B358" i="9"/>
  <c r="J357" i="9"/>
  <c r="B357" i="9"/>
  <c r="J356" i="9"/>
  <c r="B356" i="9"/>
  <c r="J355" i="9"/>
  <c r="B355" i="9"/>
  <c r="J354" i="9"/>
  <c r="B354" i="9"/>
  <c r="J353" i="9"/>
  <c r="B353" i="9"/>
  <c r="J352" i="9"/>
  <c r="B352" i="9"/>
  <c r="J351" i="9"/>
  <c r="B351" i="9"/>
  <c r="J350" i="9"/>
  <c r="B350" i="9"/>
  <c r="J349" i="9"/>
  <c r="B349" i="9"/>
  <c r="J348" i="9"/>
  <c r="B348" i="9"/>
  <c r="J347" i="9"/>
  <c r="B347" i="9"/>
  <c r="J346" i="9"/>
  <c r="B346" i="9"/>
  <c r="J345" i="9"/>
  <c r="B345" i="9"/>
  <c r="J344" i="9"/>
  <c r="B344" i="9"/>
  <c r="J343" i="9"/>
  <c r="B343" i="9"/>
  <c r="J342" i="9"/>
  <c r="B342" i="9"/>
  <c r="B339" i="9" s="1"/>
  <c r="J341" i="9"/>
  <c r="B341" i="9"/>
  <c r="N339" i="9"/>
  <c r="M339" i="9"/>
  <c r="L339" i="9"/>
  <c r="K339" i="9"/>
  <c r="J339" i="9"/>
  <c r="H339" i="9"/>
  <c r="F339" i="9"/>
  <c r="D339" i="9"/>
  <c r="J336" i="9"/>
  <c r="B336" i="9"/>
  <c r="J335" i="9"/>
  <c r="B335" i="9"/>
  <c r="J334" i="9"/>
  <c r="B334" i="9"/>
  <c r="J333" i="9"/>
  <c r="B333" i="9"/>
  <c r="J332" i="9"/>
  <c r="B332" i="9"/>
  <c r="J331" i="9"/>
  <c r="B331" i="9"/>
  <c r="J330" i="9"/>
  <c r="B330" i="9"/>
  <c r="J329" i="9"/>
  <c r="B329" i="9"/>
  <c r="J328" i="9"/>
  <c r="B328" i="9"/>
  <c r="J327" i="9"/>
  <c r="B327" i="9"/>
  <c r="J326" i="9"/>
  <c r="B326" i="9"/>
  <c r="J325" i="9"/>
  <c r="B325" i="9"/>
  <c r="J324" i="9"/>
  <c r="B324" i="9"/>
  <c r="J323" i="9"/>
  <c r="B323" i="9"/>
  <c r="J322" i="9"/>
  <c r="B322" i="9"/>
  <c r="J321" i="9"/>
  <c r="B321" i="9"/>
  <c r="J320" i="9"/>
  <c r="B320" i="9"/>
  <c r="J319" i="9"/>
  <c r="B319" i="9"/>
  <c r="J318" i="9"/>
  <c r="B318" i="9"/>
  <c r="J317" i="9"/>
  <c r="B317" i="9"/>
  <c r="J316" i="9"/>
  <c r="B316" i="9"/>
  <c r="J315" i="9"/>
  <c r="B315" i="9"/>
  <c r="J314" i="9"/>
  <c r="B314" i="9"/>
  <c r="J313" i="9"/>
  <c r="B313" i="9"/>
  <c r="J312" i="9"/>
  <c r="B312" i="9"/>
  <c r="J311" i="9"/>
  <c r="B311" i="9"/>
  <c r="J310" i="9"/>
  <c r="B310" i="9"/>
  <c r="J309" i="9"/>
  <c r="B309" i="9"/>
  <c r="J308" i="9"/>
  <c r="B308" i="9"/>
  <c r="J307" i="9"/>
  <c r="B307" i="9"/>
  <c r="J306" i="9"/>
  <c r="B306" i="9"/>
  <c r="J305" i="9"/>
  <c r="B305" i="9"/>
  <c r="N303" i="9"/>
  <c r="M303" i="9"/>
  <c r="L303" i="9"/>
  <c r="K303" i="9"/>
  <c r="J303" i="9"/>
  <c r="H303" i="9"/>
  <c r="F303" i="9"/>
  <c r="D303" i="9"/>
  <c r="B303" i="9"/>
  <c r="J300" i="9"/>
  <c r="B300" i="9"/>
  <c r="J299" i="9"/>
  <c r="B299" i="9"/>
  <c r="J298" i="9"/>
  <c r="B298" i="9"/>
  <c r="J297" i="9"/>
  <c r="B297" i="9"/>
  <c r="J296" i="9"/>
  <c r="B296" i="9"/>
  <c r="J295" i="9"/>
  <c r="B295" i="9"/>
  <c r="J294" i="9"/>
  <c r="B294" i="9"/>
  <c r="J293" i="9"/>
  <c r="B293" i="9"/>
  <c r="J292" i="9"/>
  <c r="B292" i="9"/>
  <c r="J291" i="9"/>
  <c r="B291" i="9"/>
  <c r="J290" i="9"/>
  <c r="B290" i="9"/>
  <c r="J289" i="9"/>
  <c r="B289" i="9"/>
  <c r="J288" i="9"/>
  <c r="B288" i="9"/>
  <c r="J287" i="9"/>
  <c r="B287" i="9"/>
  <c r="J286" i="9"/>
  <c r="B286" i="9"/>
  <c r="J285" i="9"/>
  <c r="B285" i="9"/>
  <c r="J284" i="9"/>
  <c r="B284" i="9"/>
  <c r="J283" i="9"/>
  <c r="B283" i="9"/>
  <c r="J282" i="9"/>
  <c r="B282" i="9"/>
  <c r="J281" i="9"/>
  <c r="B281" i="9"/>
  <c r="J280" i="9"/>
  <c r="B280" i="9"/>
  <c r="J279" i="9"/>
  <c r="B279" i="9"/>
  <c r="J278" i="9"/>
  <c r="B278" i="9"/>
  <c r="J277" i="9"/>
  <c r="B277" i="9"/>
  <c r="J276" i="9"/>
  <c r="B276" i="9"/>
  <c r="J275" i="9"/>
  <c r="B275" i="9"/>
  <c r="J274" i="9"/>
  <c r="B274" i="9"/>
  <c r="J273" i="9"/>
  <c r="B273" i="9"/>
  <c r="J272" i="9"/>
  <c r="B272" i="9"/>
  <c r="J271" i="9"/>
  <c r="B271" i="9"/>
  <c r="J270" i="9"/>
  <c r="B270" i="9"/>
  <c r="J269" i="9"/>
  <c r="B269" i="9"/>
  <c r="B267" i="9" s="1"/>
  <c r="N267" i="9"/>
  <c r="M267" i="9"/>
  <c r="L267" i="9"/>
  <c r="K267" i="9"/>
  <c r="J267" i="9"/>
  <c r="H267" i="9"/>
  <c r="F267" i="9"/>
  <c r="D267" i="9"/>
  <c r="J264" i="9"/>
  <c r="B264" i="9"/>
  <c r="J263" i="9"/>
  <c r="B263" i="9"/>
  <c r="J262" i="9"/>
  <c r="B262" i="9"/>
  <c r="J261" i="9"/>
  <c r="B261" i="9"/>
  <c r="J260" i="9"/>
  <c r="B260" i="9"/>
  <c r="J259" i="9"/>
  <c r="B259" i="9"/>
  <c r="J258" i="9"/>
  <c r="B258" i="9"/>
  <c r="J257" i="9"/>
  <c r="B257" i="9"/>
  <c r="J256" i="9"/>
  <c r="B256" i="9"/>
  <c r="J255" i="9"/>
  <c r="B255" i="9"/>
  <c r="J254" i="9"/>
  <c r="B254" i="9"/>
  <c r="J253" i="9"/>
  <c r="B253" i="9"/>
  <c r="J252" i="9"/>
  <c r="B252" i="9"/>
  <c r="J251" i="9"/>
  <c r="B251" i="9"/>
  <c r="J250" i="9"/>
  <c r="B250" i="9"/>
  <c r="J249" i="9"/>
  <c r="B249" i="9"/>
  <c r="J248" i="9"/>
  <c r="B248" i="9"/>
  <c r="J247" i="9"/>
  <c r="B247" i="9"/>
  <c r="J246" i="9"/>
  <c r="B246" i="9"/>
  <c r="J245" i="9"/>
  <c r="B245" i="9"/>
  <c r="J244" i="9"/>
  <c r="B244" i="9"/>
  <c r="J243" i="9"/>
  <c r="B243" i="9"/>
  <c r="J242" i="9"/>
  <c r="B242" i="9"/>
  <c r="J241" i="9"/>
  <c r="B241" i="9"/>
  <c r="J240" i="9"/>
  <c r="B240" i="9"/>
  <c r="J239" i="9"/>
  <c r="B239" i="9"/>
  <c r="J238" i="9"/>
  <c r="B238" i="9"/>
  <c r="J237" i="9"/>
  <c r="B237" i="9"/>
  <c r="J236" i="9"/>
  <c r="B236" i="9"/>
  <c r="J235" i="9"/>
  <c r="B235" i="9"/>
  <c r="J234" i="9"/>
  <c r="B234" i="9"/>
  <c r="J233" i="9"/>
  <c r="J231" i="9" s="1"/>
  <c r="B233" i="9"/>
  <c r="N231" i="9"/>
  <c r="M231" i="9"/>
  <c r="L231" i="9"/>
  <c r="K231" i="9"/>
  <c r="H231" i="9"/>
  <c r="F231" i="9"/>
  <c r="D231" i="9"/>
  <c r="B231" i="9"/>
  <c r="J228" i="9"/>
  <c r="B228" i="9"/>
  <c r="J227" i="9"/>
  <c r="B227" i="9"/>
  <c r="J226" i="9"/>
  <c r="B226" i="9"/>
  <c r="J225" i="9"/>
  <c r="B225" i="9"/>
  <c r="J224" i="9"/>
  <c r="B224" i="9"/>
  <c r="J223" i="9"/>
  <c r="B223" i="9"/>
  <c r="J222" i="9"/>
  <c r="B222" i="9"/>
  <c r="J221" i="9"/>
  <c r="B221" i="9"/>
  <c r="J220" i="9"/>
  <c r="B220" i="9"/>
  <c r="J219" i="9"/>
  <c r="B219" i="9"/>
  <c r="J218" i="9"/>
  <c r="B218" i="9"/>
  <c r="J217" i="9"/>
  <c r="B217" i="9"/>
  <c r="J216" i="9"/>
  <c r="B216" i="9"/>
  <c r="J215" i="9"/>
  <c r="B215" i="9"/>
  <c r="J214" i="9"/>
  <c r="B214" i="9"/>
  <c r="J213" i="9"/>
  <c r="B213" i="9"/>
  <c r="J212" i="9"/>
  <c r="B212" i="9"/>
  <c r="J211" i="9"/>
  <c r="B211" i="9"/>
  <c r="J210" i="9"/>
  <c r="B210" i="9"/>
  <c r="J209" i="9"/>
  <c r="B209" i="9"/>
  <c r="J208" i="9"/>
  <c r="B208" i="9"/>
  <c r="J207" i="9"/>
  <c r="B207" i="9"/>
  <c r="J206" i="9"/>
  <c r="B206" i="9"/>
  <c r="J205" i="9"/>
  <c r="B205" i="9"/>
  <c r="J204" i="9"/>
  <c r="B204" i="9"/>
  <c r="J203" i="9"/>
  <c r="B203" i="9"/>
  <c r="J202" i="9"/>
  <c r="B202" i="9"/>
  <c r="J201" i="9"/>
  <c r="B201" i="9"/>
  <c r="J200" i="9"/>
  <c r="B200" i="9"/>
  <c r="J199" i="9"/>
  <c r="B199" i="9"/>
  <c r="J198" i="9"/>
  <c r="B198" i="9"/>
  <c r="B195" i="9" s="1"/>
  <c r="J197" i="9"/>
  <c r="B197" i="9"/>
  <c r="N195" i="9"/>
  <c r="M195" i="9"/>
  <c r="L195" i="9"/>
  <c r="K195" i="9"/>
  <c r="J195" i="9"/>
  <c r="H195" i="9"/>
  <c r="F195" i="9"/>
  <c r="D195" i="9"/>
  <c r="J192" i="9"/>
  <c r="B192" i="9"/>
  <c r="J191" i="9"/>
  <c r="B191" i="9"/>
  <c r="J190" i="9"/>
  <c r="B190" i="9"/>
  <c r="J189" i="9"/>
  <c r="B189" i="9"/>
  <c r="J188" i="9"/>
  <c r="B188" i="9"/>
  <c r="J187" i="9"/>
  <c r="B187" i="9"/>
  <c r="J186" i="9"/>
  <c r="B186" i="9"/>
  <c r="J185" i="9"/>
  <c r="B185" i="9"/>
  <c r="J184" i="9"/>
  <c r="B184" i="9"/>
  <c r="J183" i="9"/>
  <c r="B183" i="9"/>
  <c r="J182" i="9"/>
  <c r="B182" i="9"/>
  <c r="J181" i="9"/>
  <c r="B181" i="9"/>
  <c r="J180" i="9"/>
  <c r="B180" i="9"/>
  <c r="J179" i="9"/>
  <c r="B179" i="9"/>
  <c r="J178" i="9"/>
  <c r="B178" i="9"/>
  <c r="J177" i="9"/>
  <c r="B177" i="9"/>
  <c r="J176" i="9"/>
  <c r="B176" i="9"/>
  <c r="J175" i="9"/>
  <c r="B175" i="9"/>
  <c r="J174" i="9"/>
  <c r="B174" i="9"/>
  <c r="J173" i="9"/>
  <c r="B173" i="9"/>
  <c r="J172" i="9"/>
  <c r="B172" i="9"/>
  <c r="J171" i="9"/>
  <c r="B171" i="9"/>
  <c r="J170" i="9"/>
  <c r="B170" i="9"/>
  <c r="J169" i="9"/>
  <c r="B169" i="9"/>
  <c r="J168" i="9"/>
  <c r="B168" i="9"/>
  <c r="J167" i="9"/>
  <c r="B167" i="9"/>
  <c r="J166" i="9"/>
  <c r="B166" i="9"/>
  <c r="J165" i="9"/>
  <c r="B165" i="9"/>
  <c r="J164" i="9"/>
  <c r="B164" i="9"/>
  <c r="J163" i="9"/>
  <c r="B163" i="9"/>
  <c r="J162" i="9"/>
  <c r="B162" i="9"/>
  <c r="J161" i="9"/>
  <c r="B161" i="9"/>
  <c r="N159" i="9"/>
  <c r="M159" i="9"/>
  <c r="L159" i="9"/>
  <c r="K159" i="9"/>
  <c r="J159" i="9"/>
  <c r="H159" i="9"/>
  <c r="F159" i="9"/>
  <c r="D159" i="9"/>
  <c r="B159" i="9"/>
  <c r="J156" i="9"/>
  <c r="B156" i="9"/>
  <c r="J155" i="9"/>
  <c r="B155" i="9"/>
  <c r="J154" i="9"/>
  <c r="B154" i="9"/>
  <c r="J153" i="9"/>
  <c r="B153" i="9"/>
  <c r="J152" i="9"/>
  <c r="B152" i="9"/>
  <c r="J151" i="9"/>
  <c r="B151" i="9"/>
  <c r="J150" i="9"/>
  <c r="B150" i="9"/>
  <c r="J149" i="9"/>
  <c r="B149" i="9"/>
  <c r="J148" i="9"/>
  <c r="B148" i="9"/>
  <c r="J147" i="9"/>
  <c r="B147" i="9"/>
  <c r="J146" i="9"/>
  <c r="B146" i="9"/>
  <c r="J145" i="9"/>
  <c r="B145" i="9"/>
  <c r="J144" i="9"/>
  <c r="B144" i="9"/>
  <c r="J143" i="9"/>
  <c r="B143" i="9"/>
  <c r="J142" i="9"/>
  <c r="B142" i="9"/>
  <c r="J141" i="9"/>
  <c r="B141" i="9"/>
  <c r="J140" i="9"/>
  <c r="B140" i="9"/>
  <c r="J139" i="9"/>
  <c r="B139" i="9"/>
  <c r="J138" i="9"/>
  <c r="B138" i="9"/>
  <c r="J137" i="9"/>
  <c r="B137" i="9"/>
  <c r="J136" i="9"/>
  <c r="B136" i="9"/>
  <c r="J135" i="9"/>
  <c r="B135" i="9"/>
  <c r="J134" i="9"/>
  <c r="B134" i="9"/>
  <c r="J133" i="9"/>
  <c r="B133" i="9"/>
  <c r="J132" i="9"/>
  <c r="B132" i="9"/>
  <c r="J131" i="9"/>
  <c r="B131" i="9"/>
  <c r="J130" i="9"/>
  <c r="B130" i="9"/>
  <c r="J129" i="9"/>
  <c r="B129" i="9"/>
  <c r="J128" i="9"/>
  <c r="B128" i="9"/>
  <c r="J127" i="9"/>
  <c r="B127" i="9"/>
  <c r="J126" i="9"/>
  <c r="B126" i="9"/>
  <c r="J125" i="9"/>
  <c r="B125" i="9"/>
  <c r="B123" i="9" s="1"/>
  <c r="N123" i="9"/>
  <c r="M123" i="9"/>
  <c r="L123" i="9"/>
  <c r="K123" i="9"/>
  <c r="J123" i="9"/>
  <c r="H123" i="9"/>
  <c r="F123" i="9"/>
  <c r="D123" i="9"/>
  <c r="J120" i="9"/>
  <c r="B120" i="9"/>
  <c r="J119" i="9"/>
  <c r="B119" i="9"/>
  <c r="J118" i="9"/>
  <c r="B118" i="9"/>
  <c r="J117" i="9"/>
  <c r="B117" i="9"/>
  <c r="J116" i="9"/>
  <c r="B116" i="9"/>
  <c r="J115" i="9"/>
  <c r="B115" i="9"/>
  <c r="J114" i="9"/>
  <c r="B114" i="9"/>
  <c r="J113" i="9"/>
  <c r="B113" i="9"/>
  <c r="J112" i="9"/>
  <c r="B112" i="9"/>
  <c r="J111" i="9"/>
  <c r="B111" i="9"/>
  <c r="J110" i="9"/>
  <c r="B110" i="9"/>
  <c r="J109" i="9"/>
  <c r="B109" i="9"/>
  <c r="J108" i="9"/>
  <c r="B108" i="9"/>
  <c r="J107" i="9"/>
  <c r="B107" i="9"/>
  <c r="J106" i="9"/>
  <c r="B106" i="9"/>
  <c r="J105" i="9"/>
  <c r="B105" i="9"/>
  <c r="J104" i="9"/>
  <c r="B104" i="9"/>
  <c r="J103" i="9"/>
  <c r="B103" i="9"/>
  <c r="J102" i="9"/>
  <c r="B102" i="9"/>
  <c r="J101" i="9"/>
  <c r="B101" i="9"/>
  <c r="J100" i="9"/>
  <c r="B100" i="9"/>
  <c r="J99" i="9"/>
  <c r="B99" i="9"/>
  <c r="J98" i="9"/>
  <c r="B98" i="9"/>
  <c r="J97" i="9"/>
  <c r="B97" i="9"/>
  <c r="J96" i="9"/>
  <c r="B96" i="9"/>
  <c r="J95" i="9"/>
  <c r="B95" i="9"/>
  <c r="J94" i="9"/>
  <c r="B94" i="9"/>
  <c r="J93" i="9"/>
  <c r="B93" i="9"/>
  <c r="J92" i="9"/>
  <c r="B92" i="9"/>
  <c r="J91" i="9"/>
  <c r="B91" i="9"/>
  <c r="J90" i="9"/>
  <c r="B90" i="9"/>
  <c r="J89" i="9"/>
  <c r="J87" i="9" s="1"/>
  <c r="B89" i="9"/>
  <c r="N87" i="9"/>
  <c r="M87" i="9"/>
  <c r="L87" i="9"/>
  <c r="K87" i="9"/>
  <c r="H87" i="9"/>
  <c r="F87" i="9"/>
  <c r="D87" i="9"/>
  <c r="B87" i="9"/>
  <c r="J84" i="9"/>
  <c r="H84" i="9"/>
  <c r="J83" i="9"/>
  <c r="H83" i="9"/>
  <c r="J82" i="9"/>
  <c r="H82" i="9"/>
  <c r="J81" i="9"/>
  <c r="H81" i="9"/>
  <c r="J80" i="9"/>
  <c r="H80" i="9"/>
  <c r="J79" i="9"/>
  <c r="H79" i="9"/>
  <c r="J78" i="9"/>
  <c r="H78" i="9"/>
  <c r="J77" i="9"/>
  <c r="H77" i="9"/>
  <c r="J76" i="9"/>
  <c r="H76" i="9"/>
  <c r="J75" i="9"/>
  <c r="H75" i="9"/>
  <c r="J74" i="9"/>
  <c r="H74" i="9"/>
  <c r="J73" i="9"/>
  <c r="H73" i="9"/>
  <c r="J72" i="9"/>
  <c r="H72" i="9"/>
  <c r="J71" i="9"/>
  <c r="H71" i="9"/>
  <c r="J70" i="9"/>
  <c r="H70" i="9"/>
  <c r="J69" i="9"/>
  <c r="H69" i="9"/>
  <c r="J68" i="9"/>
  <c r="H68" i="9"/>
  <c r="J67" i="9"/>
  <c r="H67" i="9"/>
  <c r="J66" i="9"/>
  <c r="H66" i="9"/>
  <c r="J65" i="9"/>
  <c r="H65" i="9"/>
  <c r="J64" i="9"/>
  <c r="H64" i="9"/>
  <c r="J63" i="9"/>
  <c r="H63" i="9"/>
  <c r="J62" i="9"/>
  <c r="H62" i="9"/>
  <c r="J61" i="9"/>
  <c r="H61" i="9"/>
  <c r="J60" i="9"/>
  <c r="H60" i="9"/>
  <c r="J59" i="9"/>
  <c r="H59" i="9"/>
  <c r="J58" i="9"/>
  <c r="H58" i="9"/>
  <c r="J57" i="9"/>
  <c r="H57" i="9"/>
  <c r="J56" i="9"/>
  <c r="H56" i="9"/>
  <c r="J55" i="9"/>
  <c r="H55" i="9"/>
  <c r="J54" i="9"/>
  <c r="H54" i="9"/>
  <c r="J53" i="9"/>
  <c r="J51" i="9" s="1"/>
  <c r="H53" i="9"/>
  <c r="N51" i="9"/>
  <c r="M51" i="9"/>
  <c r="L51" i="9"/>
  <c r="K51" i="9"/>
  <c r="H51" i="9"/>
  <c r="F51" i="9"/>
  <c r="D51" i="9"/>
  <c r="B51" i="9"/>
  <c r="J48" i="9"/>
  <c r="B48" i="9"/>
  <c r="J47" i="9"/>
  <c r="B47" i="9"/>
  <c r="J46" i="9"/>
  <c r="B46" i="9"/>
  <c r="J45" i="9"/>
  <c r="B45" i="9"/>
  <c r="J44" i="9"/>
  <c r="B44" i="9"/>
  <c r="J43" i="9"/>
  <c r="B43" i="9"/>
  <c r="J42" i="9"/>
  <c r="B42" i="9"/>
  <c r="J41" i="9"/>
  <c r="B41" i="9"/>
  <c r="J40" i="9"/>
  <c r="B40" i="9"/>
  <c r="J39" i="9"/>
  <c r="B39" i="9"/>
  <c r="J38" i="9"/>
  <c r="B38" i="9"/>
  <c r="J37" i="9"/>
  <c r="B37" i="9"/>
  <c r="J36" i="9"/>
  <c r="B36" i="9"/>
  <c r="J35" i="9"/>
  <c r="B35" i="9"/>
  <c r="J34" i="9"/>
  <c r="B34" i="9"/>
  <c r="J33" i="9"/>
  <c r="B33" i="9"/>
  <c r="J32" i="9"/>
  <c r="B32" i="9"/>
  <c r="J31" i="9"/>
  <c r="B31" i="9"/>
  <c r="J30" i="9"/>
  <c r="B30" i="9"/>
  <c r="J29" i="9"/>
  <c r="B29" i="9"/>
  <c r="J28" i="9"/>
  <c r="B28" i="9"/>
  <c r="J27" i="9"/>
  <c r="B27" i="9"/>
  <c r="J26" i="9"/>
  <c r="B26" i="9"/>
  <c r="J25" i="9"/>
  <c r="B25" i="9"/>
  <c r="J24" i="9"/>
  <c r="B24" i="9"/>
  <c r="J23" i="9"/>
  <c r="B23" i="9"/>
  <c r="J22" i="9"/>
  <c r="B22" i="9"/>
  <c r="J21" i="9"/>
  <c r="B21" i="9"/>
  <c r="J20" i="9"/>
  <c r="B20" i="9"/>
  <c r="J19" i="9"/>
  <c r="B19" i="9"/>
  <c r="J18" i="9"/>
  <c r="B18" i="9"/>
  <c r="J17" i="9"/>
  <c r="B17" i="9"/>
  <c r="N15" i="9"/>
  <c r="M15" i="9"/>
  <c r="L15" i="9"/>
  <c r="K15" i="9"/>
  <c r="J15" i="9"/>
  <c r="H15" i="9"/>
  <c r="F15" i="9"/>
  <c r="D15" i="9"/>
  <c r="B15" i="9"/>
  <c r="I875" i="8"/>
  <c r="B875" i="8"/>
  <c r="I874" i="8"/>
  <c r="B874" i="8"/>
  <c r="I873" i="8"/>
  <c r="B873" i="8"/>
  <c r="I872" i="8"/>
  <c r="B872" i="8"/>
  <c r="I871" i="8"/>
  <c r="B871" i="8"/>
  <c r="I870" i="8"/>
  <c r="B870" i="8"/>
  <c r="I869" i="8"/>
  <c r="B869" i="8"/>
  <c r="I868" i="8"/>
  <c r="B868" i="8"/>
  <c r="I867" i="8"/>
  <c r="B867" i="8"/>
  <c r="I866" i="8"/>
  <c r="B866" i="8"/>
  <c r="I865" i="8"/>
  <c r="B865" i="8"/>
  <c r="I864" i="8"/>
  <c r="B864" i="8"/>
  <c r="I863" i="8"/>
  <c r="B863" i="8"/>
  <c r="I862" i="8"/>
  <c r="B862" i="8"/>
  <c r="I861" i="8"/>
  <c r="B861" i="8"/>
  <c r="I860" i="8"/>
  <c r="B860" i="8"/>
  <c r="I859" i="8"/>
  <c r="B859" i="8"/>
  <c r="I858" i="8"/>
  <c r="B858" i="8"/>
  <c r="I857" i="8"/>
  <c r="B857" i="8"/>
  <c r="I856" i="8"/>
  <c r="B856" i="8"/>
  <c r="I855" i="8"/>
  <c r="B855" i="8"/>
  <c r="I854" i="8"/>
  <c r="B854" i="8"/>
  <c r="I853" i="8"/>
  <c r="B853" i="8"/>
  <c r="I852" i="8"/>
  <c r="B852" i="8"/>
  <c r="I851" i="8"/>
  <c r="B851" i="8"/>
  <c r="I850" i="8"/>
  <c r="B850" i="8"/>
  <c r="I849" i="8"/>
  <c r="B849" i="8"/>
  <c r="I848" i="8"/>
  <c r="B848" i="8"/>
  <c r="I847" i="8"/>
  <c r="B847" i="8"/>
  <c r="I846" i="8"/>
  <c r="B846" i="8"/>
  <c r="I845" i="8"/>
  <c r="B845" i="8"/>
  <c r="I844" i="8"/>
  <c r="B844" i="8"/>
  <c r="N842" i="8"/>
  <c r="M842" i="8"/>
  <c r="L842" i="8"/>
  <c r="K842" i="8"/>
  <c r="J842" i="8"/>
  <c r="I842" i="8"/>
  <c r="G842" i="8"/>
  <c r="F842" i="8"/>
  <c r="E842" i="8"/>
  <c r="D842" i="8"/>
  <c r="C842" i="8"/>
  <c r="B842" i="8"/>
  <c r="I839" i="8"/>
  <c r="B839" i="8"/>
  <c r="I838" i="8"/>
  <c r="B838" i="8"/>
  <c r="I837" i="8"/>
  <c r="B837" i="8"/>
  <c r="I836" i="8"/>
  <c r="B836" i="8"/>
  <c r="I835" i="8"/>
  <c r="B835" i="8"/>
  <c r="I834" i="8"/>
  <c r="B834" i="8"/>
  <c r="I833" i="8"/>
  <c r="B833" i="8"/>
  <c r="I832" i="8"/>
  <c r="B832" i="8"/>
  <c r="I831" i="8"/>
  <c r="B831" i="8"/>
  <c r="I830" i="8"/>
  <c r="B830" i="8"/>
  <c r="I829" i="8"/>
  <c r="B829" i="8"/>
  <c r="I828" i="8"/>
  <c r="B828" i="8"/>
  <c r="I827" i="8"/>
  <c r="B827" i="8"/>
  <c r="I826" i="8"/>
  <c r="B826" i="8"/>
  <c r="I825" i="8"/>
  <c r="B825" i="8"/>
  <c r="I824" i="8"/>
  <c r="B824" i="8"/>
  <c r="I823" i="8"/>
  <c r="B823" i="8"/>
  <c r="I822" i="8"/>
  <c r="B822" i="8"/>
  <c r="I821" i="8"/>
  <c r="B821" i="8"/>
  <c r="I820" i="8"/>
  <c r="B820" i="8"/>
  <c r="I819" i="8"/>
  <c r="B819" i="8"/>
  <c r="I818" i="8"/>
  <c r="B818" i="8"/>
  <c r="I817" i="8"/>
  <c r="B817" i="8"/>
  <c r="I816" i="8"/>
  <c r="B816" i="8"/>
  <c r="I815" i="8"/>
  <c r="B815" i="8"/>
  <c r="I814" i="8"/>
  <c r="B814" i="8"/>
  <c r="I813" i="8"/>
  <c r="B813" i="8"/>
  <c r="I812" i="8"/>
  <c r="B812" i="8"/>
  <c r="I811" i="8"/>
  <c r="B811" i="8"/>
  <c r="I810" i="8"/>
  <c r="B810" i="8"/>
  <c r="I809" i="8"/>
  <c r="B809" i="8"/>
  <c r="I808" i="8"/>
  <c r="B808" i="8"/>
  <c r="N806" i="8"/>
  <c r="M806" i="8"/>
  <c r="L806" i="8"/>
  <c r="K806" i="8"/>
  <c r="J806" i="8"/>
  <c r="I806" i="8"/>
  <c r="G806" i="8"/>
  <c r="F806" i="8"/>
  <c r="E806" i="8"/>
  <c r="D806" i="8"/>
  <c r="C806" i="8"/>
  <c r="B806" i="8"/>
  <c r="I803" i="8"/>
  <c r="B803" i="8"/>
  <c r="I802" i="8"/>
  <c r="B802" i="8"/>
  <c r="I801" i="8"/>
  <c r="B801" i="8"/>
  <c r="I800" i="8"/>
  <c r="B800" i="8"/>
  <c r="I799" i="8"/>
  <c r="B799" i="8"/>
  <c r="I798" i="8"/>
  <c r="B798" i="8"/>
  <c r="I797" i="8"/>
  <c r="B797" i="8"/>
  <c r="I796" i="8"/>
  <c r="B796" i="8"/>
  <c r="I795" i="8"/>
  <c r="B795" i="8"/>
  <c r="I794" i="8"/>
  <c r="B794" i="8"/>
  <c r="I793" i="8"/>
  <c r="B793" i="8"/>
  <c r="I792" i="8"/>
  <c r="B792" i="8"/>
  <c r="I791" i="8"/>
  <c r="B791" i="8"/>
  <c r="I790" i="8"/>
  <c r="B790" i="8"/>
  <c r="I789" i="8"/>
  <c r="B789" i="8"/>
  <c r="I788" i="8"/>
  <c r="B788" i="8"/>
  <c r="I787" i="8"/>
  <c r="B787" i="8"/>
  <c r="I786" i="8"/>
  <c r="B786" i="8"/>
  <c r="I785" i="8"/>
  <c r="B785" i="8"/>
  <c r="I784" i="8"/>
  <c r="B784" i="8"/>
  <c r="I783" i="8"/>
  <c r="B783" i="8"/>
  <c r="I782" i="8"/>
  <c r="B782" i="8"/>
  <c r="I781" i="8"/>
  <c r="B781" i="8"/>
  <c r="I780" i="8"/>
  <c r="B780" i="8"/>
  <c r="I779" i="8"/>
  <c r="B779" i="8"/>
  <c r="I778" i="8"/>
  <c r="B778" i="8"/>
  <c r="I777" i="8"/>
  <c r="B777" i="8"/>
  <c r="I776" i="8"/>
  <c r="B776" i="8"/>
  <c r="I775" i="8"/>
  <c r="B775" i="8"/>
  <c r="I774" i="8"/>
  <c r="B774" i="8"/>
  <c r="I773" i="8"/>
  <c r="B773" i="8"/>
  <c r="I772" i="8"/>
  <c r="B772" i="8"/>
  <c r="N770" i="8"/>
  <c r="M770" i="8"/>
  <c r="L770" i="8"/>
  <c r="K770" i="8"/>
  <c r="J770" i="8"/>
  <c r="I770" i="8"/>
  <c r="G770" i="8"/>
  <c r="F770" i="8"/>
  <c r="E770" i="8"/>
  <c r="D770" i="8"/>
  <c r="C770" i="8"/>
  <c r="B770" i="8"/>
  <c r="I767" i="8"/>
  <c r="B767" i="8"/>
  <c r="I766" i="8"/>
  <c r="B766" i="8"/>
  <c r="I765" i="8"/>
  <c r="B765" i="8"/>
  <c r="I764" i="8"/>
  <c r="B764" i="8"/>
  <c r="I763" i="8"/>
  <c r="B763" i="8"/>
  <c r="I762" i="8"/>
  <c r="B762" i="8"/>
  <c r="I761" i="8"/>
  <c r="B761" i="8"/>
  <c r="I760" i="8"/>
  <c r="B760" i="8"/>
  <c r="I759" i="8"/>
  <c r="B759" i="8"/>
  <c r="I758" i="8"/>
  <c r="B758" i="8"/>
  <c r="I757" i="8"/>
  <c r="B757" i="8"/>
  <c r="I756" i="8"/>
  <c r="B756" i="8"/>
  <c r="I755" i="8"/>
  <c r="B755" i="8"/>
  <c r="I754" i="8"/>
  <c r="B754" i="8"/>
  <c r="I753" i="8"/>
  <c r="B753" i="8"/>
  <c r="I752" i="8"/>
  <c r="B752" i="8"/>
  <c r="I751" i="8"/>
  <c r="B751" i="8"/>
  <c r="I750" i="8"/>
  <c r="B750" i="8"/>
  <c r="I749" i="8"/>
  <c r="B749" i="8"/>
  <c r="I748" i="8"/>
  <c r="B748" i="8"/>
  <c r="I747" i="8"/>
  <c r="B747" i="8"/>
  <c r="I746" i="8"/>
  <c r="B746" i="8"/>
  <c r="I745" i="8"/>
  <c r="B745" i="8"/>
  <c r="I744" i="8"/>
  <c r="B744" i="8"/>
  <c r="I743" i="8"/>
  <c r="B743" i="8"/>
  <c r="I742" i="8"/>
  <c r="B742" i="8"/>
  <c r="I741" i="8"/>
  <c r="B741" i="8"/>
  <c r="I740" i="8"/>
  <c r="B740" i="8"/>
  <c r="I739" i="8"/>
  <c r="B739" i="8"/>
  <c r="I738" i="8"/>
  <c r="B738" i="8"/>
  <c r="I737" i="8"/>
  <c r="B737" i="8"/>
  <c r="I736" i="8"/>
  <c r="B736" i="8"/>
  <c r="N734" i="8"/>
  <c r="M734" i="8"/>
  <c r="L734" i="8"/>
  <c r="K734" i="8"/>
  <c r="J734" i="8"/>
  <c r="I734" i="8"/>
  <c r="G734" i="8"/>
  <c r="F734" i="8"/>
  <c r="E734" i="8"/>
  <c r="D734" i="8"/>
  <c r="C734" i="8"/>
  <c r="B734" i="8"/>
  <c r="I731" i="8"/>
  <c r="B731" i="8"/>
  <c r="I730" i="8"/>
  <c r="B730" i="8"/>
  <c r="I729" i="8"/>
  <c r="B729" i="8"/>
  <c r="I728" i="8"/>
  <c r="B728" i="8"/>
  <c r="I727" i="8"/>
  <c r="B727" i="8"/>
  <c r="I726" i="8"/>
  <c r="B726" i="8"/>
  <c r="I725" i="8"/>
  <c r="B725" i="8"/>
  <c r="I724" i="8"/>
  <c r="B724" i="8"/>
  <c r="I723" i="8"/>
  <c r="B723" i="8"/>
  <c r="I722" i="8"/>
  <c r="B722" i="8"/>
  <c r="I721" i="8"/>
  <c r="B721" i="8"/>
  <c r="I720" i="8"/>
  <c r="B720" i="8"/>
  <c r="I719" i="8"/>
  <c r="B719" i="8"/>
  <c r="I718" i="8"/>
  <c r="B718" i="8"/>
  <c r="I717" i="8"/>
  <c r="B717" i="8"/>
  <c r="I716" i="8"/>
  <c r="B716" i="8"/>
  <c r="I715" i="8"/>
  <c r="B715" i="8"/>
  <c r="I714" i="8"/>
  <c r="B714" i="8"/>
  <c r="I713" i="8"/>
  <c r="B713" i="8"/>
  <c r="I712" i="8"/>
  <c r="B712" i="8"/>
  <c r="I711" i="8"/>
  <c r="B711" i="8"/>
  <c r="I710" i="8"/>
  <c r="B710" i="8"/>
  <c r="I709" i="8"/>
  <c r="B709" i="8"/>
  <c r="I708" i="8"/>
  <c r="B708" i="8"/>
  <c r="I707" i="8"/>
  <c r="B707" i="8"/>
  <c r="I706" i="8"/>
  <c r="B706" i="8"/>
  <c r="I705" i="8"/>
  <c r="B705" i="8"/>
  <c r="I704" i="8"/>
  <c r="B704" i="8"/>
  <c r="I703" i="8"/>
  <c r="B703" i="8"/>
  <c r="I702" i="8"/>
  <c r="B702" i="8"/>
  <c r="I701" i="8"/>
  <c r="B701" i="8"/>
  <c r="I700" i="8"/>
  <c r="B700" i="8"/>
  <c r="N698" i="8"/>
  <c r="M698" i="8"/>
  <c r="L698" i="8"/>
  <c r="K698" i="8"/>
  <c r="J698" i="8"/>
  <c r="I698" i="8"/>
  <c r="G698" i="8"/>
  <c r="F698" i="8"/>
  <c r="E698" i="8"/>
  <c r="D698" i="8"/>
  <c r="C698" i="8"/>
  <c r="B698" i="8"/>
  <c r="I695" i="8"/>
  <c r="B695" i="8"/>
  <c r="I694" i="8"/>
  <c r="B694" i="8"/>
  <c r="I693" i="8"/>
  <c r="B693" i="8"/>
  <c r="I692" i="8"/>
  <c r="B692" i="8"/>
  <c r="I691" i="8"/>
  <c r="B691" i="8"/>
  <c r="I690" i="8"/>
  <c r="B690" i="8"/>
  <c r="I689" i="8"/>
  <c r="B689" i="8"/>
  <c r="I688" i="8"/>
  <c r="B688" i="8"/>
  <c r="I687" i="8"/>
  <c r="B687" i="8"/>
  <c r="I686" i="8"/>
  <c r="B686" i="8"/>
  <c r="I685" i="8"/>
  <c r="B685" i="8"/>
  <c r="I684" i="8"/>
  <c r="B684" i="8"/>
  <c r="I683" i="8"/>
  <c r="B683" i="8"/>
  <c r="I682" i="8"/>
  <c r="B682" i="8"/>
  <c r="I681" i="8"/>
  <c r="B681" i="8"/>
  <c r="I680" i="8"/>
  <c r="B680" i="8"/>
  <c r="I679" i="8"/>
  <c r="B679" i="8"/>
  <c r="I678" i="8"/>
  <c r="B678" i="8"/>
  <c r="I677" i="8"/>
  <c r="B677" i="8"/>
  <c r="I676" i="8"/>
  <c r="B676" i="8"/>
  <c r="I675" i="8"/>
  <c r="B675" i="8"/>
  <c r="I674" i="8"/>
  <c r="B674" i="8"/>
  <c r="I673" i="8"/>
  <c r="B673" i="8"/>
  <c r="I672" i="8"/>
  <c r="B672" i="8"/>
  <c r="I671" i="8"/>
  <c r="B671" i="8"/>
  <c r="I670" i="8"/>
  <c r="B670" i="8"/>
  <c r="I669" i="8"/>
  <c r="B669" i="8"/>
  <c r="I668" i="8"/>
  <c r="B668" i="8"/>
  <c r="I667" i="8"/>
  <c r="B667" i="8"/>
  <c r="I666" i="8"/>
  <c r="B666" i="8"/>
  <c r="I665" i="8"/>
  <c r="B665" i="8"/>
  <c r="I664" i="8"/>
  <c r="B664" i="8"/>
  <c r="N662" i="8"/>
  <c r="M662" i="8"/>
  <c r="L662" i="8"/>
  <c r="K662" i="8"/>
  <c r="J662" i="8"/>
  <c r="I662" i="8"/>
  <c r="G662" i="8"/>
  <c r="F662" i="8"/>
  <c r="E662" i="8"/>
  <c r="D662" i="8"/>
  <c r="C662" i="8"/>
  <c r="B662" i="8"/>
  <c r="I659" i="8"/>
  <c r="B659" i="8"/>
  <c r="I658" i="8"/>
  <c r="B658" i="8"/>
  <c r="I657" i="8"/>
  <c r="B657" i="8"/>
  <c r="I656" i="8"/>
  <c r="B656" i="8"/>
  <c r="I655" i="8"/>
  <c r="B655" i="8"/>
  <c r="I654" i="8"/>
  <c r="B654" i="8"/>
  <c r="I653" i="8"/>
  <c r="B653" i="8"/>
  <c r="I652" i="8"/>
  <c r="B652" i="8"/>
  <c r="I651" i="8"/>
  <c r="B651" i="8"/>
  <c r="I650" i="8"/>
  <c r="B650" i="8"/>
  <c r="I649" i="8"/>
  <c r="B649" i="8"/>
  <c r="I648" i="8"/>
  <c r="B648" i="8"/>
  <c r="I647" i="8"/>
  <c r="B647" i="8"/>
  <c r="I646" i="8"/>
  <c r="B646" i="8"/>
  <c r="I645" i="8"/>
  <c r="B645" i="8"/>
  <c r="I644" i="8"/>
  <c r="B644" i="8"/>
  <c r="I643" i="8"/>
  <c r="B643" i="8"/>
  <c r="I642" i="8"/>
  <c r="B642" i="8"/>
  <c r="I641" i="8"/>
  <c r="B641" i="8"/>
  <c r="I640" i="8"/>
  <c r="B640" i="8"/>
  <c r="I639" i="8"/>
  <c r="B639" i="8"/>
  <c r="I638" i="8"/>
  <c r="B638" i="8"/>
  <c r="I637" i="8"/>
  <c r="B637" i="8"/>
  <c r="I636" i="8"/>
  <c r="B636" i="8"/>
  <c r="I635" i="8"/>
  <c r="B635" i="8"/>
  <c r="I634" i="8"/>
  <c r="B634" i="8"/>
  <c r="I633" i="8"/>
  <c r="B633" i="8"/>
  <c r="I632" i="8"/>
  <c r="B632" i="8"/>
  <c r="I631" i="8"/>
  <c r="B631" i="8"/>
  <c r="I630" i="8"/>
  <c r="B630" i="8"/>
  <c r="I629" i="8"/>
  <c r="B629" i="8"/>
  <c r="I628" i="8"/>
  <c r="B628" i="8"/>
  <c r="N626" i="8"/>
  <c r="M626" i="8"/>
  <c r="L626" i="8"/>
  <c r="K626" i="8"/>
  <c r="J626" i="8"/>
  <c r="I626" i="8"/>
  <c r="G626" i="8"/>
  <c r="F626" i="8"/>
  <c r="E626" i="8"/>
  <c r="D626" i="8"/>
  <c r="C626" i="8"/>
  <c r="B626" i="8"/>
  <c r="I623" i="8"/>
  <c r="B623" i="8"/>
  <c r="I622" i="8"/>
  <c r="B622" i="8"/>
  <c r="I621" i="8"/>
  <c r="B621" i="8"/>
  <c r="I620" i="8"/>
  <c r="B620" i="8"/>
  <c r="I619" i="8"/>
  <c r="B619" i="8"/>
  <c r="I618" i="8"/>
  <c r="B618" i="8"/>
  <c r="I617" i="8"/>
  <c r="B617" i="8"/>
  <c r="I616" i="8"/>
  <c r="B616" i="8"/>
  <c r="I615" i="8"/>
  <c r="B615" i="8"/>
  <c r="I614" i="8"/>
  <c r="B614" i="8"/>
  <c r="I613" i="8"/>
  <c r="B613" i="8"/>
  <c r="I612" i="8"/>
  <c r="B612" i="8"/>
  <c r="I611" i="8"/>
  <c r="B611" i="8"/>
  <c r="I610" i="8"/>
  <c r="B610" i="8"/>
  <c r="I609" i="8"/>
  <c r="B609" i="8"/>
  <c r="I608" i="8"/>
  <c r="B608" i="8"/>
  <c r="I607" i="8"/>
  <c r="B607" i="8"/>
  <c r="I606" i="8"/>
  <c r="B606" i="8"/>
  <c r="I605" i="8"/>
  <c r="B605" i="8"/>
  <c r="I604" i="8"/>
  <c r="B604" i="8"/>
  <c r="I603" i="8"/>
  <c r="B603" i="8"/>
  <c r="I602" i="8"/>
  <c r="B602" i="8"/>
  <c r="I601" i="8"/>
  <c r="B601" i="8"/>
  <c r="I600" i="8"/>
  <c r="B600" i="8"/>
  <c r="I599" i="8"/>
  <c r="B599" i="8"/>
  <c r="I598" i="8"/>
  <c r="B598" i="8"/>
  <c r="I597" i="8"/>
  <c r="B597" i="8"/>
  <c r="I596" i="8"/>
  <c r="B596" i="8"/>
  <c r="I595" i="8"/>
  <c r="B595" i="8"/>
  <c r="I594" i="8"/>
  <c r="B594" i="8"/>
  <c r="I593" i="8"/>
  <c r="B593" i="8"/>
  <c r="I592" i="8"/>
  <c r="B592" i="8"/>
  <c r="N590" i="8"/>
  <c r="M590" i="8"/>
  <c r="L590" i="8"/>
  <c r="K590" i="8"/>
  <c r="J590" i="8"/>
  <c r="I590" i="8"/>
  <c r="G590" i="8"/>
  <c r="F590" i="8"/>
  <c r="E590" i="8"/>
  <c r="D590" i="8"/>
  <c r="C590" i="8"/>
  <c r="B590" i="8"/>
  <c r="I587" i="8"/>
  <c r="B587" i="8"/>
  <c r="I586" i="8"/>
  <c r="B586" i="8"/>
  <c r="I585" i="8"/>
  <c r="B585" i="8"/>
  <c r="I584" i="8"/>
  <c r="B584" i="8"/>
  <c r="I583" i="8"/>
  <c r="B583" i="8"/>
  <c r="I582" i="8"/>
  <c r="B582" i="8"/>
  <c r="I581" i="8"/>
  <c r="B581" i="8"/>
  <c r="I580" i="8"/>
  <c r="B580" i="8"/>
  <c r="I579" i="8"/>
  <c r="B579" i="8"/>
  <c r="I578" i="8"/>
  <c r="B578" i="8"/>
  <c r="I577" i="8"/>
  <c r="B577" i="8"/>
  <c r="I576" i="8"/>
  <c r="B576" i="8"/>
  <c r="I575" i="8"/>
  <c r="B575" i="8"/>
  <c r="I574" i="8"/>
  <c r="B574" i="8"/>
  <c r="I573" i="8"/>
  <c r="B573" i="8"/>
  <c r="I572" i="8"/>
  <c r="B572" i="8"/>
  <c r="I571" i="8"/>
  <c r="B571" i="8"/>
  <c r="I570" i="8"/>
  <c r="B570" i="8"/>
  <c r="I569" i="8"/>
  <c r="B569" i="8"/>
  <c r="I568" i="8"/>
  <c r="B568" i="8"/>
  <c r="I567" i="8"/>
  <c r="B567" i="8"/>
  <c r="I566" i="8"/>
  <c r="B566" i="8"/>
  <c r="I565" i="8"/>
  <c r="B565" i="8"/>
  <c r="I564" i="8"/>
  <c r="B564" i="8"/>
  <c r="I563" i="8"/>
  <c r="B563" i="8"/>
  <c r="I562" i="8"/>
  <c r="B562" i="8"/>
  <c r="I561" i="8"/>
  <c r="B561" i="8"/>
  <c r="I560" i="8"/>
  <c r="B560" i="8"/>
  <c r="I559" i="8"/>
  <c r="B559" i="8"/>
  <c r="I558" i="8"/>
  <c r="B558" i="8"/>
  <c r="I557" i="8"/>
  <c r="B557" i="8"/>
  <c r="I556" i="8"/>
  <c r="B556" i="8"/>
  <c r="N554" i="8"/>
  <c r="M554" i="8"/>
  <c r="L554" i="8"/>
  <c r="K554" i="8"/>
  <c r="J554" i="8"/>
  <c r="I554" i="8"/>
  <c r="G554" i="8"/>
  <c r="F554" i="8"/>
  <c r="E554" i="8"/>
  <c r="D554" i="8"/>
  <c r="C554" i="8"/>
  <c r="B554" i="8"/>
  <c r="I551" i="8"/>
  <c r="B551" i="8"/>
  <c r="I550" i="8"/>
  <c r="B550" i="8"/>
  <c r="I549" i="8"/>
  <c r="B549" i="8"/>
  <c r="I548" i="8"/>
  <c r="B548" i="8"/>
  <c r="I547" i="8"/>
  <c r="B547" i="8"/>
  <c r="I546" i="8"/>
  <c r="B546" i="8"/>
  <c r="I545" i="8"/>
  <c r="B545" i="8"/>
  <c r="I544" i="8"/>
  <c r="B544" i="8"/>
  <c r="I543" i="8"/>
  <c r="B543" i="8"/>
  <c r="I542" i="8"/>
  <c r="B542" i="8"/>
  <c r="I541" i="8"/>
  <c r="B541" i="8"/>
  <c r="I540" i="8"/>
  <c r="B540" i="8"/>
  <c r="I539" i="8"/>
  <c r="B539" i="8"/>
  <c r="I538" i="8"/>
  <c r="B538" i="8"/>
  <c r="I537" i="8"/>
  <c r="B537" i="8"/>
  <c r="I536" i="8"/>
  <c r="B536" i="8"/>
  <c r="I535" i="8"/>
  <c r="B535" i="8"/>
  <c r="I534" i="8"/>
  <c r="B534" i="8"/>
  <c r="I533" i="8"/>
  <c r="B533" i="8"/>
  <c r="I532" i="8"/>
  <c r="B532" i="8"/>
  <c r="I531" i="8"/>
  <c r="B531" i="8"/>
  <c r="I530" i="8"/>
  <c r="B530" i="8"/>
  <c r="I529" i="8"/>
  <c r="B529" i="8"/>
  <c r="I528" i="8"/>
  <c r="B528" i="8"/>
  <c r="I527" i="8"/>
  <c r="B527" i="8"/>
  <c r="I526" i="8"/>
  <c r="B526" i="8"/>
  <c r="I525" i="8"/>
  <c r="B525" i="8"/>
  <c r="I524" i="8"/>
  <c r="B524" i="8"/>
  <c r="I523" i="8"/>
  <c r="B523" i="8"/>
  <c r="I522" i="8"/>
  <c r="B522" i="8"/>
  <c r="I521" i="8"/>
  <c r="B521" i="8"/>
  <c r="I520" i="8"/>
  <c r="B520" i="8"/>
  <c r="N518" i="8"/>
  <c r="M518" i="8"/>
  <c r="L518" i="8"/>
  <c r="K518" i="8"/>
  <c r="J518" i="8"/>
  <c r="I518" i="8"/>
  <c r="G518" i="8"/>
  <c r="F518" i="8"/>
  <c r="E518" i="8"/>
  <c r="D518" i="8"/>
  <c r="C518" i="8"/>
  <c r="B518" i="8"/>
  <c r="I515" i="8"/>
  <c r="B515" i="8"/>
  <c r="I514" i="8"/>
  <c r="B514" i="8"/>
  <c r="I513" i="8"/>
  <c r="B513" i="8"/>
  <c r="I512" i="8"/>
  <c r="B512" i="8"/>
  <c r="I511" i="8"/>
  <c r="B511" i="8"/>
  <c r="I510" i="8"/>
  <c r="B510" i="8"/>
  <c r="I509" i="8"/>
  <c r="B509" i="8"/>
  <c r="I508" i="8"/>
  <c r="B508" i="8"/>
  <c r="I507" i="8"/>
  <c r="B507" i="8"/>
  <c r="I506" i="8"/>
  <c r="B506" i="8"/>
  <c r="I505" i="8"/>
  <c r="B505" i="8"/>
  <c r="I504" i="8"/>
  <c r="B504" i="8"/>
  <c r="I503" i="8"/>
  <c r="B503" i="8"/>
  <c r="I502" i="8"/>
  <c r="B502" i="8"/>
  <c r="I501" i="8"/>
  <c r="B501" i="8"/>
  <c r="I500" i="8"/>
  <c r="B500" i="8"/>
  <c r="I499" i="8"/>
  <c r="B499" i="8"/>
  <c r="I498" i="8"/>
  <c r="B498" i="8"/>
  <c r="I497" i="8"/>
  <c r="B497" i="8"/>
  <c r="I496" i="8"/>
  <c r="B496" i="8"/>
  <c r="I495" i="8"/>
  <c r="B495" i="8"/>
  <c r="I494" i="8"/>
  <c r="B494" i="8"/>
  <c r="I493" i="8"/>
  <c r="B493" i="8"/>
  <c r="I492" i="8"/>
  <c r="B492" i="8"/>
  <c r="I491" i="8"/>
  <c r="B491" i="8"/>
  <c r="I490" i="8"/>
  <c r="B490" i="8"/>
  <c r="I489" i="8"/>
  <c r="B489" i="8"/>
  <c r="I488" i="8"/>
  <c r="B488" i="8"/>
  <c r="I487" i="8"/>
  <c r="B487" i="8"/>
  <c r="I486" i="8"/>
  <c r="B486" i="8"/>
  <c r="I485" i="8"/>
  <c r="B485" i="8"/>
  <c r="I484" i="8"/>
  <c r="B484" i="8"/>
  <c r="N482" i="8"/>
  <c r="M482" i="8"/>
  <c r="L482" i="8"/>
  <c r="K482" i="8"/>
  <c r="J482" i="8"/>
  <c r="I482" i="8"/>
  <c r="G482" i="8"/>
  <c r="F482" i="8"/>
  <c r="E482" i="8"/>
  <c r="D482" i="8"/>
  <c r="C482" i="8"/>
  <c r="B482" i="8"/>
  <c r="I479" i="8"/>
  <c r="B479" i="8"/>
  <c r="I478" i="8"/>
  <c r="B478" i="8"/>
  <c r="I477" i="8"/>
  <c r="B477" i="8"/>
  <c r="I476" i="8"/>
  <c r="B476" i="8"/>
  <c r="I475" i="8"/>
  <c r="B475" i="8"/>
  <c r="I474" i="8"/>
  <c r="B474" i="8"/>
  <c r="I473" i="8"/>
  <c r="B473" i="8"/>
  <c r="I472" i="8"/>
  <c r="B472" i="8"/>
  <c r="I471" i="8"/>
  <c r="B471" i="8"/>
  <c r="I470" i="8"/>
  <c r="B470" i="8"/>
  <c r="I469" i="8"/>
  <c r="B469" i="8"/>
  <c r="I468" i="8"/>
  <c r="B468" i="8"/>
  <c r="I467" i="8"/>
  <c r="B467" i="8"/>
  <c r="I466" i="8"/>
  <c r="B466" i="8"/>
  <c r="I465" i="8"/>
  <c r="B465" i="8"/>
  <c r="I464" i="8"/>
  <c r="B464" i="8"/>
  <c r="I463" i="8"/>
  <c r="B463" i="8"/>
  <c r="I462" i="8"/>
  <c r="B462" i="8"/>
  <c r="I461" i="8"/>
  <c r="B461" i="8"/>
  <c r="I460" i="8"/>
  <c r="B460" i="8"/>
  <c r="I459" i="8"/>
  <c r="B459" i="8"/>
  <c r="I458" i="8"/>
  <c r="B458" i="8"/>
  <c r="I457" i="8"/>
  <c r="B457" i="8"/>
  <c r="I456" i="8"/>
  <c r="B456" i="8"/>
  <c r="I455" i="8"/>
  <c r="B455" i="8"/>
  <c r="I454" i="8"/>
  <c r="B454" i="8"/>
  <c r="I453" i="8"/>
  <c r="B453" i="8"/>
  <c r="I452" i="8"/>
  <c r="B452" i="8"/>
  <c r="I451" i="8"/>
  <c r="B451" i="8"/>
  <c r="I450" i="8"/>
  <c r="B450" i="8"/>
  <c r="I449" i="8"/>
  <c r="B449" i="8"/>
  <c r="I448" i="8"/>
  <c r="B448" i="8"/>
  <c r="N446" i="8"/>
  <c r="M446" i="8"/>
  <c r="L446" i="8"/>
  <c r="K446" i="8"/>
  <c r="J446" i="8"/>
  <c r="I446" i="8"/>
  <c r="G446" i="8"/>
  <c r="F446" i="8"/>
  <c r="E446" i="8"/>
  <c r="D446" i="8"/>
  <c r="C446" i="8"/>
  <c r="B446" i="8"/>
  <c r="I443" i="8"/>
  <c r="B443" i="8"/>
  <c r="I442" i="8"/>
  <c r="B442" i="8"/>
  <c r="I441" i="8"/>
  <c r="B441" i="8"/>
  <c r="I440" i="8"/>
  <c r="B440" i="8"/>
  <c r="I439" i="8"/>
  <c r="B439" i="8"/>
  <c r="I438" i="8"/>
  <c r="B438" i="8"/>
  <c r="I437" i="8"/>
  <c r="B437" i="8"/>
  <c r="I436" i="8"/>
  <c r="B436" i="8"/>
  <c r="I435" i="8"/>
  <c r="B435" i="8"/>
  <c r="I434" i="8"/>
  <c r="B434" i="8"/>
  <c r="I433" i="8"/>
  <c r="B433" i="8"/>
  <c r="I432" i="8"/>
  <c r="B432" i="8"/>
  <c r="I431" i="8"/>
  <c r="B431" i="8"/>
  <c r="I430" i="8"/>
  <c r="B430" i="8"/>
  <c r="I429" i="8"/>
  <c r="B429" i="8"/>
  <c r="I428" i="8"/>
  <c r="B428" i="8"/>
  <c r="I427" i="8"/>
  <c r="B427" i="8"/>
  <c r="I426" i="8"/>
  <c r="B426" i="8"/>
  <c r="I425" i="8"/>
  <c r="B425" i="8"/>
  <c r="I424" i="8"/>
  <c r="B424" i="8"/>
  <c r="I423" i="8"/>
  <c r="B423" i="8"/>
  <c r="I422" i="8"/>
  <c r="B422" i="8"/>
  <c r="I421" i="8"/>
  <c r="B421" i="8"/>
  <c r="I420" i="8"/>
  <c r="B420" i="8"/>
  <c r="I419" i="8"/>
  <c r="B419" i="8"/>
  <c r="I418" i="8"/>
  <c r="B418" i="8"/>
  <c r="I417" i="8"/>
  <c r="B417" i="8"/>
  <c r="I416" i="8"/>
  <c r="B416" i="8"/>
  <c r="I415" i="8"/>
  <c r="B415" i="8"/>
  <c r="I414" i="8"/>
  <c r="B414" i="8"/>
  <c r="I413" i="8"/>
  <c r="B413" i="8"/>
  <c r="I412" i="8"/>
  <c r="B412" i="8"/>
  <c r="N410" i="8"/>
  <c r="M410" i="8"/>
  <c r="L410" i="8"/>
  <c r="K410" i="8"/>
  <c r="J410" i="8"/>
  <c r="I410" i="8"/>
  <c r="G410" i="8"/>
  <c r="F410" i="8"/>
  <c r="E410" i="8"/>
  <c r="D410" i="8"/>
  <c r="C410" i="8"/>
  <c r="B410" i="8"/>
  <c r="I407" i="8"/>
  <c r="B407" i="8"/>
  <c r="I406" i="8"/>
  <c r="B406" i="8"/>
  <c r="I405" i="8"/>
  <c r="B405" i="8"/>
  <c r="I404" i="8"/>
  <c r="B404" i="8"/>
  <c r="I403" i="8"/>
  <c r="B403" i="8"/>
  <c r="I402" i="8"/>
  <c r="B402" i="8"/>
  <c r="I401" i="8"/>
  <c r="B401" i="8"/>
  <c r="I400" i="8"/>
  <c r="B400" i="8"/>
  <c r="I399" i="8"/>
  <c r="B399" i="8"/>
  <c r="I398" i="8"/>
  <c r="B398" i="8"/>
  <c r="I397" i="8"/>
  <c r="B397" i="8"/>
  <c r="I396" i="8"/>
  <c r="B396" i="8"/>
  <c r="I395" i="8"/>
  <c r="B395" i="8"/>
  <c r="I394" i="8"/>
  <c r="B394" i="8"/>
  <c r="I393" i="8"/>
  <c r="B393" i="8"/>
  <c r="I392" i="8"/>
  <c r="B392" i="8"/>
  <c r="I391" i="8"/>
  <c r="B391" i="8"/>
  <c r="I390" i="8"/>
  <c r="B390" i="8"/>
  <c r="I389" i="8"/>
  <c r="B389" i="8"/>
  <c r="I388" i="8"/>
  <c r="B388" i="8"/>
  <c r="I387" i="8"/>
  <c r="B387" i="8"/>
  <c r="I386" i="8"/>
  <c r="B386" i="8"/>
  <c r="I385" i="8"/>
  <c r="B385" i="8"/>
  <c r="I384" i="8"/>
  <c r="B384" i="8"/>
  <c r="I383" i="8"/>
  <c r="B383" i="8"/>
  <c r="I382" i="8"/>
  <c r="B382" i="8"/>
  <c r="I381" i="8"/>
  <c r="B381" i="8"/>
  <c r="I380" i="8"/>
  <c r="B380" i="8"/>
  <c r="I379" i="8"/>
  <c r="B379" i="8"/>
  <c r="I378" i="8"/>
  <c r="B378" i="8"/>
  <c r="I377" i="8"/>
  <c r="B377" i="8"/>
  <c r="I376" i="8"/>
  <c r="B376" i="8"/>
  <c r="N374" i="8"/>
  <c r="M374" i="8"/>
  <c r="L374" i="8"/>
  <c r="K374" i="8"/>
  <c r="J374" i="8"/>
  <c r="I374" i="8"/>
  <c r="G374" i="8"/>
  <c r="F374" i="8"/>
  <c r="E374" i="8"/>
  <c r="D374" i="8"/>
  <c r="C374" i="8"/>
  <c r="B374" i="8"/>
  <c r="I371" i="8"/>
  <c r="B371" i="8"/>
  <c r="I370" i="8"/>
  <c r="B370" i="8"/>
  <c r="I369" i="8"/>
  <c r="B369" i="8"/>
  <c r="I368" i="8"/>
  <c r="B368" i="8"/>
  <c r="I367" i="8"/>
  <c r="B367" i="8"/>
  <c r="I366" i="8"/>
  <c r="B366" i="8"/>
  <c r="I365" i="8"/>
  <c r="B365" i="8"/>
  <c r="I364" i="8"/>
  <c r="B364" i="8"/>
  <c r="I363" i="8"/>
  <c r="B363" i="8"/>
  <c r="I362" i="8"/>
  <c r="B362" i="8"/>
  <c r="I361" i="8"/>
  <c r="B361" i="8"/>
  <c r="I360" i="8"/>
  <c r="B360" i="8"/>
  <c r="I359" i="8"/>
  <c r="B359" i="8"/>
  <c r="I358" i="8"/>
  <c r="B358" i="8"/>
  <c r="I357" i="8"/>
  <c r="B357" i="8"/>
  <c r="I356" i="8"/>
  <c r="B356" i="8"/>
  <c r="I355" i="8"/>
  <c r="B355" i="8"/>
  <c r="I354" i="8"/>
  <c r="B354" i="8"/>
  <c r="I353" i="8"/>
  <c r="B353" i="8"/>
  <c r="I352" i="8"/>
  <c r="B352" i="8"/>
  <c r="I351" i="8"/>
  <c r="B351" i="8"/>
  <c r="I350" i="8"/>
  <c r="B350" i="8"/>
  <c r="I349" i="8"/>
  <c r="B349" i="8"/>
  <c r="I348" i="8"/>
  <c r="B348" i="8"/>
  <c r="I347" i="8"/>
  <c r="B347" i="8"/>
  <c r="I346" i="8"/>
  <c r="B346" i="8"/>
  <c r="I345" i="8"/>
  <c r="B345" i="8"/>
  <c r="I344" i="8"/>
  <c r="B344" i="8"/>
  <c r="I343" i="8"/>
  <c r="B343" i="8"/>
  <c r="I342" i="8"/>
  <c r="B342" i="8"/>
  <c r="I341" i="8"/>
  <c r="B341" i="8"/>
  <c r="I340" i="8"/>
  <c r="B340" i="8"/>
  <c r="N338" i="8"/>
  <c r="M338" i="8"/>
  <c r="L338" i="8"/>
  <c r="K338" i="8"/>
  <c r="J338" i="8"/>
  <c r="I338" i="8"/>
  <c r="G338" i="8"/>
  <c r="F338" i="8"/>
  <c r="E338" i="8"/>
  <c r="D338" i="8"/>
  <c r="C338" i="8"/>
  <c r="B338" i="8"/>
  <c r="I335" i="8"/>
  <c r="B335" i="8"/>
  <c r="I334" i="8"/>
  <c r="B334" i="8"/>
  <c r="I333" i="8"/>
  <c r="B333" i="8"/>
  <c r="I332" i="8"/>
  <c r="B332" i="8"/>
  <c r="I331" i="8"/>
  <c r="B331" i="8"/>
  <c r="I330" i="8"/>
  <c r="B330" i="8"/>
  <c r="I329" i="8"/>
  <c r="B329" i="8"/>
  <c r="I328" i="8"/>
  <c r="B328" i="8"/>
  <c r="I327" i="8"/>
  <c r="B327" i="8"/>
  <c r="I326" i="8"/>
  <c r="B326" i="8"/>
  <c r="I325" i="8"/>
  <c r="B325" i="8"/>
  <c r="I324" i="8"/>
  <c r="B324" i="8"/>
  <c r="I323" i="8"/>
  <c r="B323" i="8"/>
  <c r="I322" i="8"/>
  <c r="B322" i="8"/>
  <c r="I321" i="8"/>
  <c r="B321" i="8"/>
  <c r="I320" i="8"/>
  <c r="B320" i="8"/>
  <c r="I319" i="8"/>
  <c r="B319" i="8"/>
  <c r="I318" i="8"/>
  <c r="B318" i="8"/>
  <c r="I317" i="8"/>
  <c r="B317" i="8"/>
  <c r="I316" i="8"/>
  <c r="B316" i="8"/>
  <c r="I315" i="8"/>
  <c r="B315" i="8"/>
  <c r="I314" i="8"/>
  <c r="B314" i="8"/>
  <c r="I313" i="8"/>
  <c r="B313" i="8"/>
  <c r="I312" i="8"/>
  <c r="B312" i="8"/>
  <c r="I311" i="8"/>
  <c r="B311" i="8"/>
  <c r="I310" i="8"/>
  <c r="B310" i="8"/>
  <c r="I309" i="8"/>
  <c r="B309" i="8"/>
  <c r="I308" i="8"/>
  <c r="B308" i="8"/>
  <c r="I307" i="8"/>
  <c r="B307" i="8"/>
  <c r="I306" i="8"/>
  <c r="B306" i="8"/>
  <c r="I305" i="8"/>
  <c r="B305" i="8"/>
  <c r="I304" i="8"/>
  <c r="B304" i="8"/>
  <c r="N302" i="8"/>
  <c r="M302" i="8"/>
  <c r="L302" i="8"/>
  <c r="K302" i="8"/>
  <c r="J302" i="8"/>
  <c r="I302" i="8"/>
  <c r="G302" i="8"/>
  <c r="F302" i="8"/>
  <c r="E302" i="8"/>
  <c r="D302" i="8"/>
  <c r="C302" i="8"/>
  <c r="B302" i="8"/>
  <c r="I299" i="8"/>
  <c r="B299" i="8"/>
  <c r="I298" i="8"/>
  <c r="B298" i="8"/>
  <c r="I297" i="8"/>
  <c r="B297" i="8"/>
  <c r="I296" i="8"/>
  <c r="B296" i="8"/>
  <c r="I295" i="8"/>
  <c r="B295" i="8"/>
  <c r="I294" i="8"/>
  <c r="B294" i="8"/>
  <c r="I293" i="8"/>
  <c r="B293" i="8"/>
  <c r="I292" i="8"/>
  <c r="B292" i="8"/>
  <c r="I291" i="8"/>
  <c r="B291" i="8"/>
  <c r="I290" i="8"/>
  <c r="B290" i="8"/>
  <c r="I289" i="8"/>
  <c r="B289" i="8"/>
  <c r="I288" i="8"/>
  <c r="B288" i="8"/>
  <c r="I287" i="8"/>
  <c r="B287" i="8"/>
  <c r="I286" i="8"/>
  <c r="B286" i="8"/>
  <c r="I285" i="8"/>
  <c r="B285" i="8"/>
  <c r="I284" i="8"/>
  <c r="B284" i="8"/>
  <c r="I283" i="8"/>
  <c r="B283" i="8"/>
  <c r="I282" i="8"/>
  <c r="B282" i="8"/>
  <c r="I281" i="8"/>
  <c r="B281" i="8"/>
  <c r="I280" i="8"/>
  <c r="B280" i="8"/>
  <c r="I279" i="8"/>
  <c r="B279" i="8"/>
  <c r="I278" i="8"/>
  <c r="B278" i="8"/>
  <c r="I277" i="8"/>
  <c r="B277" i="8"/>
  <c r="I276" i="8"/>
  <c r="B276" i="8"/>
  <c r="I275" i="8"/>
  <c r="B275" i="8"/>
  <c r="I274" i="8"/>
  <c r="B274" i="8"/>
  <c r="I273" i="8"/>
  <c r="B273" i="8"/>
  <c r="I272" i="8"/>
  <c r="B272" i="8"/>
  <c r="I271" i="8"/>
  <c r="B271" i="8"/>
  <c r="I270" i="8"/>
  <c r="B270" i="8"/>
  <c r="I269" i="8"/>
  <c r="B269" i="8"/>
  <c r="I268" i="8"/>
  <c r="B268" i="8"/>
  <c r="N266" i="8"/>
  <c r="M266" i="8"/>
  <c r="L266" i="8"/>
  <c r="K266" i="8"/>
  <c r="J266" i="8"/>
  <c r="I266" i="8"/>
  <c r="G266" i="8"/>
  <c r="F266" i="8"/>
  <c r="E266" i="8"/>
  <c r="D266" i="8"/>
  <c r="C266" i="8"/>
  <c r="B266" i="8"/>
  <c r="I263" i="8"/>
  <c r="B263" i="8"/>
  <c r="I262" i="8"/>
  <c r="B262" i="8"/>
  <c r="I261" i="8"/>
  <c r="B261" i="8"/>
  <c r="I260" i="8"/>
  <c r="B260" i="8"/>
  <c r="I259" i="8"/>
  <c r="B259" i="8"/>
  <c r="I258" i="8"/>
  <c r="B258" i="8"/>
  <c r="I257" i="8"/>
  <c r="B257" i="8"/>
  <c r="I256" i="8"/>
  <c r="B256" i="8"/>
  <c r="I255" i="8"/>
  <c r="B255" i="8"/>
  <c r="I254" i="8"/>
  <c r="B254" i="8"/>
  <c r="I253" i="8"/>
  <c r="B253" i="8"/>
  <c r="I252" i="8"/>
  <c r="B252" i="8"/>
  <c r="I251" i="8"/>
  <c r="B251" i="8"/>
  <c r="I250" i="8"/>
  <c r="B250" i="8"/>
  <c r="I249" i="8"/>
  <c r="B249" i="8"/>
  <c r="I248" i="8"/>
  <c r="B248" i="8"/>
  <c r="I247" i="8"/>
  <c r="B247" i="8"/>
  <c r="I246" i="8"/>
  <c r="B246" i="8"/>
  <c r="I245" i="8"/>
  <c r="B245" i="8"/>
  <c r="I244" i="8"/>
  <c r="B244" i="8"/>
  <c r="I243" i="8"/>
  <c r="B243" i="8"/>
  <c r="I242" i="8"/>
  <c r="B242" i="8"/>
  <c r="I241" i="8"/>
  <c r="B241" i="8"/>
  <c r="I240" i="8"/>
  <c r="B240" i="8"/>
  <c r="I239" i="8"/>
  <c r="B239" i="8"/>
  <c r="I238" i="8"/>
  <c r="B238" i="8"/>
  <c r="I237" i="8"/>
  <c r="B237" i="8"/>
  <c r="I236" i="8"/>
  <c r="B236" i="8"/>
  <c r="I235" i="8"/>
  <c r="B235" i="8"/>
  <c r="I234" i="8"/>
  <c r="B234" i="8"/>
  <c r="I233" i="8"/>
  <c r="B233" i="8"/>
  <c r="I232" i="8"/>
  <c r="B232" i="8"/>
  <c r="N230" i="8"/>
  <c r="M230" i="8"/>
  <c r="L230" i="8"/>
  <c r="K230" i="8"/>
  <c r="J230" i="8"/>
  <c r="I230" i="8"/>
  <c r="G230" i="8"/>
  <c r="F230" i="8"/>
  <c r="E230" i="8"/>
  <c r="D230" i="8"/>
  <c r="C230" i="8"/>
  <c r="B230" i="8"/>
  <c r="I227" i="8"/>
  <c r="B227" i="8"/>
  <c r="I226" i="8"/>
  <c r="B226" i="8"/>
  <c r="I225" i="8"/>
  <c r="B225" i="8"/>
  <c r="I224" i="8"/>
  <c r="B224" i="8"/>
  <c r="I223" i="8"/>
  <c r="B223" i="8"/>
  <c r="I222" i="8"/>
  <c r="B222" i="8"/>
  <c r="I221" i="8"/>
  <c r="B221" i="8"/>
  <c r="I220" i="8"/>
  <c r="B220" i="8"/>
  <c r="I219" i="8"/>
  <c r="B219" i="8"/>
  <c r="I218" i="8"/>
  <c r="B218" i="8"/>
  <c r="I217" i="8"/>
  <c r="B217" i="8"/>
  <c r="I216" i="8"/>
  <c r="B216" i="8"/>
  <c r="I215" i="8"/>
  <c r="B215" i="8"/>
  <c r="I214" i="8"/>
  <c r="B214" i="8"/>
  <c r="I213" i="8"/>
  <c r="B213" i="8"/>
  <c r="I212" i="8"/>
  <c r="B212" i="8"/>
  <c r="I211" i="8"/>
  <c r="B211" i="8"/>
  <c r="I210" i="8"/>
  <c r="B210" i="8"/>
  <c r="I209" i="8"/>
  <c r="B209" i="8"/>
  <c r="I208" i="8"/>
  <c r="B208" i="8"/>
  <c r="I207" i="8"/>
  <c r="B207" i="8"/>
  <c r="I206" i="8"/>
  <c r="B206" i="8"/>
  <c r="I205" i="8"/>
  <c r="B205" i="8"/>
  <c r="I204" i="8"/>
  <c r="B204" i="8"/>
  <c r="I203" i="8"/>
  <c r="B203" i="8"/>
  <c r="I202" i="8"/>
  <c r="B202" i="8"/>
  <c r="I201" i="8"/>
  <c r="B201" i="8"/>
  <c r="I200" i="8"/>
  <c r="B200" i="8"/>
  <c r="I199" i="8"/>
  <c r="B199" i="8"/>
  <c r="I198" i="8"/>
  <c r="B198" i="8"/>
  <c r="I197" i="8"/>
  <c r="B197" i="8"/>
  <c r="I196" i="8"/>
  <c r="B196" i="8"/>
  <c r="N194" i="8"/>
  <c r="M194" i="8"/>
  <c r="L194" i="8"/>
  <c r="K194" i="8"/>
  <c r="J194" i="8"/>
  <c r="I194" i="8"/>
  <c r="G194" i="8"/>
  <c r="F194" i="8"/>
  <c r="E194" i="8"/>
  <c r="D194" i="8"/>
  <c r="C194" i="8"/>
  <c r="B194" i="8"/>
  <c r="I191" i="8"/>
  <c r="B191" i="8"/>
  <c r="I190" i="8"/>
  <c r="B190" i="8"/>
  <c r="I189" i="8"/>
  <c r="B189" i="8"/>
  <c r="I188" i="8"/>
  <c r="B188" i="8"/>
  <c r="I187" i="8"/>
  <c r="B187" i="8"/>
  <c r="I186" i="8"/>
  <c r="B186" i="8"/>
  <c r="I185" i="8"/>
  <c r="B185" i="8"/>
  <c r="I184" i="8"/>
  <c r="B184" i="8"/>
  <c r="I183" i="8"/>
  <c r="B183" i="8"/>
  <c r="I182" i="8"/>
  <c r="B182" i="8"/>
  <c r="I181" i="8"/>
  <c r="B181" i="8"/>
  <c r="I180" i="8"/>
  <c r="B180" i="8"/>
  <c r="I179" i="8"/>
  <c r="B179" i="8"/>
  <c r="I178" i="8"/>
  <c r="B178" i="8"/>
  <c r="I177" i="8"/>
  <c r="B177" i="8"/>
  <c r="I176" i="8"/>
  <c r="B176" i="8"/>
  <c r="I175" i="8"/>
  <c r="B175" i="8"/>
  <c r="I174" i="8"/>
  <c r="B174" i="8"/>
  <c r="I173" i="8"/>
  <c r="B173" i="8"/>
  <c r="I172" i="8"/>
  <c r="B172" i="8"/>
  <c r="I171" i="8"/>
  <c r="B171" i="8"/>
  <c r="I170" i="8"/>
  <c r="B170" i="8"/>
  <c r="I169" i="8"/>
  <c r="B169" i="8"/>
  <c r="I168" i="8"/>
  <c r="B168" i="8"/>
  <c r="I167" i="8"/>
  <c r="B167" i="8"/>
  <c r="I166" i="8"/>
  <c r="B166" i="8"/>
  <c r="I165" i="8"/>
  <c r="B165" i="8"/>
  <c r="I164" i="8"/>
  <c r="B164" i="8"/>
  <c r="I163" i="8"/>
  <c r="B163" i="8"/>
  <c r="I162" i="8"/>
  <c r="B162" i="8"/>
  <c r="I161" i="8"/>
  <c r="B161" i="8"/>
  <c r="I160" i="8"/>
  <c r="B160" i="8"/>
  <c r="N158" i="8"/>
  <c r="M158" i="8"/>
  <c r="L158" i="8"/>
  <c r="K158" i="8"/>
  <c r="J158" i="8"/>
  <c r="I158" i="8"/>
  <c r="G158" i="8"/>
  <c r="F158" i="8"/>
  <c r="E158" i="8"/>
  <c r="D158" i="8"/>
  <c r="C158" i="8"/>
  <c r="B158" i="8"/>
  <c r="I155" i="8"/>
  <c r="B155" i="8"/>
  <c r="I154" i="8"/>
  <c r="B154" i="8"/>
  <c r="I153" i="8"/>
  <c r="B153" i="8"/>
  <c r="I152" i="8"/>
  <c r="B152" i="8"/>
  <c r="I151" i="8"/>
  <c r="B151" i="8"/>
  <c r="I150" i="8"/>
  <c r="B150" i="8"/>
  <c r="I149" i="8"/>
  <c r="B149" i="8"/>
  <c r="I148" i="8"/>
  <c r="B148" i="8"/>
  <c r="I147" i="8"/>
  <c r="B147" i="8"/>
  <c r="I146" i="8"/>
  <c r="B146" i="8"/>
  <c r="I145" i="8"/>
  <c r="B145" i="8"/>
  <c r="I144" i="8"/>
  <c r="B144" i="8"/>
  <c r="I143" i="8"/>
  <c r="B143" i="8"/>
  <c r="I142" i="8"/>
  <c r="B142" i="8"/>
  <c r="I141" i="8"/>
  <c r="B141" i="8"/>
  <c r="I140" i="8"/>
  <c r="B140" i="8"/>
  <c r="I139" i="8"/>
  <c r="B139" i="8"/>
  <c r="I138" i="8"/>
  <c r="B138" i="8"/>
  <c r="I137" i="8"/>
  <c r="B137" i="8"/>
  <c r="I136" i="8"/>
  <c r="B136" i="8"/>
  <c r="I135" i="8"/>
  <c r="B135" i="8"/>
  <c r="I134" i="8"/>
  <c r="B134" i="8"/>
  <c r="I133" i="8"/>
  <c r="B133" i="8"/>
  <c r="I132" i="8"/>
  <c r="B132" i="8"/>
  <c r="I131" i="8"/>
  <c r="B131" i="8"/>
  <c r="I130" i="8"/>
  <c r="B130" i="8"/>
  <c r="I129" i="8"/>
  <c r="B129" i="8"/>
  <c r="I128" i="8"/>
  <c r="B128" i="8"/>
  <c r="I127" i="8"/>
  <c r="B127" i="8"/>
  <c r="I126" i="8"/>
  <c r="B126" i="8"/>
  <c r="I125" i="8"/>
  <c r="B125" i="8"/>
  <c r="I124" i="8"/>
  <c r="B124" i="8"/>
  <c r="N122" i="8"/>
  <c r="M122" i="8"/>
  <c r="L122" i="8"/>
  <c r="K122" i="8"/>
  <c r="J122" i="8"/>
  <c r="I122" i="8"/>
  <c r="G122" i="8"/>
  <c r="F122" i="8"/>
  <c r="E122" i="8"/>
  <c r="D122" i="8"/>
  <c r="C122" i="8"/>
  <c r="B122" i="8"/>
  <c r="I119" i="8"/>
  <c r="B119" i="8"/>
  <c r="I118" i="8"/>
  <c r="B118" i="8"/>
  <c r="I117" i="8"/>
  <c r="B117" i="8"/>
  <c r="I116" i="8"/>
  <c r="B116" i="8"/>
  <c r="I115" i="8"/>
  <c r="B115" i="8"/>
  <c r="I114" i="8"/>
  <c r="B114" i="8"/>
  <c r="I113" i="8"/>
  <c r="B113" i="8"/>
  <c r="I112" i="8"/>
  <c r="B112" i="8"/>
  <c r="I111" i="8"/>
  <c r="B111" i="8"/>
  <c r="I110" i="8"/>
  <c r="B110" i="8"/>
  <c r="I109" i="8"/>
  <c r="B109" i="8"/>
  <c r="I108" i="8"/>
  <c r="B108" i="8"/>
  <c r="I107" i="8"/>
  <c r="B107" i="8"/>
  <c r="I106" i="8"/>
  <c r="B106" i="8"/>
  <c r="I105" i="8"/>
  <c r="B105" i="8"/>
  <c r="I104" i="8"/>
  <c r="B104" i="8"/>
  <c r="I103" i="8"/>
  <c r="B103" i="8"/>
  <c r="I102" i="8"/>
  <c r="B102" i="8"/>
  <c r="I101" i="8"/>
  <c r="B101" i="8"/>
  <c r="I100" i="8"/>
  <c r="B100" i="8"/>
  <c r="I99" i="8"/>
  <c r="B99" i="8"/>
  <c r="I98" i="8"/>
  <c r="B98" i="8"/>
  <c r="I97" i="8"/>
  <c r="B97" i="8"/>
  <c r="I96" i="8"/>
  <c r="B96" i="8"/>
  <c r="I95" i="8"/>
  <c r="B95" i="8"/>
  <c r="I94" i="8"/>
  <c r="B94" i="8"/>
  <c r="I93" i="8"/>
  <c r="B93" i="8"/>
  <c r="I92" i="8"/>
  <c r="B92" i="8"/>
  <c r="I91" i="8"/>
  <c r="B91" i="8"/>
  <c r="I90" i="8"/>
  <c r="B90" i="8"/>
  <c r="I89" i="8"/>
  <c r="B89" i="8"/>
  <c r="I88" i="8"/>
  <c r="B88" i="8"/>
  <c r="N86" i="8"/>
  <c r="M86" i="8"/>
  <c r="L86" i="8"/>
  <c r="K86" i="8"/>
  <c r="J86" i="8"/>
  <c r="I86" i="8"/>
  <c r="G86" i="8"/>
  <c r="F86" i="8"/>
  <c r="E86" i="8"/>
  <c r="D86" i="8"/>
  <c r="C86" i="8"/>
  <c r="B86" i="8"/>
  <c r="I83" i="8"/>
  <c r="B83" i="8"/>
  <c r="I82" i="8"/>
  <c r="B82" i="8"/>
  <c r="I81" i="8"/>
  <c r="B81" i="8"/>
  <c r="I80" i="8"/>
  <c r="B80" i="8"/>
  <c r="I79" i="8"/>
  <c r="B79" i="8"/>
  <c r="I78" i="8"/>
  <c r="B78" i="8"/>
  <c r="I77" i="8"/>
  <c r="B77" i="8"/>
  <c r="I76" i="8"/>
  <c r="B76" i="8"/>
  <c r="I75" i="8"/>
  <c r="B75" i="8"/>
  <c r="I74" i="8"/>
  <c r="B74" i="8"/>
  <c r="I73" i="8"/>
  <c r="B73" i="8"/>
  <c r="I72" i="8"/>
  <c r="B72" i="8"/>
  <c r="I71" i="8"/>
  <c r="B71" i="8"/>
  <c r="I70" i="8"/>
  <c r="B70" i="8"/>
  <c r="I69" i="8"/>
  <c r="B69" i="8"/>
  <c r="I68" i="8"/>
  <c r="B68" i="8"/>
  <c r="I67" i="8"/>
  <c r="B67" i="8"/>
  <c r="I66" i="8"/>
  <c r="B66" i="8"/>
  <c r="I65" i="8"/>
  <c r="B65" i="8"/>
  <c r="I64" i="8"/>
  <c r="B64" i="8"/>
  <c r="I63" i="8"/>
  <c r="B63" i="8"/>
  <c r="I62" i="8"/>
  <c r="B62" i="8"/>
  <c r="I61" i="8"/>
  <c r="B61" i="8"/>
  <c r="I60" i="8"/>
  <c r="B60" i="8"/>
  <c r="I59" i="8"/>
  <c r="B59" i="8"/>
  <c r="I58" i="8"/>
  <c r="B58" i="8"/>
  <c r="I57" i="8"/>
  <c r="B57" i="8"/>
  <c r="I56" i="8"/>
  <c r="B56" i="8"/>
  <c r="I55" i="8"/>
  <c r="B55" i="8"/>
  <c r="I54" i="8"/>
  <c r="B54" i="8"/>
  <c r="I53" i="8"/>
  <c r="B53" i="8"/>
  <c r="I52" i="8"/>
  <c r="B52" i="8"/>
  <c r="N50" i="8"/>
  <c r="M50" i="8"/>
  <c r="L50" i="8"/>
  <c r="K50" i="8"/>
  <c r="J50" i="8"/>
  <c r="I50" i="8"/>
  <c r="G50" i="8"/>
  <c r="F50" i="8"/>
  <c r="E50" i="8"/>
  <c r="D50" i="8"/>
  <c r="C50" i="8"/>
  <c r="B50" i="8"/>
  <c r="I47" i="8"/>
  <c r="B47" i="8"/>
  <c r="I46" i="8"/>
  <c r="B46" i="8"/>
  <c r="I45" i="8"/>
  <c r="B45" i="8"/>
  <c r="I44" i="8"/>
  <c r="B44" i="8"/>
  <c r="I43" i="8"/>
  <c r="B43" i="8"/>
  <c r="I42" i="8"/>
  <c r="B42" i="8"/>
  <c r="I41" i="8"/>
  <c r="B41" i="8"/>
  <c r="I40" i="8"/>
  <c r="B40" i="8"/>
  <c r="I39" i="8"/>
  <c r="B39" i="8"/>
  <c r="I38" i="8"/>
  <c r="B38" i="8"/>
  <c r="I37" i="8"/>
  <c r="B37" i="8"/>
  <c r="I36" i="8"/>
  <c r="B36" i="8"/>
  <c r="I35" i="8"/>
  <c r="B35" i="8"/>
  <c r="I34" i="8"/>
  <c r="B34" i="8"/>
  <c r="I33" i="8"/>
  <c r="B33" i="8"/>
  <c r="I32" i="8"/>
  <c r="B32" i="8"/>
  <c r="I31" i="8"/>
  <c r="B31" i="8"/>
  <c r="I30" i="8"/>
  <c r="B30" i="8"/>
  <c r="I29" i="8"/>
  <c r="B29" i="8"/>
  <c r="I28" i="8"/>
  <c r="B28" i="8"/>
  <c r="I27" i="8"/>
  <c r="B27" i="8"/>
  <c r="I26" i="8"/>
  <c r="B26" i="8"/>
  <c r="I25" i="8"/>
  <c r="B25" i="8"/>
  <c r="I24" i="8"/>
  <c r="B24" i="8"/>
  <c r="I23" i="8"/>
  <c r="B23" i="8"/>
  <c r="I22" i="8"/>
  <c r="B22" i="8"/>
  <c r="I21" i="8"/>
  <c r="B21" i="8"/>
  <c r="I20" i="8"/>
  <c r="B20" i="8"/>
  <c r="I19" i="8"/>
  <c r="B19" i="8"/>
  <c r="I18" i="8"/>
  <c r="B18" i="8"/>
  <c r="I17" i="8"/>
  <c r="B17" i="8"/>
  <c r="I16" i="8"/>
  <c r="B16" i="8"/>
  <c r="B14" i="8" s="1"/>
  <c r="O14" i="8"/>
  <c r="N14" i="8"/>
  <c r="M14" i="8"/>
  <c r="L14" i="8"/>
  <c r="K14" i="8"/>
  <c r="J14" i="8"/>
  <c r="I14" i="8"/>
  <c r="G14" i="8"/>
  <c r="F14" i="8"/>
  <c r="E14" i="8"/>
  <c r="D14" i="8"/>
  <c r="C14" i="8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38" i="7" s="1"/>
  <c r="B840" i="7"/>
  <c r="F838" i="7"/>
  <c r="E838" i="7"/>
  <c r="D838" i="7"/>
  <c r="C838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2" i="7" s="1"/>
  <c r="B805" i="7"/>
  <c r="B804" i="7"/>
  <c r="F802" i="7"/>
  <c r="E802" i="7"/>
  <c r="D802" i="7"/>
  <c r="C802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F766" i="7"/>
  <c r="E766" i="7"/>
  <c r="D766" i="7"/>
  <c r="C766" i="7"/>
  <c r="B766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0" i="7" s="1"/>
  <c r="F730" i="7"/>
  <c r="E730" i="7"/>
  <c r="D730" i="7"/>
  <c r="C730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4" i="7" s="1"/>
  <c r="B696" i="7"/>
  <c r="F694" i="7"/>
  <c r="E694" i="7"/>
  <c r="D694" i="7"/>
  <c r="C694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58" i="7" s="1"/>
  <c r="B661" i="7"/>
  <c r="B660" i="7"/>
  <c r="F658" i="7"/>
  <c r="E658" i="7"/>
  <c r="D658" i="7"/>
  <c r="C658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F622" i="7"/>
  <c r="E622" i="7"/>
  <c r="D622" i="7"/>
  <c r="C622" i="7"/>
  <c r="B622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6" i="7" s="1"/>
  <c r="F586" i="7"/>
  <c r="E586" i="7"/>
  <c r="D586" i="7"/>
  <c r="C586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0" i="7" s="1"/>
  <c r="B552" i="7"/>
  <c r="F550" i="7"/>
  <c r="E550" i="7"/>
  <c r="D550" i="7"/>
  <c r="C550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4" i="7" s="1"/>
  <c r="B517" i="7"/>
  <c r="B516" i="7"/>
  <c r="F514" i="7"/>
  <c r="E514" i="7"/>
  <c r="D514" i="7"/>
  <c r="C514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F478" i="7"/>
  <c r="E478" i="7"/>
  <c r="D478" i="7"/>
  <c r="C478" i="7"/>
  <c r="B478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2" i="7" s="1"/>
  <c r="F442" i="7"/>
  <c r="E442" i="7"/>
  <c r="D442" i="7"/>
  <c r="C442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6" i="7" s="1"/>
  <c r="B408" i="7"/>
  <c r="F406" i="7"/>
  <c r="E406" i="7"/>
  <c r="D406" i="7"/>
  <c r="C406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0" i="7" s="1"/>
  <c r="B373" i="7"/>
  <c r="B372" i="7"/>
  <c r="F370" i="7"/>
  <c r="E370" i="7"/>
  <c r="D370" i="7"/>
  <c r="C370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F334" i="7"/>
  <c r="E334" i="7"/>
  <c r="D334" i="7"/>
  <c r="C334" i="7"/>
  <c r="B334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8" i="7" s="1"/>
  <c r="F298" i="7"/>
  <c r="E298" i="7"/>
  <c r="D298" i="7"/>
  <c r="C298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2" i="7" s="1"/>
  <c r="B264" i="7"/>
  <c r="F262" i="7"/>
  <c r="E262" i="7"/>
  <c r="D262" i="7"/>
  <c r="C262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6" i="7" s="1"/>
  <c r="B229" i="7"/>
  <c r="B228" i="7"/>
  <c r="F226" i="7"/>
  <c r="E226" i="7"/>
  <c r="D226" i="7"/>
  <c r="C226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F190" i="7"/>
  <c r="E190" i="7"/>
  <c r="D190" i="7"/>
  <c r="C190" i="7"/>
  <c r="B190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4" i="7" s="1"/>
  <c r="B155" i="7"/>
  <c r="F154" i="7"/>
  <c r="E154" i="7"/>
  <c r="D154" i="7"/>
  <c r="C154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F117" i="7"/>
  <c r="E117" i="7"/>
  <c r="D117" i="7"/>
  <c r="C117" i="7"/>
  <c r="B117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1" i="7" s="1"/>
  <c r="F81" i="7"/>
  <c r="E81" i="7"/>
  <c r="D81" i="7"/>
  <c r="C81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5" i="7" s="1"/>
  <c r="B47" i="7"/>
  <c r="F45" i="7"/>
  <c r="E45" i="7"/>
  <c r="D45" i="7"/>
  <c r="C45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9" i="7" s="1"/>
  <c r="B12" i="7"/>
  <c r="B11" i="7"/>
  <c r="F9" i="7"/>
  <c r="E9" i="7"/>
  <c r="D9" i="7"/>
  <c r="C9" i="7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37" i="6" s="1"/>
  <c r="B841" i="6"/>
  <c r="B840" i="6"/>
  <c r="B839" i="6"/>
  <c r="G837" i="6"/>
  <c r="F837" i="6"/>
  <c r="E837" i="6"/>
  <c r="D837" i="6"/>
  <c r="C837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1" i="6" s="1"/>
  <c r="B803" i="6"/>
  <c r="G801" i="6"/>
  <c r="F801" i="6"/>
  <c r="E801" i="6"/>
  <c r="D801" i="6"/>
  <c r="C801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5" i="6" s="1"/>
  <c r="B769" i="6"/>
  <c r="B768" i="6"/>
  <c r="B767" i="6"/>
  <c r="G765" i="6"/>
  <c r="F765" i="6"/>
  <c r="E765" i="6"/>
  <c r="D765" i="6"/>
  <c r="C765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29" i="6" s="1"/>
  <c r="B731" i="6"/>
  <c r="G729" i="6"/>
  <c r="F729" i="6"/>
  <c r="E729" i="6"/>
  <c r="D729" i="6"/>
  <c r="C729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3" i="6" s="1"/>
  <c r="B697" i="6"/>
  <c r="B696" i="6"/>
  <c r="B695" i="6"/>
  <c r="G693" i="6"/>
  <c r="F693" i="6"/>
  <c r="E693" i="6"/>
  <c r="D693" i="6"/>
  <c r="C693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7" i="6" s="1"/>
  <c r="B659" i="6"/>
  <c r="G657" i="6"/>
  <c r="F657" i="6"/>
  <c r="E657" i="6"/>
  <c r="D657" i="6"/>
  <c r="C657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1" i="6" s="1"/>
  <c r="B625" i="6"/>
  <c r="B624" i="6"/>
  <c r="B623" i="6"/>
  <c r="G621" i="6"/>
  <c r="F621" i="6"/>
  <c r="E621" i="6"/>
  <c r="D621" i="6"/>
  <c r="C621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5" i="6" s="1"/>
  <c r="B587" i="6"/>
  <c r="G585" i="6"/>
  <c r="F585" i="6"/>
  <c r="E585" i="6"/>
  <c r="D585" i="6"/>
  <c r="C585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49" i="6" s="1"/>
  <c r="B553" i="6"/>
  <c r="B552" i="6"/>
  <c r="B551" i="6"/>
  <c r="G549" i="6"/>
  <c r="F549" i="6"/>
  <c r="E549" i="6"/>
  <c r="D549" i="6"/>
  <c r="C549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3" i="6" s="1"/>
  <c r="B515" i="6"/>
  <c r="G513" i="6"/>
  <c r="F513" i="6"/>
  <c r="E513" i="6"/>
  <c r="D513" i="6"/>
  <c r="C513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77" i="6" s="1"/>
  <c r="B481" i="6"/>
  <c r="B480" i="6"/>
  <c r="B479" i="6"/>
  <c r="G477" i="6"/>
  <c r="F477" i="6"/>
  <c r="E477" i="6"/>
  <c r="D477" i="6"/>
  <c r="C477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1" i="6" s="1"/>
  <c r="B443" i="6"/>
  <c r="G441" i="6"/>
  <c r="F441" i="6"/>
  <c r="E441" i="6"/>
  <c r="D441" i="6"/>
  <c r="C441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5" i="6" s="1"/>
  <c r="B409" i="6"/>
  <c r="B408" i="6"/>
  <c r="B407" i="6"/>
  <c r="G405" i="6"/>
  <c r="F405" i="6"/>
  <c r="E405" i="6"/>
  <c r="D405" i="6"/>
  <c r="C405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69" i="6" s="1"/>
  <c r="B371" i="6"/>
  <c r="G369" i="6"/>
  <c r="F369" i="6"/>
  <c r="E369" i="6"/>
  <c r="D369" i="6"/>
  <c r="C369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3" i="6" s="1"/>
  <c r="B337" i="6"/>
  <c r="B336" i="6"/>
  <c r="B335" i="6"/>
  <c r="G333" i="6"/>
  <c r="F333" i="6"/>
  <c r="E333" i="6"/>
  <c r="D333" i="6"/>
  <c r="C333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7" i="6" s="1"/>
  <c r="B299" i="6"/>
  <c r="G297" i="6"/>
  <c r="F297" i="6"/>
  <c r="E297" i="6"/>
  <c r="D297" i="6"/>
  <c r="C297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1" i="6" s="1"/>
  <c r="B265" i="6"/>
  <c r="B264" i="6"/>
  <c r="B263" i="6"/>
  <c r="G261" i="6"/>
  <c r="F261" i="6"/>
  <c r="E261" i="6"/>
  <c r="D261" i="6"/>
  <c r="C261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5" i="6" s="1"/>
  <c r="B227" i="6"/>
  <c r="G225" i="6"/>
  <c r="F225" i="6"/>
  <c r="E225" i="6"/>
  <c r="D225" i="6"/>
  <c r="C225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89" i="6" s="1"/>
  <c r="B193" i="6"/>
  <c r="B192" i="6"/>
  <c r="B191" i="6"/>
  <c r="G189" i="6"/>
  <c r="F189" i="6"/>
  <c r="E189" i="6"/>
  <c r="D189" i="6"/>
  <c r="C189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3" i="6" s="1"/>
  <c r="B155" i="6"/>
  <c r="G153" i="6"/>
  <c r="F153" i="6"/>
  <c r="E153" i="6"/>
  <c r="D153" i="6"/>
  <c r="C153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7" i="6" s="1"/>
  <c r="G117" i="6"/>
  <c r="F117" i="6"/>
  <c r="E117" i="6"/>
  <c r="D117" i="6"/>
  <c r="C117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1" i="6" s="1"/>
  <c r="B83" i="6"/>
  <c r="G81" i="6"/>
  <c r="F81" i="6"/>
  <c r="E81" i="6"/>
  <c r="D81" i="6"/>
  <c r="C81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5" i="6" s="1"/>
  <c r="G45" i="6"/>
  <c r="F45" i="6"/>
  <c r="E45" i="6"/>
  <c r="D45" i="6"/>
  <c r="C45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9" i="6" s="1"/>
  <c r="B11" i="6"/>
  <c r="G9" i="6"/>
  <c r="F9" i="6"/>
  <c r="E9" i="6"/>
  <c r="D9" i="6"/>
  <c r="C9" i="6"/>
  <c r="D660" i="3" l="1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7" i="3" s="1"/>
  <c r="I627" i="3"/>
  <c r="G627" i="3"/>
  <c r="F627" i="3"/>
  <c r="E627" i="3"/>
  <c r="B627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I591" i="3"/>
  <c r="G591" i="3"/>
  <c r="F591" i="3"/>
  <c r="E591" i="3"/>
  <c r="B591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I555" i="3"/>
  <c r="G555" i="3"/>
  <c r="F555" i="3"/>
  <c r="E555" i="3"/>
  <c r="B555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I519" i="3"/>
  <c r="G519" i="3"/>
  <c r="F519" i="3"/>
  <c r="E519" i="3"/>
  <c r="B519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3" i="3" s="1"/>
  <c r="I483" i="3"/>
  <c r="G483" i="3"/>
  <c r="F483" i="3"/>
  <c r="E483" i="3"/>
  <c r="B483" i="3"/>
  <c r="I447" i="3"/>
  <c r="G447" i="3"/>
  <c r="F447" i="3"/>
  <c r="E447" i="3"/>
  <c r="D447" i="3"/>
  <c r="B447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I411" i="3"/>
  <c r="G411" i="3"/>
  <c r="F411" i="3"/>
  <c r="E411" i="3"/>
  <c r="B411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5" i="3" s="1"/>
  <c r="I375" i="3"/>
  <c r="G375" i="3"/>
  <c r="F375" i="3"/>
  <c r="E375" i="3"/>
  <c r="B375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I339" i="3"/>
  <c r="G339" i="3"/>
  <c r="F339" i="3"/>
  <c r="E339" i="3"/>
  <c r="B339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I303" i="3"/>
  <c r="G303" i="3"/>
  <c r="F303" i="3"/>
  <c r="E303" i="3"/>
  <c r="B303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I267" i="3"/>
  <c r="G267" i="3"/>
  <c r="F267" i="3"/>
  <c r="E267" i="3"/>
  <c r="B267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1" i="3" s="1"/>
  <c r="I231" i="3"/>
  <c r="G231" i="3"/>
  <c r="F231" i="3"/>
  <c r="E231" i="3"/>
  <c r="B231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I195" i="3"/>
  <c r="G195" i="3"/>
  <c r="F195" i="3"/>
  <c r="E195" i="3"/>
  <c r="B195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I159" i="3"/>
  <c r="G159" i="3"/>
  <c r="F159" i="3"/>
  <c r="E159" i="3"/>
  <c r="B159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I123" i="3"/>
  <c r="G123" i="3"/>
  <c r="F123" i="3"/>
  <c r="E123" i="3"/>
  <c r="B123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7" i="3" s="1"/>
  <c r="I87" i="3"/>
  <c r="G87" i="3"/>
  <c r="F87" i="3"/>
  <c r="E87" i="3"/>
  <c r="B87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I51" i="3"/>
  <c r="F51" i="3"/>
  <c r="E51" i="3"/>
  <c r="B51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5" i="3" s="1"/>
  <c r="D17" i="3"/>
  <c r="I15" i="3"/>
  <c r="F15" i="3"/>
  <c r="E15" i="3"/>
  <c r="B15" i="3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7" i="2" s="1"/>
  <c r="D629" i="2"/>
  <c r="L627" i="2"/>
  <c r="K627" i="2"/>
  <c r="I627" i="2"/>
  <c r="H627" i="2"/>
  <c r="G627" i="2"/>
  <c r="F627" i="2"/>
  <c r="E627" i="2"/>
  <c r="B627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L591" i="2"/>
  <c r="K591" i="2"/>
  <c r="I591" i="2"/>
  <c r="H591" i="2"/>
  <c r="G591" i="2"/>
  <c r="F591" i="2"/>
  <c r="E591" i="2"/>
  <c r="B591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L555" i="2"/>
  <c r="K555" i="2"/>
  <c r="I555" i="2"/>
  <c r="H555" i="2"/>
  <c r="G555" i="2"/>
  <c r="F555" i="2"/>
  <c r="E555" i="2"/>
  <c r="B555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19" i="2" s="1"/>
  <c r="D521" i="2"/>
  <c r="L519" i="2"/>
  <c r="K519" i="2"/>
  <c r="I519" i="2"/>
  <c r="H519" i="2"/>
  <c r="G519" i="2"/>
  <c r="F519" i="2"/>
  <c r="E519" i="2"/>
  <c r="B519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L483" i="2"/>
  <c r="K483" i="2"/>
  <c r="I483" i="2"/>
  <c r="H483" i="2"/>
  <c r="G483" i="2"/>
  <c r="F483" i="2"/>
  <c r="E483" i="2"/>
  <c r="B483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L447" i="2"/>
  <c r="K447" i="2"/>
  <c r="I447" i="2"/>
  <c r="H447" i="2"/>
  <c r="G447" i="2"/>
  <c r="F447" i="2"/>
  <c r="E447" i="2"/>
  <c r="B447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L411" i="2"/>
  <c r="K411" i="2"/>
  <c r="I411" i="2"/>
  <c r="H411" i="2"/>
  <c r="G411" i="2"/>
  <c r="F411" i="2"/>
  <c r="E411" i="2"/>
  <c r="B411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L375" i="2"/>
  <c r="K375" i="2"/>
  <c r="I375" i="2"/>
  <c r="H375" i="2"/>
  <c r="G375" i="2"/>
  <c r="F375" i="2"/>
  <c r="E375" i="2"/>
  <c r="B375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L339" i="2"/>
  <c r="K339" i="2"/>
  <c r="I339" i="2"/>
  <c r="H339" i="2"/>
  <c r="G339" i="2"/>
  <c r="F339" i="2"/>
  <c r="E339" i="2"/>
  <c r="B339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L303" i="2"/>
  <c r="K303" i="2"/>
  <c r="I303" i="2"/>
  <c r="H303" i="2"/>
  <c r="G303" i="2"/>
  <c r="F303" i="2"/>
  <c r="E303" i="2"/>
  <c r="B303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L267" i="2"/>
  <c r="K267" i="2"/>
  <c r="I267" i="2"/>
  <c r="H267" i="2"/>
  <c r="G267" i="2"/>
  <c r="F267" i="2"/>
  <c r="E267" i="2"/>
  <c r="B267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L231" i="2"/>
  <c r="K231" i="2"/>
  <c r="I231" i="2"/>
  <c r="H231" i="2"/>
  <c r="G231" i="2"/>
  <c r="F231" i="2"/>
  <c r="E231" i="2"/>
  <c r="B231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L195" i="2"/>
  <c r="K195" i="2"/>
  <c r="I195" i="2"/>
  <c r="H195" i="2"/>
  <c r="G195" i="2"/>
  <c r="F195" i="2"/>
  <c r="E195" i="2"/>
  <c r="B195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L159" i="2"/>
  <c r="K159" i="2"/>
  <c r="I159" i="2"/>
  <c r="H159" i="2"/>
  <c r="G159" i="2"/>
  <c r="F159" i="2"/>
  <c r="E159" i="2"/>
  <c r="B159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L123" i="2"/>
  <c r="K123" i="2"/>
  <c r="H123" i="2"/>
  <c r="G123" i="2"/>
  <c r="F123" i="2"/>
  <c r="E123" i="2"/>
  <c r="B123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L87" i="2"/>
  <c r="K87" i="2"/>
  <c r="H87" i="2"/>
  <c r="G87" i="2"/>
  <c r="F87" i="2"/>
  <c r="E87" i="2"/>
  <c r="B87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L51" i="2"/>
  <c r="K51" i="2"/>
  <c r="H51" i="2"/>
  <c r="G51" i="2"/>
  <c r="F51" i="2"/>
  <c r="E51" i="2"/>
  <c r="B51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L15" i="2"/>
  <c r="K15" i="2"/>
  <c r="H15" i="2"/>
  <c r="G15" i="2"/>
  <c r="F15" i="2"/>
  <c r="E15" i="2"/>
  <c r="B15" i="2"/>
  <c r="D375" i="2" l="1"/>
  <c r="D447" i="2"/>
  <c r="D231" i="2"/>
  <c r="D267" i="2"/>
  <c r="D123" i="2"/>
  <c r="D87" i="2"/>
  <c r="D195" i="2"/>
  <c r="D411" i="2"/>
  <c r="D591" i="2"/>
  <c r="D123" i="3"/>
  <c r="D267" i="3"/>
  <c r="D411" i="3"/>
  <c r="D519" i="3"/>
  <c r="D51" i="2"/>
  <c r="D159" i="2"/>
  <c r="D339" i="2"/>
  <c r="D555" i="2"/>
  <c r="D159" i="3"/>
  <c r="D303" i="3"/>
  <c r="D555" i="3"/>
  <c r="D15" i="2"/>
  <c r="D303" i="2"/>
  <c r="D483" i="2"/>
  <c r="D51" i="3"/>
  <c r="D195" i="3"/>
  <c r="D339" i="3"/>
  <c r="D591" i="3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D694" i="1"/>
  <c r="B694" i="1"/>
  <c r="D658" i="1"/>
  <c r="B658" i="1"/>
  <c r="D622" i="1"/>
  <c r="B622" i="1"/>
  <c r="D586" i="1"/>
  <c r="B586" i="1"/>
  <c r="D550" i="1"/>
  <c r="B550" i="1"/>
  <c r="D514" i="1"/>
  <c r="B514" i="1"/>
  <c r="D478" i="1"/>
  <c r="B478" i="1"/>
  <c r="D442" i="1"/>
  <c r="B442" i="1"/>
  <c r="D406" i="1"/>
  <c r="B406" i="1"/>
  <c r="D370" i="1"/>
  <c r="B370" i="1"/>
  <c r="D334" i="1"/>
  <c r="B334" i="1"/>
  <c r="D298" i="1"/>
  <c r="B298" i="1"/>
  <c r="D262" i="1"/>
  <c r="B262" i="1"/>
  <c r="D226" i="1"/>
  <c r="B226" i="1"/>
  <c r="D190" i="1"/>
  <c r="B190" i="1"/>
  <c r="D154" i="1"/>
  <c r="B154" i="1"/>
  <c r="D118" i="1"/>
  <c r="B118" i="1"/>
  <c r="D82" i="1"/>
  <c r="B82" i="1"/>
  <c r="D46" i="1"/>
  <c r="B46" i="1"/>
  <c r="D10" i="1"/>
  <c r="B10" i="1"/>
</calcChain>
</file>

<file path=xl/sharedStrings.xml><?xml version="1.0" encoding="utf-8"?>
<sst xmlns="http://schemas.openxmlformats.org/spreadsheetml/2006/main" count="9014" uniqueCount="229">
  <si>
    <t xml:space="preserve">Personal ocupado y sucursales telegráficas en operación que integran </t>
  </si>
  <si>
    <t>Cuadro 15.7</t>
  </si>
  <si>
    <t>la red telegráfica nacional por entidad federativa</t>
  </si>
  <si>
    <t>Años seleccionados de 1995 a 2018</t>
  </si>
  <si>
    <t>Entidad federativa</t>
  </si>
  <si>
    <t>Personal ocupado</t>
  </si>
  <si>
    <t>Sucursal telegráfica a/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</si>
  <si>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</si>
  <si>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</si>
  <si>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</si>
  <si>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</si>
  <si>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</si>
  <si>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</si>
  <si>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</si>
  <si>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</si>
  <si>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</si>
  <si>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</si>
  <si>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</si>
  <si>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</si>
  <si>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</si>
  <si>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</si>
  <si>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</si>
  <si>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</si>
  <si>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</si>
  <si>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</si>
  <si>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</si>
  <si>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</si>
  <si>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</si>
  <si>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</si>
  <si>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</si>
  <si>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</si>
  <si>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</si>
  <si>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</si>
  <si>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</si>
  <si>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</si>
  <si>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</si>
  <si>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</si>
  <si>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</si>
  <si>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</si>
  <si>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</si>
  <si>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Ciudad de México b/</t>
  </si>
  <si>
    <t xml:space="preserve">a/ Comprende oficinas; sucursales; agencias telegráficas; oficinas telefónicas; estaciones y administraciones radiotelegráficas y radiofónicas (2000). Para 2001 comprende oficinas </t>
  </si>
  <si>
    <t xml:space="preserve">    telegráficas, virtuales, sucursales y agencias COTEL; para 2002, oficinas telegráficas, virtuales y agencias COTEL. A partir de 2003, se refiere sólo a sucursales telegráficas.</t>
  </si>
  <si>
    <t xml:space="preserve">b/ Para estos años en personal ocupado incluye, además, empleados en Servicios Satelitales y Corporativo. </t>
  </si>
  <si>
    <t>&amp;</t>
  </si>
  <si>
    <t>Operaciones telegráficas por servicios financiero básico y de comunicación transmitidos</t>
  </si>
  <si>
    <t>Cuadro 15.8</t>
  </si>
  <si>
    <t>por entidad federativa</t>
  </si>
  <si>
    <t>Serie anual de 2001 a 2018</t>
  </si>
  <si>
    <t>Miles de operaciones</t>
  </si>
  <si>
    <t>Entidad
federativa</t>
  </si>
  <si>
    <t>Remesas
internacionales
de dinero a/</t>
  </si>
  <si>
    <t>Remesas nacionales de dinero</t>
  </si>
  <si>
    <t>Servicios de comunicación</t>
  </si>
  <si>
    <t>Total</t>
  </si>
  <si>
    <t>Giro te-
legrá-
fico b/</t>
  </si>
  <si>
    <t>Progra-
mas so-
ciales c/</t>
  </si>
  <si>
    <t>Pago de
nóminas
y pensio-
nes</t>
  </si>
  <si>
    <t>Cobranza de
servicios d/</t>
  </si>
  <si>
    <t>Corresponsalía
bancaria e/</t>
  </si>
  <si>
    <t>Telegra-
mas f/</t>
  </si>
  <si>
    <t>Fax</t>
  </si>
  <si>
    <t>ND</t>
  </si>
  <si>
    <t>NS</t>
  </si>
  <si>
    <t>Nota: Se refiere a los servicios facturados. Los giros transmitidos son conocidos como expedidos.</t>
  </si>
  <si>
    <t xml:space="preserve">a/ Las transferencias al extranjero se realizan centralmente a nivel de oficina telegráfica. </t>
  </si>
  <si>
    <t>b/ Comprende los servicios de giro tradicional, inmediato y grandes usuarios.</t>
  </si>
  <si>
    <t>c/ Comprende Oportunidades, 2001-2006; Procampo, 2001; Adultos mayores, 2003-2006;  Programa de exmigrantes, 2005-2006, y se realizan a nivel central.</t>
  </si>
  <si>
    <t>d/ Incluye cobranza por servicios a terceros.</t>
  </si>
  <si>
    <t>e/ A partir de 2005 iniciaron las remesas de dinero para servicios bancarios con instituciones de cobertura nacional.</t>
  </si>
  <si>
    <t>f/ Comprende los servicios nacional e internacional de telegramas, grandes usuarios y fonotelegramas. Las transmisiones correspondientes de telegramas de grandes usuarios,</t>
  </si>
  <si>
    <t xml:space="preserve">  se realizan a nivel central.</t>
  </si>
  <si>
    <t>Operaciones telegráficas por servicios financiero básico y de comunicación recibidos</t>
  </si>
  <si>
    <t>Cuadro 15.9</t>
  </si>
  <si>
    <t xml:space="preserve">Remesas
internacionales
de dinero </t>
  </si>
  <si>
    <t>Giro te-
legrá-
fico a/</t>
  </si>
  <si>
    <t>Progra-
mas so-
ciales</t>
  </si>
  <si>
    <t>Pago de
nóminas y
pensiones</t>
  </si>
  <si>
    <t>Telegra-
mas b/</t>
  </si>
  <si>
    <t>Nota: Se refiere a los servicios facturados. Los giros recibidos son conocidos como pagados.</t>
  </si>
  <si>
    <t xml:space="preserve">a/ Para 2001 y 2002 se incluyen los servicios de giro tradicional, inmediato, grandes usuarios, y pago de nóminas y pensiones. A partir 2003 se incluyen los servicios de giro </t>
  </si>
  <si>
    <t xml:space="preserve">     tradicional, giro inmediato y grandes usuarios.</t>
  </si>
  <si>
    <t>b/ Incluye los servicios nacional e internacional de telegrama, grandes usuarios y fonotelegrama.</t>
  </si>
  <si>
    <t>Terminales satelitales instaladas para el servicio de telefonía rural por entidad federativa</t>
  </si>
  <si>
    <t>Cuadro 15.11</t>
  </si>
  <si>
    <t>2013 a/</t>
  </si>
  <si>
    <t>a/ El decremento se debe a la desorbitación del satélite Solidaridad 2; realizada en el periodo de octubre a diciembre de 2013.</t>
  </si>
  <si>
    <t>Fuente: TELECOMM. Dirección Técnica de Telecomunicaciones y Mexsat.</t>
  </si>
  <si>
    <r>
      <t xml:space="preserve">2018 </t>
    </r>
    <r>
      <rPr>
        <sz val="6.5"/>
        <rFont val="Arial"/>
        <family val="2"/>
      </rPr>
      <t>P/</t>
    </r>
  </si>
  <si>
    <t>2018 P/</t>
  </si>
  <si>
    <t>Fuente: TELECOMM. Dirección de la Red de Sucursales.</t>
  </si>
  <si>
    <t>Fuente: TELECOMM. Dirección de Recursos Humanos y Dirección de la Red de Sucursales.</t>
  </si>
  <si>
    <t>15. Comunicaciones</t>
  </si>
  <si>
    <t>15.7</t>
  </si>
  <si>
    <t>15.8</t>
  </si>
  <si>
    <t>15.9</t>
  </si>
  <si>
    <t>15.11</t>
  </si>
  <si>
    <t xml:space="preserve">Personal ocupado y sucursales telegráficas en operación que integran la red telegráfica nacional por entidad federativa
Años seleccionados de 1995 a 2018
</t>
  </si>
  <si>
    <t xml:space="preserve">Operaciones telegráficas por servicios financiero básico y de comunicación transmitidos por entidad federativa
Serie anual de 2001 a 2018
Miles de operaciones
</t>
  </si>
  <si>
    <t xml:space="preserve">Operaciones telegráficas por servicios financiero básico y de comunicación recibidos por entidad federativa
Serie anual de 2001 a 2018
Miles de operaciones
</t>
  </si>
  <si>
    <t xml:space="preserve">Terminales satelitales instaladas para el servicio de telefonía rural por entidad federativa
Serie anual de 2001 a 2018
</t>
  </si>
  <si>
    <t>Oficinas postales en operación por entidad federativa según tipo de oficina</t>
  </si>
  <si>
    <t>Cuadro 15.2</t>
  </si>
  <si>
    <t>Serie anual de 1995 a 2018</t>
  </si>
  <si>
    <t>Administraciones</t>
  </si>
  <si>
    <t>Sucursales</t>
  </si>
  <si>
    <t>Agencias</t>
  </si>
  <si>
    <t>Expendios a/</t>
  </si>
  <si>
    <t>Otras b/</t>
  </si>
  <si>
    <t xml:space="preserve">Puebla </t>
  </si>
  <si>
    <t>0</t>
  </si>
  <si>
    <t>a/ Incluye expendios del pequeño comercio, Liconsa, Diconsa y otros.</t>
  </si>
  <si>
    <t>b/ Incluye oficinas de servicios directos; oficinas de cambio; centros de depósito masivo; centros de atención al público; módulos expendedores automáticos de estampillas; correo</t>
  </si>
  <si>
    <t xml:space="preserve">    móvil; oficinas postales ambulantes y de transbordo; centros postales operativos; y, módulos y ventanillas Mexpost.</t>
  </si>
  <si>
    <t>Fuente: Correos de México. Dirección de Planeación Estratégica.</t>
  </si>
  <si>
    <t xml:space="preserve">   </t>
  </si>
  <si>
    <t>Personal ocupado en el servicio postal por entidad federativa según tipo de personal</t>
  </si>
  <si>
    <t>Cuadro 15.3</t>
  </si>
  <si>
    <t>Administrativo</t>
  </si>
  <si>
    <t>Operativo</t>
  </si>
  <si>
    <t>Confianza</t>
  </si>
  <si>
    <t>Otros a/</t>
  </si>
  <si>
    <t>No distribuido geográficamente b/</t>
  </si>
  <si>
    <t xml:space="preserve">Nota: El personal adscrito en las agencias está excluido de la nómina de plazas presupuestales, la percepción que se les asigna por sus servicios es simbólica. El personal </t>
  </si>
  <si>
    <t xml:space="preserve">            ubicado en los expendios para la venta de estampillas es particular, consecuentemente, está descartado de la nómina. A partir de 1993 se incluye al personal de Mexpost.</t>
  </si>
  <si>
    <t>a/ Incluye al personal técnico, de servicios y el resto de comunicaciones que no está considerado en el personal operativo.</t>
  </si>
  <si>
    <t>Movimiento nacional de piezas postales por entidad federativa según clase de servicio</t>
  </si>
  <si>
    <t>Cuadro 15.4</t>
  </si>
  <si>
    <t>y tipo de correspondencia</t>
  </si>
  <si>
    <t>Miles de piezas</t>
  </si>
  <si>
    <t>Ordinaria</t>
  </si>
  <si>
    <t>Registrada</t>
  </si>
  <si>
    <t>Cartas
y tar-
jetas</t>
  </si>
  <si>
    <t xml:space="preserve">Publica-
ciones pe-
riódicas
</t>
  </si>
  <si>
    <t>Propagan-
da comer-
cial</t>
  </si>
  <si>
    <t xml:space="preserve">Impre-
sos
</t>
  </si>
  <si>
    <t>Con
fran-
quicia</t>
  </si>
  <si>
    <t>Bultos
posta-
les</t>
  </si>
  <si>
    <t xml:space="preserve">Mex-
post
</t>
  </si>
  <si>
    <t xml:space="preserve">Rapid-
post a/
</t>
  </si>
  <si>
    <t>a/ Servicio vigente hasta el 31 de marzo de 1995.</t>
  </si>
  <si>
    <t>Movimiento internacional de piezas postales expedidas por entidad federativa</t>
  </si>
  <si>
    <t>Cuadro 15.5</t>
  </si>
  <si>
    <t>según clase de servicio y tipo de correspondencia</t>
  </si>
  <si>
    <t>Impre-
sos</t>
  </si>
  <si>
    <t>Mex-
post</t>
  </si>
  <si>
    <t>Otros b/</t>
  </si>
  <si>
    <t xml:space="preserve"> </t>
  </si>
  <si>
    <t>a/ Incluye encomiendas postales y correspondencia con franquicia (servicio que dejó de operar en 1999).</t>
  </si>
  <si>
    <t>b/ Incluye pequeños paquetes y correspondencia con franquicia (servicio que dejó de operar en 1999).</t>
  </si>
  <si>
    <t>Movimiento internacional de piezas postales recibidas por entidad federativa</t>
  </si>
  <si>
    <t>Cuadro 15.6</t>
  </si>
  <si>
    <t xml:space="preserve">
</t>
  </si>
  <si>
    <t>a/ Incluye encomiendas postales, pequeños paquetes y correspondencia con franquicia (servicio que dejó de operar en 1999).</t>
  </si>
  <si>
    <t>15.2</t>
  </si>
  <si>
    <t>15.3</t>
  </si>
  <si>
    <t>15.4</t>
  </si>
  <si>
    <t>15.5</t>
  </si>
  <si>
    <t>15.6</t>
  </si>
  <si>
    <t xml:space="preserve">Oficinas postales en operación por entidad federativa según tipo de oficina
Serie anual de 1995 a 2018
</t>
  </si>
  <si>
    <t xml:space="preserve">Personal ocupado en el servicio postal por entidad federativa según tipo de personal
Serie anual de 1995 a 2018
</t>
  </si>
  <si>
    <t xml:space="preserve">Movimiento nacional de piezas postales por entidad federativa según clase de servicio y tipo de correspondencia
Serie anual de 1995 a 2018
Miles de piezas
</t>
  </si>
  <si>
    <t xml:space="preserve">Movimiento internacional de piezas postales expedidas por entidad federativa según clase de servicio y tipo de correspondencia
Serie anual de 1995 a 2018
Miles de piezas
</t>
  </si>
  <si>
    <t xml:space="preserve">Movimiento internacional de piezas postales recibidas por entidad federativa según clase de servicio y tipo de correspondencia
Serie anual de 1995 a 2018
Miles de piezas
</t>
  </si>
  <si>
    <r>
      <t xml:space="preserve">Fuente: INEGI. </t>
    </r>
    <r>
      <rPr>
        <i/>
        <sz val="6"/>
        <color theme="1"/>
        <rFont val="Arial"/>
        <family val="2"/>
      </rPr>
      <t>Censos Económicos 2014. Resultados definitivos. Tabulados predefinidos.</t>
    </r>
    <r>
      <rPr>
        <sz val="6"/>
        <color theme="1"/>
        <rFont val="Arial"/>
        <family val="2"/>
      </rPr>
      <t xml:space="preserve"> En: www.inegi.org.mx (26 de julio de 2018).</t>
    </r>
  </si>
  <si>
    <t xml:space="preserve">          empresas, incluídas aquéllas con participación estatal y a las empresas productivas del estado, cuya finalidad es la producción de bienes y servicios de mercado.</t>
  </si>
  <si>
    <t>Nota: Los sectores privado y paraestatal comprenden a los productores de bienes y servicios que realizan actividades económicas como personas físicas o sociedades constituidas como</t>
  </si>
  <si>
    <t xml:space="preserve">Querétaro </t>
  </si>
  <si>
    <t>de pesos)</t>
  </si>
  <si>
    <t>(Millones</t>
  </si>
  <si>
    <t>capital fijo</t>
  </si>
  <si>
    <t>Propietarios,
familiares
y otros
trabajadores
no remunerados</t>
  </si>
  <si>
    <t>Personal
ocupado
remunerado</t>
  </si>
  <si>
    <t>fijos</t>
  </si>
  <si>
    <t>bruta de</t>
  </si>
  <si>
    <t>bruta total</t>
  </si>
  <si>
    <t>Personal
ocupado
no depen-
diente de la
razón social</t>
  </si>
  <si>
    <t>Dependiente de la razón social</t>
  </si>
  <si>
    <t>Activos</t>
  </si>
  <si>
    <t>Formación</t>
  </si>
  <si>
    <t>Valor
agregado
censal
bruto
(Millones
de pesos)</t>
  </si>
  <si>
    <t>Producción</t>
  </si>
  <si>
    <t>Ingresos
por suministro
de bienes
y servicios
(Millones
de pesos)</t>
  </si>
  <si>
    <t>Gastos
para consumo
de bienes
y servicios
(Millones
de pesos)</t>
  </si>
  <si>
    <t>Remune-
raciones
(Millones
de pesos)</t>
  </si>
  <si>
    <t>Personal ocupado total</t>
  </si>
  <si>
    <t>Unidades
econó-
micas</t>
  </si>
  <si>
    <t>Año censal 2013</t>
  </si>
  <si>
    <t>en medios masivos por entidad federativa</t>
  </si>
  <si>
    <t>2a. parte y última</t>
  </si>
  <si>
    <t>privado y paraestatal dedicadas a la información</t>
  </si>
  <si>
    <t>1a. parte</t>
  </si>
  <si>
    <t>Cuadro 15.1</t>
  </si>
  <si>
    <t>Principales características de las unidades económicas de los sectores</t>
  </si>
  <si>
    <t>15.1</t>
  </si>
  <si>
    <t xml:space="preserve">Principales características de las unidades económicas de los sectores privado y paraestatal dedicadas a la información en medios masivos por entidad federativa
Año censal 2013
</t>
  </si>
  <si>
    <t>Cuadro 15.10</t>
  </si>
  <si>
    <t>15.10</t>
  </si>
  <si>
    <r>
      <t xml:space="preserve">Fuente: INEGI. </t>
    </r>
    <r>
      <rPr>
        <i/>
        <sz val="6"/>
        <rFont val="Arial"/>
        <family val="2"/>
      </rPr>
      <t>Estadísticas sobre disponibilidad y uso de tecnología de información y comunicaciones en los hogares.</t>
    </r>
  </si>
  <si>
    <t>b/ Cifras correspondientes al mes de abril.</t>
  </si>
  <si>
    <t>a/ Cifras correspondientes al mes de mayo.</t>
  </si>
  <si>
    <t>Nota: Por cientos con base en la población de 6 y más años.</t>
  </si>
  <si>
    <t>2018 P/ a/</t>
  </si>
  <si>
    <t>2017 P/ a/</t>
  </si>
  <si>
    <t>2016 P/ a/</t>
  </si>
  <si>
    <t>2015 P/ a/</t>
  </si>
  <si>
    <t>2014 b/</t>
  </si>
  <si>
    <t>2013 b/</t>
  </si>
  <si>
    <t>2011 b/</t>
  </si>
  <si>
    <t>2010 a/</t>
  </si>
  <si>
    <t>Usuarios de teléfono celular</t>
  </si>
  <si>
    <t>Usuarios de internet</t>
  </si>
  <si>
    <t>Usuarios de computadoras</t>
  </si>
  <si>
    <t>Por ciento</t>
  </si>
  <si>
    <t>Años seleccionados de 2010 a 2018</t>
  </si>
  <si>
    <t>en los hogares por entidad federativa</t>
  </si>
  <si>
    <t>Usuarios de computadoras, internet y telefonía celular</t>
  </si>
  <si>
    <t>2017 a/</t>
  </si>
  <si>
    <t>2016 a/</t>
  </si>
  <si>
    <t>2015 a/</t>
  </si>
  <si>
    <t>Hogares con servicio
de televisión de paga</t>
  </si>
  <si>
    <t>Hogares con televisor digital</t>
  </si>
  <si>
    <t>Hogares que cuentan
con conexión a internet
con servicio de banda ancha</t>
  </si>
  <si>
    <t>Hogares con Internet</t>
  </si>
  <si>
    <t>Hogares con disponibilidad de internet, televisión digital y televisión de paga</t>
  </si>
  <si>
    <t>Cuadro 15.12</t>
  </si>
  <si>
    <t xml:space="preserve">Usuarios de computadoras, internet y telefonía celular en los hogares por entidad federativa
Años seleccionados de 2010 a 2018
Por ciento
</t>
  </si>
  <si>
    <t>15.12</t>
  </si>
  <si>
    <t>Hogares con disponibilidad de internet, televisión digital y televisión de paga por entidad federativa
Años seleccionados de 2010 a 2018
Por ciento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</si>
</sst>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###\ ###\ ##0"/>
    <numFmt numFmtId="165" formatCode="###,###,##0"/>
    <numFmt numFmtId="166" formatCode="#\ ##0"/>
    <numFmt numFmtId="167" formatCode="_-#\ ##0_-;\-#\ ##0_-;_-* &quot;-&quot;??_-;_-@_-"/>
    <numFmt numFmtId="168" formatCode="#,##0.000"/>
    <numFmt numFmtId="169" formatCode="_(* #,##0.00_);_(* \(#,##0.00\);_(* &quot;-&quot;??_);_(@_)"/>
    <numFmt numFmtId="170" formatCode="#,##0_ ;\-#,##0\ "/>
    <numFmt numFmtId="171" formatCode="_-#\ ##0_-;\-#\ ##0.00_-;_-* &quot;-&quot;??_-;_-@_-"/>
    <numFmt numFmtId="172" formatCode="#\ ###\ ##0"/>
    <numFmt numFmtId="173" formatCode="###,##0"/>
    <numFmt numFmtId="174" formatCode="###,##0.0"/>
    <numFmt numFmtId="175" formatCode="###,##0.00"/>
    <numFmt numFmtId="176" formatCode="#,##0.0000"/>
    <numFmt numFmtId="177" formatCode="#,##0;\(#,##0\)"/>
    <numFmt numFmtId="178" formatCode="0.0%"/>
    <numFmt numFmtId="179" formatCode="#,##0.0"/>
  </numFmts>
  <fonts count="31">
    <font>
      <sz val="11"/>
      <color theme="1"/>
      <name val="Montserra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3"/>
      <color theme="10"/>
      <name val="Arial"/>
      <family val="2"/>
    </font>
    <font>
      <u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u/>
      <sz val="10"/>
      <color indexed="12"/>
      <name val="Arial"/>
      <family val="2"/>
    </font>
    <font>
      <u/>
      <sz val="6.5"/>
      <name val="Arial"/>
      <family val="2"/>
    </font>
    <font>
      <sz val="7"/>
      <name val="Arial"/>
      <family val="2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u/>
      <sz val="10"/>
      <color indexed="12"/>
      <name val="Times New Roman"/>
      <family val="1"/>
    </font>
    <font>
      <u/>
      <sz val="7"/>
      <name val="Arial"/>
      <family val="2"/>
    </font>
    <font>
      <sz val="10"/>
      <color indexed="8"/>
      <name val="Arial"/>
      <family val="2"/>
    </font>
    <font>
      <b/>
      <vertAlign val="superscript"/>
      <sz val="7"/>
      <name val="Arial"/>
      <family val="2"/>
    </font>
    <font>
      <b/>
      <vertAlign val="superscript"/>
      <sz val="6.5"/>
      <name val="Arial"/>
      <family val="2"/>
    </font>
    <font>
      <sz val="6"/>
      <color theme="1"/>
      <name val="Arial"/>
      <family val="2"/>
    </font>
    <font>
      <i/>
      <sz val="6"/>
      <color theme="1"/>
      <name val="Arial"/>
      <family val="2"/>
    </font>
    <font>
      <b/>
      <sz val="6"/>
      <name val="Arial"/>
      <family val="2"/>
    </font>
    <font>
      <u/>
      <sz val="8"/>
      <color theme="10"/>
      <name val="Swiss"/>
    </font>
    <font>
      <u/>
      <sz val="6"/>
      <name val="Arial"/>
      <family val="2"/>
    </font>
    <font>
      <i/>
      <sz val="6"/>
      <name val="Arial"/>
      <family val="2"/>
    </font>
    <font>
      <sz val="8"/>
      <name val="Swiss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169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173" fontId="14" fillId="0" borderId="0" applyFill="0" applyBorder="0" applyProtection="0">
      <alignment horizontal="right"/>
      <protection locked="0"/>
    </xf>
    <xf numFmtId="174" fontId="14" fillId="0" borderId="0" applyFill="0" applyBorder="0" applyProtection="0">
      <alignment horizontal="right"/>
    </xf>
    <xf numFmtId="175" fontId="14" fillId="0" borderId="0" applyFill="0" applyBorder="0" applyProtection="0">
      <alignment horizontal="right"/>
    </xf>
    <xf numFmtId="0" fontId="14" fillId="0" borderId="0" applyNumberFormat="0" applyFill="0" applyBorder="0" applyProtection="0">
      <alignment horizontal="left" vertical="top" wrapText="1"/>
    </xf>
    <xf numFmtId="0" fontId="14" fillId="0" borderId="0" applyNumberFormat="0" applyFill="0" applyBorder="0" applyProtection="0">
      <alignment horizontal="right" vertical="top"/>
    </xf>
    <xf numFmtId="0" fontId="14" fillId="0" borderId="0" applyNumberFormat="0" applyFill="0" applyBorder="0" applyProtection="0">
      <alignment horizontal="left" vertical="top"/>
    </xf>
    <xf numFmtId="0" fontId="14" fillId="0" borderId="0">
      <alignment vertical="center"/>
    </xf>
    <xf numFmtId="0" fontId="14" fillId="0" borderId="0" applyNumberFormat="0" applyFill="0" applyBorder="0" applyProtection="0">
      <alignment horizontal="right" vertical="top"/>
    </xf>
    <xf numFmtId="0" fontId="15" fillId="0" borderId="1" applyNumberFormat="0" applyFill="0" applyAlignment="0" applyProtection="0">
      <alignment vertical="top"/>
      <protection locked="0"/>
    </xf>
    <xf numFmtId="0" fontId="15" fillId="0" borderId="2" applyNumberFormat="0" applyFill="0" applyAlignment="0" applyProtection="0">
      <alignment vertical="top"/>
      <protection locked="0"/>
    </xf>
    <xf numFmtId="0" fontId="15" fillId="0" borderId="0" applyNumberFormat="0" applyFill="0" applyAlignment="0" applyProtection="0"/>
    <xf numFmtId="43" fontId="3" fillId="0" borderId="0" applyFont="0" applyFill="0" applyBorder="0" applyAlignment="0" applyProtection="0"/>
    <xf numFmtId="0" fontId="16" fillId="0" borderId="0" applyNumberFormat="0" applyFill="0" applyBorder="0" applyProtection="0">
      <alignment horizontal="right" vertical="top"/>
    </xf>
    <xf numFmtId="0" fontId="14" fillId="0" borderId="0" applyNumberFormat="0" applyFill="0" applyBorder="0" applyProtection="0">
      <alignment vertical="top"/>
      <protection locked="0"/>
    </xf>
    <xf numFmtId="0" fontId="17" fillId="0" borderId="0" applyNumberFormat="0" applyFill="0" applyBorder="0" applyProtection="0">
      <alignment horizontal="left" vertical="top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1" fillId="0" borderId="0"/>
    <xf numFmtId="0" fontId="30" fillId="0" borderId="0"/>
  </cellStyleXfs>
  <cellXfs count="331">
    <xf numFmtId="0" fontId="0" fillId="0" borderId="0" xfId="0"/>
    <xf numFmtId="0" fontId="4" fillId="0" borderId="0" xfId="1" applyFont="1" applyBorder="1" applyAlignment="1" applyProtection="1"/>
    <xf numFmtId="0" fontId="5" fillId="0" borderId="0" xfId="1" applyFont="1" applyBorder="1" applyAlignment="1" applyProtection="1">
      <alignment vertical="top"/>
    </xf>
    <xf numFmtId="0" fontId="7" fillId="0" borderId="0" xfId="2" applyFont="1" applyAlignment="1" applyProtection="1">
      <alignment horizontal="right" vertical="center"/>
    </xf>
    <xf numFmtId="0" fontId="8" fillId="0" borderId="0" xfId="1" applyFont="1" applyAlignment="1" applyProtection="1">
      <alignment vertical="top"/>
    </xf>
    <xf numFmtId="0" fontId="4" fillId="0" borderId="0" xfId="1" applyFont="1" applyBorder="1" applyAlignment="1" applyProtection="1">
      <alignment vertical="center"/>
    </xf>
    <xf numFmtId="0" fontId="3" fillId="0" borderId="1" xfId="1" applyBorder="1" applyAlignment="1" applyProtection="1">
      <alignment vertical="center"/>
    </xf>
    <xf numFmtId="0" fontId="3" fillId="0" borderId="0" xfId="1" applyFill="1" applyAlignment="1" applyProtection="1">
      <alignment vertical="center"/>
    </xf>
    <xf numFmtId="0" fontId="3" fillId="0" borderId="0" xfId="1" applyAlignment="1" applyProtection="1">
      <alignment vertical="center"/>
    </xf>
    <xf numFmtId="0" fontId="3" fillId="0" borderId="0" xfId="1" applyBorder="1" applyAlignment="1" applyProtection="1">
      <alignment vertical="center"/>
    </xf>
    <xf numFmtId="0" fontId="9" fillId="0" borderId="0" xfId="1" applyNumberFormat="1" applyFont="1" applyAlignment="1" applyProtection="1">
      <alignment vertical="center" wrapText="1"/>
    </xf>
    <xf numFmtId="0" fontId="9" fillId="0" borderId="0" xfId="1" applyNumberFormat="1" applyFont="1" applyBorder="1" applyAlignment="1" applyProtection="1">
      <alignment horizontal="right" vertical="center"/>
    </xf>
    <xf numFmtId="0" fontId="9" fillId="0" borderId="0" xfId="1" applyNumberFormat="1" applyFont="1" applyBorder="1" applyAlignment="1" applyProtection="1">
      <alignment horizontal="right"/>
    </xf>
    <xf numFmtId="0" fontId="9" fillId="0" borderId="0" xfId="1" applyFont="1" applyFill="1" applyAlignment="1" applyProtection="1">
      <alignment vertical="center"/>
    </xf>
    <xf numFmtId="0" fontId="9" fillId="0" borderId="0" xfId="1" applyFont="1" applyAlignment="1" applyProtection="1">
      <alignment vertical="center"/>
    </xf>
    <xf numFmtId="0" fontId="3" fillId="0" borderId="1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/>
    </xf>
    <xf numFmtId="0" fontId="10" fillId="0" borderId="0" xfId="1" applyFont="1" applyBorder="1" applyAlignment="1" applyProtection="1">
      <alignment horizontal="left" vertical="center"/>
    </xf>
    <xf numFmtId="164" fontId="10" fillId="0" borderId="0" xfId="1" applyNumberFormat="1" applyFont="1" applyBorder="1" applyAlignment="1" applyProtection="1">
      <alignment horizontal="right" vertical="center"/>
    </xf>
    <xf numFmtId="0" fontId="11" fillId="0" borderId="0" xfId="1" applyFont="1" applyFill="1" applyAlignment="1" applyProtection="1">
      <alignment vertical="center"/>
    </xf>
    <xf numFmtId="0" fontId="11" fillId="0" borderId="0" xfId="1" applyFont="1" applyAlignment="1" applyProtection="1">
      <alignment vertical="center"/>
    </xf>
    <xf numFmtId="0" fontId="11" fillId="0" borderId="0" xfId="1" applyFont="1" applyBorder="1" applyAlignment="1" applyProtection="1">
      <alignment vertical="center"/>
    </xf>
    <xf numFmtId="164" fontId="11" fillId="0" borderId="0" xfId="1" applyNumberFormat="1" applyFont="1" applyBorder="1" applyAlignment="1" applyProtection="1">
      <alignment vertical="center"/>
    </xf>
    <xf numFmtId="0" fontId="11" fillId="2" borderId="0" xfId="1" applyFont="1" applyFill="1" applyBorder="1" applyAlignment="1" applyProtection="1">
      <alignment vertical="center"/>
    </xf>
    <xf numFmtId="164" fontId="11" fillId="2" borderId="0" xfId="1" applyNumberFormat="1" applyFont="1" applyFill="1" applyBorder="1" applyAlignment="1" applyProtection="1">
      <alignment vertical="center"/>
    </xf>
    <xf numFmtId="0" fontId="3" fillId="0" borderId="0" xfId="1" applyFont="1" applyProtection="1"/>
    <xf numFmtId="0" fontId="3" fillId="0" borderId="0" xfId="1" applyFill="1" applyProtection="1"/>
    <xf numFmtId="0" fontId="3" fillId="0" borderId="0" xfId="1" applyProtection="1"/>
    <xf numFmtId="164" fontId="11" fillId="0" borderId="0" xfId="1" applyNumberFormat="1" applyFont="1" applyBorder="1" applyAlignment="1" applyProtection="1">
      <alignment horizontal="right" vertical="center"/>
    </xf>
    <xf numFmtId="164" fontId="11" fillId="2" borderId="0" xfId="1" applyNumberFormat="1" applyFont="1" applyFill="1" applyBorder="1" applyAlignment="1" applyProtection="1">
      <alignment horizontal="right" vertical="center"/>
    </xf>
    <xf numFmtId="0" fontId="11" fillId="0" borderId="0" xfId="1" applyFont="1" applyBorder="1" applyAlignment="1" applyProtection="1">
      <alignment horizontal="left" vertical="center"/>
    </xf>
    <xf numFmtId="164" fontId="10" fillId="0" borderId="0" xfId="1" applyNumberFormat="1" applyFont="1" applyFill="1" applyBorder="1" applyAlignment="1" applyProtection="1">
      <alignment horizontal="right" vertical="center"/>
    </xf>
    <xf numFmtId="164" fontId="11" fillId="0" borderId="0" xfId="1" applyNumberFormat="1" applyFont="1" applyFill="1" applyBorder="1" applyAlignment="1" applyProtection="1">
      <alignment horizontal="right" vertical="center"/>
    </xf>
    <xf numFmtId="165" fontId="11" fillId="0" borderId="0" xfId="1" applyNumberFormat="1" applyFont="1" applyAlignment="1" applyProtection="1">
      <alignment vertical="center"/>
    </xf>
    <xf numFmtId="0" fontId="9" fillId="0" borderId="0" xfId="1" applyNumberFormat="1" applyFont="1" applyAlignment="1" applyProtection="1">
      <alignment vertical="center"/>
    </xf>
    <xf numFmtId="0" fontId="9" fillId="0" borderId="0" xfId="1" applyFont="1" applyBorder="1" applyAlignment="1" applyProtection="1">
      <alignment vertical="center"/>
    </xf>
    <xf numFmtId="0" fontId="3" fillId="0" borderId="0" xfId="1" applyFont="1" applyAlignment="1" applyProtection="1">
      <alignment vertical="center"/>
    </xf>
    <xf numFmtId="0" fontId="8" fillId="0" borderId="0" xfId="1" applyFont="1" applyBorder="1" applyAlignment="1" applyProtection="1">
      <alignment horizontal="right" vertical="top"/>
    </xf>
    <xf numFmtId="0" fontId="8" fillId="0" borderId="0" xfId="1" applyFont="1" applyBorder="1" applyAlignment="1" applyProtection="1">
      <alignment vertical="top"/>
    </xf>
    <xf numFmtId="0" fontId="11" fillId="0" borderId="0" xfId="1" applyNumberFormat="1" applyFont="1" applyAlignment="1" applyProtection="1">
      <alignment horizontal="right" vertical="top"/>
    </xf>
    <xf numFmtId="0" fontId="0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/>
    <xf numFmtId="0" fontId="3" fillId="0" borderId="1" xfId="1" applyFont="1" applyBorder="1" applyAlignment="1" applyProtection="1">
      <alignment horizontal="right" vertical="center"/>
    </xf>
    <xf numFmtId="0" fontId="3" fillId="0" borderId="0" xfId="1" applyFont="1" applyAlignment="1" applyProtection="1">
      <alignment horizontal="right"/>
    </xf>
    <xf numFmtId="0" fontId="9" fillId="0" borderId="0" xfId="1" applyFont="1" applyBorder="1" applyAlignment="1" applyProtection="1">
      <alignment horizontal="right" vertical="center"/>
    </xf>
    <xf numFmtId="0" fontId="9" fillId="0" borderId="1" xfId="1" applyFont="1" applyBorder="1" applyAlignment="1" applyProtection="1">
      <alignment horizontal="centerContinuous"/>
    </xf>
    <xf numFmtId="0" fontId="9" fillId="0" borderId="1" xfId="1" applyFont="1" applyBorder="1" applyAlignment="1" applyProtection="1">
      <alignment horizontal="centerContinuous" vertical="center"/>
    </xf>
    <xf numFmtId="0" fontId="9" fillId="0" borderId="0" xfId="1" applyFont="1" applyBorder="1" applyAlignment="1" applyProtection="1">
      <alignment horizontal="right"/>
    </xf>
    <xf numFmtId="0" fontId="3" fillId="0" borderId="0" xfId="1" applyFont="1" applyBorder="1" applyAlignment="1" applyProtection="1">
      <alignment horizontal="right" vertical="center"/>
    </xf>
    <xf numFmtId="3" fontId="10" fillId="0" borderId="0" xfId="1" applyNumberFormat="1" applyFont="1" applyAlignment="1" applyProtection="1">
      <alignment vertical="center"/>
    </xf>
    <xf numFmtId="166" fontId="3" fillId="0" borderId="0" xfId="1" applyNumberFormat="1" applyFont="1" applyBorder="1" applyAlignment="1" applyProtection="1">
      <alignment horizontal="right" vertical="center"/>
    </xf>
    <xf numFmtId="0" fontId="10" fillId="0" borderId="0" xfId="1" applyFont="1" applyBorder="1" applyAlignment="1" applyProtection="1">
      <alignment vertical="center"/>
    </xf>
    <xf numFmtId="3" fontId="10" fillId="0" borderId="0" xfId="1" applyNumberFormat="1" applyFont="1" applyAlignment="1" applyProtection="1">
      <alignment horizontal="right" vertical="center"/>
    </xf>
    <xf numFmtId="167" fontId="10" fillId="0" borderId="0" xfId="1" applyNumberFormat="1" applyFont="1" applyBorder="1" applyAlignment="1" applyProtection="1">
      <alignment horizontal="left" vertical="center"/>
    </xf>
    <xf numFmtId="3" fontId="10" fillId="0" borderId="0" xfId="1" applyNumberFormat="1" applyFont="1" applyBorder="1" applyAlignment="1" applyProtection="1">
      <alignment horizontal="right" vertical="center"/>
    </xf>
    <xf numFmtId="3" fontId="11" fillId="0" borderId="0" xfId="1" applyNumberFormat="1" applyFont="1" applyBorder="1" applyAlignment="1" applyProtection="1">
      <alignment horizontal="right" vertical="center"/>
    </xf>
    <xf numFmtId="3" fontId="11" fillId="0" borderId="0" xfId="1" applyNumberFormat="1" applyFont="1" applyAlignment="1" applyProtection="1">
      <alignment horizontal="right" vertical="center"/>
    </xf>
    <xf numFmtId="3" fontId="11" fillId="2" borderId="0" xfId="1" applyNumberFormat="1" applyFont="1" applyFill="1" applyBorder="1" applyAlignment="1" applyProtection="1">
      <alignment vertical="center"/>
    </xf>
    <xf numFmtId="3" fontId="11" fillId="2" borderId="0" xfId="1" applyNumberFormat="1" applyFont="1" applyFill="1" applyAlignment="1" applyProtection="1">
      <alignment horizontal="right" vertical="center"/>
    </xf>
    <xf numFmtId="3" fontId="11" fillId="2" borderId="0" xfId="1" applyNumberFormat="1" applyFont="1" applyFill="1" applyBorder="1" applyAlignment="1" applyProtection="1">
      <alignment horizontal="right" vertical="center"/>
    </xf>
    <xf numFmtId="0" fontId="11" fillId="0" borderId="0" xfId="1" applyFont="1" applyFill="1" applyBorder="1" applyAlignment="1" applyProtection="1">
      <alignment vertical="center"/>
    </xf>
    <xf numFmtId="3" fontId="11" fillId="0" borderId="0" xfId="1" applyNumberFormat="1" applyFont="1" applyFill="1" applyBorder="1" applyAlignment="1" applyProtection="1">
      <alignment horizontal="right" vertical="center"/>
    </xf>
    <xf numFmtId="3" fontId="11" fillId="0" borderId="0" xfId="1" applyNumberFormat="1" applyFont="1" applyFill="1" applyAlignment="1" applyProtection="1">
      <alignment horizontal="right" vertical="center"/>
    </xf>
    <xf numFmtId="3" fontId="3" fillId="0" borderId="0" xfId="1" applyNumberFormat="1" applyFont="1" applyBorder="1" applyAlignment="1" applyProtection="1">
      <alignment horizontal="right" vertical="center"/>
    </xf>
    <xf numFmtId="167" fontId="11" fillId="0" borderId="0" xfId="1" applyNumberFormat="1" applyFont="1" applyFill="1" applyBorder="1" applyAlignment="1" applyProtection="1">
      <alignment vertical="center"/>
    </xf>
    <xf numFmtId="167" fontId="11" fillId="0" borderId="0" xfId="1" applyNumberFormat="1" applyFont="1" applyFill="1" applyBorder="1" applyAlignment="1" applyProtection="1">
      <alignment horizontal="right" vertical="center"/>
    </xf>
    <xf numFmtId="167" fontId="11" fillId="0" borderId="0" xfId="1" applyNumberFormat="1" applyFont="1" applyFill="1" applyAlignment="1" applyProtection="1">
      <alignment horizontal="right" vertical="center"/>
    </xf>
    <xf numFmtId="168" fontId="11" fillId="0" borderId="0" xfId="1" applyNumberFormat="1" applyFont="1" applyFill="1" applyBorder="1" applyAlignment="1" applyProtection="1">
      <alignment horizontal="right" vertical="center"/>
    </xf>
    <xf numFmtId="167" fontId="3" fillId="0" borderId="0" xfId="1" applyNumberFormat="1" applyFont="1" applyBorder="1" applyAlignment="1" applyProtection="1">
      <alignment horizontal="right" vertical="center"/>
    </xf>
    <xf numFmtId="167" fontId="10" fillId="0" borderId="0" xfId="1" applyNumberFormat="1" applyFont="1" applyAlignment="1" applyProtection="1">
      <alignment vertical="center"/>
    </xf>
    <xf numFmtId="168" fontId="10" fillId="0" borderId="0" xfId="1" applyNumberFormat="1" applyFont="1" applyAlignment="1" applyProtection="1">
      <alignment vertical="center"/>
    </xf>
    <xf numFmtId="167" fontId="10" fillId="0" borderId="0" xfId="1" applyNumberFormat="1" applyFont="1" applyBorder="1" applyAlignment="1" applyProtection="1">
      <alignment vertical="center"/>
    </xf>
    <xf numFmtId="169" fontId="3" fillId="0" borderId="0" xfId="3" applyFont="1" applyBorder="1" applyAlignment="1" applyProtection="1">
      <alignment horizontal="right" vertical="center"/>
    </xf>
    <xf numFmtId="0" fontId="11" fillId="0" borderId="0" xfId="1" applyFont="1" applyAlignment="1" applyProtection="1">
      <alignment horizontal="left" vertical="top" indent="1"/>
    </xf>
    <xf numFmtId="167" fontId="10" fillId="0" borderId="0" xfId="1" applyNumberFormat="1" applyFont="1" applyAlignment="1" applyProtection="1">
      <alignment horizontal="right" vertical="center"/>
    </xf>
    <xf numFmtId="167" fontId="10" fillId="0" borderId="0" xfId="1" applyNumberFormat="1" applyFont="1" applyBorder="1" applyAlignment="1" applyProtection="1">
      <alignment horizontal="right" vertical="center"/>
    </xf>
    <xf numFmtId="170" fontId="11" fillId="0" borderId="0" xfId="1" applyNumberFormat="1" applyFont="1" applyBorder="1" applyAlignment="1" applyProtection="1">
      <alignment horizontal="right" vertical="center"/>
    </xf>
    <xf numFmtId="170" fontId="11" fillId="0" borderId="0" xfId="1" applyNumberFormat="1" applyFont="1" applyAlignment="1" applyProtection="1">
      <alignment vertical="center"/>
    </xf>
    <xf numFmtId="170" fontId="11" fillId="0" borderId="0" xfId="1" applyNumberFormat="1" applyFont="1" applyAlignment="1" applyProtection="1">
      <alignment horizontal="right" vertical="center"/>
    </xf>
    <xf numFmtId="170" fontId="11" fillId="2" borderId="0" xfId="1" applyNumberFormat="1" applyFont="1" applyFill="1" applyBorder="1" applyAlignment="1" applyProtection="1">
      <alignment horizontal="right" vertical="center"/>
    </xf>
    <xf numFmtId="170" fontId="11" fillId="2" borderId="0" xfId="1" applyNumberFormat="1" applyFont="1" applyFill="1" applyAlignment="1" applyProtection="1">
      <alignment horizontal="right" vertical="center"/>
    </xf>
    <xf numFmtId="166" fontId="11" fillId="0" borderId="0" xfId="1" applyNumberFormat="1" applyFont="1" applyBorder="1" applyAlignment="1" applyProtection="1">
      <alignment horizontal="right" vertical="center"/>
    </xf>
    <xf numFmtId="166" fontId="11" fillId="0" borderId="0" xfId="1" applyNumberFormat="1" applyFont="1" applyAlignment="1" applyProtection="1">
      <alignment vertical="center"/>
    </xf>
    <xf numFmtId="166" fontId="11" fillId="0" borderId="0" xfId="1" applyNumberFormat="1" applyFont="1" applyAlignment="1" applyProtection="1">
      <alignment horizontal="right" vertical="center"/>
    </xf>
    <xf numFmtId="0" fontId="11" fillId="0" borderId="0" xfId="1" applyFont="1" applyAlignment="1" applyProtection="1">
      <alignment horizontal="right" vertical="center"/>
    </xf>
    <xf numFmtId="3" fontId="11" fillId="0" borderId="0" xfId="1" applyNumberFormat="1" applyFont="1" applyAlignment="1" applyProtection="1">
      <alignment vertical="center"/>
    </xf>
    <xf numFmtId="170" fontId="11" fillId="0" borderId="0" xfId="1" applyNumberFormat="1" applyFont="1" applyFill="1" applyBorder="1" applyAlignment="1" applyProtection="1">
      <alignment horizontal="right" vertical="center"/>
    </xf>
    <xf numFmtId="170" fontId="11" fillId="0" borderId="0" xfId="1" applyNumberFormat="1" applyFont="1" applyFill="1" applyAlignment="1" applyProtection="1">
      <alignment horizontal="right" vertical="center"/>
    </xf>
    <xf numFmtId="167" fontId="9" fillId="0" borderId="0" xfId="1" applyNumberFormat="1" applyFont="1" applyBorder="1" applyAlignment="1" applyProtection="1">
      <alignment horizontal="right" vertical="center"/>
    </xf>
    <xf numFmtId="167" fontId="9" fillId="0" borderId="0" xfId="1" applyNumberFormat="1" applyFont="1" applyAlignment="1" applyProtection="1">
      <alignment horizontal="right" vertical="center"/>
    </xf>
    <xf numFmtId="0" fontId="11" fillId="0" borderId="0" xfId="1" applyNumberFormat="1" applyFont="1" applyBorder="1" applyAlignment="1" applyProtection="1">
      <alignment horizontal="right" vertical="center"/>
    </xf>
    <xf numFmtId="0" fontId="11" fillId="2" borderId="0" xfId="1" applyNumberFormat="1" applyFont="1" applyFill="1" applyBorder="1" applyAlignment="1" applyProtection="1">
      <alignment horizontal="right" vertical="center"/>
    </xf>
    <xf numFmtId="167" fontId="11" fillId="0" borderId="1" xfId="1" applyNumberFormat="1" applyFont="1" applyFill="1" applyBorder="1" applyAlignment="1" applyProtection="1">
      <alignment vertical="center"/>
    </xf>
    <xf numFmtId="167" fontId="11" fillId="0" borderId="1" xfId="1" applyNumberFormat="1" applyFont="1" applyFill="1" applyBorder="1" applyAlignment="1" applyProtection="1">
      <alignment horizontal="right" vertical="center"/>
    </xf>
    <xf numFmtId="0" fontId="11" fillId="0" borderId="2" xfId="1" applyFont="1" applyFill="1" applyBorder="1" applyAlignment="1" applyProtection="1">
      <alignment vertical="center"/>
    </xf>
    <xf numFmtId="166" fontId="11" fillId="0" borderId="2" xfId="1" applyNumberFormat="1" applyFont="1" applyFill="1" applyBorder="1" applyAlignment="1" applyProtection="1">
      <alignment horizontal="right" vertical="center"/>
    </xf>
    <xf numFmtId="0" fontId="9" fillId="0" borderId="0" xfId="1" applyFont="1" applyAlignment="1" applyProtection="1">
      <alignment horizontal="right" vertical="center"/>
    </xf>
    <xf numFmtId="0" fontId="9" fillId="0" borderId="0" xfId="1" applyFont="1" applyBorder="1" applyAlignment="1" applyProtection="1"/>
    <xf numFmtId="0" fontId="9" fillId="0" borderId="0" xfId="1" applyNumberFormat="1" applyFont="1" applyBorder="1" applyAlignment="1" applyProtection="1">
      <alignment vertical="center"/>
    </xf>
    <xf numFmtId="0" fontId="9" fillId="0" borderId="0" xfId="1" applyNumberFormat="1" applyFont="1" applyBorder="1" applyAlignment="1" applyProtection="1"/>
    <xf numFmtId="0" fontId="9" fillId="0" borderId="0" xfId="1" applyFont="1" applyAlignment="1" applyProtection="1">
      <alignment horizontal="left" vertical="top" wrapText="1"/>
    </xf>
    <xf numFmtId="0" fontId="3" fillId="0" borderId="0" xfId="1" applyFont="1" applyAlignment="1" applyProtection="1">
      <alignment horizontal="right" vertical="center"/>
    </xf>
    <xf numFmtId="0" fontId="4" fillId="0" borderId="0" xfId="1" applyFont="1" applyAlignment="1" applyProtection="1"/>
    <xf numFmtId="0" fontId="9" fillId="0" borderId="0" xfId="1" applyFont="1" applyBorder="1" applyAlignment="1" applyProtection="1">
      <alignment horizontal="centerContinuous"/>
    </xf>
    <xf numFmtId="0" fontId="9" fillId="0" borderId="0" xfId="1" applyFont="1" applyBorder="1" applyAlignment="1" applyProtection="1">
      <alignment horizontal="centerContinuous" vertical="center"/>
    </xf>
    <xf numFmtId="0" fontId="9" fillId="0" borderId="0" xfId="1" applyFont="1" applyBorder="1" applyAlignment="1" applyProtection="1">
      <alignment horizontal="right" wrapText="1"/>
    </xf>
    <xf numFmtId="0" fontId="9" fillId="0" borderId="2" xfId="1" applyFont="1" applyBorder="1" applyAlignment="1" applyProtection="1">
      <alignment horizontal="centerContinuous" vertical="center"/>
    </xf>
    <xf numFmtId="3" fontId="10" fillId="0" borderId="0" xfId="1" applyNumberFormat="1" applyFont="1" applyAlignment="1" applyProtection="1">
      <alignment horizontal="left" vertical="center"/>
    </xf>
    <xf numFmtId="171" fontId="11" fillId="0" borderId="0" xfId="1" applyNumberFormat="1" applyFont="1" applyAlignment="1" applyProtection="1">
      <alignment horizontal="right" vertical="center"/>
    </xf>
    <xf numFmtId="171" fontId="3" fillId="0" borderId="0" xfId="1" applyNumberFormat="1" applyFont="1" applyBorder="1" applyAlignment="1" applyProtection="1">
      <alignment horizontal="right" vertical="center"/>
    </xf>
    <xf numFmtId="166" fontId="10" fillId="0" borderId="0" xfId="1" applyNumberFormat="1" applyFont="1" applyAlignment="1" applyProtection="1">
      <alignment vertical="center"/>
    </xf>
    <xf numFmtId="0" fontId="11" fillId="0" borderId="1" xfId="1" applyFont="1" applyFill="1" applyBorder="1" applyAlignment="1" applyProtection="1">
      <alignment vertical="center"/>
    </xf>
    <xf numFmtId="166" fontId="11" fillId="0" borderId="1" xfId="1" applyNumberFormat="1" applyFont="1" applyFill="1" applyBorder="1" applyAlignment="1" applyProtection="1">
      <alignment horizontal="right" vertical="center"/>
    </xf>
    <xf numFmtId="0" fontId="4" fillId="3" borderId="0" xfId="1" applyFont="1" applyFill="1" applyBorder="1" applyAlignment="1" applyProtection="1"/>
    <xf numFmtId="0" fontId="8" fillId="3" borderId="0" xfId="1" applyFont="1" applyFill="1" applyAlignment="1" applyProtection="1">
      <alignment vertical="top"/>
    </xf>
    <xf numFmtId="0" fontId="11" fillId="3" borderId="0" xfId="1" applyNumberFormat="1" applyFont="1" applyFill="1" applyAlignment="1" applyProtection="1">
      <alignment horizontal="right" vertical="top"/>
    </xf>
    <xf numFmtId="0" fontId="13" fillId="0" borderId="0" xfId="4" applyNumberFormat="1" applyFont="1" applyAlignment="1" applyProtection="1">
      <alignment horizontal="right" vertical="top"/>
    </xf>
    <xf numFmtId="0" fontId="8" fillId="3" borderId="0" xfId="1" applyFont="1" applyFill="1" applyBorder="1" applyAlignment="1" applyProtection="1">
      <alignment vertical="top"/>
    </xf>
    <xf numFmtId="0" fontId="8" fillId="3" borderId="0" xfId="1" applyNumberFormat="1" applyFont="1" applyFill="1" applyBorder="1" applyAlignment="1" applyProtection="1">
      <alignment horizontal="right" vertical="top"/>
    </xf>
    <xf numFmtId="0" fontId="4" fillId="3" borderId="0" xfId="1" applyFont="1" applyFill="1" applyBorder="1" applyAlignment="1" applyProtection="1">
      <alignment vertical="center"/>
    </xf>
    <xf numFmtId="0" fontId="3" fillId="3" borderId="1" xfId="1" applyFont="1" applyFill="1" applyBorder="1" applyAlignment="1" applyProtection="1">
      <alignment vertical="center"/>
    </xf>
    <xf numFmtId="0" fontId="3" fillId="3" borderId="0" xfId="1" applyFill="1" applyProtection="1"/>
    <xf numFmtId="0" fontId="3" fillId="3" borderId="0" xfId="1" applyFont="1" applyFill="1" applyBorder="1" applyAlignment="1" applyProtection="1">
      <alignment vertical="center"/>
    </xf>
    <xf numFmtId="0" fontId="3" fillId="3" borderId="0" xfId="1" applyFont="1" applyFill="1" applyAlignment="1" applyProtection="1">
      <alignment vertical="center"/>
    </xf>
    <xf numFmtId="0" fontId="3" fillId="3" borderId="2" xfId="1" applyFont="1" applyFill="1" applyBorder="1" applyAlignment="1" applyProtection="1">
      <alignment vertical="center"/>
    </xf>
    <xf numFmtId="0" fontId="9" fillId="3" borderId="0" xfId="1" applyNumberFormat="1" applyFont="1" applyFill="1" applyBorder="1" applyAlignment="1" applyProtection="1">
      <alignment vertical="center" wrapText="1"/>
    </xf>
    <xf numFmtId="0" fontId="9" fillId="3" borderId="0" xfId="1" applyFont="1" applyFill="1" applyBorder="1" applyAlignment="1" applyProtection="1">
      <alignment horizontal="right" vertical="top" wrapText="1"/>
    </xf>
    <xf numFmtId="0" fontId="9" fillId="3" borderId="0" xfId="1" applyFont="1" applyFill="1" applyProtection="1"/>
    <xf numFmtId="0" fontId="9" fillId="3" borderId="0" xfId="1" applyFont="1" applyFill="1" applyBorder="1" applyAlignment="1" applyProtection="1">
      <alignment vertical="center"/>
    </xf>
    <xf numFmtId="0" fontId="9" fillId="3" borderId="0" xfId="1" applyFont="1" applyFill="1" applyBorder="1" applyAlignment="1" applyProtection="1">
      <alignment horizontal="right" vertical="center"/>
    </xf>
    <xf numFmtId="0" fontId="9" fillId="3" borderId="0" xfId="1" applyFont="1" applyFill="1" applyAlignment="1" applyProtection="1">
      <alignment vertical="center"/>
    </xf>
    <xf numFmtId="0" fontId="3" fillId="3" borderId="0" xfId="1" applyFont="1" applyFill="1" applyBorder="1" applyAlignment="1" applyProtection="1">
      <alignment horizontal="right" vertical="center"/>
    </xf>
    <xf numFmtId="0" fontId="10" fillId="3" borderId="0" xfId="1" applyFont="1" applyFill="1" applyBorder="1" applyAlignment="1" applyProtection="1">
      <alignment horizontal="left" vertical="center"/>
    </xf>
    <xf numFmtId="172" fontId="10" fillId="3" borderId="0" xfId="1" applyNumberFormat="1" applyFont="1" applyFill="1" applyBorder="1" applyAlignment="1" applyProtection="1">
      <alignment horizontal="right" vertical="center"/>
    </xf>
    <xf numFmtId="0" fontId="11" fillId="3" borderId="0" xfId="1" applyFont="1" applyFill="1" applyAlignment="1" applyProtection="1">
      <alignment vertical="center"/>
    </xf>
    <xf numFmtId="0" fontId="11" fillId="3" borderId="0" xfId="1" applyFont="1" applyFill="1" applyBorder="1" applyAlignment="1" applyProtection="1">
      <alignment vertical="center"/>
    </xf>
    <xf numFmtId="172" fontId="11" fillId="3" borderId="0" xfId="1" applyNumberFormat="1" applyFont="1" applyFill="1" applyBorder="1" applyAlignment="1" applyProtection="1">
      <alignment horizontal="right" vertical="center"/>
    </xf>
    <xf numFmtId="172" fontId="11" fillId="2" borderId="0" xfId="1" applyNumberFormat="1" applyFont="1" applyFill="1" applyBorder="1" applyAlignment="1" applyProtection="1">
      <alignment horizontal="right" vertical="center"/>
    </xf>
    <xf numFmtId="0" fontId="3" fillId="3" borderId="0" xfId="1" applyFont="1" applyFill="1" applyBorder="1" applyAlignment="1" applyProtection="1">
      <alignment horizontal="right"/>
    </xf>
    <xf numFmtId="0" fontId="9" fillId="0" borderId="0" xfId="1" applyFont="1" applyAlignment="1" applyProtection="1">
      <alignment horizontal="left" vertical="center"/>
    </xf>
    <xf numFmtId="0" fontId="4" fillId="3" borderId="0" xfId="1" applyFont="1" applyFill="1" applyBorder="1" applyAlignment="1" applyProtection="1">
      <alignment horizontal="right" vertical="center"/>
    </xf>
    <xf numFmtId="49" fontId="14" fillId="3" borderId="0" xfId="1" applyNumberFormat="1" applyFont="1" applyFill="1" applyAlignment="1" applyProtection="1">
      <alignment horizontal="left" vertical="top"/>
    </xf>
    <xf numFmtId="0" fontId="14" fillId="3" borderId="0" xfId="1" applyFont="1" applyFill="1" applyAlignment="1" applyProtection="1">
      <alignment horizontal="left" vertical="top"/>
    </xf>
    <xf numFmtId="0" fontId="14" fillId="3" borderId="0" xfId="1" applyFont="1" applyFill="1" applyProtection="1"/>
    <xf numFmtId="49" fontId="4" fillId="3" borderId="0" xfId="1" applyNumberFormat="1" applyFont="1" applyFill="1" applyAlignment="1" applyProtection="1">
      <alignment horizontal="left" vertical="top"/>
    </xf>
    <xf numFmtId="49" fontId="18" fillId="3" borderId="0" xfId="1" applyNumberFormat="1" applyFont="1" applyFill="1" applyAlignment="1" applyProtection="1">
      <alignment horizontal="left" vertical="top"/>
    </xf>
    <xf numFmtId="49" fontId="20" fillId="3" borderId="0" xfId="22" applyNumberFormat="1" applyFont="1" applyFill="1" applyAlignment="1" applyProtection="1">
      <alignment horizontal="left" vertical="top"/>
    </xf>
    <xf numFmtId="0" fontId="14" fillId="3" borderId="0" xfId="22" applyFont="1" applyFill="1" applyAlignment="1" applyProtection="1">
      <alignment horizontal="left" vertical="top" wrapText="1"/>
    </xf>
    <xf numFmtId="0" fontId="4" fillId="0" borderId="0" xfId="6" applyFont="1" applyBorder="1" applyAlignment="1" applyProtection="1"/>
    <xf numFmtId="0" fontId="8" fillId="0" borderId="0" xfId="6" applyFont="1" applyBorder="1" applyAlignment="1" applyProtection="1">
      <alignment vertical="top"/>
    </xf>
    <xf numFmtId="0" fontId="4" fillId="0" borderId="0" xfId="6" applyFont="1" applyBorder="1" applyAlignment="1" applyProtection="1">
      <alignment vertical="center"/>
    </xf>
    <xf numFmtId="0" fontId="8" fillId="0" borderId="0" xfId="6" applyFont="1" applyAlignment="1" applyProtection="1">
      <alignment vertical="top"/>
    </xf>
    <xf numFmtId="0" fontId="11" fillId="0" borderId="0" xfId="6" applyNumberFormat="1" applyFont="1" applyAlignment="1" applyProtection="1">
      <alignment horizontal="right" vertical="top"/>
    </xf>
    <xf numFmtId="0" fontId="3" fillId="0" borderId="1" xfId="6" applyFont="1" applyBorder="1" applyAlignment="1" applyProtection="1">
      <alignment vertical="center"/>
    </xf>
    <xf numFmtId="0" fontId="3" fillId="0" borderId="0" xfId="6" applyFont="1" applyAlignment="1" applyProtection="1">
      <alignment vertical="center"/>
    </xf>
    <xf numFmtId="0" fontId="3" fillId="0" borderId="0" xfId="6" applyFont="1" applyBorder="1" applyAlignment="1" applyProtection="1">
      <alignment vertical="center"/>
    </xf>
    <xf numFmtId="0" fontId="21" fillId="0" borderId="0" xfId="6" applyFont="1" applyProtection="1"/>
    <xf numFmtId="0" fontId="9" fillId="0" borderId="0" xfId="6" applyNumberFormat="1" applyFont="1" applyProtection="1"/>
    <xf numFmtId="0" fontId="9" fillId="0" borderId="0" xfId="6" applyFont="1" applyBorder="1" applyAlignment="1" applyProtection="1">
      <alignment horizontal="right"/>
    </xf>
    <xf numFmtId="0" fontId="9" fillId="0" borderId="0" xfId="6" applyNumberFormat="1" applyFont="1" applyBorder="1" applyAlignment="1" applyProtection="1">
      <alignment horizontal="right"/>
    </xf>
    <xf numFmtId="0" fontId="9" fillId="0" borderId="0" xfId="6" applyFont="1" applyAlignment="1" applyProtection="1">
      <alignment horizontal="right"/>
    </xf>
    <xf numFmtId="0" fontId="9" fillId="0" borderId="0" xfId="6" applyFont="1" applyAlignment="1" applyProtection="1">
      <alignment horizontal="right" vertical="center"/>
    </xf>
    <xf numFmtId="0" fontId="9" fillId="0" borderId="0" xfId="6" applyFont="1" applyAlignment="1" applyProtection="1">
      <alignment vertical="center"/>
    </xf>
    <xf numFmtId="0" fontId="3" fillId="0" borderId="1" xfId="6" applyFont="1" applyBorder="1" applyAlignment="1" applyProtection="1">
      <alignment horizontal="right" vertical="center"/>
    </xf>
    <xf numFmtId="0" fontId="3" fillId="0" borderId="0" xfId="6" applyFont="1" applyAlignment="1" applyProtection="1">
      <alignment horizontal="right" vertical="center"/>
    </xf>
    <xf numFmtId="0" fontId="3" fillId="0" borderId="0" xfId="6" applyFont="1" applyBorder="1" applyAlignment="1" applyProtection="1">
      <alignment horizontal="right" vertical="center"/>
    </xf>
    <xf numFmtId="0" fontId="10" fillId="0" borderId="0" xfId="6" applyFont="1" applyBorder="1" applyAlignment="1" applyProtection="1">
      <alignment horizontal="left" vertical="center"/>
    </xf>
    <xf numFmtId="166" fontId="11" fillId="0" borderId="0" xfId="6" applyNumberFormat="1" applyFont="1" applyAlignment="1" applyProtection="1">
      <alignment vertical="center"/>
    </xf>
    <xf numFmtId="0" fontId="11" fillId="0" borderId="0" xfId="6" applyFont="1" applyAlignment="1" applyProtection="1">
      <alignment vertical="center"/>
    </xf>
    <xf numFmtId="166" fontId="10" fillId="0" borderId="0" xfId="6" applyNumberFormat="1" applyFont="1" applyBorder="1" applyAlignment="1" applyProtection="1">
      <alignment horizontal="right" vertical="center"/>
    </xf>
    <xf numFmtId="0" fontId="11" fillId="0" borderId="0" xfId="6" applyFont="1" applyBorder="1" applyAlignment="1" applyProtection="1">
      <alignment vertical="center"/>
    </xf>
    <xf numFmtId="166" fontId="11" fillId="0" borderId="0" xfId="6" applyNumberFormat="1" applyFont="1" applyBorder="1" applyAlignment="1" applyProtection="1">
      <alignment horizontal="right" vertical="center"/>
    </xf>
    <xf numFmtId="166" fontId="11" fillId="0" borderId="0" xfId="6" applyNumberFormat="1" applyFont="1" applyAlignment="1" applyProtection="1">
      <alignment horizontal="right" vertical="center"/>
    </xf>
    <xf numFmtId="0" fontId="11" fillId="2" borderId="0" xfId="6" applyFont="1" applyFill="1" applyBorder="1" applyAlignment="1" applyProtection="1">
      <alignment vertical="center"/>
    </xf>
    <xf numFmtId="166" fontId="11" fillId="2" borderId="0" xfId="6" applyNumberFormat="1" applyFont="1" applyFill="1" applyBorder="1" applyAlignment="1" applyProtection="1">
      <alignment horizontal="right" vertical="center"/>
    </xf>
    <xf numFmtId="166" fontId="11" fillId="2" borderId="0" xfId="6" applyNumberFormat="1" applyFont="1" applyFill="1" applyAlignment="1" applyProtection="1">
      <alignment horizontal="right" vertical="center"/>
    </xf>
    <xf numFmtId="0" fontId="11" fillId="0" borderId="0" xfId="6" applyFont="1" applyFill="1" applyBorder="1" applyAlignment="1" applyProtection="1">
      <alignment vertical="center"/>
    </xf>
    <xf numFmtId="166" fontId="11" fillId="2" borderId="0" xfId="6" applyNumberFormat="1" applyFont="1" applyFill="1" applyAlignment="1" applyProtection="1">
      <alignment vertical="center"/>
    </xf>
    <xf numFmtId="3" fontId="11" fillId="0" borderId="0" xfId="6" applyNumberFormat="1" applyFont="1" applyBorder="1" applyAlignment="1" applyProtection="1">
      <alignment horizontal="right" vertical="center"/>
    </xf>
    <xf numFmtId="3" fontId="11" fillId="0" borderId="0" xfId="6" applyNumberFormat="1" applyFont="1" applyAlignment="1" applyProtection="1">
      <alignment horizontal="right" vertical="center"/>
    </xf>
    <xf numFmtId="166" fontId="11" fillId="0" borderId="0" xfId="6" applyNumberFormat="1" applyFont="1" applyBorder="1" applyAlignment="1" applyProtection="1">
      <alignment vertical="center"/>
    </xf>
    <xf numFmtId="0" fontId="10" fillId="0" borderId="0" xfId="6" applyFont="1" applyBorder="1" applyAlignment="1" applyProtection="1">
      <alignment vertical="center"/>
    </xf>
    <xf numFmtId="166" fontId="11" fillId="2" borderId="0" xfId="6" applyNumberFormat="1" applyFont="1" applyFill="1" applyBorder="1" applyAlignment="1" applyProtection="1">
      <alignment vertical="center"/>
    </xf>
    <xf numFmtId="166" fontId="11" fillId="0" borderId="0" xfId="6" quotePrefix="1" applyNumberFormat="1" applyFont="1" applyBorder="1" applyAlignment="1" applyProtection="1">
      <alignment horizontal="right" vertical="center"/>
    </xf>
    <xf numFmtId="0" fontId="11" fillId="0" borderId="0" xfId="6" applyFont="1" applyBorder="1" applyAlignment="1" applyProtection="1">
      <alignment horizontal="right" vertical="center"/>
    </xf>
    <xf numFmtId="3" fontId="10" fillId="0" borderId="0" xfId="6" applyNumberFormat="1" applyFont="1" applyBorder="1" applyAlignment="1" applyProtection="1">
      <alignment horizontal="right" vertical="center"/>
    </xf>
    <xf numFmtId="3" fontId="11" fillId="0" borderId="0" xfId="6" applyNumberFormat="1" applyFont="1" applyAlignment="1" applyProtection="1">
      <alignment vertical="center"/>
    </xf>
    <xf numFmtId="3" fontId="11" fillId="0" borderId="0" xfId="6" applyNumberFormat="1" applyFont="1" applyBorder="1" applyAlignment="1" applyProtection="1">
      <alignment vertical="center"/>
    </xf>
    <xf numFmtId="166" fontId="10" fillId="0" borderId="0" xfId="6" applyNumberFormat="1" applyFont="1" applyFill="1" applyBorder="1" applyAlignment="1" applyProtection="1">
      <alignment horizontal="right" vertical="center"/>
    </xf>
    <xf numFmtId="166" fontId="11" fillId="0" borderId="0" xfId="6" applyNumberFormat="1" applyFont="1" applyFill="1" applyBorder="1" applyAlignment="1" applyProtection="1">
      <alignment horizontal="right" vertical="center"/>
    </xf>
    <xf numFmtId="166" fontId="11" fillId="0" borderId="0" xfId="6" applyNumberFormat="1" applyFont="1" applyFill="1" applyAlignment="1" applyProtection="1">
      <alignment vertical="center"/>
    </xf>
    <xf numFmtId="166" fontId="11" fillId="0" borderId="0" xfId="6" applyNumberFormat="1" applyFont="1" applyFill="1" applyAlignment="1" applyProtection="1">
      <alignment horizontal="right" vertical="center"/>
    </xf>
    <xf numFmtId="3" fontId="11" fillId="0" borderId="0" xfId="6" applyNumberFormat="1" applyFont="1" applyFill="1" applyBorder="1" applyAlignment="1" applyProtection="1">
      <alignment horizontal="right" vertical="center"/>
    </xf>
    <xf numFmtId="3" fontId="11" fillId="0" borderId="0" xfId="6" applyNumberFormat="1" applyFont="1" applyFill="1" applyAlignment="1" applyProtection="1">
      <alignment vertical="center"/>
    </xf>
    <xf numFmtId="3" fontId="11" fillId="2" borderId="0" xfId="6" applyNumberFormat="1" applyFont="1" applyFill="1" applyBorder="1" applyAlignment="1" applyProtection="1">
      <alignment horizontal="right" vertical="center"/>
    </xf>
    <xf numFmtId="3" fontId="11" fillId="2" borderId="0" xfId="6" applyNumberFormat="1" applyFont="1" applyFill="1" applyAlignment="1" applyProtection="1">
      <alignment vertical="center"/>
    </xf>
    <xf numFmtId="3" fontId="11" fillId="0" borderId="0" xfId="6" applyNumberFormat="1" applyFont="1" applyFill="1" applyAlignment="1" applyProtection="1">
      <alignment horizontal="right" vertical="center"/>
    </xf>
    <xf numFmtId="3" fontId="3" fillId="0" borderId="0" xfId="6" applyNumberFormat="1" applyFont="1" applyAlignment="1" applyProtection="1">
      <alignment vertical="center"/>
    </xf>
    <xf numFmtId="3" fontId="9" fillId="0" borderId="0" xfId="6" applyNumberFormat="1" applyFont="1" applyAlignment="1" applyProtection="1">
      <alignment vertical="center"/>
    </xf>
    <xf numFmtId="166" fontId="9" fillId="0" borderId="0" xfId="6" applyNumberFormat="1" applyFont="1" applyAlignment="1" applyProtection="1">
      <alignment vertical="center"/>
    </xf>
    <xf numFmtId="166" fontId="3" fillId="0" borderId="1" xfId="6" applyNumberFormat="1" applyFont="1" applyBorder="1" applyAlignment="1" applyProtection="1">
      <alignment vertical="center"/>
    </xf>
    <xf numFmtId="0" fontId="9" fillId="0" borderId="0" xfId="6" applyNumberFormat="1" applyFont="1" applyBorder="1" applyAlignment="1" applyProtection="1"/>
    <xf numFmtId="0" fontId="9" fillId="0" borderId="0" xfId="6" applyFont="1" applyBorder="1" applyAlignment="1" applyProtection="1"/>
    <xf numFmtId="0" fontId="9" fillId="0" borderId="0" xfId="6" applyFont="1" applyFill="1" applyBorder="1" applyAlignment="1" applyProtection="1">
      <alignment horizontal="left"/>
    </xf>
    <xf numFmtId="0" fontId="3" fillId="0" borderId="2" xfId="6" applyFont="1" applyBorder="1" applyAlignment="1" applyProtection="1">
      <alignment vertical="center"/>
    </xf>
    <xf numFmtId="0" fontId="9" fillId="0" borderId="0" xfId="6" applyNumberFormat="1" applyFont="1" applyBorder="1" applyAlignment="1" applyProtection="1">
      <alignment vertical="center"/>
    </xf>
    <xf numFmtId="0" fontId="9" fillId="0" borderId="0" xfId="6" applyFont="1" applyBorder="1" applyAlignment="1" applyProtection="1">
      <alignment horizontal="right" vertical="center"/>
    </xf>
    <xf numFmtId="0" fontId="9" fillId="0" borderId="0" xfId="6" applyNumberFormat="1" applyFont="1" applyBorder="1" applyAlignment="1" applyProtection="1">
      <alignment horizontal="right" vertical="center"/>
    </xf>
    <xf numFmtId="166" fontId="10" fillId="0" borderId="0" xfId="6" applyNumberFormat="1" applyFont="1" applyBorder="1" applyAlignment="1" applyProtection="1">
      <alignment vertical="center"/>
    </xf>
    <xf numFmtId="0" fontId="11" fillId="0" borderId="0" xfId="6" applyNumberFormat="1" applyFont="1" applyBorder="1" applyAlignment="1" applyProtection="1">
      <alignment vertical="center"/>
    </xf>
    <xf numFmtId="166" fontId="11" fillId="0" borderId="0" xfId="6" applyNumberFormat="1" applyFont="1" applyFill="1" applyBorder="1" applyAlignment="1" applyProtection="1">
      <alignment vertical="center"/>
    </xf>
    <xf numFmtId="0" fontId="10" fillId="0" borderId="0" xfId="6" applyFont="1" applyFill="1" applyBorder="1" applyAlignment="1" applyProtection="1">
      <alignment horizontal="left" vertical="center"/>
    </xf>
    <xf numFmtId="3" fontId="11" fillId="0" borderId="0" xfId="6" applyNumberFormat="1" applyFont="1" applyFill="1" applyBorder="1" applyAlignment="1" applyProtection="1">
      <alignment vertical="center"/>
    </xf>
    <xf numFmtId="0" fontId="11" fillId="0" borderId="0" xfId="6" applyFont="1" applyFill="1" applyAlignment="1" applyProtection="1">
      <alignment vertical="center"/>
    </xf>
    <xf numFmtId="0" fontId="10" fillId="0" borderId="0" xfId="6" applyFont="1" applyFill="1" applyBorder="1" applyAlignment="1" applyProtection="1">
      <alignment vertical="center"/>
    </xf>
    <xf numFmtId="166" fontId="10" fillId="0" borderId="0" xfId="6" applyNumberFormat="1" applyFont="1" applyFill="1" applyBorder="1" applyAlignment="1" applyProtection="1">
      <alignment vertical="center"/>
    </xf>
    <xf numFmtId="0" fontId="8" fillId="0" borderId="1" xfId="6" applyFont="1" applyBorder="1" applyAlignment="1" applyProtection="1">
      <alignment vertical="center"/>
    </xf>
    <xf numFmtId="0" fontId="9" fillId="0" borderId="0" xfId="6" applyNumberFormat="1" applyFont="1" applyFill="1" applyBorder="1" applyAlignment="1" applyProtection="1">
      <alignment horizontal="left" vertical="center"/>
    </xf>
    <xf numFmtId="0" fontId="9" fillId="0" borderId="0" xfId="6" applyFont="1" applyFill="1" applyBorder="1" applyAlignment="1" applyProtection="1">
      <alignment horizontal="left" vertical="center"/>
    </xf>
    <xf numFmtId="0" fontId="4" fillId="0" borderId="0" xfId="6" applyFont="1" applyAlignment="1" applyProtection="1"/>
    <xf numFmtId="0" fontId="4" fillId="0" borderId="0" xfId="6" applyFont="1" applyAlignment="1" applyProtection="1">
      <alignment vertical="center"/>
    </xf>
    <xf numFmtId="0" fontId="5" fillId="0" borderId="0" xfId="6" applyFont="1" applyBorder="1" applyAlignment="1" applyProtection="1">
      <alignment vertical="top"/>
    </xf>
    <xf numFmtId="0" fontId="3" fillId="0" borderId="0" xfId="6" applyFont="1" applyProtection="1"/>
    <xf numFmtId="0" fontId="21" fillId="0" borderId="0" xfId="6" applyFont="1" applyBorder="1" applyProtection="1"/>
    <xf numFmtId="0" fontId="9" fillId="0" borderId="0" xfId="6" applyFont="1" applyProtection="1"/>
    <xf numFmtId="0" fontId="9" fillId="0" borderId="0" xfId="6" applyNumberFormat="1" applyFont="1" applyBorder="1" applyAlignment="1" applyProtection="1">
      <alignment horizontal="centerContinuous" vertical="center"/>
    </xf>
    <xf numFmtId="0" fontId="9" fillId="0" borderId="0" xfId="6" applyFont="1" applyBorder="1" applyAlignment="1" applyProtection="1">
      <alignment horizontal="centerContinuous" vertical="center"/>
    </xf>
    <xf numFmtId="0" fontId="9" fillId="0" borderId="0" xfId="6" applyFont="1" applyAlignment="1" applyProtection="1">
      <alignment horizontal="centerContinuous" vertical="center"/>
    </xf>
    <xf numFmtId="0" fontId="9" fillId="0" borderId="2" xfId="6" applyFont="1" applyBorder="1" applyAlignment="1" applyProtection="1">
      <alignment horizontal="right"/>
    </xf>
    <xf numFmtId="0" fontId="9" fillId="0" borderId="2" xfId="6" applyFont="1" applyBorder="1" applyAlignment="1" applyProtection="1">
      <alignment horizontal="right" vertical="top"/>
    </xf>
    <xf numFmtId="165" fontId="9" fillId="0" borderId="0" xfId="6" applyNumberFormat="1" applyFont="1" applyBorder="1" applyAlignment="1" applyProtection="1">
      <alignment horizontal="right" vertical="top"/>
    </xf>
    <xf numFmtId="165" fontId="9" fillId="0" borderId="0" xfId="6" applyNumberFormat="1" applyFont="1" applyBorder="1" applyAlignment="1" applyProtection="1">
      <alignment horizontal="right"/>
    </xf>
    <xf numFmtId="0" fontId="9" fillId="0" borderId="0" xfId="6" applyFont="1" applyAlignment="1" applyProtection="1">
      <alignment horizontal="right" vertical="top"/>
    </xf>
    <xf numFmtId="0" fontId="3" fillId="0" borderId="1" xfId="6" applyFont="1" applyBorder="1" applyAlignment="1" applyProtection="1">
      <alignment horizontal="right" vertical="top"/>
    </xf>
    <xf numFmtId="0" fontId="11" fillId="0" borderId="0" xfId="6" applyFont="1" applyAlignment="1" applyProtection="1">
      <alignment horizontal="right" vertical="center"/>
    </xf>
    <xf numFmtId="165" fontId="11" fillId="0" borderId="0" xfId="6" applyNumberFormat="1" applyFont="1" applyBorder="1" applyAlignment="1" applyProtection="1">
      <alignment horizontal="right" vertical="center"/>
    </xf>
    <xf numFmtId="0" fontId="11" fillId="0" borderId="1" xfId="6" applyFont="1" applyBorder="1" applyAlignment="1" applyProtection="1">
      <alignment vertical="center"/>
    </xf>
    <xf numFmtId="0" fontId="11" fillId="0" borderId="0" xfId="6" applyFont="1" applyBorder="1" applyAlignment="1" applyProtection="1">
      <alignment horizontal="centerContinuous" vertical="center"/>
    </xf>
    <xf numFmtId="166" fontId="10" fillId="0" borderId="0" xfId="6" applyNumberFormat="1" applyFont="1" applyFill="1" applyAlignment="1" applyProtection="1">
      <alignment horizontal="right" vertical="center"/>
    </xf>
    <xf numFmtId="166" fontId="9" fillId="0" borderId="0" xfId="6" applyNumberFormat="1" applyFont="1" applyAlignment="1" applyProtection="1">
      <alignment horizontal="right" vertical="center"/>
    </xf>
    <xf numFmtId="166" fontId="3" fillId="0" borderId="0" xfId="6" applyNumberFormat="1" applyFont="1" applyAlignment="1" applyProtection="1">
      <alignment vertical="center"/>
    </xf>
    <xf numFmtId="166" fontId="3" fillId="0" borderId="0" xfId="6" applyNumberFormat="1" applyFont="1" applyProtection="1"/>
    <xf numFmtId="166" fontId="3" fillId="0" borderId="0" xfId="6" applyNumberFormat="1" applyFont="1" applyAlignment="1" applyProtection="1">
      <alignment horizontal="right" vertical="center"/>
    </xf>
    <xf numFmtId="176" fontId="3" fillId="0" borderId="0" xfId="6" applyNumberFormat="1" applyFont="1" applyProtection="1"/>
    <xf numFmtId="0" fontId="3" fillId="0" borderId="1" xfId="6" applyFont="1" applyBorder="1" applyProtection="1"/>
    <xf numFmtId="0" fontId="3" fillId="0" borderId="1" xfId="6" applyBorder="1" applyAlignment="1" applyProtection="1">
      <alignment vertical="center"/>
    </xf>
    <xf numFmtId="0" fontId="3" fillId="0" borderId="0" xfId="6" applyAlignment="1" applyProtection="1">
      <alignment vertical="center"/>
    </xf>
    <xf numFmtId="0" fontId="3" fillId="0" borderId="0" xfId="6" applyBorder="1" applyAlignment="1" applyProtection="1">
      <alignment vertical="center"/>
    </xf>
    <xf numFmtId="0" fontId="9" fillId="0" borderId="2" xfId="6" applyFont="1" applyBorder="1" applyAlignment="1" applyProtection="1">
      <alignment horizontal="centerContinuous" vertical="center"/>
    </xf>
    <xf numFmtId="0" fontId="9" fillId="0" borderId="0" xfId="6" applyNumberFormat="1" applyFont="1" applyBorder="1" applyAlignment="1" applyProtection="1">
      <alignment horizontal="right" vertical="top"/>
    </xf>
    <xf numFmtId="0" fontId="3" fillId="0" borderId="0" xfId="6" applyAlignment="1" applyProtection="1">
      <alignment horizontal="right" vertical="center"/>
    </xf>
    <xf numFmtId="166" fontId="22" fillId="0" borderId="0" xfId="6" applyNumberFormat="1" applyFont="1" applyBorder="1" applyAlignment="1" applyProtection="1">
      <alignment horizontal="left" vertical="center"/>
    </xf>
    <xf numFmtId="166" fontId="10" fillId="0" borderId="0" xfId="6" applyNumberFormat="1" applyFont="1" applyAlignment="1" applyProtection="1">
      <alignment vertical="center"/>
    </xf>
    <xf numFmtId="166" fontId="23" fillId="0" borderId="0" xfId="6" applyNumberFormat="1" applyFont="1" applyBorder="1" applyAlignment="1" applyProtection="1">
      <alignment horizontal="left" vertical="center"/>
    </xf>
    <xf numFmtId="0" fontId="3" fillId="0" borderId="0" xfId="6" applyFill="1" applyAlignment="1" applyProtection="1">
      <alignment horizontal="right" vertical="center"/>
    </xf>
    <xf numFmtId="0" fontId="3" fillId="0" borderId="0" xfId="6" applyFill="1" applyProtection="1"/>
    <xf numFmtId="0" fontId="9" fillId="0" borderId="0" xfId="6" applyFont="1" applyFill="1" applyAlignment="1" applyProtection="1">
      <alignment horizontal="right" vertical="center"/>
    </xf>
    <xf numFmtId="0" fontId="9" fillId="0" borderId="0" xfId="6" applyFont="1" applyFill="1" applyAlignment="1" applyProtection="1">
      <alignment vertical="center"/>
    </xf>
    <xf numFmtId="166" fontId="9" fillId="0" borderId="0" xfId="6" applyNumberFormat="1" applyFont="1" applyFill="1" applyAlignment="1" applyProtection="1">
      <alignment vertical="center"/>
    </xf>
    <xf numFmtId="0" fontId="11" fillId="0" borderId="0" xfId="6" applyFont="1" applyFill="1" applyAlignment="1" applyProtection="1">
      <alignment horizontal="right" vertical="center"/>
    </xf>
    <xf numFmtId="0" fontId="3" fillId="0" borderId="0" xfId="6" applyFont="1" applyBorder="1" applyAlignment="1" applyProtection="1"/>
    <xf numFmtId="0" fontId="9" fillId="0" borderId="2" xfId="6" applyFont="1" applyBorder="1" applyAlignment="1" applyProtection="1">
      <alignment horizontal="center" vertical="center"/>
    </xf>
    <xf numFmtId="165" fontId="10" fillId="0" borderId="0" xfId="6" applyNumberFormat="1" applyFont="1" applyAlignment="1" applyProtection="1">
      <alignment vertical="center"/>
    </xf>
    <xf numFmtId="165" fontId="11" fillId="0" borderId="0" xfId="6" applyNumberFormat="1" applyFont="1" applyAlignment="1" applyProtection="1">
      <alignment vertical="center"/>
    </xf>
    <xf numFmtId="165" fontId="10" fillId="0" borderId="0" xfId="6" applyNumberFormat="1" applyFont="1" applyAlignment="1" applyProtection="1">
      <alignment horizontal="right" vertical="center"/>
    </xf>
    <xf numFmtId="166" fontId="10" fillId="0" borderId="0" xfId="6" applyNumberFormat="1" applyFont="1" applyFill="1" applyAlignment="1" applyProtection="1">
      <alignment vertical="center"/>
    </xf>
    <xf numFmtId="0" fontId="3" fillId="0" borderId="0" xfId="6" applyFont="1" applyFill="1" applyAlignment="1" applyProtection="1">
      <alignment vertical="center"/>
    </xf>
    <xf numFmtId="0" fontId="9" fillId="0" borderId="0" xfId="24" applyFont="1" applyBorder="1" applyAlignment="1" applyProtection="1">
      <alignment vertical="center"/>
    </xf>
    <xf numFmtId="0" fontId="3" fillId="0" borderId="1" xfId="6" applyFont="1" applyFill="1" applyBorder="1" applyAlignment="1" applyProtection="1">
      <alignment vertical="center"/>
    </xf>
    <xf numFmtId="3" fontId="11" fillId="0" borderId="0" xfId="6" applyNumberFormat="1" applyFont="1" applyFill="1" applyAlignment="1" applyProtection="1">
      <alignment horizontal="right"/>
    </xf>
    <xf numFmtId="177" fontId="11" fillId="0" borderId="0" xfId="6" applyNumberFormat="1" applyFont="1" applyFill="1" applyAlignment="1" applyProtection="1"/>
    <xf numFmtId="3" fontId="11" fillId="2" borderId="0" xfId="6" applyNumberFormat="1" applyFont="1" applyFill="1" applyAlignment="1" applyProtection="1"/>
    <xf numFmtId="177" fontId="11" fillId="2" borderId="0" xfId="6" applyNumberFormat="1" applyFont="1" applyFill="1" applyAlignment="1" applyProtection="1"/>
    <xf numFmtId="0" fontId="11" fillId="2" borderId="0" xfId="6" applyFont="1" applyFill="1" applyBorder="1" applyAlignment="1" applyProtection="1"/>
    <xf numFmtId="177" fontId="11" fillId="2" borderId="0" xfId="6" applyNumberFormat="1" applyFont="1" applyFill="1" applyAlignment="1" applyProtection="1">
      <alignment horizontal="right"/>
    </xf>
    <xf numFmtId="3" fontId="11" fillId="0" borderId="0" xfId="6" applyNumberFormat="1" applyFont="1" applyFill="1" applyAlignment="1" applyProtection="1"/>
    <xf numFmtId="177" fontId="11" fillId="0" borderId="0" xfId="6" applyNumberFormat="1" applyFont="1" applyAlignment="1" applyProtection="1"/>
    <xf numFmtId="0" fontId="11" fillId="0" borderId="0" xfId="6" applyFont="1" applyBorder="1" applyAlignment="1" applyProtection="1"/>
    <xf numFmtId="177" fontId="11" fillId="0" borderId="0" xfId="6" applyNumberFormat="1" applyFont="1" applyAlignment="1" applyProtection="1">
      <alignment horizontal="right"/>
    </xf>
    <xf numFmtId="0" fontId="11" fillId="0" borderId="0" xfId="6" applyFont="1" applyFill="1" applyBorder="1" applyAlignment="1" applyProtection="1"/>
    <xf numFmtId="0" fontId="10" fillId="0" borderId="0" xfId="6" applyFont="1" applyFill="1" applyAlignment="1" applyProtection="1">
      <alignment vertical="center"/>
    </xf>
    <xf numFmtId="177" fontId="10" fillId="0" borderId="0" xfId="6" applyNumberFormat="1" applyFont="1" applyFill="1" applyAlignment="1" applyProtection="1">
      <alignment vertical="center"/>
    </xf>
    <xf numFmtId="177" fontId="10" fillId="0" borderId="0" xfId="6" applyNumberFormat="1" applyFont="1" applyAlignment="1" applyProtection="1"/>
    <xf numFmtId="0" fontId="10" fillId="0" borderId="0" xfId="6" applyFont="1" applyAlignment="1" applyProtection="1"/>
    <xf numFmtId="0" fontId="9" fillId="0" borderId="1" xfId="6" applyFont="1" applyBorder="1" applyAlignment="1" applyProtection="1">
      <alignment horizontal="centerContinuous" vertical="top" wrapText="1"/>
    </xf>
    <xf numFmtId="0" fontId="3" fillId="0" borderId="0" xfId="6" applyFont="1" applyFill="1" applyBorder="1" applyAlignment="1" applyProtection="1">
      <alignment vertical="center"/>
    </xf>
    <xf numFmtId="0" fontId="8" fillId="0" borderId="0" xfId="6" applyFont="1" applyFill="1" applyAlignment="1" applyProtection="1">
      <alignment vertical="top"/>
    </xf>
    <xf numFmtId="0" fontId="8" fillId="0" borderId="0" xfId="6" applyFont="1" applyBorder="1" applyAlignment="1" applyProtection="1"/>
    <xf numFmtId="0" fontId="4" fillId="0" borderId="0" xfId="6" applyFont="1" applyBorder="1" applyAlignment="1" applyProtection="1">
      <alignment horizontal="left"/>
    </xf>
    <xf numFmtId="0" fontId="5" fillId="0" borderId="0" xfId="6" applyFont="1" applyBorder="1" applyAlignment="1" applyProtection="1"/>
    <xf numFmtId="0" fontId="8" fillId="0" borderId="0" xfId="6" applyFont="1" applyBorder="1" applyAlignment="1" applyProtection="1">
      <alignment horizontal="right"/>
    </xf>
    <xf numFmtId="0" fontId="11" fillId="0" borderId="0" xfId="6" applyFont="1" applyBorder="1" applyAlignment="1" applyProtection="1">
      <alignment horizontal="right"/>
    </xf>
    <xf numFmtId="0" fontId="3" fillId="3" borderId="0" xfId="1" applyFont="1" applyFill="1" applyProtection="1"/>
    <xf numFmtId="0" fontId="26" fillId="0" borderId="0" xfId="1" applyFont="1" applyAlignment="1" applyProtection="1">
      <alignment vertical="center"/>
    </xf>
    <xf numFmtId="0" fontId="28" fillId="0" borderId="0" xfId="25" applyFont="1" applyAlignment="1" applyProtection="1"/>
    <xf numFmtId="0" fontId="9" fillId="0" borderId="0" xfId="1" applyFont="1" applyProtection="1"/>
    <xf numFmtId="0" fontId="9" fillId="0" borderId="0" xfId="26" applyFont="1" applyBorder="1" applyAlignment="1" applyProtection="1"/>
    <xf numFmtId="0" fontId="9" fillId="0" borderId="0" xfId="26" applyNumberFormat="1" applyFont="1" applyBorder="1" applyAlignment="1" applyProtection="1"/>
    <xf numFmtId="178" fontId="1" fillId="0" borderId="1" xfId="27" applyNumberFormat="1" applyBorder="1" applyProtection="1"/>
    <xf numFmtId="179" fontId="11" fillId="2" borderId="0" xfId="1" applyNumberFormat="1" applyFont="1" applyFill="1" applyBorder="1" applyAlignment="1" applyProtection="1">
      <alignment horizontal="right" vertical="center"/>
    </xf>
    <xf numFmtId="179" fontId="11" fillId="3" borderId="0" xfId="1" applyNumberFormat="1" applyFont="1" applyFill="1" applyBorder="1" applyAlignment="1" applyProtection="1">
      <alignment horizontal="right" vertical="center"/>
    </xf>
    <xf numFmtId="179" fontId="10" fillId="3" borderId="0" xfId="1" applyNumberFormat="1" applyFont="1" applyFill="1" applyBorder="1" applyAlignment="1" applyProtection="1">
      <alignment horizontal="right" vertical="center"/>
    </xf>
    <xf numFmtId="179" fontId="11" fillId="0" borderId="0" xfId="1" applyNumberFormat="1" applyFont="1" applyFill="1" applyBorder="1" applyAlignment="1" applyProtection="1">
      <alignment horizontal="right" vertical="center"/>
    </xf>
    <xf numFmtId="0" fontId="9" fillId="3" borderId="0" xfId="1" applyNumberFormat="1" applyFont="1" applyFill="1" applyBorder="1" applyAlignment="1" applyProtection="1">
      <alignment horizontal="right" vertical="top" wrapText="1"/>
    </xf>
    <xf numFmtId="0" fontId="3" fillId="3" borderId="0" xfId="1" applyFont="1" applyFill="1" applyBorder="1" applyAlignment="1" applyProtection="1">
      <alignment horizontal="left" vertical="center"/>
    </xf>
    <xf numFmtId="0" fontId="4" fillId="3" borderId="0" xfId="1" applyFont="1" applyFill="1" applyBorder="1" applyAlignment="1" applyProtection="1">
      <alignment horizontal="left" vertical="center"/>
    </xf>
    <xf numFmtId="0" fontId="8" fillId="0" borderId="0" xfId="28" applyFont="1" applyAlignment="1" applyProtection="1">
      <alignment horizontal="right"/>
    </xf>
    <xf numFmtId="0" fontId="7" fillId="0" borderId="0" xfId="2" applyFont="1" applyAlignment="1" applyProtection="1">
      <alignment horizontal="right"/>
    </xf>
    <xf numFmtId="0" fontId="9" fillId="0" borderId="0" xfId="6" applyFont="1" applyBorder="1" applyAlignment="1" applyProtection="1">
      <alignment horizontal="right" vertical="top" wrapText="1"/>
    </xf>
    <xf numFmtId="0" fontId="9" fillId="0" borderId="0" xfId="6" applyFont="1" applyBorder="1" applyAlignment="1" applyProtection="1">
      <alignment horizontal="right" vertical="top"/>
    </xf>
    <xf numFmtId="0" fontId="9" fillId="0" borderId="0" xfId="6" applyFont="1" applyBorder="1" applyAlignment="1" applyProtection="1">
      <alignment vertical="center"/>
    </xf>
    <xf numFmtId="0" fontId="3" fillId="0" borderId="0" xfId="6" applyProtection="1"/>
    <xf numFmtId="0" fontId="9" fillId="0" borderId="0" xfId="1" applyFont="1" applyBorder="1" applyAlignment="1" applyProtection="1">
      <alignment horizontal="right" vertical="top"/>
    </xf>
    <xf numFmtId="0" fontId="9" fillId="0" borderId="0" xfId="6" applyFont="1" applyFill="1" applyAlignment="1" applyProtection="1">
      <alignment horizontal="right" vertical="top" wrapText="1"/>
    </xf>
    <xf numFmtId="0" fontId="9" fillId="0" borderId="3" xfId="6" applyFont="1" applyBorder="1" applyAlignment="1" applyProtection="1">
      <alignment horizontal="center" vertical="top" wrapText="1"/>
    </xf>
    <xf numFmtId="0" fontId="9" fillId="0" borderId="2" xfId="6" applyFont="1" applyBorder="1" applyAlignment="1" applyProtection="1">
      <alignment horizontal="right" vertical="top" wrapText="1"/>
    </xf>
    <xf numFmtId="0" fontId="9" fillId="0" borderId="0" xfId="6" applyFont="1" applyBorder="1" applyAlignment="1" applyProtection="1">
      <alignment horizontal="right" vertical="top" wrapText="1"/>
    </xf>
    <xf numFmtId="0" fontId="9" fillId="0" borderId="0" xfId="6" applyFont="1" applyFill="1" applyBorder="1" applyAlignment="1" applyProtection="1">
      <alignment horizontal="right" vertical="top" wrapText="1"/>
    </xf>
    <xf numFmtId="0" fontId="9" fillId="0" borderId="0" xfId="6" applyNumberFormat="1" applyFont="1" applyBorder="1" applyAlignment="1" applyProtection="1">
      <alignment horizontal="left" vertical="center" wrapText="1"/>
    </xf>
    <xf numFmtId="0" fontId="9" fillId="0" borderId="0" xfId="6" applyFont="1" applyBorder="1" applyAlignment="1" applyProtection="1">
      <alignment horizontal="left" vertical="center" wrapText="1"/>
    </xf>
    <xf numFmtId="0" fontId="9" fillId="0" borderId="0" xfId="6" applyFont="1" applyBorder="1" applyAlignment="1" applyProtection="1">
      <alignment horizontal="right" vertical="top"/>
    </xf>
    <xf numFmtId="0" fontId="9" fillId="0" borderId="0" xfId="6" applyFont="1" applyBorder="1" applyAlignment="1" applyProtection="1">
      <alignment vertical="center" wrapText="1"/>
    </xf>
    <xf numFmtId="0" fontId="9" fillId="0" borderId="0" xfId="6" applyFont="1" applyBorder="1" applyAlignment="1" applyProtection="1">
      <alignment vertical="center"/>
    </xf>
    <xf numFmtId="0" fontId="3" fillId="0" borderId="0" xfId="6" applyProtection="1"/>
    <xf numFmtId="0" fontId="9" fillId="0" borderId="2" xfId="1" applyFont="1" applyBorder="1" applyAlignment="1" applyProtection="1">
      <alignment horizontal="right" vertical="top" wrapText="1"/>
    </xf>
    <xf numFmtId="0" fontId="9" fillId="0" borderId="0" xfId="1" applyFont="1" applyBorder="1" applyAlignment="1" applyProtection="1">
      <alignment horizontal="right" vertical="top"/>
    </xf>
    <xf numFmtId="0" fontId="9" fillId="0" borderId="0" xfId="1" applyNumberFormat="1" applyFont="1" applyBorder="1" applyAlignment="1" applyProtection="1">
      <alignment vertical="center" wrapText="1"/>
    </xf>
    <xf numFmtId="0" fontId="9" fillId="0" borderId="0" xfId="1" applyFont="1" applyBorder="1" applyAlignment="1" applyProtection="1">
      <alignment vertical="center" wrapText="1"/>
    </xf>
    <xf numFmtId="0" fontId="9" fillId="0" borderId="0" xfId="1" applyFont="1" applyBorder="1" applyAlignment="1" applyProtection="1">
      <alignment horizontal="right" vertical="top" wrapText="1"/>
    </xf>
    <xf numFmtId="0" fontId="9" fillId="0" borderId="1" xfId="1" applyFont="1" applyBorder="1" applyAlignment="1" applyProtection="1">
      <alignment horizontal="center"/>
    </xf>
    <xf numFmtId="0" fontId="24" fillId="0" borderId="0" xfId="23" applyFont="1" applyProtection="1"/>
  </cellXfs>
  <cellStyles count="29">
    <cellStyle name="Base 0 dec" xfId="7"/>
    <cellStyle name="Base 1 dec" xfId="8"/>
    <cellStyle name="Base 2 dec" xfId="9"/>
    <cellStyle name="Descripciones" xfId="10"/>
    <cellStyle name="Enc. der" xfId="11"/>
    <cellStyle name="Enc. izq" xfId="12"/>
    <cellStyle name="Enc. izq CENTRAR" xfId="13"/>
    <cellStyle name="Etiqueta" xfId="14"/>
    <cellStyle name="Hipervínculo" xfId="2" builtinId="8"/>
    <cellStyle name="Hipervínculo 2" xfId="4"/>
    <cellStyle name="Hipervínculo 2 3" xfId="22"/>
    <cellStyle name="Hipervínculo 3" xfId="25"/>
    <cellStyle name="Linea Inferior" xfId="15"/>
    <cellStyle name="Linea Superior" xfId="16"/>
    <cellStyle name="Linea Tipo" xfId="17"/>
    <cellStyle name="Millares 2" xfId="18"/>
    <cellStyle name="Millares 3" xfId="3"/>
    <cellStyle name="Normal" xfId="0" builtinId="0"/>
    <cellStyle name="Normal 10" xfId="24"/>
    <cellStyle name="Normal 12 2" xfId="28"/>
    <cellStyle name="Normal 12 2 2" xfId="6"/>
    <cellStyle name="Normal 13 2 2" xfId="27"/>
    <cellStyle name="Normal 2" xfId="1"/>
    <cellStyle name="Normal 3" xfId="5"/>
    <cellStyle name="Normal 3 2" xfId="23"/>
    <cellStyle name="Normal 34" xfId="26"/>
    <cellStyle name="Num. cuadro" xfId="19"/>
    <cellStyle name="Pie" xfId="20"/>
    <cellStyle name="Titulo" xfId="21"/>
  </cellStyles>
  <dxfs count="0"/>
  <tableStyles count="0" defaultTableStyle="TableStyleMedium2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inegi.org.mx/est/contenidos/proyectos/encuestas/hogares/modulos/endutih/default.aspx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inegi.org.mx/est/contenidos/proyectos/encuestas/hogares/modulos/endutih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showGridLines="0" showRowColHeaders="0" tabSelected="1" zoomScale="140" zoomScaleNormal="140" workbookViewId="0">
      <pane ySplit="2" topLeftCell="A3" activePane="bottomLeft" state="frozenSplit"/>
      <selection activeCell="A2" sqref="A2"/>
      <selection pane="bottomLeft"/>
    </sheetView>
  </sheetViews>
  <sheetFormatPr baseColWidth="10" defaultColWidth="0" defaultRowHeight="9" customHeight="1" zeroHeight="1"/>
  <cols>
    <col min="1" max="1" width="5" style="141" customWidth="1"/>
    <col min="2" max="2" width="69.75" style="142" customWidth="1"/>
    <col min="3" max="16384" width="0" style="143" hidden="1"/>
  </cols>
  <sheetData>
    <row r="1" spans="1:2"/>
    <row r="2" spans="1:2" ht="12.75">
      <c r="A2" s="144" t="s">
        <v>92</v>
      </c>
    </row>
    <row r="3" spans="1:2">
      <c r="A3" s="145"/>
    </row>
    <row r="4" spans="1:2" ht="36">
      <c r="A4" s="146" t="s">
        <v>194</v>
      </c>
      <c r="B4" s="147" t="s">
        <v>195</v>
      </c>
    </row>
    <row r="5" spans="1:2" ht="27">
      <c r="A5" s="146" t="s">
        <v>154</v>
      </c>
      <c r="B5" s="147" t="s">
        <v>159</v>
      </c>
    </row>
    <row r="6" spans="1:2" ht="27">
      <c r="A6" s="146" t="s">
        <v>155</v>
      </c>
      <c r="B6" s="147" t="s">
        <v>160</v>
      </c>
    </row>
    <row r="7" spans="1:2" ht="36">
      <c r="A7" s="146" t="s">
        <v>156</v>
      </c>
      <c r="B7" s="147" t="s">
        <v>161</v>
      </c>
    </row>
    <row r="8" spans="1:2" ht="36">
      <c r="A8" s="146" t="s">
        <v>157</v>
      </c>
      <c r="B8" s="147" t="s">
        <v>162</v>
      </c>
    </row>
    <row r="9" spans="1:2" ht="36">
      <c r="A9" s="146" t="s">
        <v>158</v>
      </c>
      <c r="B9" s="147" t="s">
        <v>163</v>
      </c>
    </row>
    <row r="10" spans="1:2" ht="27">
      <c r="A10" s="146" t="s">
        <v>93</v>
      </c>
      <c r="B10" s="147" t="s">
        <v>97</v>
      </c>
    </row>
    <row r="11" spans="1:2" ht="36">
      <c r="A11" s="146" t="s">
        <v>94</v>
      </c>
      <c r="B11" s="147" t="s">
        <v>98</v>
      </c>
    </row>
    <row r="12" spans="1:2" ht="36">
      <c r="A12" s="146" t="s">
        <v>95</v>
      </c>
      <c r="B12" s="147" t="s">
        <v>99</v>
      </c>
    </row>
    <row r="13" spans="1:2" ht="27">
      <c r="A13" s="146" t="s">
        <v>197</v>
      </c>
      <c r="B13" s="147" t="s">
        <v>100</v>
      </c>
    </row>
    <row r="14" spans="1:2" ht="36">
      <c r="A14" s="146" t="s">
        <v>96</v>
      </c>
      <c r="B14" s="147" t="s">
        <v>226</v>
      </c>
    </row>
    <row r="15" spans="1:2" ht="27">
      <c r="A15" s="146" t="s">
        <v>227</v>
      </c>
      <c r="B15" s="147" t="s">
        <v>228</v>
      </c>
    </row>
    <row r="16" spans="1:2" ht="9" hidden="1" customHeight="1"/>
    <row r="17" spans="2:2" ht="9" hidden="1" customHeight="1"/>
    <row r="18" spans="2:2" ht="9" hidden="1" customHeight="1"/>
    <row r="19" spans="2:2" ht="9" hidden="1" customHeight="1"/>
    <row r="20" spans="2:2" ht="9" hidden="1" customHeight="1"/>
    <row r="21" spans="2:2" ht="9" hidden="1" customHeight="1"/>
    <row r="22" spans="2:2" ht="9" hidden="1" customHeight="1"/>
    <row r="23" spans="2:2" ht="9" hidden="1" customHeight="1"/>
    <row r="24" spans="2:2" ht="9" hidden="1" customHeight="1"/>
    <row r="25" spans="2:2" ht="9" hidden="1" customHeight="1"/>
    <row r="26" spans="2:2" ht="9" hidden="1" customHeight="1"/>
    <row r="27" spans="2:2" ht="9" hidden="1" customHeight="1"/>
    <row r="28" spans="2:2" s="141" customFormat="1" ht="9" hidden="1" customHeight="1">
      <c r="B28" s="142"/>
    </row>
    <row r="29" spans="2:2" s="141" customFormat="1" ht="9" hidden="1" customHeight="1">
      <c r="B29" s="142"/>
    </row>
    <row r="30" spans="2:2" s="141" customFormat="1" ht="9" hidden="1" customHeight="1">
      <c r="B30" s="142"/>
    </row>
    <row r="31" spans="2:2" s="141" customFormat="1" ht="9" hidden="1" customHeight="1">
      <c r="B31" s="142"/>
    </row>
    <row r="32" spans="2:2" s="141" customFormat="1" ht="9" hidden="1" customHeight="1">
      <c r="B32" s="142"/>
    </row>
    <row r="33" spans="2:2" s="141" customFormat="1" ht="9" hidden="1" customHeight="1">
      <c r="B33" s="142"/>
    </row>
    <row r="34" spans="2:2" s="141" customFormat="1" ht="9" hidden="1" customHeight="1">
      <c r="B34" s="142"/>
    </row>
    <row r="35" spans="2:2" s="141" customFormat="1" ht="9" hidden="1" customHeight="1">
      <c r="B35" s="142"/>
    </row>
    <row r="36" spans="2:2" s="141" customFormat="1" ht="9" hidden="1" customHeight="1">
      <c r="B36" s="142"/>
    </row>
    <row r="37" spans="2:2" s="141" customFormat="1" ht="9" hidden="1" customHeight="1">
      <c r="B37" s="142"/>
    </row>
    <row r="38" spans="2:2" s="141" customFormat="1" ht="9" hidden="1" customHeight="1">
      <c r="B38" s="142"/>
    </row>
    <row r="39" spans="2:2" s="141" customFormat="1" ht="9" hidden="1" customHeight="1">
      <c r="B39" s="142"/>
    </row>
    <row r="40" spans="2:2" s="141" customFormat="1" ht="9" hidden="1" customHeight="1">
      <c r="B40" s="142"/>
    </row>
    <row r="41" spans="2:2" s="141" customFormat="1" ht="9" hidden="1" customHeight="1">
      <c r="B41" s="142"/>
    </row>
    <row r="42" spans="2:2" s="141" customFormat="1" ht="9" hidden="1" customHeight="1">
      <c r="B42" s="142"/>
    </row>
    <row r="43" spans="2:2" s="141" customFormat="1" ht="9" hidden="1" customHeight="1">
      <c r="B43" s="142"/>
    </row>
    <row r="44" spans="2:2" s="141" customFormat="1" ht="9" hidden="1" customHeight="1">
      <c r="B44" s="142"/>
    </row>
    <row r="45" spans="2:2" s="141" customFormat="1" ht="9" hidden="1" customHeight="1">
      <c r="B45" s="142"/>
    </row>
    <row r="46" spans="2:2" s="141" customFormat="1" ht="9" hidden="1" customHeight="1">
      <c r="B46" s="142"/>
    </row>
    <row r="47" spans="2:2" s="141" customFormat="1" ht="9" hidden="1" customHeight="1">
      <c r="B47" s="142"/>
    </row>
    <row r="48" spans="2:2" s="141" customFormat="1" ht="9" hidden="1" customHeight="1">
      <c r="B48" s="142"/>
    </row>
    <row r="49" spans="2:2" s="141" customFormat="1" ht="9" hidden="1" customHeight="1">
      <c r="B49" s="142"/>
    </row>
    <row r="50" spans="2:2" s="141" customFormat="1" ht="9" hidden="1" customHeight="1">
      <c r="B50" s="142"/>
    </row>
    <row r="51" spans="2:2" s="141" customFormat="1" ht="9" hidden="1" customHeight="1">
      <c r="B51" s="142"/>
    </row>
    <row r="52" spans="2:2" s="141" customFormat="1" ht="9" hidden="1" customHeight="1">
      <c r="B52" s="142"/>
    </row>
    <row r="53" spans="2:2" s="141" customFormat="1" ht="9" hidden="1" customHeight="1">
      <c r="B53" s="142"/>
    </row>
    <row r="54" spans="2:2" s="141" customFormat="1" ht="9" hidden="1" customHeight="1">
      <c r="B54" s="142"/>
    </row>
    <row r="55" spans="2:2" s="141" customFormat="1" ht="9" hidden="1" customHeight="1">
      <c r="B55" s="142"/>
    </row>
    <row r="56" spans="2:2" s="141" customFormat="1" ht="9" hidden="1" customHeight="1">
      <c r="B56" s="142"/>
    </row>
    <row r="57" spans="2:2" s="141" customFormat="1" ht="9" hidden="1" customHeight="1">
      <c r="B57" s="142"/>
    </row>
    <row r="58" spans="2:2" s="141" customFormat="1" ht="9" hidden="1" customHeight="1">
      <c r="B58" s="142"/>
    </row>
    <row r="59" spans="2:2" s="141" customFormat="1" ht="9" hidden="1" customHeight="1">
      <c r="B59" s="142"/>
    </row>
    <row r="60" spans="2:2" s="141" customFormat="1" ht="9" hidden="1" customHeight="1">
      <c r="B60" s="142"/>
    </row>
    <row r="61" spans="2:2" s="141" customFormat="1" ht="9" hidden="1" customHeight="1">
      <c r="B61" s="142"/>
    </row>
    <row r="62" spans="2:2" s="141" customFormat="1" ht="9" hidden="1" customHeight="1">
      <c r="B62" s="142"/>
    </row>
    <row r="63" spans="2:2" s="141" customFormat="1" ht="9" hidden="1" customHeight="1">
      <c r="B63" s="142"/>
    </row>
    <row r="64" spans="2:2" s="141" customFormat="1" ht="9" hidden="1" customHeight="1">
      <c r="B64" s="142"/>
    </row>
    <row r="65" spans="2:2" s="141" customFormat="1" ht="9" hidden="1" customHeight="1">
      <c r="B65" s="142"/>
    </row>
    <row r="66" spans="2:2" s="141" customFormat="1" ht="9" hidden="1" customHeight="1">
      <c r="B66" s="142"/>
    </row>
    <row r="67" spans="2:2" s="141" customFormat="1" ht="9" hidden="1" customHeight="1">
      <c r="B67" s="142"/>
    </row>
    <row r="68" spans="2:2" s="141" customFormat="1" ht="9" hidden="1" customHeight="1">
      <c r="B68" s="142"/>
    </row>
    <row r="69" spans="2:2" s="141" customFormat="1" ht="9" hidden="1" customHeight="1">
      <c r="B69" s="142"/>
    </row>
    <row r="70" spans="2:2" s="141" customFormat="1" ht="9" hidden="1" customHeight="1">
      <c r="B70" s="142"/>
    </row>
    <row r="71" spans="2:2" s="141" customFormat="1" ht="9" hidden="1" customHeight="1">
      <c r="B71" s="142"/>
    </row>
    <row r="72" spans="2:2" s="141" customFormat="1" ht="9" hidden="1" customHeight="1">
      <c r="B72" s="142"/>
    </row>
    <row r="73" spans="2:2" s="141" customFormat="1" ht="9" hidden="1" customHeight="1">
      <c r="B73" s="142"/>
    </row>
    <row r="74" spans="2:2" s="141" customFormat="1" ht="9" hidden="1" customHeight="1">
      <c r="B74" s="142"/>
    </row>
    <row r="75" spans="2:2" s="141" customFormat="1" ht="9" hidden="1" customHeight="1">
      <c r="B75" s="142"/>
    </row>
    <row r="76" spans="2:2" s="141" customFormat="1" ht="9" hidden="1" customHeight="1">
      <c r="B76" s="142"/>
    </row>
    <row r="77" spans="2:2" s="141" customFormat="1" ht="9" hidden="1" customHeight="1">
      <c r="B77" s="142"/>
    </row>
    <row r="78" spans="2:2" s="141" customFormat="1" ht="9" hidden="1" customHeight="1">
      <c r="B78" s="142"/>
    </row>
    <row r="79" spans="2:2" s="141" customFormat="1" ht="9" hidden="1" customHeight="1">
      <c r="B79" s="142"/>
    </row>
    <row r="80" spans="2:2" s="141" customFormat="1" ht="9" hidden="1" customHeight="1">
      <c r="B80" s="142"/>
    </row>
    <row r="81" spans="2:2" s="141" customFormat="1" ht="9" hidden="1" customHeight="1">
      <c r="B81" s="142"/>
    </row>
    <row r="82" spans="2:2" s="141" customFormat="1" ht="9" hidden="1" customHeight="1">
      <c r="B82" s="142"/>
    </row>
    <row r="83" spans="2:2" s="141" customFormat="1" ht="9" hidden="1" customHeight="1">
      <c r="B83" s="142"/>
    </row>
    <row r="84" spans="2:2" s="141" customFormat="1" ht="9" hidden="1" customHeight="1">
      <c r="B84" s="142"/>
    </row>
    <row r="85" spans="2:2" s="141" customFormat="1" ht="9" hidden="1" customHeight="1">
      <c r="B85" s="142"/>
    </row>
    <row r="86" spans="2:2" s="141" customFormat="1" ht="9" hidden="1" customHeight="1">
      <c r="B86" s="142"/>
    </row>
    <row r="87" spans="2:2" s="141" customFormat="1" ht="9" hidden="1" customHeight="1">
      <c r="B87" s="142"/>
    </row>
    <row r="88" spans="2:2" s="141" customFormat="1" ht="9" hidden="1" customHeight="1">
      <c r="B88" s="142"/>
    </row>
    <row r="89" spans="2:2" s="141" customFormat="1" ht="9" hidden="1" customHeight="1">
      <c r="B89" s="142"/>
    </row>
    <row r="90" spans="2:2" s="141" customFormat="1" ht="9" hidden="1" customHeight="1">
      <c r="B90" s="142"/>
    </row>
    <row r="91" spans="2:2" s="141" customFormat="1" ht="9" hidden="1" customHeight="1">
      <c r="B91" s="142"/>
    </row>
    <row r="92" spans="2:2" s="141" customFormat="1" ht="9" hidden="1" customHeight="1">
      <c r="B92" s="142"/>
    </row>
    <row r="93" spans="2:2" s="141" customFormat="1" ht="9" hidden="1" customHeight="1">
      <c r="B93" s="142"/>
    </row>
    <row r="94" spans="2:2" s="141" customFormat="1" ht="9" hidden="1" customHeight="1">
      <c r="B94" s="142"/>
    </row>
    <row r="95" spans="2:2" s="141" customFormat="1" ht="9" hidden="1" customHeight="1">
      <c r="B95" s="142"/>
    </row>
    <row r="96" spans="2:2" s="141" customFormat="1" ht="9" hidden="1" customHeight="1">
      <c r="B96" s="142"/>
    </row>
    <row r="97" spans="2:2" s="141" customFormat="1" ht="9" hidden="1" customHeight="1">
      <c r="B97" s="142"/>
    </row>
    <row r="98" spans="2:2" s="141" customFormat="1" ht="9" hidden="1" customHeight="1">
      <c r="B98" s="142"/>
    </row>
    <row r="99" spans="2:2" s="141" customFormat="1" ht="9" hidden="1" customHeight="1">
      <c r="B99" s="142"/>
    </row>
    <row r="100" spans="2:2" s="141" customFormat="1" ht="9" hidden="1" customHeight="1">
      <c r="B100" s="142"/>
    </row>
    <row r="101" spans="2:2" s="141" customFormat="1" ht="9" hidden="1" customHeight="1">
      <c r="B101" s="142"/>
    </row>
    <row r="102" spans="2:2" s="141" customFormat="1" ht="9" hidden="1" customHeight="1">
      <c r="B102" s="142"/>
    </row>
    <row r="103" spans="2:2" s="141" customFormat="1" ht="9" hidden="1" customHeight="1">
      <c r="B103" s="142"/>
    </row>
    <row r="104" spans="2:2" s="141" customFormat="1" ht="9" hidden="1" customHeight="1">
      <c r="B104" s="142"/>
    </row>
    <row r="105" spans="2:2" s="141" customFormat="1" ht="9" hidden="1" customHeight="1">
      <c r="B105" s="142"/>
    </row>
    <row r="106" spans="2:2" s="141" customFormat="1" ht="9" hidden="1" customHeight="1">
      <c r="B106" s="142"/>
    </row>
    <row r="107" spans="2:2" s="141" customFormat="1" ht="9" hidden="1" customHeight="1">
      <c r="B107" s="142"/>
    </row>
    <row r="108" spans="2:2" s="141" customFormat="1" ht="9" hidden="1" customHeight="1">
      <c r="B108" s="142"/>
    </row>
    <row r="109" spans="2:2" s="141" customFormat="1" ht="9" hidden="1" customHeight="1">
      <c r="B109" s="142"/>
    </row>
    <row r="110" spans="2:2" s="141" customFormat="1" ht="9" hidden="1" customHeight="1">
      <c r="B110" s="142"/>
    </row>
    <row r="111" spans="2:2" s="141" customFormat="1" ht="9" hidden="1" customHeight="1">
      <c r="B111" s="142"/>
    </row>
    <row r="112" spans="2:2" s="141" customFormat="1" ht="9" hidden="1" customHeight="1">
      <c r="B112" s="142"/>
    </row>
    <row r="113" spans="2:2" s="141" customFormat="1" ht="9" hidden="1" customHeight="1">
      <c r="B113" s="142"/>
    </row>
    <row r="114" spans="2:2" s="141" customFormat="1" ht="9" hidden="1" customHeight="1">
      <c r="B114" s="142"/>
    </row>
    <row r="115" spans="2:2" s="141" customFormat="1" ht="9" hidden="1" customHeight="1">
      <c r="B115" s="142"/>
    </row>
    <row r="116" spans="2:2" s="141" customFormat="1" ht="9" hidden="1" customHeight="1">
      <c r="B116" s="142"/>
    </row>
    <row r="117" spans="2:2" s="141" customFormat="1" ht="9" hidden="1" customHeight="1">
      <c r="B117" s="142"/>
    </row>
    <row r="118" spans="2:2" s="141" customFormat="1" ht="9" hidden="1" customHeight="1">
      <c r="B118" s="142"/>
    </row>
    <row r="119" spans="2:2" s="141" customFormat="1" ht="9" hidden="1" customHeight="1">
      <c r="B119" s="142"/>
    </row>
    <row r="120" spans="2:2" s="141" customFormat="1" ht="9" hidden="1" customHeight="1">
      <c r="B120" s="142"/>
    </row>
    <row r="121" spans="2:2" ht="9" hidden="1" customHeight="1"/>
    <row r="122" spans="2:2" ht="9" hidden="1" customHeight="1"/>
    <row r="123" spans="2:2" ht="9" hidden="1" customHeight="1"/>
    <row r="124" spans="2:2" ht="9" hidden="1" customHeight="1"/>
    <row r="125" spans="2:2" ht="9" hidden="1" customHeight="1"/>
    <row r="126" spans="2:2" ht="9" hidden="1" customHeight="1"/>
    <row r="127" spans="2:2" ht="9" hidden="1" customHeight="1"/>
    <row r="128" spans="2:2" ht="9" hidden="1" customHeight="1"/>
    <row r="129" ht="9" hidden="1" customHeight="1"/>
    <row r="130" ht="9" hidden="1" customHeight="1"/>
    <row r="131" ht="9" hidden="1" customHeight="1"/>
    <row r="132" ht="9" hidden="1" customHeight="1"/>
    <row r="133" ht="9" hidden="1" customHeight="1"/>
  </sheetData>
  <sheetProtection sheet="1" objects="1" scenarios="1"/>
  <hyperlinks>
    <hyperlink ref="A4:B4" location="'15.1'!A1" display="15.1"/>
    <hyperlink ref="A11:B11" location="'15.8'!A1" display="15.8"/>
    <hyperlink ref="A12:B12" location="'15.9'!A1" display="15.9"/>
    <hyperlink ref="A15:B15" location="'15.12'!A1" display="15.12"/>
    <hyperlink ref="A6:B10" location="'15.7'!A1" display="15.7"/>
    <hyperlink ref="A6:B6" location="'15.3'!A1" display="15.3"/>
    <hyperlink ref="A7:B7" location="'15.4'!A1" display="15.4"/>
    <hyperlink ref="A8:B8" location="'15.5'!A1" display="15.5"/>
    <hyperlink ref="A9:B9" location="'15.6'!A1" display="15.6"/>
    <hyperlink ref="A5:B5" location="'15.2'!A1" display="15.2"/>
    <hyperlink ref="A13:B13" location="'15.10'!A1" display="15.10"/>
    <hyperlink ref="A14:B14" location="'15.11'!A1" display="15.1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&amp;L&amp;10&amp;K000080INEGI. Anuario estadístico y geográfico por entidad federativa 2019.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4"/>
  <sheetViews>
    <sheetView showGridLines="0" showRowColHeaders="0" zoomScale="130" zoomScaleNormal="130"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/>
  <cols>
    <col min="1" max="1" width="17.375" style="36" customWidth="1"/>
    <col min="2" max="2" width="10.875" style="101" customWidth="1"/>
    <col min="3" max="3" width="2.75" style="36" customWidth="1"/>
    <col min="4" max="4" width="6.25" style="36" customWidth="1"/>
    <col min="5" max="5" width="10.25" style="36" customWidth="1"/>
    <col min="6" max="6" width="10.125" style="36" customWidth="1"/>
    <col min="7" max="7" width="10.25" style="36" customWidth="1"/>
    <col min="8" max="8" width="5.375" style="36" customWidth="1"/>
    <col min="9" max="9" width="9.875" style="36" customWidth="1"/>
    <col min="10" max="10" width="0.625" style="36" customWidth="1"/>
    <col min="11" max="31" width="0" style="36" hidden="1" customWidth="1"/>
    <col min="32" max="16384" width="11.25" style="36" hidden="1"/>
  </cols>
  <sheetData>
    <row r="1" spans="1:10" s="4" customFormat="1" ht="12" customHeight="1">
      <c r="A1" s="102" t="s">
        <v>72</v>
      </c>
      <c r="B1" s="37"/>
      <c r="C1" s="38"/>
      <c r="D1" s="38"/>
      <c r="E1" s="38"/>
      <c r="F1" s="38"/>
      <c r="G1" s="38"/>
      <c r="H1" s="38"/>
      <c r="I1" s="3" t="s">
        <v>73</v>
      </c>
      <c r="J1" s="102"/>
    </row>
    <row r="2" spans="1:10" s="4" customFormat="1" ht="12" customHeight="1">
      <c r="A2" s="102" t="s">
        <v>47</v>
      </c>
      <c r="B2" s="37"/>
      <c r="C2" s="38"/>
      <c r="D2" s="38"/>
      <c r="E2" s="38"/>
      <c r="F2" s="38"/>
      <c r="G2" s="38"/>
      <c r="H2" s="38"/>
      <c r="I2" s="38"/>
      <c r="J2" s="102"/>
    </row>
    <row r="3" spans="1:10" s="4" customFormat="1" ht="12" customHeight="1">
      <c r="A3" s="5" t="s">
        <v>48</v>
      </c>
      <c r="B3" s="37"/>
      <c r="C3" s="38"/>
      <c r="D3" s="38"/>
      <c r="E3" s="38"/>
      <c r="F3" s="38"/>
      <c r="G3" s="38"/>
      <c r="H3" s="38"/>
      <c r="I3" s="38"/>
      <c r="J3" s="1"/>
    </row>
    <row r="4" spans="1:10" s="4" customFormat="1" ht="12" customHeight="1">
      <c r="A4" s="40" t="s">
        <v>49</v>
      </c>
      <c r="B4" s="37"/>
      <c r="C4" s="38"/>
      <c r="D4" s="38"/>
      <c r="E4" s="38"/>
      <c r="F4" s="38"/>
      <c r="G4" s="38"/>
      <c r="H4" s="38"/>
      <c r="I4" s="38"/>
      <c r="J4" s="41"/>
    </row>
    <row r="5" spans="1:10" ht="3" customHeight="1">
      <c r="A5" s="15"/>
      <c r="B5" s="42"/>
      <c r="C5" s="15"/>
      <c r="D5" s="15"/>
      <c r="E5" s="15"/>
      <c r="F5" s="15"/>
      <c r="G5" s="15"/>
      <c r="H5" s="15"/>
      <c r="I5" s="15"/>
    </row>
    <row r="6" spans="1:10" ht="3" customHeight="1">
      <c r="A6" s="16"/>
      <c r="B6" s="43"/>
      <c r="C6" s="25"/>
      <c r="D6" s="25"/>
      <c r="E6" s="25"/>
      <c r="F6" s="25"/>
      <c r="G6" s="25"/>
      <c r="H6" s="25"/>
      <c r="I6" s="25"/>
    </row>
    <row r="7" spans="1:10" s="14" customFormat="1" ht="16.5" customHeight="1">
      <c r="A7" s="326" t="s">
        <v>50</v>
      </c>
      <c r="B7" s="328" t="s">
        <v>74</v>
      </c>
      <c r="C7" s="44"/>
      <c r="D7" s="103" t="s">
        <v>52</v>
      </c>
      <c r="E7" s="104"/>
      <c r="F7" s="104"/>
      <c r="G7" s="104"/>
      <c r="H7" s="35"/>
      <c r="I7" s="105" t="s">
        <v>53</v>
      </c>
    </row>
    <row r="8" spans="1:10" s="14" customFormat="1" ht="2.1" customHeight="1">
      <c r="A8" s="327"/>
      <c r="B8" s="328"/>
      <c r="C8" s="44"/>
      <c r="D8" s="106"/>
      <c r="E8" s="106"/>
      <c r="F8" s="106"/>
      <c r="G8" s="106"/>
      <c r="H8" s="104"/>
      <c r="I8" s="106"/>
    </row>
    <row r="9" spans="1:10" s="14" customFormat="1" ht="9.6" customHeight="1">
      <c r="A9" s="327"/>
      <c r="B9" s="328"/>
      <c r="C9" s="44"/>
      <c r="D9" s="47" t="s">
        <v>54</v>
      </c>
      <c r="E9" s="328" t="s">
        <v>75</v>
      </c>
      <c r="F9" s="328" t="s">
        <v>76</v>
      </c>
      <c r="G9" s="328" t="s">
        <v>77</v>
      </c>
      <c r="H9" s="312"/>
      <c r="I9" s="328" t="s">
        <v>78</v>
      </c>
    </row>
    <row r="10" spans="1:10" s="14" customFormat="1" ht="9.6" customHeight="1">
      <c r="A10" s="327"/>
      <c r="B10" s="47"/>
      <c r="C10" s="44"/>
      <c r="D10" s="47"/>
      <c r="E10" s="325"/>
      <c r="F10" s="325"/>
      <c r="G10" s="325"/>
      <c r="H10" s="312"/>
      <c r="I10" s="325"/>
    </row>
    <row r="11" spans="1:10" s="14" customFormat="1" ht="9.6" customHeight="1">
      <c r="A11" s="327"/>
      <c r="B11" s="47"/>
      <c r="C11" s="44"/>
      <c r="D11" s="47"/>
      <c r="E11" s="325"/>
      <c r="F11" s="325"/>
      <c r="G11" s="325"/>
      <c r="H11" s="312"/>
      <c r="I11" s="312"/>
    </row>
    <row r="12" spans="1:10" ht="3" customHeight="1">
      <c r="A12" s="15"/>
      <c r="B12" s="42"/>
      <c r="C12" s="42"/>
      <c r="D12" s="42"/>
      <c r="E12" s="42"/>
      <c r="F12" s="42"/>
      <c r="G12" s="42"/>
      <c r="H12" s="42"/>
      <c r="I12" s="42"/>
    </row>
    <row r="13" spans="1:10" ht="3" customHeight="1">
      <c r="A13" s="16"/>
      <c r="B13" s="48"/>
      <c r="C13" s="48"/>
      <c r="D13" s="48"/>
      <c r="E13" s="48"/>
      <c r="F13" s="48"/>
      <c r="G13" s="48"/>
      <c r="H13" s="48"/>
      <c r="I13" s="48"/>
    </row>
    <row r="14" spans="1:10" ht="8.65" customHeight="1">
      <c r="A14" s="17">
        <v>2001</v>
      </c>
      <c r="B14" s="48"/>
      <c r="C14" s="48"/>
      <c r="D14" s="52"/>
      <c r="E14" s="50"/>
      <c r="F14" s="48"/>
      <c r="G14" s="50"/>
      <c r="H14" s="48"/>
      <c r="I14" s="48"/>
    </row>
    <row r="15" spans="1:10" s="20" customFormat="1" ht="9" customHeight="1">
      <c r="A15" s="51" t="s">
        <v>7</v>
      </c>
      <c r="B15" s="52">
        <f>SUM(B17:B48)</f>
        <v>1301.1780000000001</v>
      </c>
      <c r="C15" s="52"/>
      <c r="D15" s="52">
        <f>SUM(D17:D48)</f>
        <v>24647.542999999998</v>
      </c>
      <c r="E15" s="52">
        <f>SUM(E17:E48)</f>
        <v>11088.963</v>
      </c>
      <c r="F15" s="52">
        <f>SUM(F17:F48)</f>
        <v>13558.579999999998</v>
      </c>
      <c r="G15" s="52" t="s">
        <v>62</v>
      </c>
      <c r="H15" s="52"/>
      <c r="I15" s="52">
        <f>SUM(I17:I48)</f>
        <v>3875.322000000001</v>
      </c>
    </row>
    <row r="16" spans="1:10" s="20" customFormat="1" ht="3.95" customHeight="1">
      <c r="A16" s="51"/>
      <c r="B16" s="52"/>
      <c r="C16" s="52"/>
      <c r="D16" s="52"/>
      <c r="E16" s="52"/>
      <c r="F16" s="52"/>
      <c r="G16" s="52"/>
      <c r="H16" s="52"/>
      <c r="I16" s="52"/>
    </row>
    <row r="17" spans="1:9" s="20" customFormat="1" ht="9" customHeight="1">
      <c r="A17" s="21" t="s">
        <v>8</v>
      </c>
      <c r="B17" s="55">
        <v>12.998999999999999</v>
      </c>
      <c r="C17" s="55"/>
      <c r="D17" s="55">
        <f t="shared" ref="D17:D48" si="0">SUM(E17:G17)</f>
        <v>68.537999999999997</v>
      </c>
      <c r="E17" s="55">
        <v>58.005000000000003</v>
      </c>
      <c r="F17" s="55">
        <v>10.532999999999999</v>
      </c>
      <c r="G17" s="55" t="s">
        <v>62</v>
      </c>
      <c r="H17" s="55"/>
      <c r="I17" s="55">
        <v>43.838999999999999</v>
      </c>
    </row>
    <row r="18" spans="1:9" s="20" customFormat="1" ht="9" customHeight="1">
      <c r="A18" s="21" t="s">
        <v>9</v>
      </c>
      <c r="B18" s="56">
        <v>11.351000000000001</v>
      </c>
      <c r="C18" s="56"/>
      <c r="D18" s="56">
        <f t="shared" si="0"/>
        <v>156.69100000000003</v>
      </c>
      <c r="E18" s="56">
        <v>143.10100000000003</v>
      </c>
      <c r="F18" s="56">
        <v>13.59</v>
      </c>
      <c r="G18" s="56" t="s">
        <v>62</v>
      </c>
      <c r="H18" s="56"/>
      <c r="I18" s="56">
        <v>112.07899999999999</v>
      </c>
    </row>
    <row r="19" spans="1:9" s="20" customFormat="1" ht="9" customHeight="1">
      <c r="A19" s="21" t="s">
        <v>10</v>
      </c>
      <c r="B19" s="56">
        <v>5.5940000000000003</v>
      </c>
      <c r="C19" s="56"/>
      <c r="D19" s="56">
        <f t="shared" si="0"/>
        <v>143.11700000000002</v>
      </c>
      <c r="E19" s="56">
        <v>128.67600000000002</v>
      </c>
      <c r="F19" s="56">
        <v>14.441000000000001</v>
      </c>
      <c r="G19" s="56" t="s">
        <v>62</v>
      </c>
      <c r="H19" s="56"/>
      <c r="I19" s="56">
        <v>22.888999999999999</v>
      </c>
    </row>
    <row r="20" spans="1:9" s="20" customFormat="1" ht="9" customHeight="1">
      <c r="A20" s="23" t="s">
        <v>11</v>
      </c>
      <c r="B20" s="58">
        <v>11.876000000000001</v>
      </c>
      <c r="C20" s="58"/>
      <c r="D20" s="58">
        <f t="shared" si="0"/>
        <v>351.48599999999999</v>
      </c>
      <c r="E20" s="58">
        <v>162.238</v>
      </c>
      <c r="F20" s="58">
        <v>189.24799999999999</v>
      </c>
      <c r="G20" s="58" t="s">
        <v>62</v>
      </c>
      <c r="H20" s="58"/>
      <c r="I20" s="58">
        <v>24.745999999999999</v>
      </c>
    </row>
    <row r="21" spans="1:9" s="20" customFormat="1" ht="9" customHeight="1">
      <c r="A21" s="21" t="s">
        <v>12</v>
      </c>
      <c r="B21" s="56">
        <v>28.291</v>
      </c>
      <c r="C21" s="56"/>
      <c r="D21" s="56">
        <f t="shared" si="0"/>
        <v>478.01900000000001</v>
      </c>
      <c r="E21" s="56">
        <v>348.30400000000003</v>
      </c>
      <c r="F21" s="56">
        <v>129.715</v>
      </c>
      <c r="G21" s="56" t="s">
        <v>62</v>
      </c>
      <c r="H21" s="56"/>
      <c r="I21" s="56">
        <v>142.71799999999999</v>
      </c>
    </row>
    <row r="22" spans="1:9" s="20" customFormat="1" ht="9" customHeight="1">
      <c r="A22" s="21" t="s">
        <v>13</v>
      </c>
      <c r="B22" s="56">
        <v>11.475</v>
      </c>
      <c r="C22" s="56"/>
      <c r="D22" s="56">
        <f t="shared" si="0"/>
        <v>89.725999999999999</v>
      </c>
      <c r="E22" s="56">
        <v>65.605000000000004</v>
      </c>
      <c r="F22" s="56">
        <v>24.120999999999999</v>
      </c>
      <c r="G22" s="56" t="s">
        <v>62</v>
      </c>
      <c r="H22" s="56"/>
      <c r="I22" s="56">
        <v>27.317</v>
      </c>
    </row>
    <row r="23" spans="1:9" s="20" customFormat="1" ht="9" customHeight="1">
      <c r="A23" s="21" t="s">
        <v>14</v>
      </c>
      <c r="B23" s="56">
        <v>37.453000000000003</v>
      </c>
      <c r="C23" s="56"/>
      <c r="D23" s="56">
        <f t="shared" si="0"/>
        <v>2497.8140000000003</v>
      </c>
      <c r="E23" s="56">
        <v>608.64300000000003</v>
      </c>
      <c r="F23" s="56">
        <v>1889.171</v>
      </c>
      <c r="G23" s="56" t="s">
        <v>62</v>
      </c>
      <c r="H23" s="56"/>
      <c r="I23" s="56">
        <v>56</v>
      </c>
    </row>
    <row r="24" spans="1:9" s="20" customFormat="1" ht="9" customHeight="1">
      <c r="A24" s="23" t="s">
        <v>15</v>
      </c>
      <c r="B24" s="58">
        <v>40.317</v>
      </c>
      <c r="C24" s="58"/>
      <c r="D24" s="58">
        <f t="shared" si="0"/>
        <v>404.70200000000006</v>
      </c>
      <c r="E24" s="58">
        <v>268.83700000000005</v>
      </c>
      <c r="F24" s="58">
        <v>135.86500000000001</v>
      </c>
      <c r="G24" s="58" t="s">
        <v>62</v>
      </c>
      <c r="H24" s="58"/>
      <c r="I24" s="58">
        <v>95.168000000000006</v>
      </c>
    </row>
    <row r="25" spans="1:9" s="20" customFormat="1" ht="9" customHeight="1">
      <c r="A25" s="21" t="s">
        <v>16</v>
      </c>
      <c r="B25" s="56">
        <v>13.071999999999999</v>
      </c>
      <c r="C25" s="56"/>
      <c r="D25" s="56">
        <f t="shared" si="0"/>
        <v>906.44399999999996</v>
      </c>
      <c r="E25" s="56">
        <v>906.44399999999996</v>
      </c>
      <c r="F25" s="56">
        <v>0</v>
      </c>
      <c r="G25" s="56" t="s">
        <v>62</v>
      </c>
      <c r="H25" s="56"/>
      <c r="I25" s="56">
        <v>812.28800000000001</v>
      </c>
    </row>
    <row r="26" spans="1:9" s="20" customFormat="1" ht="9" customHeight="1">
      <c r="A26" s="21" t="s">
        <v>17</v>
      </c>
      <c r="B26" s="56">
        <v>74.99799999999999</v>
      </c>
      <c r="C26" s="56"/>
      <c r="D26" s="56">
        <f t="shared" si="0"/>
        <v>455.06700000000001</v>
      </c>
      <c r="E26" s="56">
        <v>281.01900000000001</v>
      </c>
      <c r="F26" s="56">
        <v>174.048</v>
      </c>
      <c r="G26" s="56" t="s">
        <v>62</v>
      </c>
      <c r="H26" s="56"/>
      <c r="I26" s="56">
        <v>57.975000000000001</v>
      </c>
    </row>
    <row r="27" spans="1:9" s="20" customFormat="1" ht="9" customHeight="1">
      <c r="A27" s="21" t="s">
        <v>18</v>
      </c>
      <c r="B27" s="56">
        <v>113.602</v>
      </c>
      <c r="C27" s="56"/>
      <c r="D27" s="56">
        <f t="shared" si="0"/>
        <v>991.61</v>
      </c>
      <c r="E27" s="56">
        <v>250.50900000000001</v>
      </c>
      <c r="F27" s="56">
        <v>741.101</v>
      </c>
      <c r="G27" s="56" t="s">
        <v>62</v>
      </c>
      <c r="H27" s="56"/>
      <c r="I27" s="56">
        <v>121.524</v>
      </c>
    </row>
    <row r="28" spans="1:9" s="20" customFormat="1" ht="9" customHeight="1">
      <c r="A28" s="23" t="s">
        <v>19</v>
      </c>
      <c r="B28" s="58">
        <v>77.454999999999998</v>
      </c>
      <c r="C28" s="58"/>
      <c r="D28" s="58">
        <f t="shared" si="0"/>
        <v>1570.277</v>
      </c>
      <c r="E28" s="58">
        <v>472.13</v>
      </c>
      <c r="F28" s="58">
        <v>1098.1469999999999</v>
      </c>
      <c r="G28" s="58" t="s">
        <v>62</v>
      </c>
      <c r="H28" s="58"/>
      <c r="I28" s="58">
        <v>45.226999999999997</v>
      </c>
    </row>
    <row r="29" spans="1:9" s="20" customFormat="1" ht="9" customHeight="1">
      <c r="A29" s="21" t="s">
        <v>20</v>
      </c>
      <c r="B29" s="56">
        <v>31.244</v>
      </c>
      <c r="C29" s="56"/>
      <c r="D29" s="56">
        <f t="shared" si="0"/>
        <v>874.15900000000011</v>
      </c>
      <c r="E29" s="56">
        <v>218.93900000000002</v>
      </c>
      <c r="F29" s="56">
        <v>655.22</v>
      </c>
      <c r="G29" s="56" t="s">
        <v>62</v>
      </c>
      <c r="H29" s="56"/>
      <c r="I29" s="56">
        <v>38.899000000000001</v>
      </c>
    </row>
    <row r="30" spans="1:9" s="20" customFormat="1" ht="9" customHeight="1">
      <c r="A30" s="21" t="s">
        <v>21</v>
      </c>
      <c r="B30" s="56">
        <v>91.808999999999997</v>
      </c>
      <c r="C30" s="56"/>
      <c r="D30" s="56">
        <f t="shared" si="0"/>
        <v>718.07400000000007</v>
      </c>
      <c r="E30" s="56">
        <v>433.64600000000002</v>
      </c>
      <c r="F30" s="56">
        <v>284.428</v>
      </c>
      <c r="G30" s="56" t="s">
        <v>62</v>
      </c>
      <c r="H30" s="56"/>
      <c r="I30" s="56">
        <v>342.71800000000002</v>
      </c>
    </row>
    <row r="31" spans="1:9" s="20" customFormat="1" ht="9" customHeight="1">
      <c r="A31" s="21" t="s">
        <v>22</v>
      </c>
      <c r="B31" s="56">
        <v>27.603000000000002</v>
      </c>
      <c r="C31" s="56"/>
      <c r="D31" s="56">
        <f t="shared" si="0"/>
        <v>1233.7269999999999</v>
      </c>
      <c r="E31" s="56">
        <v>226.572</v>
      </c>
      <c r="F31" s="56">
        <v>1007.155</v>
      </c>
      <c r="G31" s="56" t="s">
        <v>62</v>
      </c>
      <c r="H31" s="56"/>
      <c r="I31" s="56">
        <v>443.04500000000002</v>
      </c>
    </row>
    <row r="32" spans="1:9" s="20" customFormat="1" ht="9" customHeight="1">
      <c r="A32" s="23" t="s">
        <v>23</v>
      </c>
      <c r="B32" s="58">
        <v>73.376000000000005</v>
      </c>
      <c r="C32" s="58"/>
      <c r="D32" s="58">
        <f t="shared" si="0"/>
        <v>1259.0239999999999</v>
      </c>
      <c r="E32" s="58">
        <v>328.91199999999998</v>
      </c>
      <c r="F32" s="58">
        <v>930.11199999999997</v>
      </c>
      <c r="G32" s="58" t="s">
        <v>62</v>
      </c>
      <c r="H32" s="58"/>
      <c r="I32" s="58">
        <v>142.136</v>
      </c>
    </row>
    <row r="33" spans="1:9" s="20" customFormat="1" ht="9" customHeight="1">
      <c r="A33" s="21" t="s">
        <v>24</v>
      </c>
      <c r="B33" s="56">
        <v>35.822000000000003</v>
      </c>
      <c r="C33" s="56"/>
      <c r="D33" s="56">
        <f t="shared" si="0"/>
        <v>273.84399999999999</v>
      </c>
      <c r="E33" s="56">
        <v>127.31599999999999</v>
      </c>
      <c r="F33" s="56">
        <v>146.52799999999999</v>
      </c>
      <c r="G33" s="56" t="s">
        <v>62</v>
      </c>
      <c r="H33" s="56"/>
      <c r="I33" s="56">
        <v>39.26</v>
      </c>
    </row>
    <row r="34" spans="1:9" s="20" customFormat="1" ht="9" customHeight="1">
      <c r="A34" s="21" t="s">
        <v>25</v>
      </c>
      <c r="B34" s="56">
        <v>39.414000000000001</v>
      </c>
      <c r="C34" s="56"/>
      <c r="D34" s="56">
        <f t="shared" si="0"/>
        <v>442.64</v>
      </c>
      <c r="E34" s="56">
        <v>228.17099999999999</v>
      </c>
      <c r="F34" s="56">
        <v>214.46899999999999</v>
      </c>
      <c r="G34" s="56" t="s">
        <v>62</v>
      </c>
      <c r="H34" s="56"/>
      <c r="I34" s="56">
        <v>33.804000000000002</v>
      </c>
    </row>
    <row r="35" spans="1:9" s="20" customFormat="1" ht="9" customHeight="1">
      <c r="A35" s="21" t="s">
        <v>26</v>
      </c>
      <c r="B35" s="56">
        <v>18.95</v>
      </c>
      <c r="C35" s="56"/>
      <c r="D35" s="56">
        <f t="shared" si="0"/>
        <v>265.73899999999998</v>
      </c>
      <c r="E35" s="56">
        <v>162.273</v>
      </c>
      <c r="F35" s="56">
        <v>103.46599999999999</v>
      </c>
      <c r="G35" s="56" t="s">
        <v>62</v>
      </c>
      <c r="H35" s="56"/>
      <c r="I35" s="56">
        <v>255.065</v>
      </c>
    </row>
    <row r="36" spans="1:9" s="20" customFormat="1" ht="9" customHeight="1">
      <c r="A36" s="23" t="s">
        <v>27</v>
      </c>
      <c r="B36" s="58">
        <v>86.989000000000004</v>
      </c>
      <c r="C36" s="58"/>
      <c r="D36" s="58">
        <f t="shared" si="0"/>
        <v>2381.5160000000001</v>
      </c>
      <c r="E36" s="58">
        <v>801.21800000000007</v>
      </c>
      <c r="F36" s="58">
        <v>1580.298</v>
      </c>
      <c r="G36" s="58" t="s">
        <v>62</v>
      </c>
      <c r="H36" s="58"/>
      <c r="I36" s="58">
        <v>48.703000000000003</v>
      </c>
    </row>
    <row r="37" spans="1:9" s="20" customFormat="1" ht="9" customHeight="1">
      <c r="A37" s="21" t="s">
        <v>28</v>
      </c>
      <c r="B37" s="56">
        <v>42.81</v>
      </c>
      <c r="C37" s="56"/>
      <c r="D37" s="56">
        <f t="shared" si="0"/>
        <v>1583.279</v>
      </c>
      <c r="E37" s="56">
        <v>338.24700000000001</v>
      </c>
      <c r="F37" s="56">
        <v>1245.0319999999999</v>
      </c>
      <c r="G37" s="56" t="s">
        <v>62</v>
      </c>
      <c r="H37" s="56"/>
      <c r="I37" s="56">
        <v>93.376999999999995</v>
      </c>
    </row>
    <row r="38" spans="1:9" s="20" customFormat="1" ht="9" customHeight="1">
      <c r="A38" s="21" t="s">
        <v>29</v>
      </c>
      <c r="B38" s="56">
        <v>24.88</v>
      </c>
      <c r="C38" s="56"/>
      <c r="D38" s="56">
        <f t="shared" si="0"/>
        <v>312.81299999999999</v>
      </c>
      <c r="E38" s="56">
        <v>66.209999999999994</v>
      </c>
      <c r="F38" s="56">
        <v>246.60300000000001</v>
      </c>
      <c r="G38" s="56" t="s">
        <v>62</v>
      </c>
      <c r="H38" s="56"/>
      <c r="I38" s="56">
        <v>50.545000000000002</v>
      </c>
    </row>
    <row r="39" spans="1:9" s="20" customFormat="1" ht="9" customHeight="1">
      <c r="A39" s="21" t="s">
        <v>30</v>
      </c>
      <c r="B39" s="56">
        <v>3.62</v>
      </c>
      <c r="C39" s="56"/>
      <c r="D39" s="56">
        <f t="shared" si="0"/>
        <v>251.29500000000002</v>
      </c>
      <c r="E39" s="56">
        <v>121.081</v>
      </c>
      <c r="F39" s="56">
        <v>130.214</v>
      </c>
      <c r="G39" s="56" t="s">
        <v>62</v>
      </c>
      <c r="H39" s="56"/>
      <c r="I39" s="56">
        <v>42.673000000000002</v>
      </c>
    </row>
    <row r="40" spans="1:9" s="20" customFormat="1" ht="9" customHeight="1">
      <c r="A40" s="23" t="s">
        <v>31</v>
      </c>
      <c r="B40" s="58">
        <v>74.932000000000002</v>
      </c>
      <c r="C40" s="58"/>
      <c r="D40" s="58">
        <f t="shared" si="0"/>
        <v>990.27600000000007</v>
      </c>
      <c r="E40" s="58">
        <v>355.33600000000001</v>
      </c>
      <c r="F40" s="58">
        <v>634.94000000000005</v>
      </c>
      <c r="G40" s="58" t="s">
        <v>62</v>
      </c>
      <c r="H40" s="58"/>
      <c r="I40" s="58">
        <v>77.721999999999994</v>
      </c>
    </row>
    <row r="41" spans="1:9" s="20" customFormat="1" ht="9" customHeight="1">
      <c r="A41" s="21" t="s">
        <v>32</v>
      </c>
      <c r="B41" s="56">
        <v>65.548000000000002</v>
      </c>
      <c r="C41" s="56"/>
      <c r="D41" s="56">
        <f t="shared" si="0"/>
        <v>828.39499999999998</v>
      </c>
      <c r="E41" s="56">
        <v>480.69099999999997</v>
      </c>
      <c r="F41" s="56">
        <v>347.70400000000001</v>
      </c>
      <c r="G41" s="56" t="s">
        <v>62</v>
      </c>
      <c r="H41" s="56"/>
      <c r="I41" s="56">
        <v>73.444999999999993</v>
      </c>
    </row>
    <row r="42" spans="1:9" s="20" customFormat="1" ht="9" customHeight="1">
      <c r="A42" s="21" t="s">
        <v>33</v>
      </c>
      <c r="B42" s="56">
        <v>32.158999999999999</v>
      </c>
      <c r="C42" s="56"/>
      <c r="D42" s="56">
        <f t="shared" si="0"/>
        <v>570.72500000000002</v>
      </c>
      <c r="E42" s="56">
        <v>404.11500000000001</v>
      </c>
      <c r="F42" s="56">
        <v>166.61</v>
      </c>
      <c r="G42" s="56" t="s">
        <v>62</v>
      </c>
      <c r="H42" s="56"/>
      <c r="I42" s="56">
        <v>124.93600000000001</v>
      </c>
    </row>
    <row r="43" spans="1:9" s="20" customFormat="1" ht="9" customHeight="1">
      <c r="A43" s="21" t="s">
        <v>34</v>
      </c>
      <c r="B43" s="56">
        <v>6.0590000000000002</v>
      </c>
      <c r="C43" s="56"/>
      <c r="D43" s="56">
        <f t="shared" si="0"/>
        <v>302.07900000000001</v>
      </c>
      <c r="E43" s="56">
        <v>302.07900000000001</v>
      </c>
      <c r="F43" s="56">
        <v>0</v>
      </c>
      <c r="G43" s="56" t="s">
        <v>62</v>
      </c>
      <c r="H43" s="56"/>
      <c r="I43" s="56">
        <v>53.567</v>
      </c>
    </row>
    <row r="44" spans="1:9" s="20" customFormat="1" ht="9" customHeight="1">
      <c r="A44" s="23" t="s">
        <v>35</v>
      </c>
      <c r="B44" s="58">
        <v>69.86</v>
      </c>
      <c r="C44" s="58"/>
      <c r="D44" s="58">
        <f t="shared" si="0"/>
        <v>699.19</v>
      </c>
      <c r="E44" s="58">
        <v>461.81</v>
      </c>
      <c r="F44" s="58">
        <v>237.38</v>
      </c>
      <c r="G44" s="58" t="s">
        <v>62</v>
      </c>
      <c r="H44" s="58"/>
      <c r="I44" s="58">
        <v>136.21600000000001</v>
      </c>
    </row>
    <row r="45" spans="1:9" s="20" customFormat="1" ht="9" customHeight="1">
      <c r="A45" s="21" t="s">
        <v>36</v>
      </c>
      <c r="B45" s="56">
        <v>5.7759999999999998</v>
      </c>
      <c r="C45" s="56"/>
      <c r="D45" s="56">
        <f t="shared" si="0"/>
        <v>137.31100000000001</v>
      </c>
      <c r="E45" s="56">
        <v>51.722000000000001</v>
      </c>
      <c r="F45" s="56">
        <v>85.588999999999999</v>
      </c>
      <c r="G45" s="56" t="s">
        <v>62</v>
      </c>
      <c r="H45" s="56"/>
      <c r="I45" s="56">
        <v>9.907</v>
      </c>
    </row>
    <row r="46" spans="1:9" s="20" customFormat="1" ht="9" customHeight="1">
      <c r="A46" s="21" t="s">
        <v>37</v>
      </c>
      <c r="B46" s="56">
        <v>80.471000000000004</v>
      </c>
      <c r="C46" s="56"/>
      <c r="D46" s="56">
        <f t="shared" si="0"/>
        <v>2044.752</v>
      </c>
      <c r="E46" s="56">
        <v>1867.51</v>
      </c>
      <c r="F46" s="56">
        <v>177.24199999999999</v>
      </c>
      <c r="G46" s="56" t="s">
        <v>62</v>
      </c>
      <c r="H46" s="56"/>
      <c r="I46" s="56">
        <v>197.72499999999999</v>
      </c>
    </row>
    <row r="47" spans="1:9" s="20" customFormat="1" ht="9" customHeight="1">
      <c r="A47" s="21" t="s">
        <v>38</v>
      </c>
      <c r="B47" s="56">
        <v>8.7799999999999994</v>
      </c>
      <c r="C47" s="56"/>
      <c r="D47" s="56">
        <f t="shared" si="0"/>
        <v>623.37</v>
      </c>
      <c r="E47" s="56">
        <v>203.24699999999999</v>
      </c>
      <c r="F47" s="56">
        <v>420.12299999999999</v>
      </c>
      <c r="G47" s="56" t="s">
        <v>62</v>
      </c>
      <c r="H47" s="56"/>
      <c r="I47" s="56">
        <v>75.801000000000002</v>
      </c>
    </row>
    <row r="48" spans="1:9" s="20" customFormat="1" ht="9" customHeight="1">
      <c r="A48" s="23" t="s">
        <v>39</v>
      </c>
      <c r="B48" s="58">
        <v>42.592999999999996</v>
      </c>
      <c r="C48" s="58"/>
      <c r="D48" s="58">
        <f t="shared" si="0"/>
        <v>741.84399999999994</v>
      </c>
      <c r="E48" s="58">
        <v>216.357</v>
      </c>
      <c r="F48" s="58">
        <v>525.48699999999997</v>
      </c>
      <c r="G48" s="58" t="s">
        <v>62</v>
      </c>
      <c r="H48" s="58"/>
      <c r="I48" s="58">
        <v>34.008000000000003</v>
      </c>
    </row>
    <row r="49" spans="1:9" s="19" customFormat="1" ht="9" customHeight="1">
      <c r="A49" s="60"/>
      <c r="B49" s="61"/>
      <c r="C49" s="62"/>
      <c r="D49" s="61"/>
      <c r="E49" s="61"/>
      <c r="F49" s="61"/>
      <c r="G49" s="61"/>
      <c r="H49" s="61"/>
      <c r="I49" s="61"/>
    </row>
    <row r="50" spans="1:9" ht="8.65" customHeight="1">
      <c r="A50" s="17">
        <v>2002</v>
      </c>
      <c r="B50" s="63"/>
      <c r="C50" s="63"/>
      <c r="D50" s="52"/>
      <c r="E50" s="63"/>
      <c r="F50" s="63"/>
      <c r="G50" s="63"/>
      <c r="H50" s="63"/>
      <c r="I50" s="63"/>
    </row>
    <row r="51" spans="1:9" s="20" customFormat="1" ht="9" customHeight="1">
      <c r="A51" s="51" t="s">
        <v>7</v>
      </c>
      <c r="B51" s="52">
        <f>SUM(B53:B84)</f>
        <v>1449.2710000000002</v>
      </c>
      <c r="C51" s="52"/>
      <c r="D51" s="52">
        <f>SUM(D53:D84)</f>
        <v>28477.294000000002</v>
      </c>
      <c r="E51" s="52">
        <f>SUM(E53:E84)</f>
        <v>12167.307999999999</v>
      </c>
      <c r="F51" s="52">
        <f>SUM(F53:F84)</f>
        <v>16309.986000000001</v>
      </c>
      <c r="G51" s="52" t="s">
        <v>62</v>
      </c>
      <c r="H51" s="52"/>
      <c r="I51" s="52">
        <f>SUM(I53:I84)</f>
        <v>3763.4650000000001</v>
      </c>
    </row>
    <row r="52" spans="1:9" s="20" customFormat="1" ht="3.95" customHeight="1">
      <c r="A52" s="51"/>
      <c r="B52" s="52"/>
      <c r="C52" s="52"/>
      <c r="D52" s="52"/>
      <c r="E52" s="52"/>
      <c r="F52" s="52"/>
      <c r="G52" s="52"/>
      <c r="H52" s="52"/>
      <c r="I52" s="52"/>
    </row>
    <row r="53" spans="1:9" s="20" customFormat="1" ht="9" customHeight="1">
      <c r="A53" s="21" t="s">
        <v>8</v>
      </c>
      <c r="B53" s="55">
        <v>13.622</v>
      </c>
      <c r="C53" s="55"/>
      <c r="D53" s="55">
        <f t="shared" ref="D53:D84" si="1">SUM(E53:G53)</f>
        <v>77.510000000000005</v>
      </c>
      <c r="E53" s="55">
        <v>61.386000000000003</v>
      </c>
      <c r="F53" s="55">
        <v>16.123999999999999</v>
      </c>
      <c r="G53" s="55" t="s">
        <v>62</v>
      </c>
      <c r="H53" s="55"/>
      <c r="I53" s="55">
        <v>53.999000000000002</v>
      </c>
    </row>
    <row r="54" spans="1:9" s="20" customFormat="1" ht="9" customHeight="1">
      <c r="A54" s="21" t="s">
        <v>9</v>
      </c>
      <c r="B54" s="56">
        <v>10.113</v>
      </c>
      <c r="C54" s="56"/>
      <c r="D54" s="56">
        <f t="shared" si="1"/>
        <v>182.244</v>
      </c>
      <c r="E54" s="56">
        <v>164.358</v>
      </c>
      <c r="F54" s="56">
        <v>17.885999999999999</v>
      </c>
      <c r="G54" s="56" t="s">
        <v>62</v>
      </c>
      <c r="H54" s="56"/>
      <c r="I54" s="56">
        <v>43.542999999999999</v>
      </c>
    </row>
    <row r="55" spans="1:9" s="20" customFormat="1" ht="9" customHeight="1">
      <c r="A55" s="21" t="s">
        <v>10</v>
      </c>
      <c r="B55" s="56">
        <v>5.7919999999999998</v>
      </c>
      <c r="C55" s="56"/>
      <c r="D55" s="56">
        <f t="shared" si="1"/>
        <v>178.185</v>
      </c>
      <c r="E55" s="56">
        <v>159.74299999999999</v>
      </c>
      <c r="F55" s="56">
        <v>18.442</v>
      </c>
      <c r="G55" s="56" t="s">
        <v>62</v>
      </c>
      <c r="H55" s="56"/>
      <c r="I55" s="56">
        <v>20.981000000000002</v>
      </c>
    </row>
    <row r="56" spans="1:9" s="20" customFormat="1" ht="9" customHeight="1">
      <c r="A56" s="23" t="s">
        <v>11</v>
      </c>
      <c r="B56" s="58">
        <v>15.301</v>
      </c>
      <c r="C56" s="58"/>
      <c r="D56" s="58">
        <f t="shared" si="1"/>
        <v>410.51599999999996</v>
      </c>
      <c r="E56" s="58">
        <v>196.74699999999999</v>
      </c>
      <c r="F56" s="58">
        <v>213.76900000000001</v>
      </c>
      <c r="G56" s="58" t="s">
        <v>62</v>
      </c>
      <c r="H56" s="58"/>
      <c r="I56" s="58">
        <v>20.050999999999998</v>
      </c>
    </row>
    <row r="57" spans="1:9" s="20" customFormat="1" ht="9" customHeight="1">
      <c r="A57" s="21" t="s">
        <v>12</v>
      </c>
      <c r="B57" s="56">
        <v>33.485999999999997</v>
      </c>
      <c r="C57" s="56"/>
      <c r="D57" s="56">
        <f t="shared" si="1"/>
        <v>549.58500000000004</v>
      </c>
      <c r="E57" s="56">
        <v>404.03200000000004</v>
      </c>
      <c r="F57" s="56">
        <v>145.553</v>
      </c>
      <c r="G57" s="56" t="s">
        <v>62</v>
      </c>
      <c r="H57" s="56"/>
      <c r="I57" s="56">
        <v>129.94999999999999</v>
      </c>
    </row>
    <row r="58" spans="1:9" s="20" customFormat="1" ht="9" customHeight="1">
      <c r="A58" s="21" t="s">
        <v>13</v>
      </c>
      <c r="B58" s="56">
        <v>10.808999999999999</v>
      </c>
      <c r="C58" s="56"/>
      <c r="D58" s="56">
        <f t="shared" si="1"/>
        <v>105.75399999999999</v>
      </c>
      <c r="E58" s="56">
        <v>65.027000000000001</v>
      </c>
      <c r="F58" s="56">
        <v>40.726999999999997</v>
      </c>
      <c r="G58" s="56" t="s">
        <v>62</v>
      </c>
      <c r="H58" s="56"/>
      <c r="I58" s="56">
        <v>22.210999999999999</v>
      </c>
    </row>
    <row r="59" spans="1:9" s="20" customFormat="1" ht="9" customHeight="1">
      <c r="A59" s="21" t="s">
        <v>14</v>
      </c>
      <c r="B59" s="56">
        <v>45.614000000000004</v>
      </c>
      <c r="C59" s="56"/>
      <c r="D59" s="56">
        <f t="shared" si="1"/>
        <v>3353.8130000000001</v>
      </c>
      <c r="E59" s="56">
        <v>799.69</v>
      </c>
      <c r="F59" s="56">
        <v>2554.123</v>
      </c>
      <c r="G59" s="56" t="s">
        <v>62</v>
      </c>
      <c r="H59" s="56"/>
      <c r="I59" s="56">
        <v>50.651000000000003</v>
      </c>
    </row>
    <row r="60" spans="1:9" s="20" customFormat="1" ht="9" customHeight="1">
      <c r="A60" s="23" t="s">
        <v>15</v>
      </c>
      <c r="B60" s="58">
        <v>38.792000000000002</v>
      </c>
      <c r="C60" s="58"/>
      <c r="D60" s="58">
        <f t="shared" si="1"/>
        <v>473.255</v>
      </c>
      <c r="E60" s="58">
        <v>291.80399999999997</v>
      </c>
      <c r="F60" s="58">
        <v>181.45099999999999</v>
      </c>
      <c r="G60" s="58" t="s">
        <v>62</v>
      </c>
      <c r="H60" s="58"/>
      <c r="I60" s="58">
        <v>87.516999999999996</v>
      </c>
    </row>
    <row r="61" spans="1:9" s="20" customFormat="1" ht="9" customHeight="1">
      <c r="A61" s="21" t="s">
        <v>16</v>
      </c>
      <c r="B61" s="56">
        <v>9.65</v>
      </c>
      <c r="C61" s="56"/>
      <c r="D61" s="56">
        <f t="shared" si="1"/>
        <v>424.88299999999998</v>
      </c>
      <c r="E61" s="56">
        <v>424.88299999999998</v>
      </c>
      <c r="F61" s="56">
        <v>0</v>
      </c>
      <c r="G61" s="56" t="s">
        <v>62</v>
      </c>
      <c r="H61" s="56"/>
      <c r="I61" s="56">
        <v>858.298</v>
      </c>
    </row>
    <row r="62" spans="1:9" s="20" customFormat="1" ht="9" customHeight="1">
      <c r="A62" s="21" t="s">
        <v>17</v>
      </c>
      <c r="B62" s="56">
        <v>90.795999999999992</v>
      </c>
      <c r="C62" s="56"/>
      <c r="D62" s="56">
        <f t="shared" si="1"/>
        <v>521.45100000000002</v>
      </c>
      <c r="E62" s="56">
        <v>310.40699999999998</v>
      </c>
      <c r="F62" s="56">
        <v>211.04400000000001</v>
      </c>
      <c r="G62" s="56" t="s">
        <v>62</v>
      </c>
      <c r="H62" s="56"/>
      <c r="I62" s="56">
        <v>43.91</v>
      </c>
    </row>
    <row r="63" spans="1:9" s="20" customFormat="1" ht="9" customHeight="1">
      <c r="A63" s="21" t="s">
        <v>18</v>
      </c>
      <c r="B63" s="56">
        <v>105.60899999999999</v>
      </c>
      <c r="C63" s="56"/>
      <c r="D63" s="56">
        <f t="shared" si="1"/>
        <v>1130.595</v>
      </c>
      <c r="E63" s="56">
        <v>256.00399999999996</v>
      </c>
      <c r="F63" s="56">
        <v>874.59100000000001</v>
      </c>
      <c r="G63" s="56" t="s">
        <v>62</v>
      </c>
      <c r="H63" s="56"/>
      <c r="I63" s="56">
        <v>94.808999999999997</v>
      </c>
    </row>
    <row r="64" spans="1:9" s="20" customFormat="1" ht="9" customHeight="1">
      <c r="A64" s="23" t="s">
        <v>19</v>
      </c>
      <c r="B64" s="58">
        <v>105.65100000000001</v>
      </c>
      <c r="C64" s="58"/>
      <c r="D64" s="58">
        <f t="shared" si="1"/>
        <v>1803.44</v>
      </c>
      <c r="E64" s="58">
        <v>545.42399999999986</v>
      </c>
      <c r="F64" s="58">
        <v>1258.0160000000001</v>
      </c>
      <c r="G64" s="58" t="s">
        <v>62</v>
      </c>
      <c r="H64" s="58"/>
      <c r="I64" s="58">
        <v>39.771999999999998</v>
      </c>
    </row>
    <row r="65" spans="1:9" s="20" customFormat="1" ht="9" customHeight="1">
      <c r="A65" s="21" t="s">
        <v>20</v>
      </c>
      <c r="B65" s="56">
        <v>36.58</v>
      </c>
      <c r="C65" s="56"/>
      <c r="D65" s="56">
        <f t="shared" si="1"/>
        <v>1064.106</v>
      </c>
      <c r="E65" s="56">
        <v>259.726</v>
      </c>
      <c r="F65" s="56">
        <v>804.38</v>
      </c>
      <c r="G65" s="56" t="s">
        <v>62</v>
      </c>
      <c r="H65" s="56"/>
      <c r="I65" s="56">
        <v>37.811</v>
      </c>
    </row>
    <row r="66" spans="1:9" s="20" customFormat="1" ht="9" customHeight="1">
      <c r="A66" s="21" t="s">
        <v>21</v>
      </c>
      <c r="B66" s="56">
        <v>82.295000000000002</v>
      </c>
      <c r="C66" s="56"/>
      <c r="D66" s="56">
        <f t="shared" si="1"/>
        <v>759.91699999999992</v>
      </c>
      <c r="E66" s="56">
        <v>389.06799999999998</v>
      </c>
      <c r="F66" s="56">
        <v>370.84899999999999</v>
      </c>
      <c r="G66" s="56" t="s">
        <v>62</v>
      </c>
      <c r="H66" s="56"/>
      <c r="I66" s="56">
        <v>249.78100000000001</v>
      </c>
    </row>
    <row r="67" spans="1:9" s="20" customFormat="1" ht="9" customHeight="1">
      <c r="A67" s="21" t="s">
        <v>22</v>
      </c>
      <c r="B67" s="56">
        <v>27.763000000000002</v>
      </c>
      <c r="C67" s="56"/>
      <c r="D67" s="56">
        <f t="shared" si="1"/>
        <v>1499.1129999999998</v>
      </c>
      <c r="E67" s="56">
        <v>265.495</v>
      </c>
      <c r="F67" s="56">
        <v>1233.6179999999999</v>
      </c>
      <c r="G67" s="56" t="s">
        <v>62</v>
      </c>
      <c r="H67" s="56"/>
      <c r="I67" s="56">
        <v>433.00200000000001</v>
      </c>
    </row>
    <row r="68" spans="1:9" s="20" customFormat="1" ht="9" customHeight="1">
      <c r="A68" s="23" t="s">
        <v>23</v>
      </c>
      <c r="B68" s="58">
        <v>73.567999999999998</v>
      </c>
      <c r="C68" s="58"/>
      <c r="D68" s="58">
        <f t="shared" si="1"/>
        <v>1508.0070000000001</v>
      </c>
      <c r="E68" s="58">
        <v>349.93100000000004</v>
      </c>
      <c r="F68" s="58">
        <v>1158.076</v>
      </c>
      <c r="G68" s="58" t="s">
        <v>62</v>
      </c>
      <c r="H68" s="58"/>
      <c r="I68" s="58">
        <v>94.034000000000006</v>
      </c>
    </row>
    <row r="69" spans="1:9" s="20" customFormat="1" ht="9" customHeight="1">
      <c r="A69" s="21" t="s">
        <v>24</v>
      </c>
      <c r="B69" s="56">
        <v>45.096000000000004</v>
      </c>
      <c r="C69" s="56"/>
      <c r="D69" s="56">
        <f t="shared" si="1"/>
        <v>420.20399999999995</v>
      </c>
      <c r="E69" s="56">
        <v>137.10499999999999</v>
      </c>
      <c r="F69" s="56">
        <v>283.09899999999999</v>
      </c>
      <c r="G69" s="56" t="s">
        <v>62</v>
      </c>
      <c r="H69" s="56"/>
      <c r="I69" s="56">
        <v>38.548000000000002</v>
      </c>
    </row>
    <row r="70" spans="1:9" s="20" customFormat="1" ht="9" customHeight="1">
      <c r="A70" s="21" t="s">
        <v>25</v>
      </c>
      <c r="B70" s="56">
        <v>39.591000000000001</v>
      </c>
      <c r="C70" s="56"/>
      <c r="D70" s="56">
        <f t="shared" si="1"/>
        <v>346.20799999999997</v>
      </c>
      <c r="E70" s="56">
        <v>243.54299999999998</v>
      </c>
      <c r="F70" s="56">
        <v>102.66500000000001</v>
      </c>
      <c r="G70" s="56" t="s">
        <v>62</v>
      </c>
      <c r="H70" s="56"/>
      <c r="I70" s="56">
        <v>33.58</v>
      </c>
    </row>
    <row r="71" spans="1:9" s="20" customFormat="1" ht="9" customHeight="1">
      <c r="A71" s="21" t="s">
        <v>26</v>
      </c>
      <c r="B71" s="56">
        <v>18.697000000000003</v>
      </c>
      <c r="C71" s="56"/>
      <c r="D71" s="56">
        <f t="shared" si="1"/>
        <v>299.48</v>
      </c>
      <c r="E71" s="56">
        <v>178.28700000000001</v>
      </c>
      <c r="F71" s="56">
        <v>121.193</v>
      </c>
      <c r="G71" s="56" t="s">
        <v>62</v>
      </c>
      <c r="H71" s="56"/>
      <c r="I71" s="56">
        <v>333.33199999999999</v>
      </c>
    </row>
    <row r="72" spans="1:9" s="20" customFormat="1" ht="9" customHeight="1">
      <c r="A72" s="23" t="s">
        <v>27</v>
      </c>
      <c r="B72" s="58">
        <v>117.46</v>
      </c>
      <c r="C72" s="58"/>
      <c r="D72" s="58">
        <f t="shared" si="1"/>
        <v>2671.2420000000002</v>
      </c>
      <c r="E72" s="58">
        <v>884.64600000000007</v>
      </c>
      <c r="F72" s="58">
        <v>1786.596</v>
      </c>
      <c r="G72" s="58" t="s">
        <v>62</v>
      </c>
      <c r="H72" s="58"/>
      <c r="I72" s="58">
        <v>40.893999999999998</v>
      </c>
    </row>
    <row r="73" spans="1:9" s="20" customFormat="1" ht="9" customHeight="1">
      <c r="A73" s="21" t="s">
        <v>28</v>
      </c>
      <c r="B73" s="56">
        <v>53.907000000000004</v>
      </c>
      <c r="C73" s="56"/>
      <c r="D73" s="56">
        <f t="shared" si="1"/>
        <v>1878.4369999999999</v>
      </c>
      <c r="E73" s="56">
        <v>423.67600000000004</v>
      </c>
      <c r="F73" s="56">
        <v>1454.761</v>
      </c>
      <c r="G73" s="56" t="s">
        <v>62</v>
      </c>
      <c r="H73" s="56"/>
      <c r="I73" s="56">
        <v>95.951999999999998</v>
      </c>
    </row>
    <row r="74" spans="1:9" s="20" customFormat="1" ht="9" customHeight="1">
      <c r="A74" s="21" t="s">
        <v>29</v>
      </c>
      <c r="B74" s="56">
        <v>30.266999999999999</v>
      </c>
      <c r="C74" s="56"/>
      <c r="D74" s="56">
        <f t="shared" si="1"/>
        <v>380.31</v>
      </c>
      <c r="E74" s="56">
        <v>73.539000000000001</v>
      </c>
      <c r="F74" s="56">
        <v>306.77100000000002</v>
      </c>
      <c r="G74" s="56" t="s">
        <v>62</v>
      </c>
      <c r="H74" s="56"/>
      <c r="I74" s="56">
        <v>55.158000000000001</v>
      </c>
    </row>
    <row r="75" spans="1:9" s="20" customFormat="1" ht="9" customHeight="1">
      <c r="A75" s="21" t="s">
        <v>30</v>
      </c>
      <c r="B75" s="56">
        <v>4.5519999999999996</v>
      </c>
      <c r="C75" s="56"/>
      <c r="D75" s="56">
        <f t="shared" si="1"/>
        <v>322.637</v>
      </c>
      <c r="E75" s="56">
        <v>154.55000000000001</v>
      </c>
      <c r="F75" s="56">
        <v>168.08699999999999</v>
      </c>
      <c r="G75" s="56" t="s">
        <v>62</v>
      </c>
      <c r="H75" s="56"/>
      <c r="I75" s="56">
        <v>45.695</v>
      </c>
    </row>
    <row r="76" spans="1:9" s="20" customFormat="1" ht="9" customHeight="1">
      <c r="A76" s="23" t="s">
        <v>31</v>
      </c>
      <c r="B76" s="58">
        <v>81.466000000000008</v>
      </c>
      <c r="C76" s="58"/>
      <c r="D76" s="58">
        <f t="shared" si="1"/>
        <v>1173.595</v>
      </c>
      <c r="E76" s="58">
        <v>459.52</v>
      </c>
      <c r="F76" s="58">
        <v>714.07500000000005</v>
      </c>
      <c r="G76" s="58" t="s">
        <v>62</v>
      </c>
      <c r="H76" s="58"/>
      <c r="I76" s="58">
        <v>106.459</v>
      </c>
    </row>
    <row r="77" spans="1:9" s="20" customFormat="1" ht="9" customHeight="1">
      <c r="A77" s="21" t="s">
        <v>32</v>
      </c>
      <c r="B77" s="56">
        <v>74.004000000000005</v>
      </c>
      <c r="C77" s="56"/>
      <c r="D77" s="56">
        <f t="shared" si="1"/>
        <v>956.59699999999998</v>
      </c>
      <c r="E77" s="56">
        <v>545.19000000000005</v>
      </c>
      <c r="F77" s="56">
        <v>411.40699999999998</v>
      </c>
      <c r="G77" s="56" t="s">
        <v>62</v>
      </c>
      <c r="H77" s="56"/>
      <c r="I77" s="56">
        <v>80.141999999999996</v>
      </c>
    </row>
    <row r="78" spans="1:9" s="20" customFormat="1" ht="9" customHeight="1">
      <c r="A78" s="21" t="s">
        <v>33</v>
      </c>
      <c r="B78" s="56">
        <v>33.016999999999996</v>
      </c>
      <c r="C78" s="56"/>
      <c r="D78" s="56">
        <f t="shared" si="1"/>
        <v>645.60899999999992</v>
      </c>
      <c r="E78" s="56">
        <v>435.00699999999995</v>
      </c>
      <c r="F78" s="56">
        <v>210.602</v>
      </c>
      <c r="G78" s="56" t="s">
        <v>62</v>
      </c>
      <c r="H78" s="56"/>
      <c r="I78" s="56">
        <v>123.754</v>
      </c>
    </row>
    <row r="79" spans="1:9" s="20" customFormat="1" ht="9" customHeight="1">
      <c r="A79" s="21" t="s">
        <v>34</v>
      </c>
      <c r="B79" s="56">
        <v>6.4819999999999993</v>
      </c>
      <c r="C79" s="56"/>
      <c r="D79" s="56">
        <f t="shared" si="1"/>
        <v>397.47899999999998</v>
      </c>
      <c r="E79" s="56">
        <v>397.47899999999998</v>
      </c>
      <c r="F79" s="56">
        <v>0</v>
      </c>
      <c r="G79" s="56" t="s">
        <v>62</v>
      </c>
      <c r="H79" s="56"/>
      <c r="I79" s="56">
        <v>62.944000000000003</v>
      </c>
    </row>
    <row r="80" spans="1:9" s="20" customFormat="1" ht="9" customHeight="1">
      <c r="A80" s="23" t="s">
        <v>35</v>
      </c>
      <c r="B80" s="58">
        <v>75.366</v>
      </c>
      <c r="C80" s="58"/>
      <c r="D80" s="58">
        <f t="shared" si="1"/>
        <v>809.28599999999994</v>
      </c>
      <c r="E80" s="58">
        <v>546.60699999999997</v>
      </c>
      <c r="F80" s="58">
        <v>262.67899999999997</v>
      </c>
      <c r="G80" s="58" t="s">
        <v>62</v>
      </c>
      <c r="H80" s="58"/>
      <c r="I80" s="58">
        <v>90.950999999999993</v>
      </c>
    </row>
    <row r="81" spans="1:9" s="20" customFormat="1" ht="9" customHeight="1">
      <c r="A81" s="21" t="s">
        <v>36</v>
      </c>
      <c r="B81" s="56">
        <v>5.28</v>
      </c>
      <c r="C81" s="56"/>
      <c r="D81" s="56">
        <f t="shared" si="1"/>
        <v>192.21299999999999</v>
      </c>
      <c r="E81" s="56">
        <v>64.756</v>
      </c>
      <c r="F81" s="56">
        <v>127.45699999999999</v>
      </c>
      <c r="G81" s="56" t="s">
        <v>62</v>
      </c>
      <c r="H81" s="56"/>
      <c r="I81" s="56">
        <v>10.871</v>
      </c>
    </row>
    <row r="82" spans="1:9" s="20" customFormat="1" ht="9" customHeight="1">
      <c r="A82" s="21" t="s">
        <v>37</v>
      </c>
      <c r="B82" s="56">
        <v>99.721999999999994</v>
      </c>
      <c r="C82" s="56"/>
      <c r="D82" s="56">
        <f t="shared" si="1"/>
        <v>2500.2810000000004</v>
      </c>
      <c r="E82" s="56">
        <v>2301.1060000000002</v>
      </c>
      <c r="F82" s="56">
        <v>199.17500000000001</v>
      </c>
      <c r="G82" s="56" t="s">
        <v>62</v>
      </c>
      <c r="H82" s="56"/>
      <c r="I82" s="56">
        <v>208.35599999999999</v>
      </c>
    </row>
    <row r="83" spans="1:9" s="20" customFormat="1" ht="9" customHeight="1">
      <c r="A83" s="21" t="s">
        <v>38</v>
      </c>
      <c r="B83" s="56">
        <v>11.486000000000001</v>
      </c>
      <c r="C83" s="56"/>
      <c r="D83" s="56">
        <f t="shared" si="1"/>
        <v>736.30799999999999</v>
      </c>
      <c r="E83" s="56">
        <v>236.66</v>
      </c>
      <c r="F83" s="56">
        <v>499.64800000000002</v>
      </c>
      <c r="G83" s="56" t="s">
        <v>62</v>
      </c>
      <c r="H83" s="56"/>
      <c r="I83" s="56">
        <v>130.92500000000001</v>
      </c>
    </row>
    <row r="84" spans="1:9" s="20" customFormat="1" ht="9" customHeight="1">
      <c r="A84" s="23" t="s">
        <v>39</v>
      </c>
      <c r="B84" s="58">
        <v>47.437000000000005</v>
      </c>
      <c r="C84" s="58"/>
      <c r="D84" s="58">
        <f t="shared" si="1"/>
        <v>705.03399999999988</v>
      </c>
      <c r="E84" s="58">
        <v>141.91199999999998</v>
      </c>
      <c r="F84" s="58">
        <v>563.12199999999996</v>
      </c>
      <c r="G84" s="58" t="s">
        <v>62</v>
      </c>
      <c r="H84" s="58"/>
      <c r="I84" s="58">
        <v>25.584</v>
      </c>
    </row>
    <row r="85" spans="1:9" s="19" customFormat="1" ht="9" customHeight="1">
      <c r="A85" s="60"/>
      <c r="B85" s="61"/>
      <c r="C85" s="62"/>
      <c r="D85" s="61"/>
      <c r="E85" s="61"/>
      <c r="F85" s="61"/>
      <c r="G85" s="61"/>
      <c r="H85" s="61"/>
      <c r="I85" s="61"/>
    </row>
    <row r="86" spans="1:9" ht="8.65" customHeight="1">
      <c r="A86" s="17">
        <v>2003</v>
      </c>
      <c r="B86" s="63"/>
      <c r="C86" s="63"/>
      <c r="D86" s="52"/>
      <c r="E86" s="63"/>
      <c r="F86" s="63"/>
      <c r="G86" s="63"/>
      <c r="H86" s="49"/>
      <c r="I86" s="49"/>
    </row>
    <row r="87" spans="1:9" s="20" customFormat="1" ht="9" customHeight="1">
      <c r="A87" s="51" t="s">
        <v>7</v>
      </c>
      <c r="B87" s="52">
        <f>SUM(B89:B120)</f>
        <v>1741.7780000000005</v>
      </c>
      <c r="C87" s="52"/>
      <c r="D87" s="52">
        <f>SUM(D89:D120)</f>
        <v>26255.485000000008</v>
      </c>
      <c r="E87" s="52">
        <f>SUM(E89:E120)</f>
        <v>8366.1630000000005</v>
      </c>
      <c r="F87" s="52">
        <f>SUM(F89:F120)</f>
        <v>17796.988000000001</v>
      </c>
      <c r="G87" s="52">
        <f>SUM(G89:G120)</f>
        <v>92.333999999999989</v>
      </c>
      <c r="H87" s="107"/>
      <c r="I87" s="52">
        <f>SUM(I89:I120)</f>
        <v>3884.7529999999992</v>
      </c>
    </row>
    <row r="88" spans="1:9" s="20" customFormat="1" ht="3.95" customHeight="1">
      <c r="A88" s="51"/>
      <c r="B88" s="52"/>
      <c r="C88" s="52"/>
      <c r="D88" s="52"/>
      <c r="E88" s="52"/>
      <c r="F88" s="52"/>
      <c r="G88" s="52"/>
      <c r="H88" s="52"/>
      <c r="I88" s="52"/>
    </row>
    <row r="89" spans="1:9" s="20" customFormat="1" ht="9" customHeight="1">
      <c r="A89" s="21" t="s">
        <v>8</v>
      </c>
      <c r="B89" s="55">
        <v>15.076000000000001</v>
      </c>
      <c r="C89" s="55"/>
      <c r="D89" s="55">
        <f t="shared" ref="D89:D120" si="2">SUM(E89:G89)</f>
        <v>58.300999999999995</v>
      </c>
      <c r="E89" s="55">
        <v>40.875</v>
      </c>
      <c r="F89" s="55">
        <v>15.632999999999999</v>
      </c>
      <c r="G89" s="55">
        <v>1.7929999999999999</v>
      </c>
      <c r="H89" s="55"/>
      <c r="I89" s="55">
        <v>49.027999999999999</v>
      </c>
    </row>
    <row r="90" spans="1:9" s="20" customFormat="1" ht="9" customHeight="1">
      <c r="A90" s="21" t="s">
        <v>9</v>
      </c>
      <c r="B90" s="56">
        <v>10.569000000000001</v>
      </c>
      <c r="C90" s="56"/>
      <c r="D90" s="56">
        <f t="shared" si="2"/>
        <v>142.827</v>
      </c>
      <c r="E90" s="56">
        <v>121.706</v>
      </c>
      <c r="F90" s="56">
        <v>20.847000000000001</v>
      </c>
      <c r="G90" s="56">
        <v>0.27400000000000002</v>
      </c>
      <c r="H90" s="56"/>
      <c r="I90" s="56">
        <v>50.290999999999997</v>
      </c>
    </row>
    <row r="91" spans="1:9" s="20" customFormat="1" ht="9" customHeight="1">
      <c r="A91" s="21" t="s">
        <v>10</v>
      </c>
      <c r="B91" s="56">
        <v>6.3469999999999995</v>
      </c>
      <c r="C91" s="56"/>
      <c r="D91" s="56">
        <f t="shared" si="2"/>
        <v>135.02500000000001</v>
      </c>
      <c r="E91" s="56">
        <v>110.809</v>
      </c>
      <c r="F91" s="56">
        <v>22.721</v>
      </c>
      <c r="G91" s="56">
        <v>1.4950000000000001</v>
      </c>
      <c r="H91" s="56"/>
      <c r="I91" s="56">
        <v>18.463999999999999</v>
      </c>
    </row>
    <row r="92" spans="1:9" s="20" customFormat="1" ht="9" customHeight="1">
      <c r="A92" s="23" t="s">
        <v>11</v>
      </c>
      <c r="B92" s="58">
        <v>20.247999999999998</v>
      </c>
      <c r="C92" s="58"/>
      <c r="D92" s="58">
        <f t="shared" si="2"/>
        <v>358.03799999999995</v>
      </c>
      <c r="E92" s="58">
        <v>134.13200000000001</v>
      </c>
      <c r="F92" s="58">
        <v>223.816</v>
      </c>
      <c r="G92" s="58">
        <v>0.09</v>
      </c>
      <c r="H92" s="58"/>
      <c r="I92" s="58">
        <v>18.655000000000001</v>
      </c>
    </row>
    <row r="93" spans="1:9" s="20" customFormat="1" ht="9" customHeight="1">
      <c r="A93" s="21" t="s">
        <v>12</v>
      </c>
      <c r="B93" s="56">
        <v>35.792999999999999</v>
      </c>
      <c r="C93" s="56"/>
      <c r="D93" s="56">
        <f t="shared" si="2"/>
        <v>417.036</v>
      </c>
      <c r="E93" s="56">
        <v>270.54200000000003</v>
      </c>
      <c r="F93" s="56">
        <v>146.054</v>
      </c>
      <c r="G93" s="56">
        <v>0.44</v>
      </c>
      <c r="H93" s="56"/>
      <c r="I93" s="56">
        <v>94.801000000000002</v>
      </c>
    </row>
    <row r="94" spans="1:9" s="20" customFormat="1" ht="9" customHeight="1">
      <c r="A94" s="21" t="s">
        <v>13</v>
      </c>
      <c r="B94" s="56">
        <v>11.056000000000001</v>
      </c>
      <c r="C94" s="56"/>
      <c r="D94" s="56">
        <f t="shared" si="2"/>
        <v>100.47200000000001</v>
      </c>
      <c r="E94" s="56">
        <v>46.972999999999999</v>
      </c>
      <c r="F94" s="56">
        <v>52.997999999999998</v>
      </c>
      <c r="G94" s="56">
        <v>0.501</v>
      </c>
      <c r="H94" s="56"/>
      <c r="I94" s="56">
        <v>20.091000000000001</v>
      </c>
    </row>
    <row r="95" spans="1:9" s="20" customFormat="1" ht="9" customHeight="1">
      <c r="A95" s="21" t="s">
        <v>14</v>
      </c>
      <c r="B95" s="56">
        <v>63.186999999999998</v>
      </c>
      <c r="C95" s="56"/>
      <c r="D95" s="56">
        <f t="shared" si="2"/>
        <v>3269.7849999999999</v>
      </c>
      <c r="E95" s="56">
        <v>567.19600000000003</v>
      </c>
      <c r="F95" s="56">
        <v>2689.3310000000001</v>
      </c>
      <c r="G95" s="56">
        <v>13.257999999999999</v>
      </c>
      <c r="H95" s="56"/>
      <c r="I95" s="56">
        <v>43.6</v>
      </c>
    </row>
    <row r="96" spans="1:9" s="20" customFormat="1" ht="9" customHeight="1">
      <c r="A96" s="23" t="s">
        <v>15</v>
      </c>
      <c r="B96" s="58">
        <v>41.988</v>
      </c>
      <c r="C96" s="58"/>
      <c r="D96" s="58">
        <f t="shared" si="2"/>
        <v>409.03000000000003</v>
      </c>
      <c r="E96" s="58">
        <v>211.19900000000001</v>
      </c>
      <c r="F96" s="58">
        <v>197.309</v>
      </c>
      <c r="G96" s="58">
        <v>0.52200000000000002</v>
      </c>
      <c r="H96" s="58"/>
      <c r="I96" s="58">
        <v>87.361000000000004</v>
      </c>
    </row>
    <row r="97" spans="1:9" s="20" customFormat="1" ht="9" customHeight="1">
      <c r="A97" s="21" t="s">
        <v>16</v>
      </c>
      <c r="B97" s="56">
        <v>9.1359999999999992</v>
      </c>
      <c r="C97" s="56"/>
      <c r="D97" s="56">
        <f t="shared" si="2"/>
        <v>310.72299999999996</v>
      </c>
      <c r="E97" s="56">
        <v>310.70999999999998</v>
      </c>
      <c r="F97" s="56">
        <v>6.0000000000000001E-3</v>
      </c>
      <c r="G97" s="56">
        <v>7.0000000000000001E-3</v>
      </c>
      <c r="H97" s="56"/>
      <c r="I97" s="56">
        <v>887.21799999999996</v>
      </c>
    </row>
    <row r="98" spans="1:9" s="20" customFormat="1" ht="9" customHeight="1">
      <c r="A98" s="21" t="s">
        <v>17</v>
      </c>
      <c r="B98" s="56">
        <v>98.665000000000006</v>
      </c>
      <c r="C98" s="56"/>
      <c r="D98" s="56">
        <f t="shared" si="2"/>
        <v>474.32499999999999</v>
      </c>
      <c r="E98" s="56">
        <v>224.798</v>
      </c>
      <c r="F98" s="56">
        <v>245.89</v>
      </c>
      <c r="G98" s="56">
        <v>3.637</v>
      </c>
      <c r="H98" s="56"/>
      <c r="I98" s="56">
        <v>36.948999999999998</v>
      </c>
    </row>
    <row r="99" spans="1:9" s="20" customFormat="1" ht="9" customHeight="1">
      <c r="A99" s="21" t="s">
        <v>18</v>
      </c>
      <c r="B99" s="56">
        <v>105.553</v>
      </c>
      <c r="C99" s="56"/>
      <c r="D99" s="56">
        <f t="shared" si="2"/>
        <v>1132.989</v>
      </c>
      <c r="E99" s="56">
        <v>181.10599999999999</v>
      </c>
      <c r="F99" s="56">
        <v>949.88499999999999</v>
      </c>
      <c r="G99" s="56">
        <v>1.998</v>
      </c>
      <c r="H99" s="56"/>
      <c r="I99" s="56">
        <v>101.90300000000001</v>
      </c>
    </row>
    <row r="100" spans="1:9" s="20" customFormat="1" ht="9" customHeight="1">
      <c r="A100" s="23" t="s">
        <v>19</v>
      </c>
      <c r="B100" s="58">
        <v>135.12</v>
      </c>
      <c r="C100" s="58"/>
      <c r="D100" s="58">
        <f t="shared" si="2"/>
        <v>1746.7269999999999</v>
      </c>
      <c r="E100" s="58">
        <v>342.20799999999997</v>
      </c>
      <c r="F100" s="58">
        <v>1401.106</v>
      </c>
      <c r="G100" s="58">
        <v>3.4129999999999998</v>
      </c>
      <c r="H100" s="58"/>
      <c r="I100" s="58">
        <v>42.774999999999999</v>
      </c>
    </row>
    <row r="101" spans="1:9" s="20" customFormat="1" ht="9" customHeight="1">
      <c r="A101" s="21" t="s">
        <v>20</v>
      </c>
      <c r="B101" s="56">
        <v>45.421999999999997</v>
      </c>
      <c r="C101" s="56"/>
      <c r="D101" s="56">
        <f t="shared" si="2"/>
        <v>1129.386</v>
      </c>
      <c r="E101" s="56">
        <v>182.57400000000001</v>
      </c>
      <c r="F101" s="56">
        <v>941.726</v>
      </c>
      <c r="G101" s="56">
        <v>5.0860000000000003</v>
      </c>
      <c r="H101" s="56"/>
      <c r="I101" s="56">
        <v>38.064999999999998</v>
      </c>
    </row>
    <row r="102" spans="1:9" s="20" customFormat="1" ht="9" customHeight="1">
      <c r="A102" s="21" t="s">
        <v>21</v>
      </c>
      <c r="B102" s="56">
        <v>99.070999999999998</v>
      </c>
      <c r="C102" s="56"/>
      <c r="D102" s="56">
        <f t="shared" si="2"/>
        <v>650.77799999999991</v>
      </c>
      <c r="E102" s="56">
        <v>270.62299999999999</v>
      </c>
      <c r="F102" s="56">
        <v>376.23500000000001</v>
      </c>
      <c r="G102" s="56">
        <v>3.92</v>
      </c>
      <c r="H102" s="56"/>
      <c r="I102" s="56">
        <v>198.48500000000001</v>
      </c>
    </row>
    <row r="103" spans="1:9" s="20" customFormat="1" ht="9" customHeight="1">
      <c r="A103" s="21" t="s">
        <v>22</v>
      </c>
      <c r="B103" s="56">
        <v>29.847000000000001</v>
      </c>
      <c r="C103" s="56"/>
      <c r="D103" s="56">
        <f t="shared" si="2"/>
        <v>1667.93</v>
      </c>
      <c r="E103" s="56">
        <v>177.19199999999998</v>
      </c>
      <c r="F103" s="56">
        <v>1490.396</v>
      </c>
      <c r="G103" s="56">
        <v>0.34200000000000003</v>
      </c>
      <c r="H103" s="56"/>
      <c r="I103" s="56">
        <v>422.02800000000002</v>
      </c>
    </row>
    <row r="104" spans="1:9" s="20" customFormat="1" ht="9" customHeight="1">
      <c r="A104" s="23" t="s">
        <v>23</v>
      </c>
      <c r="B104" s="58">
        <v>75.781999999999996</v>
      </c>
      <c r="C104" s="58"/>
      <c r="D104" s="58">
        <f t="shared" si="2"/>
        <v>1513.7919999999999</v>
      </c>
      <c r="E104" s="58">
        <v>239.76300000000001</v>
      </c>
      <c r="F104" s="58">
        <v>1272.761</v>
      </c>
      <c r="G104" s="58">
        <v>1.268</v>
      </c>
      <c r="H104" s="58"/>
      <c r="I104" s="58">
        <v>77.912000000000006</v>
      </c>
    </row>
    <row r="105" spans="1:9" s="20" customFormat="1" ht="9" customHeight="1">
      <c r="A105" s="21" t="s">
        <v>24</v>
      </c>
      <c r="B105" s="56">
        <v>54.874000000000002</v>
      </c>
      <c r="C105" s="56"/>
      <c r="D105" s="56">
        <f t="shared" si="2"/>
        <v>448.33299999999997</v>
      </c>
      <c r="E105" s="56">
        <v>83.474999999999994</v>
      </c>
      <c r="F105" s="56">
        <v>364.113</v>
      </c>
      <c r="G105" s="56">
        <v>0.745</v>
      </c>
      <c r="H105" s="56"/>
      <c r="I105" s="56">
        <v>33.584000000000003</v>
      </c>
    </row>
    <row r="106" spans="1:9" s="20" customFormat="1" ht="9" customHeight="1">
      <c r="A106" s="21" t="s">
        <v>25</v>
      </c>
      <c r="B106" s="56">
        <v>46.753</v>
      </c>
      <c r="C106" s="56"/>
      <c r="D106" s="56">
        <f t="shared" si="2"/>
        <v>217.87000000000003</v>
      </c>
      <c r="E106" s="56">
        <v>173.93300000000002</v>
      </c>
      <c r="F106" s="56">
        <v>41.409000000000006</v>
      </c>
      <c r="G106" s="56">
        <v>2.528</v>
      </c>
      <c r="H106" s="56"/>
      <c r="I106" s="56">
        <v>26.326000000000001</v>
      </c>
    </row>
    <row r="107" spans="1:9" s="20" customFormat="1" ht="9" customHeight="1">
      <c r="A107" s="21" t="s">
        <v>26</v>
      </c>
      <c r="B107" s="56">
        <v>21.530999999999999</v>
      </c>
      <c r="C107" s="56"/>
      <c r="D107" s="56">
        <f t="shared" si="2"/>
        <v>253.13300000000001</v>
      </c>
      <c r="E107" s="56">
        <v>121.36499999999999</v>
      </c>
      <c r="F107" s="56">
        <v>130.916</v>
      </c>
      <c r="G107" s="56">
        <v>0.85199999999999998</v>
      </c>
      <c r="H107" s="56"/>
      <c r="I107" s="56">
        <v>325.97800000000001</v>
      </c>
    </row>
    <row r="108" spans="1:9" s="20" customFormat="1" ht="9" customHeight="1">
      <c r="A108" s="23" t="s">
        <v>27</v>
      </c>
      <c r="B108" s="58">
        <v>158.05000000000001</v>
      </c>
      <c r="C108" s="58"/>
      <c r="D108" s="58">
        <f t="shared" si="2"/>
        <v>2551.3990000000003</v>
      </c>
      <c r="E108" s="58">
        <v>626.51299999999992</v>
      </c>
      <c r="F108" s="58">
        <v>1911.095</v>
      </c>
      <c r="G108" s="58">
        <v>13.791</v>
      </c>
      <c r="H108" s="58"/>
      <c r="I108" s="58">
        <v>36.691000000000003</v>
      </c>
    </row>
    <row r="109" spans="1:9" s="20" customFormat="1" ht="9" customHeight="1">
      <c r="A109" s="21" t="s">
        <v>28</v>
      </c>
      <c r="B109" s="56">
        <v>73.995000000000005</v>
      </c>
      <c r="C109" s="56"/>
      <c r="D109" s="56">
        <f t="shared" si="2"/>
        <v>1945.078</v>
      </c>
      <c r="E109" s="56">
        <v>297.75400000000002</v>
      </c>
      <c r="F109" s="56">
        <v>1644.779</v>
      </c>
      <c r="G109" s="56">
        <v>2.5449999999999999</v>
      </c>
      <c r="H109" s="56"/>
      <c r="I109" s="56">
        <v>141.74100000000001</v>
      </c>
    </row>
    <row r="110" spans="1:9" s="20" customFormat="1" ht="9" customHeight="1">
      <c r="A110" s="21" t="s">
        <v>29</v>
      </c>
      <c r="B110" s="56">
        <v>43.066000000000003</v>
      </c>
      <c r="C110" s="56"/>
      <c r="D110" s="56">
        <f t="shared" si="2"/>
        <v>410.71599999999995</v>
      </c>
      <c r="E110" s="56">
        <v>49.473999999999997</v>
      </c>
      <c r="F110" s="56">
        <v>361.24199999999996</v>
      </c>
      <c r="G110" s="56">
        <v>0</v>
      </c>
      <c r="H110" s="56"/>
      <c r="I110" s="56">
        <v>57.426000000000002</v>
      </c>
    </row>
    <row r="111" spans="1:9" s="20" customFormat="1" ht="9" customHeight="1">
      <c r="A111" s="21" t="s">
        <v>30</v>
      </c>
      <c r="B111" s="56">
        <v>5.9340000000000011</v>
      </c>
      <c r="C111" s="56"/>
      <c r="D111" s="56">
        <f t="shared" si="2"/>
        <v>302.70499999999998</v>
      </c>
      <c r="E111" s="56">
        <v>106.773</v>
      </c>
      <c r="F111" s="56">
        <v>195.922</v>
      </c>
      <c r="G111" s="56">
        <v>0.01</v>
      </c>
      <c r="H111" s="56"/>
      <c r="I111" s="56">
        <v>36.56</v>
      </c>
    </row>
    <row r="112" spans="1:9" s="20" customFormat="1" ht="9" customHeight="1">
      <c r="A112" s="23" t="s">
        <v>31</v>
      </c>
      <c r="B112" s="58">
        <v>98.844999999999999</v>
      </c>
      <c r="C112" s="58"/>
      <c r="D112" s="58">
        <f t="shared" si="2"/>
        <v>1153.519</v>
      </c>
      <c r="E112" s="58">
        <v>324.02699999999999</v>
      </c>
      <c r="F112" s="58">
        <v>823.51499999999999</v>
      </c>
      <c r="G112" s="58">
        <v>5.9770000000000003</v>
      </c>
      <c r="H112" s="58"/>
      <c r="I112" s="58">
        <v>90.528000000000006</v>
      </c>
    </row>
    <row r="113" spans="1:9" s="20" customFormat="1" ht="9" customHeight="1">
      <c r="A113" s="21" t="s">
        <v>32</v>
      </c>
      <c r="B113" s="56">
        <v>89.823000000000008</v>
      </c>
      <c r="C113" s="56"/>
      <c r="D113" s="56">
        <f t="shared" si="2"/>
        <v>834.92399999999998</v>
      </c>
      <c r="E113" s="56">
        <v>394.40699999999998</v>
      </c>
      <c r="F113" s="56">
        <v>432.47899999999998</v>
      </c>
      <c r="G113" s="56">
        <v>8.0380000000000003</v>
      </c>
      <c r="H113" s="56"/>
      <c r="I113" s="56">
        <v>98.126999999999995</v>
      </c>
    </row>
    <row r="114" spans="1:9" s="20" customFormat="1" ht="9" customHeight="1">
      <c r="A114" s="21" t="s">
        <v>33</v>
      </c>
      <c r="B114" s="56">
        <v>44.428000000000004</v>
      </c>
      <c r="C114" s="56"/>
      <c r="D114" s="56">
        <f t="shared" si="2"/>
        <v>617.02600000000007</v>
      </c>
      <c r="E114" s="56">
        <v>341.21600000000001</v>
      </c>
      <c r="F114" s="56">
        <v>273.108</v>
      </c>
      <c r="G114" s="56">
        <v>2.702</v>
      </c>
      <c r="H114" s="56"/>
      <c r="I114" s="56">
        <v>86.254000000000005</v>
      </c>
    </row>
    <row r="115" spans="1:9" s="20" customFormat="1" ht="9" customHeight="1">
      <c r="A115" s="21" t="s">
        <v>34</v>
      </c>
      <c r="B115" s="56">
        <v>8.48</v>
      </c>
      <c r="C115" s="56"/>
      <c r="D115" s="56">
        <f t="shared" si="2"/>
        <v>270.60999999999996</v>
      </c>
      <c r="E115" s="56">
        <v>266.47199999999998</v>
      </c>
      <c r="F115" s="56">
        <v>4.1369999999999996</v>
      </c>
      <c r="G115" s="56">
        <v>1E-3</v>
      </c>
      <c r="H115" s="56"/>
      <c r="I115" s="56">
        <v>47.073999999999998</v>
      </c>
    </row>
    <row r="116" spans="1:9" s="20" customFormat="1" ht="9" customHeight="1">
      <c r="A116" s="23" t="s">
        <v>35</v>
      </c>
      <c r="B116" s="58">
        <v>88.888999999999996</v>
      </c>
      <c r="C116" s="58"/>
      <c r="D116" s="58">
        <f t="shared" si="2"/>
        <v>663.35699999999997</v>
      </c>
      <c r="E116" s="58">
        <v>354.53199999999998</v>
      </c>
      <c r="F116" s="58">
        <v>305.21899999999999</v>
      </c>
      <c r="G116" s="58">
        <v>3.6059999999999999</v>
      </c>
      <c r="H116" s="58"/>
      <c r="I116" s="58">
        <v>418.26499999999999</v>
      </c>
    </row>
    <row r="117" spans="1:9" s="20" customFormat="1" ht="9" customHeight="1">
      <c r="A117" s="21" t="s">
        <v>36</v>
      </c>
      <c r="B117" s="56">
        <v>6.0650000000000004</v>
      </c>
      <c r="C117" s="56"/>
      <c r="D117" s="56">
        <f t="shared" si="2"/>
        <v>212.57999999999998</v>
      </c>
      <c r="E117" s="56">
        <v>45.177</v>
      </c>
      <c r="F117" s="56">
        <v>167.4</v>
      </c>
      <c r="G117" s="56">
        <v>3.0000000000000001E-3</v>
      </c>
      <c r="H117" s="56"/>
      <c r="I117" s="56">
        <v>10.433</v>
      </c>
    </row>
    <row r="118" spans="1:9" s="20" customFormat="1" ht="9" customHeight="1">
      <c r="A118" s="21" t="s">
        <v>37</v>
      </c>
      <c r="B118" s="56">
        <v>122.197</v>
      </c>
      <c r="C118" s="56"/>
      <c r="D118" s="56">
        <f t="shared" si="2"/>
        <v>1711.5360000000001</v>
      </c>
      <c r="E118" s="56">
        <v>1478.327</v>
      </c>
      <c r="F118" s="56">
        <v>220.739</v>
      </c>
      <c r="G118" s="56">
        <v>12.47</v>
      </c>
      <c r="H118" s="56"/>
      <c r="I118" s="56">
        <v>198.34700000000001</v>
      </c>
    </row>
    <row r="119" spans="1:9" s="20" customFormat="1" ht="9" customHeight="1">
      <c r="A119" s="21" t="s">
        <v>38</v>
      </c>
      <c r="B119" s="56">
        <v>14.626000000000001</v>
      </c>
      <c r="C119" s="56"/>
      <c r="D119" s="56">
        <f t="shared" si="2"/>
        <v>653.43799999999999</v>
      </c>
      <c r="E119" s="56">
        <v>169.87200000000001</v>
      </c>
      <c r="F119" s="56">
        <v>482.839</v>
      </c>
      <c r="G119" s="56">
        <v>0.72699999999999998</v>
      </c>
      <c r="H119" s="56"/>
      <c r="I119" s="56">
        <v>67.375</v>
      </c>
    </row>
    <row r="120" spans="1:9" s="20" customFormat="1" ht="9" customHeight="1">
      <c r="A120" s="23" t="s">
        <v>39</v>
      </c>
      <c r="B120" s="58">
        <v>61.362000000000002</v>
      </c>
      <c r="C120" s="58"/>
      <c r="D120" s="58">
        <f t="shared" si="2"/>
        <v>492.09699999999998</v>
      </c>
      <c r="E120" s="58">
        <v>100.44</v>
      </c>
      <c r="F120" s="58">
        <v>391.36199999999997</v>
      </c>
      <c r="G120" s="58">
        <v>0.29499999999999998</v>
      </c>
      <c r="H120" s="58"/>
      <c r="I120" s="58">
        <v>22.417999999999999</v>
      </c>
    </row>
    <row r="121" spans="1:9" s="19" customFormat="1" ht="9" customHeight="1">
      <c r="A121" s="60"/>
      <c r="B121" s="61"/>
      <c r="C121" s="62"/>
      <c r="D121" s="61"/>
      <c r="E121" s="61"/>
      <c r="F121" s="61"/>
      <c r="G121" s="61"/>
      <c r="H121" s="61"/>
      <c r="I121" s="61"/>
    </row>
    <row r="122" spans="1:9" ht="8.65" customHeight="1">
      <c r="A122" s="17">
        <v>2004</v>
      </c>
      <c r="B122" s="63"/>
      <c r="C122" s="63"/>
      <c r="D122" s="52"/>
      <c r="E122" s="63"/>
      <c r="F122" s="63"/>
      <c r="G122" s="63"/>
      <c r="H122" s="49"/>
      <c r="I122" s="49"/>
    </row>
    <row r="123" spans="1:9" s="20" customFormat="1" ht="9" customHeight="1">
      <c r="A123" s="51" t="s">
        <v>7</v>
      </c>
      <c r="B123" s="52">
        <f>SUM(B125:B156)</f>
        <v>2000.4909999999995</v>
      </c>
      <c r="C123" s="52"/>
      <c r="D123" s="52">
        <f>SUM(D125:D156)</f>
        <v>23801.142000000003</v>
      </c>
      <c r="E123" s="52">
        <f>SUM(E125:E156)</f>
        <v>7532.2550000000001</v>
      </c>
      <c r="F123" s="52">
        <f>SUM(F125:F156)</f>
        <v>16205.368999999999</v>
      </c>
      <c r="G123" s="52">
        <f>SUM(G125:G156)</f>
        <v>63.517999999999994</v>
      </c>
      <c r="H123" s="52"/>
      <c r="I123" s="52">
        <f>SUM(I125:I156)</f>
        <v>3449.6610000000005</v>
      </c>
    </row>
    <row r="124" spans="1:9" s="20" customFormat="1" ht="3.95" customHeight="1">
      <c r="A124" s="51"/>
      <c r="B124" s="52"/>
      <c r="C124" s="52"/>
      <c r="D124" s="52"/>
      <c r="E124" s="52"/>
      <c r="F124" s="52"/>
      <c r="G124" s="52"/>
      <c r="H124" s="52"/>
      <c r="I124" s="52"/>
    </row>
    <row r="125" spans="1:9" s="20" customFormat="1" ht="9" customHeight="1">
      <c r="A125" s="21" t="s">
        <v>8</v>
      </c>
      <c r="B125" s="55">
        <v>17.658000000000001</v>
      </c>
      <c r="C125" s="55"/>
      <c r="D125" s="55">
        <f t="shared" ref="D125:D156" si="3">SUM(E125:G125)</f>
        <v>67.091000000000008</v>
      </c>
      <c r="E125" s="55">
        <v>37.703000000000003</v>
      </c>
      <c r="F125" s="55">
        <v>29.017999999999997</v>
      </c>
      <c r="G125" s="55">
        <v>0.37</v>
      </c>
      <c r="H125" s="55"/>
      <c r="I125" s="55">
        <v>39.488999999999997</v>
      </c>
    </row>
    <row r="126" spans="1:9" s="20" customFormat="1" ht="9" customHeight="1">
      <c r="A126" s="21" t="s">
        <v>9</v>
      </c>
      <c r="B126" s="56">
        <v>12.676</v>
      </c>
      <c r="C126" s="56"/>
      <c r="D126" s="56">
        <f t="shared" si="3"/>
        <v>149.91900000000001</v>
      </c>
      <c r="E126" s="56">
        <v>120.629</v>
      </c>
      <c r="F126" s="56">
        <v>28.526</v>
      </c>
      <c r="G126" s="56">
        <v>0.76400000000000001</v>
      </c>
      <c r="H126" s="56"/>
      <c r="I126" s="56">
        <v>75.745000000000005</v>
      </c>
    </row>
    <row r="127" spans="1:9" s="20" customFormat="1" ht="9" customHeight="1">
      <c r="A127" s="21" t="s">
        <v>10</v>
      </c>
      <c r="B127" s="56">
        <v>6.9550000000000001</v>
      </c>
      <c r="C127" s="56"/>
      <c r="D127" s="56">
        <f t="shared" si="3"/>
        <v>133.488</v>
      </c>
      <c r="E127" s="56">
        <v>107.895</v>
      </c>
      <c r="F127" s="56">
        <v>24.795999999999999</v>
      </c>
      <c r="G127" s="56">
        <v>0.79700000000000004</v>
      </c>
      <c r="H127" s="56"/>
      <c r="I127" s="56">
        <v>17.103000000000002</v>
      </c>
    </row>
    <row r="128" spans="1:9" s="20" customFormat="1" ht="9" customHeight="1">
      <c r="A128" s="23" t="s">
        <v>11</v>
      </c>
      <c r="B128" s="58">
        <v>22.995999999999999</v>
      </c>
      <c r="C128" s="58"/>
      <c r="D128" s="58">
        <f t="shared" si="3"/>
        <v>373.005</v>
      </c>
      <c r="E128" s="58">
        <v>134.68699999999998</v>
      </c>
      <c r="F128" s="58">
        <v>238.05699999999999</v>
      </c>
      <c r="G128" s="58">
        <v>0.26100000000000001</v>
      </c>
      <c r="H128" s="58"/>
      <c r="I128" s="58">
        <v>15.151999999999999</v>
      </c>
    </row>
    <row r="129" spans="1:9" s="20" customFormat="1" ht="9" customHeight="1">
      <c r="A129" s="21" t="s">
        <v>12</v>
      </c>
      <c r="B129" s="56">
        <v>43.914000000000001</v>
      </c>
      <c r="C129" s="56"/>
      <c r="D129" s="56">
        <f t="shared" si="3"/>
        <v>368.37200000000001</v>
      </c>
      <c r="E129" s="56">
        <v>241.28199999999998</v>
      </c>
      <c r="F129" s="56">
        <v>125.985</v>
      </c>
      <c r="G129" s="56">
        <v>1.105</v>
      </c>
      <c r="H129" s="56"/>
      <c r="I129" s="56">
        <v>112.033</v>
      </c>
    </row>
    <row r="130" spans="1:9" s="20" customFormat="1" ht="9" customHeight="1">
      <c r="A130" s="21" t="s">
        <v>13</v>
      </c>
      <c r="B130" s="56">
        <v>12.713000000000001</v>
      </c>
      <c r="C130" s="56"/>
      <c r="D130" s="56">
        <f t="shared" si="3"/>
        <v>91.031000000000006</v>
      </c>
      <c r="E130" s="56">
        <v>39.386000000000003</v>
      </c>
      <c r="F130" s="56">
        <v>50.509</v>
      </c>
      <c r="G130" s="56">
        <v>1.1359999999999999</v>
      </c>
      <c r="H130" s="56"/>
      <c r="I130" s="56">
        <v>15.339</v>
      </c>
    </row>
    <row r="131" spans="1:9" s="20" customFormat="1" ht="9" customHeight="1">
      <c r="A131" s="21" t="s">
        <v>14</v>
      </c>
      <c r="B131" s="56">
        <v>90.931000000000012</v>
      </c>
      <c r="C131" s="56"/>
      <c r="D131" s="56">
        <f t="shared" si="3"/>
        <v>3047.9930000000004</v>
      </c>
      <c r="E131" s="56">
        <v>553.78199999999993</v>
      </c>
      <c r="F131" s="56">
        <v>2491.585</v>
      </c>
      <c r="G131" s="56">
        <v>2.6259999999999999</v>
      </c>
      <c r="H131" s="56"/>
      <c r="I131" s="56">
        <v>37.167999999999999</v>
      </c>
    </row>
    <row r="132" spans="1:9" s="20" customFormat="1" ht="9" customHeight="1">
      <c r="A132" s="23" t="s">
        <v>15</v>
      </c>
      <c r="B132" s="58">
        <v>51.34</v>
      </c>
      <c r="C132" s="58"/>
      <c r="D132" s="58">
        <f t="shared" si="3"/>
        <v>419.63299999999998</v>
      </c>
      <c r="E132" s="58">
        <v>190.57900000000001</v>
      </c>
      <c r="F132" s="58">
        <v>227.768</v>
      </c>
      <c r="G132" s="58">
        <v>1.286</v>
      </c>
      <c r="H132" s="58"/>
      <c r="I132" s="58">
        <v>104.47499999999999</v>
      </c>
    </row>
    <row r="133" spans="1:9" s="20" customFormat="1" ht="9" customHeight="1">
      <c r="A133" s="21" t="s">
        <v>16</v>
      </c>
      <c r="B133" s="56">
        <v>9.0259999999999998</v>
      </c>
      <c r="C133" s="56"/>
      <c r="D133" s="56">
        <f t="shared" si="3"/>
        <v>160.19300000000001</v>
      </c>
      <c r="E133" s="56">
        <v>159.911</v>
      </c>
      <c r="F133" s="56">
        <v>7.0999999999999994E-2</v>
      </c>
      <c r="G133" s="56">
        <v>0.21099999999999999</v>
      </c>
      <c r="H133" s="56"/>
      <c r="I133" s="56">
        <v>905.14200000000005</v>
      </c>
    </row>
    <row r="134" spans="1:9" s="20" customFormat="1" ht="9" customHeight="1">
      <c r="A134" s="21" t="s">
        <v>17</v>
      </c>
      <c r="B134" s="56">
        <v>117.866</v>
      </c>
      <c r="C134" s="56"/>
      <c r="D134" s="56">
        <f t="shared" si="3"/>
        <v>505.28500000000008</v>
      </c>
      <c r="E134" s="56">
        <v>205.715</v>
      </c>
      <c r="F134" s="56">
        <v>298.49300000000005</v>
      </c>
      <c r="G134" s="56">
        <v>1.077</v>
      </c>
      <c r="H134" s="56"/>
      <c r="I134" s="56">
        <v>36.44</v>
      </c>
    </row>
    <row r="135" spans="1:9" s="20" customFormat="1" ht="9" customHeight="1">
      <c r="A135" s="21" t="s">
        <v>18</v>
      </c>
      <c r="B135" s="56">
        <v>87.34</v>
      </c>
      <c r="C135" s="56"/>
      <c r="D135" s="56">
        <f t="shared" si="3"/>
        <v>1236.5989999999999</v>
      </c>
      <c r="E135" s="56">
        <v>159.05199999999999</v>
      </c>
      <c r="F135" s="56">
        <v>1077.0250000000001</v>
      </c>
      <c r="G135" s="56">
        <v>0.52200000000000002</v>
      </c>
      <c r="H135" s="56"/>
      <c r="I135" s="56">
        <v>102.604</v>
      </c>
    </row>
    <row r="136" spans="1:9" s="20" customFormat="1" ht="9" customHeight="1">
      <c r="A136" s="23" t="s">
        <v>19</v>
      </c>
      <c r="B136" s="58">
        <v>149.279</v>
      </c>
      <c r="C136" s="58"/>
      <c r="D136" s="58">
        <f t="shared" si="3"/>
        <v>1827.356</v>
      </c>
      <c r="E136" s="58">
        <v>312.54699999999997</v>
      </c>
      <c r="F136" s="58">
        <v>1507.1189999999999</v>
      </c>
      <c r="G136" s="58">
        <v>7.69</v>
      </c>
      <c r="H136" s="58"/>
      <c r="I136" s="58">
        <v>48.152999999999999</v>
      </c>
    </row>
    <row r="137" spans="1:9" s="20" customFormat="1" ht="9" customHeight="1">
      <c r="A137" s="21" t="s">
        <v>20</v>
      </c>
      <c r="B137" s="56">
        <v>56.22</v>
      </c>
      <c r="C137" s="56"/>
      <c r="D137" s="56">
        <f t="shared" si="3"/>
        <v>1221.146</v>
      </c>
      <c r="E137" s="56">
        <v>168.839</v>
      </c>
      <c r="F137" s="56">
        <v>1045.6990000000001</v>
      </c>
      <c r="G137" s="56">
        <v>6.6079999999999997</v>
      </c>
      <c r="H137" s="56"/>
      <c r="I137" s="56">
        <v>35.822000000000003</v>
      </c>
    </row>
    <row r="138" spans="1:9" s="20" customFormat="1" ht="9" customHeight="1">
      <c r="A138" s="21" t="s">
        <v>21</v>
      </c>
      <c r="B138" s="56">
        <v>111.93700000000001</v>
      </c>
      <c r="C138" s="56"/>
      <c r="D138" s="56">
        <f t="shared" si="3"/>
        <v>712.49599999999998</v>
      </c>
      <c r="E138" s="56">
        <v>234.42600000000002</v>
      </c>
      <c r="F138" s="56">
        <v>474.92399999999998</v>
      </c>
      <c r="G138" s="56">
        <v>3.1459999999999999</v>
      </c>
      <c r="H138" s="56"/>
      <c r="I138" s="56">
        <v>193.25299999999999</v>
      </c>
    </row>
    <row r="139" spans="1:9" s="20" customFormat="1" ht="9" customHeight="1">
      <c r="A139" s="21" t="s">
        <v>22</v>
      </c>
      <c r="B139" s="56">
        <v>34.222000000000001</v>
      </c>
      <c r="C139" s="56"/>
      <c r="D139" s="56">
        <f t="shared" si="3"/>
        <v>1302.3690000000001</v>
      </c>
      <c r="E139" s="56">
        <v>168.352</v>
      </c>
      <c r="F139" s="56">
        <v>1132.606</v>
      </c>
      <c r="G139" s="56">
        <v>1.411</v>
      </c>
      <c r="H139" s="56"/>
      <c r="I139" s="56">
        <v>393.56200000000001</v>
      </c>
    </row>
    <row r="140" spans="1:9" s="20" customFormat="1" ht="9" customHeight="1">
      <c r="A140" s="23" t="s">
        <v>23</v>
      </c>
      <c r="B140" s="58">
        <v>84.762</v>
      </c>
      <c r="C140" s="58"/>
      <c r="D140" s="58">
        <f t="shared" si="3"/>
        <v>811.53399999999999</v>
      </c>
      <c r="E140" s="58">
        <v>210.98500000000001</v>
      </c>
      <c r="F140" s="58">
        <v>597.67700000000002</v>
      </c>
      <c r="G140" s="58">
        <v>2.8719999999999999</v>
      </c>
      <c r="H140" s="58"/>
      <c r="I140" s="58">
        <v>74.468999999999994</v>
      </c>
    </row>
    <row r="141" spans="1:9" s="20" customFormat="1" ht="9" customHeight="1">
      <c r="A141" s="21" t="s">
        <v>24</v>
      </c>
      <c r="B141" s="56">
        <v>65.777999999999992</v>
      </c>
      <c r="C141" s="56"/>
      <c r="D141" s="56">
        <f t="shared" si="3"/>
        <v>421.26400000000001</v>
      </c>
      <c r="E141" s="56">
        <v>75.069999999999993</v>
      </c>
      <c r="F141" s="56">
        <v>344.41700000000003</v>
      </c>
      <c r="G141" s="56">
        <v>1.7769999999999999</v>
      </c>
      <c r="H141" s="56"/>
      <c r="I141" s="56">
        <v>30.337</v>
      </c>
    </row>
    <row r="142" spans="1:9" s="20" customFormat="1" ht="9" customHeight="1">
      <c r="A142" s="21" t="s">
        <v>25</v>
      </c>
      <c r="B142" s="56">
        <v>54.576000000000008</v>
      </c>
      <c r="C142" s="56"/>
      <c r="D142" s="56">
        <f t="shared" si="3"/>
        <v>227.18599999999998</v>
      </c>
      <c r="E142" s="56">
        <v>151.45099999999999</v>
      </c>
      <c r="F142" s="56">
        <v>74.682999999999993</v>
      </c>
      <c r="G142" s="56">
        <v>1.052</v>
      </c>
      <c r="H142" s="56"/>
      <c r="I142" s="56">
        <v>27.181000000000001</v>
      </c>
    </row>
    <row r="143" spans="1:9" s="20" customFormat="1" ht="9" customHeight="1">
      <c r="A143" s="21" t="s">
        <v>26</v>
      </c>
      <c r="B143" s="56">
        <v>26.656000000000002</v>
      </c>
      <c r="C143" s="56"/>
      <c r="D143" s="56">
        <f t="shared" si="3"/>
        <v>241.68699999999998</v>
      </c>
      <c r="E143" s="56">
        <v>94.73</v>
      </c>
      <c r="F143" s="56">
        <v>144.75399999999999</v>
      </c>
      <c r="G143" s="56">
        <v>2.2029999999999998</v>
      </c>
      <c r="H143" s="56"/>
      <c r="I143" s="56">
        <v>281.93799999999999</v>
      </c>
    </row>
    <row r="144" spans="1:9" s="20" customFormat="1" ht="9" customHeight="1">
      <c r="A144" s="23" t="s">
        <v>27</v>
      </c>
      <c r="B144" s="58">
        <v>186.74200000000002</v>
      </c>
      <c r="C144" s="58"/>
      <c r="D144" s="58">
        <f t="shared" si="3"/>
        <v>2181.5680000000002</v>
      </c>
      <c r="E144" s="58">
        <v>571.18700000000001</v>
      </c>
      <c r="F144" s="58">
        <v>1606.336</v>
      </c>
      <c r="G144" s="58">
        <v>4.0449999999999999</v>
      </c>
      <c r="H144" s="58"/>
      <c r="I144" s="58">
        <v>34.387999999999998</v>
      </c>
    </row>
    <row r="145" spans="1:9" s="20" customFormat="1" ht="9" customHeight="1">
      <c r="A145" s="21" t="s">
        <v>28</v>
      </c>
      <c r="B145" s="56">
        <v>89.915000000000006</v>
      </c>
      <c r="C145" s="56"/>
      <c r="D145" s="56">
        <f t="shared" si="3"/>
        <v>1981.2190000000001</v>
      </c>
      <c r="E145" s="56">
        <v>294.036</v>
      </c>
      <c r="F145" s="56">
        <v>1685.749</v>
      </c>
      <c r="G145" s="56">
        <v>1.4339999999999999</v>
      </c>
      <c r="H145" s="56"/>
      <c r="I145" s="56">
        <v>98.831999999999994</v>
      </c>
    </row>
    <row r="146" spans="1:9" s="20" customFormat="1" ht="9" customHeight="1">
      <c r="A146" s="21" t="s">
        <v>29</v>
      </c>
      <c r="B146" s="56">
        <v>52.22</v>
      </c>
      <c r="C146" s="56"/>
      <c r="D146" s="56">
        <f t="shared" si="3"/>
        <v>424.57</v>
      </c>
      <c r="E146" s="56">
        <v>47.192</v>
      </c>
      <c r="F146" s="56">
        <v>377.34100000000001</v>
      </c>
      <c r="G146" s="56">
        <v>3.6999999999999998E-2</v>
      </c>
      <c r="H146" s="56"/>
      <c r="I146" s="56">
        <v>48.204000000000001</v>
      </c>
    </row>
    <row r="147" spans="1:9" s="20" customFormat="1" ht="9" customHeight="1">
      <c r="A147" s="21" t="s">
        <v>30</v>
      </c>
      <c r="B147" s="56">
        <v>7.0569999999999995</v>
      </c>
      <c r="C147" s="56"/>
      <c r="D147" s="56">
        <f t="shared" si="3"/>
        <v>269.97200000000004</v>
      </c>
      <c r="E147" s="56">
        <v>104.416</v>
      </c>
      <c r="F147" s="56">
        <v>165.39100000000002</v>
      </c>
      <c r="G147" s="56">
        <v>0.16500000000000001</v>
      </c>
      <c r="H147" s="56"/>
      <c r="I147" s="56">
        <v>33.209000000000003</v>
      </c>
    </row>
    <row r="148" spans="1:9" s="20" customFormat="1" ht="9" customHeight="1">
      <c r="A148" s="23" t="s">
        <v>31</v>
      </c>
      <c r="B148" s="58">
        <v>113.057</v>
      </c>
      <c r="C148" s="58"/>
      <c r="D148" s="58">
        <f t="shared" si="3"/>
        <v>1180.8869999999999</v>
      </c>
      <c r="E148" s="58">
        <v>304.32599999999996</v>
      </c>
      <c r="F148" s="58">
        <v>874.09699999999998</v>
      </c>
      <c r="G148" s="58">
        <v>2.464</v>
      </c>
      <c r="H148" s="58"/>
      <c r="I148" s="58">
        <v>77.516999999999996</v>
      </c>
    </row>
    <row r="149" spans="1:9" s="20" customFormat="1" ht="9" customHeight="1">
      <c r="A149" s="21" t="s">
        <v>32</v>
      </c>
      <c r="B149" s="56">
        <v>97.282000000000011</v>
      </c>
      <c r="C149" s="56"/>
      <c r="D149" s="56">
        <f t="shared" si="3"/>
        <v>835.697</v>
      </c>
      <c r="E149" s="56">
        <v>343.59199999999998</v>
      </c>
      <c r="F149" s="56">
        <v>486.935</v>
      </c>
      <c r="G149" s="56">
        <v>5.17</v>
      </c>
      <c r="H149" s="56"/>
      <c r="I149" s="56">
        <v>102.069</v>
      </c>
    </row>
    <row r="150" spans="1:9" s="20" customFormat="1" ht="9" customHeight="1">
      <c r="A150" s="21" t="s">
        <v>33</v>
      </c>
      <c r="B150" s="56">
        <v>56.567999999999998</v>
      </c>
      <c r="C150" s="56"/>
      <c r="D150" s="56">
        <f t="shared" si="3"/>
        <v>578.32000000000005</v>
      </c>
      <c r="E150" s="56">
        <v>308.93899999999996</v>
      </c>
      <c r="F150" s="56">
        <v>267.35900000000004</v>
      </c>
      <c r="G150" s="56">
        <v>2.0219999999999998</v>
      </c>
      <c r="H150" s="56"/>
      <c r="I150" s="56">
        <v>81.92</v>
      </c>
    </row>
    <row r="151" spans="1:9" s="20" customFormat="1" ht="9" customHeight="1">
      <c r="A151" s="21" t="s">
        <v>34</v>
      </c>
      <c r="B151" s="56">
        <v>12.657999999999999</v>
      </c>
      <c r="C151" s="56"/>
      <c r="D151" s="56">
        <f t="shared" si="3"/>
        <v>311.55599999999998</v>
      </c>
      <c r="E151" s="56">
        <v>255.03699999999998</v>
      </c>
      <c r="F151" s="56">
        <v>56.468000000000004</v>
      </c>
      <c r="G151" s="56">
        <v>5.0999999999999997E-2</v>
      </c>
      <c r="H151" s="56"/>
      <c r="I151" s="56">
        <v>41.247</v>
      </c>
    </row>
    <row r="152" spans="1:9" s="20" customFormat="1" ht="9" customHeight="1">
      <c r="A152" s="23" t="s">
        <v>35</v>
      </c>
      <c r="B152" s="58">
        <v>100.706</v>
      </c>
      <c r="C152" s="58"/>
      <c r="D152" s="58">
        <f t="shared" si="3"/>
        <v>487.10399999999998</v>
      </c>
      <c r="E152" s="58">
        <v>309.26</v>
      </c>
      <c r="F152" s="58">
        <v>174.161</v>
      </c>
      <c r="G152" s="58">
        <v>3.6829999999999998</v>
      </c>
      <c r="H152" s="58"/>
      <c r="I152" s="58">
        <v>114.492</v>
      </c>
    </row>
    <row r="153" spans="1:9" s="20" customFormat="1" ht="9" customHeight="1">
      <c r="A153" s="21" t="s">
        <v>36</v>
      </c>
      <c r="B153" s="56">
        <v>7.165</v>
      </c>
      <c r="C153" s="56"/>
      <c r="D153" s="56">
        <f t="shared" si="3"/>
        <v>234.364</v>
      </c>
      <c r="E153" s="56">
        <v>40.082999999999998</v>
      </c>
      <c r="F153" s="56">
        <v>194.24600000000001</v>
      </c>
      <c r="G153" s="56">
        <v>3.5000000000000003E-2</v>
      </c>
      <c r="H153" s="56"/>
      <c r="I153" s="56">
        <v>10.358000000000001</v>
      </c>
    </row>
    <row r="154" spans="1:9" s="20" customFormat="1" ht="9" customHeight="1">
      <c r="A154" s="21" t="s">
        <v>37</v>
      </c>
      <c r="B154" s="56">
        <v>133.37799999999999</v>
      </c>
      <c r="C154" s="56"/>
      <c r="D154" s="56">
        <f t="shared" si="3"/>
        <v>1713.8470000000002</v>
      </c>
      <c r="E154" s="56">
        <v>1332.4760000000001</v>
      </c>
      <c r="F154" s="56">
        <v>376.101</v>
      </c>
      <c r="G154" s="56">
        <v>5.27</v>
      </c>
      <c r="H154" s="56"/>
      <c r="I154" s="56">
        <v>199.58500000000001</v>
      </c>
    </row>
    <row r="155" spans="1:9" s="20" customFormat="1" ht="9" customHeight="1">
      <c r="A155" s="21" t="s">
        <v>38</v>
      </c>
      <c r="B155" s="56">
        <v>16.001999999999999</v>
      </c>
      <c r="C155" s="56"/>
      <c r="D155" s="56">
        <f t="shared" si="3"/>
        <v>172.46600000000001</v>
      </c>
      <c r="E155" s="56">
        <v>162.41800000000001</v>
      </c>
      <c r="F155" s="56">
        <v>8.3130000000000006</v>
      </c>
      <c r="G155" s="56">
        <v>1.7350000000000001</v>
      </c>
      <c r="H155" s="56"/>
      <c r="I155" s="56">
        <v>42.915999999999997</v>
      </c>
    </row>
    <row r="156" spans="1:9" s="20" customFormat="1" ht="9" customHeight="1">
      <c r="A156" s="23" t="s">
        <v>39</v>
      </c>
      <c r="B156" s="58">
        <v>70.896000000000001</v>
      </c>
      <c r="C156" s="58"/>
      <c r="D156" s="58">
        <f t="shared" si="3"/>
        <v>111.925</v>
      </c>
      <c r="E156" s="58">
        <v>92.272000000000006</v>
      </c>
      <c r="F156" s="58">
        <v>19.16</v>
      </c>
      <c r="G156" s="58">
        <v>0.49299999999999999</v>
      </c>
      <c r="H156" s="58"/>
      <c r="I156" s="58">
        <v>19.518999999999998</v>
      </c>
    </row>
    <row r="157" spans="1:9" s="19" customFormat="1" ht="9" customHeight="1">
      <c r="A157" s="60"/>
      <c r="B157" s="61"/>
      <c r="C157" s="62"/>
      <c r="D157" s="61"/>
      <c r="E157" s="61"/>
      <c r="F157" s="61"/>
      <c r="G157" s="61"/>
      <c r="H157" s="61"/>
      <c r="I157" s="61"/>
    </row>
    <row r="158" spans="1:9" ht="8.65" customHeight="1">
      <c r="A158" s="17">
        <v>2005</v>
      </c>
      <c r="B158" s="63"/>
      <c r="C158" s="63"/>
      <c r="D158" s="63"/>
      <c r="E158" s="63"/>
      <c r="F158" s="63"/>
      <c r="G158" s="63"/>
      <c r="H158" s="49"/>
      <c r="I158" s="49"/>
    </row>
    <row r="159" spans="1:9" s="20" customFormat="1" ht="9" customHeight="1">
      <c r="A159" s="51" t="s">
        <v>7</v>
      </c>
      <c r="B159" s="52">
        <f>SUM(B161:B192)</f>
        <v>2429.7399999999998</v>
      </c>
      <c r="C159" s="52"/>
      <c r="D159" s="52">
        <f>SUM(D161:D192)</f>
        <v>21102.104000000003</v>
      </c>
      <c r="E159" s="52">
        <f>SUM(E161:E192)</f>
        <v>6773.898000000001</v>
      </c>
      <c r="F159" s="52">
        <f>SUM(F161:F192)</f>
        <v>14236.027000000002</v>
      </c>
      <c r="G159" s="52">
        <f>SUM(G161:G192)</f>
        <v>92.179000000000002</v>
      </c>
      <c r="H159" s="52"/>
      <c r="I159" s="52">
        <f>SUM(I161:I192)</f>
        <v>3779.623</v>
      </c>
    </row>
    <row r="160" spans="1:9" s="20" customFormat="1" ht="3.95" customHeight="1">
      <c r="A160" s="51"/>
      <c r="B160" s="52"/>
      <c r="C160" s="52"/>
      <c r="D160" s="52"/>
      <c r="E160" s="52"/>
      <c r="F160" s="52"/>
      <c r="G160" s="52"/>
      <c r="H160" s="52"/>
      <c r="I160" s="52"/>
    </row>
    <row r="161" spans="1:9" s="20" customFormat="1" ht="9" customHeight="1">
      <c r="A161" s="21" t="s">
        <v>8</v>
      </c>
      <c r="B161" s="55">
        <v>22.318000000000001</v>
      </c>
      <c r="C161" s="55"/>
      <c r="D161" s="55">
        <f>SUM(E161:G161)</f>
        <v>108.661</v>
      </c>
      <c r="E161" s="55">
        <v>32.798999999999999</v>
      </c>
      <c r="F161" s="55">
        <v>75.540000000000006</v>
      </c>
      <c r="G161" s="55">
        <v>0.32200000000000006</v>
      </c>
      <c r="H161" s="55"/>
      <c r="I161" s="55">
        <v>46.552999999999997</v>
      </c>
    </row>
    <row r="162" spans="1:9" s="20" customFormat="1" ht="9" customHeight="1">
      <c r="A162" s="21" t="s">
        <v>9</v>
      </c>
      <c r="B162" s="56">
        <v>17.357000000000003</v>
      </c>
      <c r="C162" s="56"/>
      <c r="D162" s="56">
        <f t="shared" ref="D162:D192" si="4">SUM(E162:G162)</f>
        <v>164.15199999999999</v>
      </c>
      <c r="E162" s="56">
        <v>120.84</v>
      </c>
      <c r="F162" s="56">
        <v>42.513999999999996</v>
      </c>
      <c r="G162" s="56">
        <v>0.79800000000000015</v>
      </c>
      <c r="H162" s="56"/>
      <c r="I162" s="56">
        <v>44.991999999999997</v>
      </c>
    </row>
    <row r="163" spans="1:9" s="20" customFormat="1" ht="9" customHeight="1">
      <c r="A163" s="21" t="s">
        <v>10</v>
      </c>
      <c r="B163" s="56">
        <v>8.7029999999999994</v>
      </c>
      <c r="C163" s="56"/>
      <c r="D163" s="56">
        <f t="shared" si="4"/>
        <v>139.09199999999998</v>
      </c>
      <c r="E163" s="56">
        <v>98.478999999999999</v>
      </c>
      <c r="F163" s="56">
        <v>39.321999999999996</v>
      </c>
      <c r="G163" s="56">
        <v>1.2910000000000001</v>
      </c>
      <c r="H163" s="56"/>
      <c r="I163" s="56">
        <v>25.378</v>
      </c>
    </row>
    <row r="164" spans="1:9" s="20" customFormat="1" ht="9" customHeight="1">
      <c r="A164" s="23" t="s">
        <v>11</v>
      </c>
      <c r="B164" s="58">
        <v>26.337999999999997</v>
      </c>
      <c r="C164" s="58"/>
      <c r="D164" s="58">
        <f t="shared" si="4"/>
        <v>393.72800000000001</v>
      </c>
      <c r="E164" s="58">
        <v>125.786</v>
      </c>
      <c r="F164" s="58">
        <v>267.15800000000002</v>
      </c>
      <c r="G164" s="58">
        <v>0.78400000000000003</v>
      </c>
      <c r="H164" s="58"/>
      <c r="I164" s="58">
        <v>21.062999999999999</v>
      </c>
    </row>
    <row r="165" spans="1:9" s="20" customFormat="1" ht="9" customHeight="1">
      <c r="A165" s="21" t="s">
        <v>12</v>
      </c>
      <c r="B165" s="56">
        <v>55.766999999999996</v>
      </c>
      <c r="C165" s="56"/>
      <c r="D165" s="56">
        <f t="shared" si="4"/>
        <v>354.726</v>
      </c>
      <c r="E165" s="56">
        <v>209.91399999999999</v>
      </c>
      <c r="F165" s="56">
        <v>143.791</v>
      </c>
      <c r="G165" s="56">
        <v>1.0210000000000001</v>
      </c>
      <c r="H165" s="56"/>
      <c r="I165" s="56">
        <v>88.855000000000004</v>
      </c>
    </row>
    <row r="166" spans="1:9" s="20" customFormat="1" ht="9" customHeight="1">
      <c r="A166" s="21" t="s">
        <v>13</v>
      </c>
      <c r="B166" s="56">
        <v>15.28</v>
      </c>
      <c r="C166" s="56"/>
      <c r="D166" s="56">
        <f t="shared" si="4"/>
        <v>93.917000000000002</v>
      </c>
      <c r="E166" s="56">
        <v>34.817999999999998</v>
      </c>
      <c r="F166" s="56">
        <v>58.856000000000002</v>
      </c>
      <c r="G166" s="56">
        <v>0.24299999999999999</v>
      </c>
      <c r="H166" s="56"/>
      <c r="I166" s="56">
        <v>20.225000000000001</v>
      </c>
    </row>
    <row r="167" spans="1:9" s="20" customFormat="1" ht="9" customHeight="1">
      <c r="A167" s="21" t="s">
        <v>14</v>
      </c>
      <c r="B167" s="56">
        <v>113.97099999999999</v>
      </c>
      <c r="C167" s="56"/>
      <c r="D167" s="56">
        <f t="shared" si="4"/>
        <v>2607.4570000000003</v>
      </c>
      <c r="E167" s="56">
        <v>525.46299999999997</v>
      </c>
      <c r="F167" s="56">
        <v>2074.596</v>
      </c>
      <c r="G167" s="56">
        <v>7.3980000000000006</v>
      </c>
      <c r="H167" s="56"/>
      <c r="I167" s="56">
        <v>49.524999999999999</v>
      </c>
    </row>
    <row r="168" spans="1:9" s="20" customFormat="1" ht="9" customHeight="1">
      <c r="A168" s="23" t="s">
        <v>15</v>
      </c>
      <c r="B168" s="58">
        <v>74.912000000000006</v>
      </c>
      <c r="C168" s="58"/>
      <c r="D168" s="58">
        <f t="shared" si="4"/>
        <v>458.04700000000003</v>
      </c>
      <c r="E168" s="58">
        <v>173.49799999999999</v>
      </c>
      <c r="F168" s="58">
        <v>283.18800000000005</v>
      </c>
      <c r="G168" s="58">
        <v>1.361</v>
      </c>
      <c r="H168" s="58"/>
      <c r="I168" s="58">
        <v>107.191</v>
      </c>
    </row>
    <row r="169" spans="1:9" s="20" customFormat="1" ht="9" customHeight="1">
      <c r="A169" s="21" t="s">
        <v>16</v>
      </c>
      <c r="B169" s="56">
        <v>10.228</v>
      </c>
      <c r="C169" s="56"/>
      <c r="D169" s="56">
        <f t="shared" si="4"/>
        <v>222.626</v>
      </c>
      <c r="E169" s="56">
        <v>121.22499999999999</v>
      </c>
      <c r="F169" s="56">
        <v>100.012</v>
      </c>
      <c r="G169" s="56">
        <v>1.389</v>
      </c>
      <c r="H169" s="56"/>
      <c r="I169" s="56">
        <v>986.928</v>
      </c>
    </row>
    <row r="170" spans="1:9" s="20" customFormat="1" ht="9" customHeight="1">
      <c r="A170" s="21" t="s">
        <v>17</v>
      </c>
      <c r="B170" s="56">
        <v>144.36000000000001</v>
      </c>
      <c r="C170" s="56"/>
      <c r="D170" s="56">
        <f t="shared" si="4"/>
        <v>511.822</v>
      </c>
      <c r="E170" s="56">
        <v>188.57900000000001</v>
      </c>
      <c r="F170" s="56">
        <v>321.48500000000001</v>
      </c>
      <c r="G170" s="56">
        <v>1.758</v>
      </c>
      <c r="H170" s="56"/>
      <c r="I170" s="56">
        <v>47.036999999999999</v>
      </c>
    </row>
    <row r="171" spans="1:9" s="20" customFormat="1" ht="9" customHeight="1">
      <c r="A171" s="21" t="s">
        <v>18</v>
      </c>
      <c r="B171" s="56">
        <v>100.152</v>
      </c>
      <c r="C171" s="56"/>
      <c r="D171" s="56">
        <f t="shared" si="4"/>
        <v>1122.703</v>
      </c>
      <c r="E171" s="56">
        <v>138.02000000000001</v>
      </c>
      <c r="F171" s="56">
        <v>984.096</v>
      </c>
      <c r="G171" s="56">
        <v>0.58700000000000008</v>
      </c>
      <c r="H171" s="56"/>
      <c r="I171" s="56">
        <v>100.925</v>
      </c>
    </row>
    <row r="172" spans="1:9" s="20" customFormat="1" ht="9" customHeight="1">
      <c r="A172" s="23" t="s">
        <v>19</v>
      </c>
      <c r="B172" s="58">
        <v>168.07400000000001</v>
      </c>
      <c r="C172" s="58"/>
      <c r="D172" s="58">
        <f t="shared" si="4"/>
        <v>1791.7679999999998</v>
      </c>
      <c r="E172" s="58">
        <v>287.66800000000001</v>
      </c>
      <c r="F172" s="58">
        <v>1496.26</v>
      </c>
      <c r="G172" s="58">
        <v>7.839999999999999</v>
      </c>
      <c r="H172" s="58"/>
      <c r="I172" s="58">
        <v>55.744999999999997</v>
      </c>
    </row>
    <row r="173" spans="1:9" s="20" customFormat="1" ht="9" customHeight="1">
      <c r="A173" s="21" t="s">
        <v>20</v>
      </c>
      <c r="B173" s="56">
        <v>73.536999999999992</v>
      </c>
      <c r="C173" s="56"/>
      <c r="D173" s="56">
        <f t="shared" si="4"/>
        <v>1130.566</v>
      </c>
      <c r="E173" s="56">
        <v>159.02000000000001</v>
      </c>
      <c r="F173" s="56">
        <v>967.54899999999998</v>
      </c>
      <c r="G173" s="56">
        <v>3.9969999999999999</v>
      </c>
      <c r="H173" s="56"/>
      <c r="I173" s="56">
        <v>44.417000000000002</v>
      </c>
    </row>
    <row r="174" spans="1:9" s="20" customFormat="1" ht="9" customHeight="1">
      <c r="A174" s="21" t="s">
        <v>21</v>
      </c>
      <c r="B174" s="56">
        <v>140.80899999999997</v>
      </c>
      <c r="C174" s="56"/>
      <c r="D174" s="56">
        <f t="shared" si="4"/>
        <v>832.02100000000007</v>
      </c>
      <c r="E174" s="56">
        <v>203.17500000000001</v>
      </c>
      <c r="F174" s="56">
        <v>626.21699999999998</v>
      </c>
      <c r="G174" s="56">
        <v>2.629</v>
      </c>
      <c r="H174" s="56"/>
      <c r="I174" s="56">
        <v>216.732</v>
      </c>
    </row>
    <row r="175" spans="1:9" s="20" customFormat="1" ht="9" customHeight="1">
      <c r="A175" s="21" t="s">
        <v>22</v>
      </c>
      <c r="B175" s="56">
        <v>44.594999999999999</v>
      </c>
      <c r="C175" s="56"/>
      <c r="D175" s="56">
        <f t="shared" si="4"/>
        <v>600.03899999999999</v>
      </c>
      <c r="E175" s="56">
        <v>149.29499999999999</v>
      </c>
      <c r="F175" s="56">
        <v>433.89200000000005</v>
      </c>
      <c r="G175" s="56">
        <v>16.852</v>
      </c>
      <c r="H175" s="56"/>
      <c r="I175" s="56">
        <v>498.56200000000001</v>
      </c>
    </row>
    <row r="176" spans="1:9" s="20" customFormat="1" ht="9" customHeight="1">
      <c r="A176" s="23" t="s">
        <v>23</v>
      </c>
      <c r="B176" s="58">
        <v>105.30400000000002</v>
      </c>
      <c r="C176" s="58"/>
      <c r="D176" s="58">
        <f t="shared" si="4"/>
        <v>188.50899999999999</v>
      </c>
      <c r="E176" s="58">
        <v>184.6</v>
      </c>
      <c r="F176" s="58">
        <v>2.1960000000000002</v>
      </c>
      <c r="G176" s="58">
        <v>1.7129999999999996</v>
      </c>
      <c r="H176" s="58"/>
      <c r="I176" s="58">
        <v>73.983000000000004</v>
      </c>
    </row>
    <row r="177" spans="1:9" s="20" customFormat="1" ht="9" customHeight="1">
      <c r="A177" s="21" t="s">
        <v>24</v>
      </c>
      <c r="B177" s="56">
        <v>80.901999999999987</v>
      </c>
      <c r="C177" s="56"/>
      <c r="D177" s="56">
        <f t="shared" si="4"/>
        <v>366.49499999999995</v>
      </c>
      <c r="E177" s="56">
        <v>66.643000000000001</v>
      </c>
      <c r="F177" s="56">
        <v>297.94099999999997</v>
      </c>
      <c r="G177" s="56">
        <v>1.9109999999999998</v>
      </c>
      <c r="H177" s="56"/>
      <c r="I177" s="56">
        <v>54.408999999999999</v>
      </c>
    </row>
    <row r="178" spans="1:9" s="20" customFormat="1" ht="9" customHeight="1">
      <c r="A178" s="21" t="s">
        <v>25</v>
      </c>
      <c r="B178" s="56">
        <v>67.974000000000004</v>
      </c>
      <c r="C178" s="56"/>
      <c r="D178" s="56">
        <f t="shared" si="4"/>
        <v>195.60300000000001</v>
      </c>
      <c r="E178" s="56">
        <v>136.155</v>
      </c>
      <c r="F178" s="56">
        <v>58.253</v>
      </c>
      <c r="G178" s="56">
        <v>1.1949999999999998</v>
      </c>
      <c r="H178" s="56"/>
      <c r="I178" s="56">
        <v>30.274999999999999</v>
      </c>
    </row>
    <row r="179" spans="1:9" s="20" customFormat="1" ht="9" customHeight="1">
      <c r="A179" s="21" t="s">
        <v>26</v>
      </c>
      <c r="B179" s="56">
        <v>33.94</v>
      </c>
      <c r="C179" s="56"/>
      <c r="D179" s="56">
        <f t="shared" si="4"/>
        <v>254.86599999999999</v>
      </c>
      <c r="E179" s="56">
        <v>82.197000000000003</v>
      </c>
      <c r="F179" s="56">
        <v>170.00199999999998</v>
      </c>
      <c r="G179" s="56">
        <v>2.6670000000000003</v>
      </c>
      <c r="H179" s="56"/>
      <c r="I179" s="56">
        <v>220.87299999999999</v>
      </c>
    </row>
    <row r="180" spans="1:9" s="20" customFormat="1" ht="9" customHeight="1">
      <c r="A180" s="23" t="s">
        <v>27</v>
      </c>
      <c r="B180" s="58">
        <v>216.3</v>
      </c>
      <c r="C180" s="58"/>
      <c r="D180" s="58">
        <f t="shared" si="4"/>
        <v>1694.6179999999999</v>
      </c>
      <c r="E180" s="58">
        <v>528.16600000000005</v>
      </c>
      <c r="F180" s="58">
        <v>1158.307</v>
      </c>
      <c r="G180" s="58">
        <v>8.1449999999999996</v>
      </c>
      <c r="H180" s="58"/>
      <c r="I180" s="58">
        <v>40.295000000000002</v>
      </c>
    </row>
    <row r="181" spans="1:9" s="20" customFormat="1" ht="9" customHeight="1">
      <c r="A181" s="21" t="s">
        <v>28</v>
      </c>
      <c r="B181" s="56">
        <v>110.723</v>
      </c>
      <c r="C181" s="56"/>
      <c r="D181" s="56">
        <f t="shared" si="4"/>
        <v>1929.1299999999999</v>
      </c>
      <c r="E181" s="56">
        <v>276.62299999999999</v>
      </c>
      <c r="F181" s="56">
        <v>1651.0319999999999</v>
      </c>
      <c r="G181" s="56">
        <v>1.4749999999999999</v>
      </c>
      <c r="H181" s="56"/>
      <c r="I181" s="56">
        <v>104.297</v>
      </c>
    </row>
    <row r="182" spans="1:9" s="20" customFormat="1" ht="9" customHeight="1">
      <c r="A182" s="21" t="s">
        <v>29</v>
      </c>
      <c r="B182" s="56">
        <v>66.180000000000007</v>
      </c>
      <c r="C182" s="56"/>
      <c r="D182" s="56">
        <f t="shared" si="4"/>
        <v>439.00600000000003</v>
      </c>
      <c r="E182" s="56">
        <v>42.158999999999999</v>
      </c>
      <c r="F182" s="56">
        <v>396.20300000000003</v>
      </c>
      <c r="G182" s="56">
        <v>0.64400000000000002</v>
      </c>
      <c r="H182" s="56"/>
      <c r="I182" s="56">
        <v>60.515999999999998</v>
      </c>
    </row>
    <row r="183" spans="1:9" s="20" customFormat="1" ht="9" customHeight="1">
      <c r="A183" s="21" t="s">
        <v>30</v>
      </c>
      <c r="B183" s="56">
        <v>9.027000000000001</v>
      </c>
      <c r="C183" s="56"/>
      <c r="D183" s="56">
        <f t="shared" si="4"/>
        <v>256.54000000000002</v>
      </c>
      <c r="E183" s="56">
        <v>96.194999999999993</v>
      </c>
      <c r="F183" s="56">
        <v>159.94400000000002</v>
      </c>
      <c r="G183" s="56">
        <v>0.40099999999999997</v>
      </c>
      <c r="H183" s="56"/>
      <c r="I183" s="56">
        <v>48.218000000000004</v>
      </c>
    </row>
    <row r="184" spans="1:9" s="20" customFormat="1" ht="9" customHeight="1">
      <c r="A184" s="23" t="s">
        <v>31</v>
      </c>
      <c r="B184" s="58">
        <v>137.495</v>
      </c>
      <c r="C184" s="58"/>
      <c r="D184" s="58">
        <f t="shared" si="4"/>
        <v>1277.2979999999998</v>
      </c>
      <c r="E184" s="58">
        <v>292.72899999999998</v>
      </c>
      <c r="F184" s="58">
        <v>982.95899999999995</v>
      </c>
      <c r="G184" s="58">
        <v>1.6099999999999999</v>
      </c>
      <c r="H184" s="58"/>
      <c r="I184" s="58">
        <v>62.325000000000003</v>
      </c>
    </row>
    <row r="185" spans="1:9" s="20" customFormat="1" ht="9" customHeight="1">
      <c r="A185" s="21" t="s">
        <v>32</v>
      </c>
      <c r="B185" s="56">
        <v>116.24600000000001</v>
      </c>
      <c r="C185" s="56"/>
      <c r="D185" s="56">
        <f t="shared" si="4"/>
        <v>937.92599999999993</v>
      </c>
      <c r="E185" s="56">
        <v>292.62799999999999</v>
      </c>
      <c r="F185" s="56">
        <v>639.14499999999998</v>
      </c>
      <c r="G185" s="56">
        <v>6.1529999999999996</v>
      </c>
      <c r="H185" s="56"/>
      <c r="I185" s="56">
        <v>99.358999999999995</v>
      </c>
    </row>
    <row r="186" spans="1:9" s="20" customFormat="1" ht="9" customHeight="1">
      <c r="A186" s="21" t="s">
        <v>33</v>
      </c>
      <c r="B186" s="56">
        <v>64.097999999999999</v>
      </c>
      <c r="C186" s="56"/>
      <c r="D186" s="56">
        <f t="shared" si="4"/>
        <v>559.90699999999993</v>
      </c>
      <c r="E186" s="56">
        <v>265.72000000000003</v>
      </c>
      <c r="F186" s="56">
        <v>289.714</v>
      </c>
      <c r="G186" s="56">
        <v>4.4729999999999999</v>
      </c>
      <c r="H186" s="56"/>
      <c r="I186" s="56">
        <v>93.775000000000006</v>
      </c>
    </row>
    <row r="187" spans="1:9" s="20" customFormat="1" ht="9" customHeight="1">
      <c r="A187" s="21" t="s">
        <v>34</v>
      </c>
      <c r="B187" s="56">
        <v>19.013000000000002</v>
      </c>
      <c r="C187" s="56"/>
      <c r="D187" s="56">
        <f t="shared" si="4"/>
        <v>246.65100000000001</v>
      </c>
      <c r="E187" s="56">
        <v>231.09200000000001</v>
      </c>
      <c r="F187" s="56">
        <v>15.407</v>
      </c>
      <c r="G187" s="56">
        <v>0.15200000000000002</v>
      </c>
      <c r="H187" s="56"/>
      <c r="I187" s="56">
        <v>47.877000000000002</v>
      </c>
    </row>
    <row r="188" spans="1:9" s="20" customFormat="1" ht="9" customHeight="1">
      <c r="A188" s="23" t="s">
        <v>35</v>
      </c>
      <c r="B188" s="58">
        <v>117.21199999999999</v>
      </c>
      <c r="C188" s="58"/>
      <c r="D188" s="58">
        <f t="shared" si="4"/>
        <v>275.49799999999999</v>
      </c>
      <c r="E188" s="58">
        <v>269.49099999999999</v>
      </c>
      <c r="F188" s="58">
        <v>2.5310000000000001</v>
      </c>
      <c r="G188" s="58">
        <v>3.476</v>
      </c>
      <c r="H188" s="58"/>
      <c r="I188" s="58">
        <v>135.922</v>
      </c>
    </row>
    <row r="189" spans="1:9" s="20" customFormat="1" ht="9" customHeight="1">
      <c r="A189" s="21" t="s">
        <v>36</v>
      </c>
      <c r="B189" s="56">
        <v>8.1179999999999986</v>
      </c>
      <c r="C189" s="56"/>
      <c r="D189" s="56">
        <f t="shared" si="4"/>
        <v>259.16800000000001</v>
      </c>
      <c r="E189" s="56">
        <v>35.011000000000003</v>
      </c>
      <c r="F189" s="56">
        <v>224.04399999999998</v>
      </c>
      <c r="G189" s="56">
        <v>0.11300000000000002</v>
      </c>
      <c r="H189" s="56"/>
      <c r="I189" s="56">
        <v>11.005000000000001</v>
      </c>
    </row>
    <row r="190" spans="1:9" s="20" customFormat="1" ht="9" customHeight="1">
      <c r="A190" s="21" t="s">
        <v>37</v>
      </c>
      <c r="B190" s="56">
        <v>155.59200000000001</v>
      </c>
      <c r="C190" s="56"/>
      <c r="D190" s="56">
        <f t="shared" si="4"/>
        <v>1441.154</v>
      </c>
      <c r="E190" s="56">
        <v>1172.5930000000001</v>
      </c>
      <c r="F190" s="56">
        <v>263.91300000000001</v>
      </c>
      <c r="G190" s="56">
        <v>4.6479999999999997</v>
      </c>
      <c r="H190" s="56"/>
      <c r="I190" s="56">
        <v>271.19799999999998</v>
      </c>
    </row>
    <row r="191" spans="1:9" s="20" customFormat="1" ht="9" customHeight="1">
      <c r="A191" s="21" t="s">
        <v>38</v>
      </c>
      <c r="B191" s="56">
        <v>17.111000000000001</v>
      </c>
      <c r="C191" s="56"/>
      <c r="D191" s="56">
        <f t="shared" si="4"/>
        <v>158.08100000000002</v>
      </c>
      <c r="E191" s="56">
        <v>148.11500000000001</v>
      </c>
      <c r="F191" s="56">
        <v>5.952</v>
      </c>
      <c r="G191" s="56">
        <v>4.0139999999999993</v>
      </c>
      <c r="H191" s="56"/>
      <c r="I191" s="56">
        <v>54.530999999999999</v>
      </c>
    </row>
    <row r="192" spans="1:9" s="20" customFormat="1" ht="9" customHeight="1">
      <c r="A192" s="23" t="s">
        <v>39</v>
      </c>
      <c r="B192" s="58">
        <v>88.103999999999985</v>
      </c>
      <c r="C192" s="58"/>
      <c r="D192" s="58">
        <f t="shared" si="4"/>
        <v>90.328999999999994</v>
      </c>
      <c r="E192" s="58">
        <v>85.201999999999998</v>
      </c>
      <c r="F192" s="58">
        <v>4.008</v>
      </c>
      <c r="G192" s="58">
        <v>1.119</v>
      </c>
      <c r="H192" s="58"/>
      <c r="I192" s="58">
        <v>16.637</v>
      </c>
    </row>
    <row r="193" spans="1:9" s="20" customFormat="1" ht="9" customHeight="1">
      <c r="A193" s="21"/>
      <c r="B193" s="108"/>
      <c r="C193" s="108"/>
      <c r="D193" s="108"/>
      <c r="E193" s="108"/>
      <c r="F193" s="108"/>
      <c r="G193" s="108"/>
      <c r="H193" s="108"/>
      <c r="I193" s="108"/>
    </row>
    <row r="194" spans="1:9" s="14" customFormat="1" ht="8.25" customHeight="1">
      <c r="A194" s="17">
        <v>2006</v>
      </c>
      <c r="B194" s="109"/>
      <c r="C194" s="48"/>
      <c r="D194" s="48"/>
      <c r="E194" s="50"/>
      <c r="F194" s="48"/>
      <c r="G194" s="50"/>
      <c r="H194" s="110"/>
      <c r="I194" s="110"/>
    </row>
    <row r="195" spans="1:9" s="14" customFormat="1" ht="9" customHeight="1">
      <c r="A195" s="51" t="s">
        <v>7</v>
      </c>
      <c r="B195" s="52">
        <f>SUM(B197:B228)</f>
        <v>3406.2230000000004</v>
      </c>
      <c r="C195" s="52"/>
      <c r="D195" s="52">
        <f>SUM(D197:D228)</f>
        <v>21383.14799999999</v>
      </c>
      <c r="E195" s="52">
        <f>SUM(E197:E228)</f>
        <v>6242.4629999999988</v>
      </c>
      <c r="F195" s="52">
        <f>SUM(F197:F228)</f>
        <v>15052.382000000003</v>
      </c>
      <c r="G195" s="52">
        <f>SUM(G197:G228)</f>
        <v>88.303000000000026</v>
      </c>
      <c r="H195" s="52"/>
      <c r="I195" s="52">
        <f>SUM(I197:I228)</f>
        <v>5345.2759999999998</v>
      </c>
    </row>
    <row r="196" spans="1:9" s="14" customFormat="1" ht="3.75" customHeight="1">
      <c r="A196" s="51"/>
      <c r="B196" s="52"/>
      <c r="C196" s="52"/>
      <c r="D196" s="52"/>
      <c r="E196" s="52"/>
      <c r="F196" s="52"/>
      <c r="G196" s="52"/>
      <c r="H196" s="52"/>
      <c r="I196" s="52"/>
    </row>
    <row r="197" spans="1:9" s="14" customFormat="1" ht="9" customHeight="1">
      <c r="A197" s="21" t="s">
        <v>8</v>
      </c>
      <c r="B197" s="55">
        <v>32.833000000000006</v>
      </c>
      <c r="C197" s="55"/>
      <c r="D197" s="55">
        <f t="shared" ref="D197:D228" si="5">SUM(E197:G197)</f>
        <v>121.42600000000002</v>
      </c>
      <c r="E197" s="55">
        <v>29.265999999999998</v>
      </c>
      <c r="F197" s="55">
        <v>91.927000000000007</v>
      </c>
      <c r="G197" s="55">
        <v>0.23299999999999998</v>
      </c>
      <c r="H197" s="55"/>
      <c r="I197" s="55">
        <v>59.61</v>
      </c>
    </row>
    <row r="198" spans="1:9" s="14" customFormat="1" ht="9" customHeight="1">
      <c r="A198" s="21" t="s">
        <v>9</v>
      </c>
      <c r="B198" s="56">
        <v>27.195</v>
      </c>
      <c r="C198" s="56"/>
      <c r="D198" s="56">
        <f t="shared" si="5"/>
        <v>173.501</v>
      </c>
      <c r="E198" s="56">
        <v>117.66399999999999</v>
      </c>
      <c r="F198" s="56">
        <v>55.298999999999999</v>
      </c>
      <c r="G198" s="56">
        <v>0.53800000000000014</v>
      </c>
      <c r="H198" s="56"/>
      <c r="I198" s="56">
        <v>76.513000000000005</v>
      </c>
    </row>
    <row r="199" spans="1:9" s="14" customFormat="1" ht="9.6" customHeight="1">
      <c r="A199" s="21" t="s">
        <v>10</v>
      </c>
      <c r="B199" s="56">
        <v>10.523</v>
      </c>
      <c r="C199" s="56"/>
      <c r="D199" s="56">
        <f t="shared" si="5"/>
        <v>146.38</v>
      </c>
      <c r="E199" s="56">
        <v>90.484000000000009</v>
      </c>
      <c r="F199" s="56">
        <v>54.240999999999993</v>
      </c>
      <c r="G199" s="56">
        <v>1.6549999999999998</v>
      </c>
      <c r="H199" s="56"/>
      <c r="I199" s="56">
        <v>27.774999999999999</v>
      </c>
    </row>
    <row r="200" spans="1:9" s="14" customFormat="1" ht="9.6" customHeight="1">
      <c r="A200" s="23" t="s">
        <v>11</v>
      </c>
      <c r="B200" s="58">
        <v>31.83</v>
      </c>
      <c r="C200" s="58"/>
      <c r="D200" s="58">
        <f t="shared" si="5"/>
        <v>396.91400000000004</v>
      </c>
      <c r="E200" s="58">
        <v>122.602</v>
      </c>
      <c r="F200" s="58">
        <v>274.084</v>
      </c>
      <c r="G200" s="58">
        <v>0.22799999999999998</v>
      </c>
      <c r="H200" s="58"/>
      <c r="I200" s="58">
        <v>26.106999999999999</v>
      </c>
    </row>
    <row r="201" spans="1:9" ht="9" customHeight="1">
      <c r="A201" s="21" t="s">
        <v>12</v>
      </c>
      <c r="B201" s="56">
        <v>78.850999999999999</v>
      </c>
      <c r="C201" s="56"/>
      <c r="D201" s="56">
        <f t="shared" si="5"/>
        <v>348.75900000000007</v>
      </c>
      <c r="E201" s="56">
        <v>189.34300000000002</v>
      </c>
      <c r="F201" s="56">
        <v>158.79700000000003</v>
      </c>
      <c r="G201" s="56">
        <v>0.61900000000000011</v>
      </c>
      <c r="H201" s="56"/>
      <c r="I201" s="56">
        <v>104.35299999999999</v>
      </c>
    </row>
    <row r="202" spans="1:9" ht="9" customHeight="1">
      <c r="A202" s="21" t="s">
        <v>13</v>
      </c>
      <c r="B202" s="56">
        <v>26.731999999999999</v>
      </c>
      <c r="C202" s="56"/>
      <c r="D202" s="56">
        <f t="shared" si="5"/>
        <v>88.75500000000001</v>
      </c>
      <c r="E202" s="56">
        <v>29.486999999999998</v>
      </c>
      <c r="F202" s="56">
        <v>59.188000000000009</v>
      </c>
      <c r="G202" s="56">
        <v>8.0000000000000016E-2</v>
      </c>
      <c r="H202" s="56"/>
      <c r="I202" s="56">
        <v>25.525999999999996</v>
      </c>
    </row>
    <row r="203" spans="1:9" ht="9" customHeight="1">
      <c r="A203" s="21" t="s">
        <v>14</v>
      </c>
      <c r="B203" s="56">
        <v>140.721</v>
      </c>
      <c r="C203" s="56"/>
      <c r="D203" s="56">
        <f t="shared" si="5"/>
        <v>2577.1620000000003</v>
      </c>
      <c r="E203" s="56">
        <v>501.56</v>
      </c>
      <c r="F203" s="56">
        <v>2065.7870000000003</v>
      </c>
      <c r="G203" s="56">
        <v>9.8149999999999977</v>
      </c>
      <c r="H203" s="56"/>
      <c r="I203" s="56">
        <v>67.680000000000007</v>
      </c>
    </row>
    <row r="204" spans="1:9" ht="9" customHeight="1">
      <c r="A204" s="23" t="s">
        <v>15</v>
      </c>
      <c r="B204" s="58">
        <v>104.17800000000001</v>
      </c>
      <c r="C204" s="58"/>
      <c r="D204" s="58">
        <f t="shared" si="5"/>
        <v>476.31299999999993</v>
      </c>
      <c r="E204" s="58">
        <v>158.57299999999998</v>
      </c>
      <c r="F204" s="58">
        <v>316.87599999999998</v>
      </c>
      <c r="G204" s="58">
        <v>0.8640000000000001</v>
      </c>
      <c r="H204" s="58"/>
      <c r="I204" s="58">
        <v>171.08600000000001</v>
      </c>
    </row>
    <row r="205" spans="1:9" ht="9" customHeight="1">
      <c r="A205" s="21" t="s">
        <v>16</v>
      </c>
      <c r="B205" s="56">
        <v>19.073999999999998</v>
      </c>
      <c r="C205" s="56"/>
      <c r="D205" s="56">
        <f t="shared" si="5"/>
        <v>209.62099999999998</v>
      </c>
      <c r="E205" s="56">
        <v>106.267</v>
      </c>
      <c r="F205" s="56">
        <v>102.32599999999999</v>
      </c>
      <c r="G205" s="56">
        <v>1.028</v>
      </c>
      <c r="H205" s="56"/>
      <c r="I205" s="56">
        <v>1693.7109999999998</v>
      </c>
    </row>
    <row r="206" spans="1:9" ht="9" customHeight="1">
      <c r="A206" s="21" t="s">
        <v>17</v>
      </c>
      <c r="B206" s="56">
        <v>172.99700000000001</v>
      </c>
      <c r="C206" s="56"/>
      <c r="D206" s="56">
        <f t="shared" si="5"/>
        <v>530.37799999999993</v>
      </c>
      <c r="E206" s="56">
        <v>178.29499999999999</v>
      </c>
      <c r="F206" s="56">
        <v>345.71699999999993</v>
      </c>
      <c r="G206" s="56">
        <v>6.3659999999999997</v>
      </c>
      <c r="H206" s="56"/>
      <c r="I206" s="56">
        <v>77.31</v>
      </c>
    </row>
    <row r="207" spans="1:9" ht="9" customHeight="1">
      <c r="A207" s="21" t="s">
        <v>18</v>
      </c>
      <c r="B207" s="56">
        <v>151.57</v>
      </c>
      <c r="C207" s="56"/>
      <c r="D207" s="56">
        <f t="shared" si="5"/>
        <v>1128.8880000000001</v>
      </c>
      <c r="E207" s="56">
        <v>122.13500000000001</v>
      </c>
      <c r="F207" s="56">
        <v>1006.437</v>
      </c>
      <c r="G207" s="56">
        <v>0.31599999999999995</v>
      </c>
      <c r="H207" s="56"/>
      <c r="I207" s="56">
        <v>139.07399999999998</v>
      </c>
    </row>
    <row r="208" spans="1:9" ht="9" customHeight="1">
      <c r="A208" s="23" t="s">
        <v>19</v>
      </c>
      <c r="B208" s="58">
        <v>244.691</v>
      </c>
      <c r="C208" s="58"/>
      <c r="D208" s="58">
        <f t="shared" si="5"/>
        <v>1820.5520000000001</v>
      </c>
      <c r="E208" s="58">
        <v>275.73</v>
      </c>
      <c r="F208" s="58">
        <v>1538.8020000000001</v>
      </c>
      <c r="G208" s="58">
        <v>6.0200000000000014</v>
      </c>
      <c r="H208" s="58"/>
      <c r="I208" s="58">
        <v>71.817000000000007</v>
      </c>
    </row>
    <row r="209" spans="1:9" ht="9" customHeight="1">
      <c r="A209" s="21" t="s">
        <v>20</v>
      </c>
      <c r="B209" s="56">
        <v>110.215</v>
      </c>
      <c r="C209" s="56"/>
      <c r="D209" s="56">
        <f t="shared" si="5"/>
        <v>1137.636</v>
      </c>
      <c r="E209" s="56">
        <v>149.49299999999999</v>
      </c>
      <c r="F209" s="56">
        <v>985.81799999999998</v>
      </c>
      <c r="G209" s="56">
        <v>2.3250000000000002</v>
      </c>
      <c r="H209" s="56"/>
      <c r="I209" s="56">
        <v>55.082000000000001</v>
      </c>
    </row>
    <row r="210" spans="1:9" ht="9" customHeight="1">
      <c r="A210" s="21" t="s">
        <v>21</v>
      </c>
      <c r="B210" s="56">
        <v>235.58700000000002</v>
      </c>
      <c r="C210" s="56"/>
      <c r="D210" s="56">
        <f t="shared" si="5"/>
        <v>827.55000000000007</v>
      </c>
      <c r="E210" s="56">
        <v>179.935</v>
      </c>
      <c r="F210" s="56">
        <v>644.74400000000003</v>
      </c>
      <c r="G210" s="56">
        <v>2.8709999999999996</v>
      </c>
      <c r="H210" s="56"/>
      <c r="I210" s="56">
        <v>259.03400000000005</v>
      </c>
    </row>
    <row r="211" spans="1:9" ht="9" customHeight="1">
      <c r="A211" s="21" t="s">
        <v>22</v>
      </c>
      <c r="B211" s="56">
        <v>75.256</v>
      </c>
      <c r="C211" s="56"/>
      <c r="D211" s="56">
        <f t="shared" si="5"/>
        <v>724.577</v>
      </c>
      <c r="E211" s="56">
        <v>137.505</v>
      </c>
      <c r="F211" s="56">
        <v>575.90200000000004</v>
      </c>
      <c r="G211" s="56">
        <v>11.17</v>
      </c>
      <c r="H211" s="56"/>
      <c r="I211" s="56">
        <v>732.43399999999997</v>
      </c>
    </row>
    <row r="212" spans="1:9" ht="9" customHeight="1">
      <c r="A212" s="23" t="s">
        <v>23</v>
      </c>
      <c r="B212" s="58">
        <v>185.42900000000003</v>
      </c>
      <c r="C212" s="58"/>
      <c r="D212" s="58">
        <f t="shared" si="5"/>
        <v>168.23700000000002</v>
      </c>
      <c r="E212" s="58">
        <v>164.864</v>
      </c>
      <c r="F212" s="58">
        <v>3.1749999999999998</v>
      </c>
      <c r="G212" s="58">
        <v>0.19800000000000001</v>
      </c>
      <c r="H212" s="58"/>
      <c r="I212" s="58">
        <v>119.393</v>
      </c>
    </row>
    <row r="213" spans="1:9" ht="9" customHeight="1">
      <c r="A213" s="21" t="s">
        <v>24</v>
      </c>
      <c r="B213" s="56">
        <v>111.03099999999999</v>
      </c>
      <c r="C213" s="56"/>
      <c r="D213" s="56">
        <f t="shared" si="5"/>
        <v>433.62999999999994</v>
      </c>
      <c r="E213" s="56">
        <v>58.844999999999999</v>
      </c>
      <c r="F213" s="56">
        <v>373.14399999999995</v>
      </c>
      <c r="G213" s="56">
        <v>1.641</v>
      </c>
      <c r="H213" s="56"/>
      <c r="I213" s="56">
        <v>78.048999999999992</v>
      </c>
    </row>
    <row r="214" spans="1:9" ht="9" customHeight="1">
      <c r="A214" s="21" t="s">
        <v>25</v>
      </c>
      <c r="B214" s="56">
        <v>101.65099999999998</v>
      </c>
      <c r="C214" s="56"/>
      <c r="D214" s="56">
        <f t="shared" si="5"/>
        <v>183.45400000000001</v>
      </c>
      <c r="E214" s="56">
        <v>125.53100000000001</v>
      </c>
      <c r="F214" s="56">
        <v>55.513000000000005</v>
      </c>
      <c r="G214" s="56">
        <v>2.41</v>
      </c>
      <c r="H214" s="56"/>
      <c r="I214" s="56">
        <v>36.763999999999996</v>
      </c>
    </row>
    <row r="215" spans="1:9" ht="9" customHeight="1">
      <c r="A215" s="21" t="s">
        <v>26</v>
      </c>
      <c r="B215" s="56">
        <v>43.580999999999996</v>
      </c>
      <c r="C215" s="56"/>
      <c r="D215" s="56">
        <f t="shared" si="5"/>
        <v>257.43800000000005</v>
      </c>
      <c r="E215" s="56">
        <v>72.737000000000009</v>
      </c>
      <c r="F215" s="56">
        <v>183.61900000000003</v>
      </c>
      <c r="G215" s="56">
        <v>1.0820000000000001</v>
      </c>
      <c r="H215" s="56"/>
      <c r="I215" s="56">
        <v>218.68799999999996</v>
      </c>
    </row>
    <row r="216" spans="1:9" ht="9" customHeight="1">
      <c r="A216" s="23" t="s">
        <v>27</v>
      </c>
      <c r="B216" s="58">
        <v>290.52799999999996</v>
      </c>
      <c r="C216" s="58"/>
      <c r="D216" s="58">
        <f t="shared" si="5"/>
        <v>1712.2249999999999</v>
      </c>
      <c r="E216" s="58">
        <v>491.41399999999999</v>
      </c>
      <c r="F216" s="58">
        <v>1211.3329999999999</v>
      </c>
      <c r="G216" s="58">
        <v>9.477999999999998</v>
      </c>
      <c r="H216" s="58"/>
      <c r="I216" s="58">
        <v>53.905000000000001</v>
      </c>
    </row>
    <row r="217" spans="1:9" ht="9" customHeight="1">
      <c r="A217" s="21" t="s">
        <v>28</v>
      </c>
      <c r="B217" s="56">
        <v>157.55599999999998</v>
      </c>
      <c r="C217" s="56"/>
      <c r="D217" s="56">
        <f t="shared" si="5"/>
        <v>2033.038</v>
      </c>
      <c r="E217" s="56">
        <v>265.64200000000005</v>
      </c>
      <c r="F217" s="56">
        <v>1766.595</v>
      </c>
      <c r="G217" s="56">
        <v>0.80100000000000005</v>
      </c>
      <c r="H217" s="56"/>
      <c r="I217" s="56">
        <v>150.131</v>
      </c>
    </row>
    <row r="218" spans="1:9" ht="9" customHeight="1">
      <c r="A218" s="21" t="s">
        <v>29</v>
      </c>
      <c r="B218" s="56">
        <v>82.050999999999988</v>
      </c>
      <c r="C218" s="56"/>
      <c r="D218" s="56">
        <f t="shared" si="5"/>
        <v>438.01400000000001</v>
      </c>
      <c r="E218" s="56">
        <v>36.969000000000001</v>
      </c>
      <c r="F218" s="56">
        <v>400.94300000000004</v>
      </c>
      <c r="G218" s="56">
        <v>0.10200000000000001</v>
      </c>
      <c r="H218" s="56"/>
      <c r="I218" s="56">
        <v>24.36</v>
      </c>
    </row>
    <row r="219" spans="1:9" ht="9" customHeight="1">
      <c r="A219" s="21" t="s">
        <v>30</v>
      </c>
      <c r="B219" s="56">
        <v>12.805999999999996</v>
      </c>
      <c r="C219" s="56"/>
      <c r="D219" s="56">
        <f t="shared" si="5"/>
        <v>265.553</v>
      </c>
      <c r="E219" s="56">
        <v>95.399000000000001</v>
      </c>
      <c r="F219" s="56">
        <v>169.52</v>
      </c>
      <c r="G219" s="56">
        <v>0.63400000000000001</v>
      </c>
      <c r="H219" s="56"/>
      <c r="I219" s="56">
        <v>59.471999999999994</v>
      </c>
    </row>
    <row r="220" spans="1:9" ht="9" customHeight="1">
      <c r="A220" s="23" t="s">
        <v>31</v>
      </c>
      <c r="B220" s="58">
        <v>177.94900000000001</v>
      </c>
      <c r="C220" s="58"/>
      <c r="D220" s="58">
        <f t="shared" si="5"/>
        <v>1309.3050000000001</v>
      </c>
      <c r="E220" s="58">
        <v>288.38099999999997</v>
      </c>
      <c r="F220" s="58">
        <v>1020.485</v>
      </c>
      <c r="G220" s="58">
        <v>0.43899999999999995</v>
      </c>
      <c r="H220" s="58"/>
      <c r="I220" s="58">
        <v>78.692999999999998</v>
      </c>
    </row>
    <row r="221" spans="1:9" ht="9" customHeight="1">
      <c r="A221" s="21" t="s">
        <v>32</v>
      </c>
      <c r="B221" s="56">
        <v>133.57299999999998</v>
      </c>
      <c r="C221" s="56"/>
      <c r="D221" s="56">
        <f t="shared" si="5"/>
        <v>924.42</v>
      </c>
      <c r="E221" s="56">
        <v>256.53399999999999</v>
      </c>
      <c r="F221" s="56">
        <v>660.62299999999993</v>
      </c>
      <c r="G221" s="56">
        <v>7.2629999999999999</v>
      </c>
      <c r="H221" s="56"/>
      <c r="I221" s="56">
        <v>121.205</v>
      </c>
    </row>
    <row r="222" spans="1:9" ht="9" customHeight="1">
      <c r="A222" s="21" t="s">
        <v>33</v>
      </c>
      <c r="B222" s="56">
        <v>83.792999999999992</v>
      </c>
      <c r="C222" s="56"/>
      <c r="D222" s="56">
        <f t="shared" si="5"/>
        <v>529.63499999999999</v>
      </c>
      <c r="E222" s="56">
        <v>231.26400000000001</v>
      </c>
      <c r="F222" s="56">
        <v>292.76099999999997</v>
      </c>
      <c r="G222" s="56">
        <v>5.6099999999999994</v>
      </c>
      <c r="H222" s="56"/>
      <c r="I222" s="56">
        <v>91.072000000000003</v>
      </c>
    </row>
    <row r="223" spans="1:9" ht="9" customHeight="1">
      <c r="A223" s="21" t="s">
        <v>34</v>
      </c>
      <c r="B223" s="56">
        <v>28.41</v>
      </c>
      <c r="C223" s="56"/>
      <c r="D223" s="56">
        <f t="shared" si="5"/>
        <v>317.012</v>
      </c>
      <c r="E223" s="56">
        <v>216.70100000000002</v>
      </c>
      <c r="F223" s="56">
        <v>98.625</v>
      </c>
      <c r="G223" s="56">
        <v>1.6859999999999999</v>
      </c>
      <c r="H223" s="56"/>
      <c r="I223" s="56">
        <v>71.917999999999992</v>
      </c>
    </row>
    <row r="224" spans="1:9" ht="9" customHeight="1">
      <c r="A224" s="23" t="s">
        <v>35</v>
      </c>
      <c r="B224" s="58">
        <v>149.65899999999999</v>
      </c>
      <c r="C224" s="58"/>
      <c r="D224" s="58">
        <f t="shared" si="5"/>
        <v>247.11799999999997</v>
      </c>
      <c r="E224" s="58">
        <v>241.31099999999998</v>
      </c>
      <c r="F224" s="58">
        <v>3.2970000000000002</v>
      </c>
      <c r="G224" s="58">
        <v>2.5100000000000002</v>
      </c>
      <c r="H224" s="58"/>
      <c r="I224" s="58">
        <v>188.62900000000002</v>
      </c>
    </row>
    <row r="225" spans="1:9" ht="9" customHeight="1">
      <c r="A225" s="21" t="s">
        <v>36</v>
      </c>
      <c r="B225" s="56">
        <v>14.761999999999999</v>
      </c>
      <c r="C225" s="56"/>
      <c r="D225" s="56">
        <f t="shared" si="5"/>
        <v>265.85899999999998</v>
      </c>
      <c r="E225" s="56">
        <v>31.792999999999999</v>
      </c>
      <c r="F225" s="56">
        <v>233.94</v>
      </c>
      <c r="G225" s="56">
        <v>0.126</v>
      </c>
      <c r="H225" s="56"/>
      <c r="I225" s="56">
        <v>12.395</v>
      </c>
    </row>
    <row r="226" spans="1:9" ht="9" customHeight="1">
      <c r="A226" s="21" t="s">
        <v>37</v>
      </c>
      <c r="B226" s="56">
        <v>222.56200000000001</v>
      </c>
      <c r="C226" s="56"/>
      <c r="D226" s="56">
        <f t="shared" si="5"/>
        <v>1355.3839999999998</v>
      </c>
      <c r="E226" s="56">
        <v>1054.877</v>
      </c>
      <c r="F226" s="56">
        <v>292.53299999999996</v>
      </c>
      <c r="G226" s="56">
        <v>7.9740000000000002</v>
      </c>
      <c r="H226" s="56"/>
      <c r="I226" s="56">
        <v>377.79200000000003</v>
      </c>
    </row>
    <row r="227" spans="1:9" ht="9" customHeight="1">
      <c r="A227" s="21" t="s">
        <v>38</v>
      </c>
      <c r="B227" s="56">
        <v>25.511999999999997</v>
      </c>
      <c r="C227" s="56"/>
      <c r="D227" s="56">
        <f t="shared" si="5"/>
        <v>148.18200000000002</v>
      </c>
      <c r="E227" s="56">
        <v>140.58500000000001</v>
      </c>
      <c r="F227" s="56">
        <v>5.9</v>
      </c>
      <c r="G227" s="56">
        <v>1.6969999999999998</v>
      </c>
      <c r="H227" s="56"/>
      <c r="I227" s="56">
        <v>58.226999999999997</v>
      </c>
    </row>
    <row r="228" spans="1:9" ht="9" customHeight="1">
      <c r="A228" s="23" t="s">
        <v>39</v>
      </c>
      <c r="B228" s="58">
        <v>123.11700000000002</v>
      </c>
      <c r="C228" s="58"/>
      <c r="D228" s="58">
        <f t="shared" si="5"/>
        <v>86.232000000000014</v>
      </c>
      <c r="E228" s="58">
        <v>81.277000000000015</v>
      </c>
      <c r="F228" s="58">
        <v>4.431</v>
      </c>
      <c r="G228" s="58">
        <v>0.52399999999999991</v>
      </c>
      <c r="H228" s="58"/>
      <c r="I228" s="58">
        <v>17.471</v>
      </c>
    </row>
    <row r="229" spans="1:9" s="20" customFormat="1" ht="9" customHeight="1">
      <c r="A229" s="21"/>
      <c r="B229" s="108"/>
      <c r="C229" s="108"/>
      <c r="D229" s="108"/>
      <c r="E229" s="108"/>
      <c r="F229" s="108"/>
      <c r="G229" s="108"/>
      <c r="H229" s="108"/>
      <c r="I229" s="108"/>
    </row>
    <row r="230" spans="1:9" s="14" customFormat="1" ht="8.25" customHeight="1">
      <c r="A230" s="17">
        <v>2007</v>
      </c>
      <c r="B230" s="109"/>
      <c r="C230" s="48"/>
      <c r="D230" s="48"/>
      <c r="E230" s="50"/>
      <c r="F230" s="48"/>
      <c r="G230" s="50"/>
      <c r="H230" s="110"/>
      <c r="I230" s="110"/>
    </row>
    <row r="231" spans="1:9" s="14" customFormat="1" ht="9" customHeight="1">
      <c r="A231" s="51" t="s">
        <v>7</v>
      </c>
      <c r="B231" s="52">
        <f>SUM(B233:B264)</f>
        <v>3784.0710000000004</v>
      </c>
      <c r="C231" s="52"/>
      <c r="D231" s="52">
        <f>SUM(D233:D264)</f>
        <v>23858.776000000005</v>
      </c>
      <c r="E231" s="52">
        <f>SUM(E233:E264)</f>
        <v>6017.5900000000011</v>
      </c>
      <c r="F231" s="52">
        <f>SUM(F233:F264)</f>
        <v>17761.05</v>
      </c>
      <c r="G231" s="52">
        <f>SUM(G233:G264)</f>
        <v>80.135999999999981</v>
      </c>
      <c r="H231" s="52"/>
      <c r="I231" s="52">
        <f>SUM(I233:I264)</f>
        <v>9110.8410000000022</v>
      </c>
    </row>
    <row r="232" spans="1:9" s="14" customFormat="1" ht="3.75" customHeight="1">
      <c r="A232" s="51"/>
      <c r="B232" s="52"/>
      <c r="C232" s="52"/>
      <c r="D232" s="52"/>
      <c r="E232" s="52"/>
      <c r="F232" s="52"/>
      <c r="G232" s="52"/>
      <c r="H232" s="52"/>
      <c r="I232" s="52"/>
    </row>
    <row r="233" spans="1:9" s="14" customFormat="1" ht="9" customHeight="1">
      <c r="A233" s="21" t="s">
        <v>8</v>
      </c>
      <c r="B233" s="55">
        <v>33.106999999999999</v>
      </c>
      <c r="C233" s="55"/>
      <c r="D233" s="55">
        <f t="shared" ref="D233:D262" si="6">SUM(E233:G233)</f>
        <v>132.83999999999997</v>
      </c>
      <c r="E233" s="55">
        <v>26.132999999999996</v>
      </c>
      <c r="F233" s="55">
        <v>106.517</v>
      </c>
      <c r="G233" s="55">
        <v>0.19000000000000003</v>
      </c>
      <c r="H233" s="55"/>
      <c r="I233" s="55">
        <v>97.48</v>
      </c>
    </row>
    <row r="234" spans="1:9" s="14" customFormat="1" ht="9" customHeight="1">
      <c r="A234" s="21" t="s">
        <v>9</v>
      </c>
      <c r="B234" s="56">
        <v>29.776</v>
      </c>
      <c r="C234" s="56"/>
      <c r="D234" s="56">
        <f t="shared" si="6"/>
        <v>180.096</v>
      </c>
      <c r="E234" s="56">
        <v>117.37799999999999</v>
      </c>
      <c r="F234" s="56">
        <v>61.701000000000008</v>
      </c>
      <c r="G234" s="56">
        <v>1.0169999999999999</v>
      </c>
      <c r="H234" s="56"/>
      <c r="I234" s="56">
        <v>251.79400000000001</v>
      </c>
    </row>
    <row r="235" spans="1:9" s="14" customFormat="1" ht="9.6" customHeight="1">
      <c r="A235" s="21" t="s">
        <v>10</v>
      </c>
      <c r="B235" s="56">
        <v>10.292000000000002</v>
      </c>
      <c r="C235" s="56"/>
      <c r="D235" s="56">
        <f t="shared" si="6"/>
        <v>150.607</v>
      </c>
      <c r="E235" s="56">
        <v>87.009000000000015</v>
      </c>
      <c r="F235" s="56">
        <v>62.72</v>
      </c>
      <c r="G235" s="56">
        <v>0.878</v>
      </c>
      <c r="H235" s="56"/>
      <c r="I235" s="56">
        <v>61.091000000000001</v>
      </c>
    </row>
    <row r="236" spans="1:9" s="14" customFormat="1" ht="9.6" customHeight="1">
      <c r="A236" s="23" t="s">
        <v>11</v>
      </c>
      <c r="B236" s="58">
        <v>35.933999999999997</v>
      </c>
      <c r="C236" s="58"/>
      <c r="D236" s="58">
        <f t="shared" si="6"/>
        <v>438.81699999999995</v>
      </c>
      <c r="E236" s="58">
        <v>125.96899999999999</v>
      </c>
      <c r="F236" s="58">
        <v>312.54899999999998</v>
      </c>
      <c r="G236" s="58">
        <v>0.29900000000000004</v>
      </c>
      <c r="H236" s="58"/>
      <c r="I236" s="58">
        <v>39.872999999999998</v>
      </c>
    </row>
    <row r="237" spans="1:9" ht="9" customHeight="1">
      <c r="A237" s="21" t="s">
        <v>12</v>
      </c>
      <c r="B237" s="56">
        <v>72.991</v>
      </c>
      <c r="C237" s="56"/>
      <c r="D237" s="56">
        <f t="shared" si="6"/>
        <v>369.58799999999997</v>
      </c>
      <c r="E237" s="56">
        <v>176.976</v>
      </c>
      <c r="F237" s="56">
        <v>191.65099999999995</v>
      </c>
      <c r="G237" s="56">
        <v>0.96099999999999985</v>
      </c>
      <c r="H237" s="56"/>
      <c r="I237" s="56">
        <v>221.37199999999999</v>
      </c>
    </row>
    <row r="238" spans="1:9" ht="9" customHeight="1">
      <c r="A238" s="21" t="s">
        <v>13</v>
      </c>
      <c r="B238" s="56">
        <v>32.664999999999999</v>
      </c>
      <c r="C238" s="56"/>
      <c r="D238" s="56">
        <f t="shared" si="6"/>
        <v>78.557000000000002</v>
      </c>
      <c r="E238" s="56">
        <v>27.428999999999998</v>
      </c>
      <c r="F238" s="56">
        <v>51.044000000000004</v>
      </c>
      <c r="G238" s="56">
        <v>8.4000000000000005E-2</v>
      </c>
      <c r="H238" s="56"/>
      <c r="I238" s="56">
        <v>103.49</v>
      </c>
    </row>
    <row r="239" spans="1:9" ht="9" customHeight="1">
      <c r="A239" s="21" t="s">
        <v>14</v>
      </c>
      <c r="B239" s="56">
        <v>137.68199999999999</v>
      </c>
      <c r="C239" s="56"/>
      <c r="D239" s="56">
        <f t="shared" si="6"/>
        <v>2736.3230000000003</v>
      </c>
      <c r="E239" s="56">
        <v>507.24599999999998</v>
      </c>
      <c r="F239" s="56">
        <v>2225.8740000000003</v>
      </c>
      <c r="G239" s="56">
        <v>3.2030000000000003</v>
      </c>
      <c r="H239" s="56"/>
      <c r="I239" s="56">
        <v>127.089</v>
      </c>
    </row>
    <row r="240" spans="1:9" ht="9" customHeight="1">
      <c r="A240" s="23" t="s">
        <v>15</v>
      </c>
      <c r="B240" s="58">
        <v>103.91900000000001</v>
      </c>
      <c r="C240" s="58"/>
      <c r="D240" s="58">
        <f t="shared" si="6"/>
        <v>530.91200000000003</v>
      </c>
      <c r="E240" s="58">
        <v>153.09399999999999</v>
      </c>
      <c r="F240" s="58">
        <v>376.78899999999999</v>
      </c>
      <c r="G240" s="58">
        <v>1.0289999999999999</v>
      </c>
      <c r="H240" s="58"/>
      <c r="I240" s="58">
        <v>310.78800000000001</v>
      </c>
    </row>
    <row r="241" spans="1:9" ht="9" customHeight="1">
      <c r="A241" s="21" t="s">
        <v>16</v>
      </c>
      <c r="B241" s="56">
        <v>20.003</v>
      </c>
      <c r="C241" s="56"/>
      <c r="D241" s="56">
        <f t="shared" si="6"/>
        <v>199.709</v>
      </c>
      <c r="E241" s="56">
        <v>96.10799999999999</v>
      </c>
      <c r="F241" s="56">
        <v>101.863</v>
      </c>
      <c r="G241" s="56">
        <v>1.738</v>
      </c>
      <c r="H241" s="56"/>
      <c r="I241" s="56">
        <v>2314.6520000000005</v>
      </c>
    </row>
    <row r="242" spans="1:9" ht="9" customHeight="1">
      <c r="A242" s="21" t="s">
        <v>17</v>
      </c>
      <c r="B242" s="56">
        <v>173.95400000000001</v>
      </c>
      <c r="C242" s="56"/>
      <c r="D242" s="56">
        <f t="shared" si="6"/>
        <v>616.55999999999995</v>
      </c>
      <c r="E242" s="56">
        <v>172.488</v>
      </c>
      <c r="F242" s="56">
        <v>440.57299999999998</v>
      </c>
      <c r="G242" s="56">
        <v>3.4989999999999997</v>
      </c>
      <c r="H242" s="56"/>
      <c r="I242" s="56">
        <v>86.867000000000004</v>
      </c>
    </row>
    <row r="243" spans="1:9" ht="9" customHeight="1">
      <c r="A243" s="21" t="s">
        <v>18</v>
      </c>
      <c r="B243" s="56">
        <v>170.166</v>
      </c>
      <c r="C243" s="56"/>
      <c r="D243" s="56">
        <f t="shared" si="6"/>
        <v>1285.2930000000001</v>
      </c>
      <c r="E243" s="56">
        <v>115.44</v>
      </c>
      <c r="F243" s="56">
        <v>1169.212</v>
      </c>
      <c r="G243" s="56">
        <v>0.64100000000000001</v>
      </c>
      <c r="H243" s="56"/>
      <c r="I243" s="56">
        <v>335.93900000000002</v>
      </c>
    </row>
    <row r="244" spans="1:9" ht="9" customHeight="1">
      <c r="A244" s="23" t="s">
        <v>19</v>
      </c>
      <c r="B244" s="58">
        <v>289.21799999999996</v>
      </c>
      <c r="C244" s="58"/>
      <c r="D244" s="58">
        <f t="shared" si="6"/>
        <v>1988.328</v>
      </c>
      <c r="E244" s="58">
        <v>278.52100000000002</v>
      </c>
      <c r="F244" s="58">
        <v>1703.9639999999999</v>
      </c>
      <c r="G244" s="58">
        <v>5.843</v>
      </c>
      <c r="H244" s="58"/>
      <c r="I244" s="58">
        <v>137.18699999999998</v>
      </c>
    </row>
    <row r="245" spans="1:9" ht="9" customHeight="1">
      <c r="A245" s="21" t="s">
        <v>20</v>
      </c>
      <c r="B245" s="56">
        <v>132.727</v>
      </c>
      <c r="C245" s="56"/>
      <c r="D245" s="56">
        <f t="shared" si="6"/>
        <v>1227.6969999999999</v>
      </c>
      <c r="E245" s="56">
        <v>149.571</v>
      </c>
      <c r="F245" s="56">
        <v>1077.4839999999999</v>
      </c>
      <c r="G245" s="56">
        <v>0.6419999999999999</v>
      </c>
      <c r="H245" s="56"/>
      <c r="I245" s="56">
        <v>105.17</v>
      </c>
    </row>
    <row r="246" spans="1:9" ht="9" customHeight="1">
      <c r="A246" s="21" t="s">
        <v>21</v>
      </c>
      <c r="B246" s="56">
        <v>271.30400000000003</v>
      </c>
      <c r="C246" s="56"/>
      <c r="D246" s="56">
        <f t="shared" si="6"/>
        <v>894.84</v>
      </c>
      <c r="E246" s="56">
        <v>166.191</v>
      </c>
      <c r="F246" s="56">
        <v>727.66099999999994</v>
      </c>
      <c r="G246" s="56">
        <v>0.98800000000000021</v>
      </c>
      <c r="H246" s="56"/>
      <c r="I246" s="56">
        <v>482.39300000000003</v>
      </c>
    </row>
    <row r="247" spans="1:9" ht="9" customHeight="1">
      <c r="A247" s="21" t="s">
        <v>22</v>
      </c>
      <c r="B247" s="56">
        <v>93.298000000000002</v>
      </c>
      <c r="C247" s="56"/>
      <c r="D247" s="56">
        <f t="shared" si="6"/>
        <v>894.26</v>
      </c>
      <c r="E247" s="56">
        <v>132.17099999999999</v>
      </c>
      <c r="F247" s="56">
        <v>753.24400000000003</v>
      </c>
      <c r="G247" s="56">
        <v>8.8450000000000006</v>
      </c>
      <c r="H247" s="56"/>
      <c r="I247" s="56">
        <v>1044.1029999999998</v>
      </c>
    </row>
    <row r="248" spans="1:9" ht="9" customHeight="1">
      <c r="A248" s="23" t="s">
        <v>23</v>
      </c>
      <c r="B248" s="58">
        <v>223.82599999999999</v>
      </c>
      <c r="C248" s="58"/>
      <c r="D248" s="58">
        <f t="shared" si="6"/>
        <v>354.25800000000004</v>
      </c>
      <c r="E248" s="58">
        <v>149.74800000000002</v>
      </c>
      <c r="F248" s="58">
        <v>203.23600000000002</v>
      </c>
      <c r="G248" s="58">
        <v>1.274</v>
      </c>
      <c r="H248" s="58"/>
      <c r="I248" s="58">
        <v>219.988</v>
      </c>
    </row>
    <row r="249" spans="1:9" ht="9" customHeight="1">
      <c r="A249" s="21" t="s">
        <v>24</v>
      </c>
      <c r="B249" s="56">
        <v>125.087</v>
      </c>
      <c r="C249" s="56"/>
      <c r="D249" s="56">
        <f t="shared" si="6"/>
        <v>474.38499999999999</v>
      </c>
      <c r="E249" s="56">
        <v>54.798000000000002</v>
      </c>
      <c r="F249" s="56">
        <v>417.88799999999998</v>
      </c>
      <c r="G249" s="56">
        <v>1.6990000000000003</v>
      </c>
      <c r="H249" s="56"/>
      <c r="I249" s="56">
        <v>131.578</v>
      </c>
    </row>
    <row r="250" spans="1:9" ht="9" customHeight="1">
      <c r="A250" s="21" t="s">
        <v>25</v>
      </c>
      <c r="B250" s="56">
        <v>113.41</v>
      </c>
      <c r="C250" s="56"/>
      <c r="D250" s="56">
        <f t="shared" si="6"/>
        <v>213.78899999999996</v>
      </c>
      <c r="E250" s="56">
        <v>121.31399999999999</v>
      </c>
      <c r="F250" s="56">
        <v>92.297999999999988</v>
      </c>
      <c r="G250" s="56">
        <v>0.17699999999999999</v>
      </c>
      <c r="H250" s="56"/>
      <c r="I250" s="56">
        <v>51.288999999999987</v>
      </c>
    </row>
    <row r="251" spans="1:9" ht="9" customHeight="1">
      <c r="A251" s="21" t="s">
        <v>26</v>
      </c>
      <c r="B251" s="56">
        <v>46.356999999999999</v>
      </c>
      <c r="C251" s="56"/>
      <c r="D251" s="56">
        <f t="shared" si="6"/>
        <v>300.83</v>
      </c>
      <c r="E251" s="56">
        <v>68.709999999999994</v>
      </c>
      <c r="F251" s="56">
        <v>230.86099999999999</v>
      </c>
      <c r="G251" s="56">
        <v>1.2589999999999999</v>
      </c>
      <c r="H251" s="56"/>
      <c r="I251" s="56">
        <v>512.78</v>
      </c>
    </row>
    <row r="252" spans="1:9" ht="9" customHeight="1">
      <c r="A252" s="23" t="s">
        <v>27</v>
      </c>
      <c r="B252" s="58">
        <v>350.21399999999994</v>
      </c>
      <c r="C252" s="58"/>
      <c r="D252" s="58">
        <f t="shared" si="6"/>
        <v>1736.2199999999998</v>
      </c>
      <c r="E252" s="58">
        <v>487.14599999999996</v>
      </c>
      <c r="F252" s="58">
        <v>1240.3979999999999</v>
      </c>
      <c r="G252" s="58">
        <v>8.6760000000000002</v>
      </c>
      <c r="H252" s="58"/>
      <c r="I252" s="58">
        <v>95.558999999999997</v>
      </c>
    </row>
    <row r="253" spans="1:9" ht="9" customHeight="1">
      <c r="A253" s="21" t="s">
        <v>28</v>
      </c>
      <c r="B253" s="56">
        <v>188.55099999999999</v>
      </c>
      <c r="C253" s="56"/>
      <c r="D253" s="56">
        <f t="shared" si="6"/>
        <v>2336.2790000000005</v>
      </c>
      <c r="E253" s="56">
        <v>255.48700000000002</v>
      </c>
      <c r="F253" s="56">
        <v>2079.6180000000004</v>
      </c>
      <c r="G253" s="56">
        <v>1.1739999999999999</v>
      </c>
      <c r="H253" s="56"/>
      <c r="I253" s="56">
        <v>351.96399999999994</v>
      </c>
    </row>
    <row r="254" spans="1:9" ht="9" customHeight="1">
      <c r="A254" s="21" t="s">
        <v>29</v>
      </c>
      <c r="B254" s="56">
        <v>86.72</v>
      </c>
      <c r="C254" s="56"/>
      <c r="D254" s="56">
        <f t="shared" si="6"/>
        <v>493.39</v>
      </c>
      <c r="E254" s="56">
        <v>36.92</v>
      </c>
      <c r="F254" s="56">
        <v>456.31899999999996</v>
      </c>
      <c r="G254" s="56">
        <v>0.15099999999999997</v>
      </c>
      <c r="H254" s="56"/>
      <c r="I254" s="56">
        <v>116.24300000000001</v>
      </c>
    </row>
    <row r="255" spans="1:9" ht="9" customHeight="1">
      <c r="A255" s="21" t="s">
        <v>30</v>
      </c>
      <c r="B255" s="56">
        <v>14.793000000000003</v>
      </c>
      <c r="C255" s="56"/>
      <c r="D255" s="56">
        <f t="shared" si="6"/>
        <v>302.38900000000001</v>
      </c>
      <c r="E255" s="56">
        <v>100.32700000000001</v>
      </c>
      <c r="F255" s="56">
        <v>201.53200000000001</v>
      </c>
      <c r="G255" s="56">
        <v>0.53</v>
      </c>
      <c r="H255" s="56"/>
      <c r="I255" s="56">
        <v>113.47700000000002</v>
      </c>
    </row>
    <row r="256" spans="1:9" ht="9" customHeight="1">
      <c r="A256" s="23" t="s">
        <v>31</v>
      </c>
      <c r="B256" s="58">
        <v>202.71899999999999</v>
      </c>
      <c r="C256" s="58"/>
      <c r="D256" s="58">
        <f t="shared" si="6"/>
        <v>1492.973</v>
      </c>
      <c r="E256" s="58">
        <v>313.14999999999998</v>
      </c>
      <c r="F256" s="58">
        <v>1179.2429999999999</v>
      </c>
      <c r="G256" s="58">
        <v>0.57999999999999996</v>
      </c>
      <c r="H256" s="58"/>
      <c r="I256" s="58">
        <v>141.613</v>
      </c>
    </row>
    <row r="257" spans="1:9" ht="9" customHeight="1">
      <c r="A257" s="21" t="s">
        <v>32</v>
      </c>
      <c r="B257" s="56">
        <v>124.09100000000001</v>
      </c>
      <c r="C257" s="56"/>
      <c r="D257" s="56">
        <f t="shared" si="6"/>
        <v>982.11200000000008</v>
      </c>
      <c r="E257" s="56">
        <v>230.435</v>
      </c>
      <c r="F257" s="56">
        <v>746.03499999999997</v>
      </c>
      <c r="G257" s="56">
        <v>5.6419999999999986</v>
      </c>
      <c r="H257" s="56"/>
      <c r="I257" s="56">
        <v>216.32499999999999</v>
      </c>
    </row>
    <row r="258" spans="1:9" ht="9" customHeight="1">
      <c r="A258" s="21" t="s">
        <v>33</v>
      </c>
      <c r="B258" s="56">
        <v>88.697000000000003</v>
      </c>
      <c r="C258" s="56"/>
      <c r="D258" s="56">
        <f t="shared" si="6"/>
        <v>542.31499999999994</v>
      </c>
      <c r="E258" s="56">
        <v>210.08800000000002</v>
      </c>
      <c r="F258" s="56">
        <v>328.96499999999997</v>
      </c>
      <c r="G258" s="56">
        <v>3.262</v>
      </c>
      <c r="H258" s="56"/>
      <c r="I258" s="56">
        <v>208.32</v>
      </c>
    </row>
    <row r="259" spans="1:9" ht="9" customHeight="1">
      <c r="A259" s="21" t="s">
        <v>34</v>
      </c>
      <c r="B259" s="56">
        <v>29.324000000000002</v>
      </c>
      <c r="C259" s="56"/>
      <c r="D259" s="56">
        <f t="shared" si="6"/>
        <v>473.1869999999999</v>
      </c>
      <c r="E259" s="56">
        <v>208.64699999999996</v>
      </c>
      <c r="F259" s="56">
        <v>263.90499999999997</v>
      </c>
      <c r="G259" s="56">
        <v>0.63500000000000001</v>
      </c>
      <c r="H259" s="56"/>
      <c r="I259" s="56">
        <v>132.64500000000001</v>
      </c>
    </row>
    <row r="260" spans="1:9" ht="9" customHeight="1">
      <c r="A260" s="23" t="s">
        <v>35</v>
      </c>
      <c r="B260" s="58">
        <v>149.01300000000001</v>
      </c>
      <c r="C260" s="58"/>
      <c r="D260" s="58">
        <f t="shared" si="6"/>
        <v>291.39900000000006</v>
      </c>
      <c r="E260" s="58">
        <v>228.649</v>
      </c>
      <c r="F260" s="58">
        <v>58.84</v>
      </c>
      <c r="G260" s="58">
        <v>3.91</v>
      </c>
      <c r="H260" s="58"/>
      <c r="I260" s="58">
        <v>288.29199999999997</v>
      </c>
    </row>
    <row r="261" spans="1:9" ht="9" customHeight="1">
      <c r="A261" s="21" t="s">
        <v>36</v>
      </c>
      <c r="B261" s="56">
        <v>18.487000000000002</v>
      </c>
      <c r="C261" s="56"/>
      <c r="D261" s="56">
        <f t="shared" si="6"/>
        <v>285.26500000000004</v>
      </c>
      <c r="E261" s="56">
        <v>29.304000000000002</v>
      </c>
      <c r="F261" s="56">
        <v>255.80099999999999</v>
      </c>
      <c r="G261" s="56">
        <v>0.15999999999999998</v>
      </c>
      <c r="H261" s="56"/>
      <c r="I261" s="56">
        <v>24.35</v>
      </c>
    </row>
    <row r="262" spans="1:9" ht="9" customHeight="1">
      <c r="A262" s="21" t="s">
        <v>37</v>
      </c>
      <c r="B262" s="56">
        <v>252.89400000000001</v>
      </c>
      <c r="C262" s="56"/>
      <c r="D262" s="56">
        <f t="shared" si="6"/>
        <v>1541.3820000000003</v>
      </c>
      <c r="E262" s="56">
        <v>977.95700000000011</v>
      </c>
      <c r="F262" s="56">
        <v>560.79900000000009</v>
      </c>
      <c r="G262" s="56">
        <v>2.6259999999999999</v>
      </c>
      <c r="H262" s="56"/>
      <c r="I262" s="56">
        <v>610.33399999999995</v>
      </c>
    </row>
    <row r="263" spans="1:9" ht="9" customHeight="1">
      <c r="A263" s="21" t="s">
        <v>38</v>
      </c>
      <c r="B263" s="56">
        <v>30.78</v>
      </c>
      <c r="C263" s="56"/>
      <c r="D263" s="56">
        <f>SUM(E263:G263)</f>
        <v>152.571</v>
      </c>
      <c r="E263" s="56">
        <v>135.74700000000001</v>
      </c>
      <c r="F263" s="56">
        <v>9.4E-2</v>
      </c>
      <c r="G263" s="56">
        <v>16.73</v>
      </c>
      <c r="H263" s="56"/>
      <c r="I263" s="56">
        <v>151.38400000000001</v>
      </c>
    </row>
    <row r="264" spans="1:9" ht="9" customHeight="1">
      <c r="A264" s="23" t="s">
        <v>39</v>
      </c>
      <c r="B264" s="58">
        <v>132.072</v>
      </c>
      <c r="C264" s="58"/>
      <c r="D264" s="58">
        <f>SUM(E264:G264)</f>
        <v>161.60499999999999</v>
      </c>
      <c r="E264" s="58">
        <v>77.438999999999993</v>
      </c>
      <c r="F264" s="58">
        <v>82.372</v>
      </c>
      <c r="G264" s="58">
        <v>1.794</v>
      </c>
      <c r="H264" s="58"/>
      <c r="I264" s="58">
        <v>25.411999999999999</v>
      </c>
    </row>
    <row r="265" spans="1:9" s="20" customFormat="1" ht="9" customHeight="1">
      <c r="A265" s="21"/>
      <c r="B265" s="108"/>
      <c r="C265" s="108"/>
      <c r="D265" s="108"/>
      <c r="E265" s="108"/>
      <c r="F265" s="108"/>
      <c r="G265" s="108"/>
      <c r="H265" s="108"/>
      <c r="I265" s="108"/>
    </row>
    <row r="266" spans="1:9" s="14" customFormat="1" ht="8.25" customHeight="1">
      <c r="A266" s="17">
        <v>2008</v>
      </c>
      <c r="B266" s="109"/>
      <c r="C266" s="48"/>
      <c r="D266" s="48"/>
      <c r="E266" s="50"/>
      <c r="F266" s="48"/>
      <c r="G266" s="50"/>
      <c r="H266" s="110"/>
      <c r="I266" s="110"/>
    </row>
    <row r="267" spans="1:9" s="14" customFormat="1" ht="9" customHeight="1">
      <c r="A267" s="51" t="s">
        <v>7</v>
      </c>
      <c r="B267" s="52">
        <f>SUM(B269:B300)</f>
        <v>3903.6629999999986</v>
      </c>
      <c r="C267" s="52"/>
      <c r="D267" s="52">
        <f>SUM(D269:D300)</f>
        <v>34089.375999999997</v>
      </c>
      <c r="E267" s="52">
        <f>SUM(E269:E300)</f>
        <v>5642.8370000000014</v>
      </c>
      <c r="F267" s="52">
        <f>SUM(F269:F300)</f>
        <v>28356.575999999997</v>
      </c>
      <c r="G267" s="52">
        <f>SUM(G269:G300)</f>
        <v>89.963000000000022</v>
      </c>
      <c r="H267" s="52"/>
      <c r="I267" s="52">
        <f>SUM(I269:I300)</f>
        <v>4553.8410000000003</v>
      </c>
    </row>
    <row r="268" spans="1:9" s="14" customFormat="1" ht="3.75" customHeight="1">
      <c r="A268" s="51"/>
      <c r="B268" s="52"/>
      <c r="C268" s="52"/>
      <c r="D268" s="52"/>
      <c r="E268" s="52"/>
      <c r="F268" s="52"/>
      <c r="G268" s="52"/>
      <c r="H268" s="52"/>
      <c r="I268" s="52"/>
    </row>
    <row r="269" spans="1:9" s="14" customFormat="1" ht="9" customHeight="1">
      <c r="A269" s="21" t="s">
        <v>8</v>
      </c>
      <c r="B269" s="55">
        <v>31.334</v>
      </c>
      <c r="C269" s="55"/>
      <c r="D269" s="55">
        <f t="shared" ref="D269:D278" si="7">SUM(E269:G269)</f>
        <v>221.79000000000002</v>
      </c>
      <c r="E269" s="55">
        <v>23.507999999999999</v>
      </c>
      <c r="F269" s="55">
        <v>197.494</v>
      </c>
      <c r="G269" s="55">
        <v>0.78799999999999992</v>
      </c>
      <c r="H269" s="55"/>
      <c r="I269" s="55">
        <v>45.187000000000005</v>
      </c>
    </row>
    <row r="270" spans="1:9" s="14" customFormat="1" ht="9" customHeight="1">
      <c r="A270" s="21" t="s">
        <v>9</v>
      </c>
      <c r="B270" s="56">
        <v>33.006</v>
      </c>
      <c r="C270" s="56"/>
      <c r="D270" s="56">
        <f t="shared" si="7"/>
        <v>293.15000000000003</v>
      </c>
      <c r="E270" s="56">
        <v>116.37200000000001</v>
      </c>
      <c r="F270" s="56">
        <v>175.86500000000001</v>
      </c>
      <c r="G270" s="56">
        <v>0.91300000000000003</v>
      </c>
      <c r="H270" s="56"/>
      <c r="I270" s="56">
        <v>196.85900000000004</v>
      </c>
    </row>
    <row r="271" spans="1:9" s="14" customFormat="1" ht="9.6" customHeight="1">
      <c r="A271" s="21" t="s">
        <v>10</v>
      </c>
      <c r="B271" s="56">
        <v>10.417</v>
      </c>
      <c r="C271" s="56"/>
      <c r="D271" s="56">
        <f t="shared" si="7"/>
        <v>194.29600000000005</v>
      </c>
      <c r="E271" s="56">
        <v>80.402000000000001</v>
      </c>
      <c r="F271" s="56">
        <v>113.54600000000002</v>
      </c>
      <c r="G271" s="56">
        <v>0.34799999999999998</v>
      </c>
      <c r="H271" s="56"/>
      <c r="I271" s="56">
        <v>49.657999999999994</v>
      </c>
    </row>
    <row r="272" spans="1:9" s="14" customFormat="1" ht="9.6" customHeight="1">
      <c r="A272" s="23" t="s">
        <v>11</v>
      </c>
      <c r="B272" s="58">
        <v>34.485999999999997</v>
      </c>
      <c r="C272" s="58"/>
      <c r="D272" s="58">
        <f t="shared" si="7"/>
        <v>619.83899999999994</v>
      </c>
      <c r="E272" s="58">
        <v>121.27399999999999</v>
      </c>
      <c r="F272" s="58">
        <v>497.98599999999999</v>
      </c>
      <c r="G272" s="58">
        <v>0.57899999999999996</v>
      </c>
      <c r="H272" s="58"/>
      <c r="I272" s="58">
        <v>22.787999999999997</v>
      </c>
    </row>
    <row r="273" spans="1:9" ht="9" customHeight="1">
      <c r="A273" s="21" t="s">
        <v>12</v>
      </c>
      <c r="B273" s="56">
        <v>66.367000000000004</v>
      </c>
      <c r="C273" s="56"/>
      <c r="D273" s="56">
        <f t="shared" si="7"/>
        <v>483.07799999999997</v>
      </c>
      <c r="E273" s="56">
        <v>153.97400000000002</v>
      </c>
      <c r="F273" s="56">
        <v>328.39299999999992</v>
      </c>
      <c r="G273" s="56">
        <v>0.71099999999999997</v>
      </c>
      <c r="H273" s="56"/>
      <c r="I273" s="56">
        <v>127.19799999999999</v>
      </c>
    </row>
    <row r="274" spans="1:9" ht="9" customHeight="1">
      <c r="A274" s="21" t="s">
        <v>13</v>
      </c>
      <c r="B274" s="56">
        <v>35.733000000000004</v>
      </c>
      <c r="C274" s="56"/>
      <c r="D274" s="56">
        <f t="shared" si="7"/>
        <v>125.85599999999999</v>
      </c>
      <c r="E274" s="56">
        <v>24.624000000000002</v>
      </c>
      <c r="F274" s="56">
        <v>101.149</v>
      </c>
      <c r="G274" s="56">
        <v>8.299999999999999E-2</v>
      </c>
      <c r="H274" s="56"/>
      <c r="I274" s="56">
        <v>81.175999999999988</v>
      </c>
    </row>
    <row r="275" spans="1:9" ht="9" customHeight="1">
      <c r="A275" s="21" t="s">
        <v>14</v>
      </c>
      <c r="B275" s="56">
        <v>127.71899999999999</v>
      </c>
      <c r="C275" s="56"/>
      <c r="D275" s="56">
        <f t="shared" si="7"/>
        <v>3599.4029999999998</v>
      </c>
      <c r="E275" s="56">
        <v>476.37899999999996</v>
      </c>
      <c r="F275" s="56">
        <v>3122.576</v>
      </c>
      <c r="G275" s="56">
        <v>0.44799999999999995</v>
      </c>
      <c r="H275" s="56"/>
      <c r="I275" s="56">
        <v>53.763000000000005</v>
      </c>
    </row>
    <row r="276" spans="1:9" ht="9" customHeight="1">
      <c r="A276" s="23" t="s">
        <v>15</v>
      </c>
      <c r="B276" s="58">
        <v>109.873</v>
      </c>
      <c r="C276" s="58"/>
      <c r="D276" s="58">
        <f t="shared" si="7"/>
        <v>827.98099999999999</v>
      </c>
      <c r="E276" s="58">
        <v>147.83699999999999</v>
      </c>
      <c r="F276" s="58">
        <v>678.66499999999996</v>
      </c>
      <c r="G276" s="58">
        <v>1.4790000000000003</v>
      </c>
      <c r="H276" s="58"/>
      <c r="I276" s="58">
        <v>107.54900000000002</v>
      </c>
    </row>
    <row r="277" spans="1:9" ht="9" customHeight="1">
      <c r="A277" s="21" t="s">
        <v>16</v>
      </c>
      <c r="B277" s="56">
        <v>21.347000000000001</v>
      </c>
      <c r="C277" s="56"/>
      <c r="D277" s="56">
        <f t="shared" si="7"/>
        <v>255.11600000000001</v>
      </c>
      <c r="E277" s="56">
        <v>88.906000000000006</v>
      </c>
      <c r="F277" s="56">
        <v>165.64100000000002</v>
      </c>
      <c r="G277" s="56">
        <v>0.56900000000000028</v>
      </c>
      <c r="H277" s="56"/>
      <c r="I277" s="56">
        <v>1000.5630000000002</v>
      </c>
    </row>
    <row r="278" spans="1:9" ht="9" customHeight="1">
      <c r="A278" s="21" t="s">
        <v>17</v>
      </c>
      <c r="B278" s="56">
        <v>178.96100000000001</v>
      </c>
      <c r="C278" s="56"/>
      <c r="D278" s="56">
        <f t="shared" si="7"/>
        <v>929.45100000000002</v>
      </c>
      <c r="E278" s="56">
        <v>163.57499999999999</v>
      </c>
      <c r="F278" s="56">
        <v>764.89699999999993</v>
      </c>
      <c r="G278" s="56">
        <v>0.97899999999999976</v>
      </c>
      <c r="H278" s="56"/>
      <c r="I278" s="56">
        <v>44.847999999999999</v>
      </c>
    </row>
    <row r="279" spans="1:9" ht="9" customHeight="1">
      <c r="A279" s="21" t="s">
        <v>18</v>
      </c>
      <c r="B279" s="56">
        <v>175.935</v>
      </c>
      <c r="C279" s="56"/>
      <c r="D279" s="56">
        <f>SUM(E279:G279)</f>
        <v>2012.796</v>
      </c>
      <c r="E279" s="56">
        <v>106.88500000000001</v>
      </c>
      <c r="F279" s="56">
        <v>1905.538</v>
      </c>
      <c r="G279" s="56">
        <v>0.37299999999999994</v>
      </c>
      <c r="H279" s="56"/>
      <c r="I279" s="56">
        <v>156.56700000000001</v>
      </c>
    </row>
    <row r="280" spans="1:9" ht="9" customHeight="1">
      <c r="A280" s="23" t="s">
        <v>19</v>
      </c>
      <c r="B280" s="58">
        <v>318.52499999999998</v>
      </c>
      <c r="C280" s="58"/>
      <c r="D280" s="58">
        <f t="shared" ref="D280:D296" si="8">SUM(E280:G280)</f>
        <v>3059.8109999999997</v>
      </c>
      <c r="E280" s="58">
        <v>263.11400000000003</v>
      </c>
      <c r="F280" s="58">
        <v>2794.1209999999996</v>
      </c>
      <c r="G280" s="58">
        <v>2.5759999999999996</v>
      </c>
      <c r="H280" s="58"/>
      <c r="I280" s="58">
        <v>50.445</v>
      </c>
    </row>
    <row r="281" spans="1:9" ht="9" customHeight="1">
      <c r="A281" s="21" t="s">
        <v>20</v>
      </c>
      <c r="B281" s="56">
        <v>143.071</v>
      </c>
      <c r="C281" s="56"/>
      <c r="D281" s="56">
        <f t="shared" si="8"/>
        <v>1861.8529999999998</v>
      </c>
      <c r="E281" s="56">
        <v>144.203</v>
      </c>
      <c r="F281" s="56">
        <v>1717.021</v>
      </c>
      <c r="G281" s="56">
        <v>0.629</v>
      </c>
      <c r="H281" s="56"/>
      <c r="I281" s="56">
        <v>55.251999999999995</v>
      </c>
    </row>
    <row r="282" spans="1:9" ht="9" customHeight="1">
      <c r="A282" s="21" t="s">
        <v>21</v>
      </c>
      <c r="B282" s="56">
        <v>279.84100000000001</v>
      </c>
      <c r="C282" s="56"/>
      <c r="D282" s="56">
        <f t="shared" si="8"/>
        <v>1495.4959999999999</v>
      </c>
      <c r="E282" s="56">
        <v>150.97399999999999</v>
      </c>
      <c r="F282" s="56">
        <v>1341.414</v>
      </c>
      <c r="G282" s="56">
        <v>3.1079999999999997</v>
      </c>
      <c r="H282" s="56"/>
      <c r="I282" s="56">
        <v>311.89699999999999</v>
      </c>
    </row>
    <row r="283" spans="1:9" ht="9" customHeight="1">
      <c r="A283" s="21" t="s">
        <v>22</v>
      </c>
      <c r="B283" s="56">
        <v>93.905000000000001</v>
      </c>
      <c r="C283" s="56"/>
      <c r="D283" s="56">
        <f t="shared" si="8"/>
        <v>1605.9450000000002</v>
      </c>
      <c r="E283" s="56">
        <v>122.05900000000001</v>
      </c>
      <c r="F283" s="56">
        <v>1481.3940000000002</v>
      </c>
      <c r="G283" s="56">
        <v>2.4920000000000004</v>
      </c>
      <c r="H283" s="56"/>
      <c r="I283" s="56">
        <v>589.66600000000005</v>
      </c>
    </row>
    <row r="284" spans="1:9" ht="9" customHeight="1">
      <c r="A284" s="23" t="s">
        <v>23</v>
      </c>
      <c r="B284" s="58">
        <v>237.50300000000001</v>
      </c>
      <c r="C284" s="58"/>
      <c r="D284" s="58">
        <f t="shared" si="8"/>
        <v>765.952</v>
      </c>
      <c r="E284" s="58">
        <v>136.405</v>
      </c>
      <c r="F284" s="58">
        <v>628.29100000000005</v>
      </c>
      <c r="G284" s="58">
        <v>1.2560000000000002</v>
      </c>
      <c r="H284" s="58"/>
      <c r="I284" s="58">
        <v>87.813000000000017</v>
      </c>
    </row>
    <row r="285" spans="1:9" ht="9" customHeight="1">
      <c r="A285" s="21" t="s">
        <v>24</v>
      </c>
      <c r="B285" s="56">
        <v>132.39399999999998</v>
      </c>
      <c r="C285" s="56"/>
      <c r="D285" s="56">
        <f t="shared" si="8"/>
        <v>828.596</v>
      </c>
      <c r="E285" s="56">
        <v>49.198999999999998</v>
      </c>
      <c r="F285" s="56">
        <v>778.029</v>
      </c>
      <c r="G285" s="56">
        <v>1.3679999999999999</v>
      </c>
      <c r="H285" s="56"/>
      <c r="I285" s="56">
        <v>63.609000000000002</v>
      </c>
    </row>
    <row r="286" spans="1:9" ht="9" customHeight="1">
      <c r="A286" s="21" t="s">
        <v>25</v>
      </c>
      <c r="B286" s="56">
        <v>115.48</v>
      </c>
      <c r="C286" s="56"/>
      <c r="D286" s="56">
        <f t="shared" si="8"/>
        <v>189.893</v>
      </c>
      <c r="E286" s="56">
        <v>112.22499999999999</v>
      </c>
      <c r="F286" s="56">
        <v>77.512</v>
      </c>
      <c r="G286" s="56">
        <v>0.156</v>
      </c>
      <c r="H286" s="56"/>
      <c r="I286" s="56">
        <v>22.808999999999997</v>
      </c>
    </row>
    <row r="287" spans="1:9" ht="9" customHeight="1">
      <c r="A287" s="21" t="s">
        <v>26</v>
      </c>
      <c r="B287" s="56">
        <v>46.583999999999996</v>
      </c>
      <c r="C287" s="56"/>
      <c r="D287" s="56">
        <f t="shared" si="8"/>
        <v>487.97399999999999</v>
      </c>
      <c r="E287" s="56">
        <v>64.588000000000008</v>
      </c>
      <c r="F287" s="56">
        <v>421.96899999999999</v>
      </c>
      <c r="G287" s="56">
        <v>1.4169999999999998</v>
      </c>
      <c r="H287" s="56"/>
      <c r="I287" s="56">
        <v>312.92199999999997</v>
      </c>
    </row>
    <row r="288" spans="1:9" ht="9" customHeight="1">
      <c r="A288" s="23" t="s">
        <v>27</v>
      </c>
      <c r="B288" s="58">
        <v>378.19</v>
      </c>
      <c r="C288" s="58"/>
      <c r="D288" s="58">
        <f t="shared" si="8"/>
        <v>2291.2570000000001</v>
      </c>
      <c r="E288" s="58">
        <v>465.45</v>
      </c>
      <c r="F288" s="58">
        <v>1823.9469999999999</v>
      </c>
      <c r="G288" s="58">
        <v>1.8599999999999999</v>
      </c>
      <c r="H288" s="58"/>
      <c r="I288" s="58">
        <v>37.891000000000005</v>
      </c>
    </row>
    <row r="289" spans="1:9" ht="9" customHeight="1">
      <c r="A289" s="21" t="s">
        <v>28</v>
      </c>
      <c r="B289" s="56">
        <v>201.49299999999999</v>
      </c>
      <c r="C289" s="56"/>
      <c r="D289" s="56">
        <f t="shared" si="8"/>
        <v>2752.3819999999996</v>
      </c>
      <c r="E289" s="56">
        <v>246.63499999999999</v>
      </c>
      <c r="F289" s="56">
        <v>2504.9259999999999</v>
      </c>
      <c r="G289" s="56">
        <v>0.82099999999999995</v>
      </c>
      <c r="H289" s="56"/>
      <c r="I289" s="56">
        <v>138.15700000000001</v>
      </c>
    </row>
    <row r="290" spans="1:9" ht="9" customHeight="1">
      <c r="A290" s="21" t="s">
        <v>29</v>
      </c>
      <c r="B290" s="56">
        <v>89.175999999999988</v>
      </c>
      <c r="C290" s="56"/>
      <c r="D290" s="56">
        <f t="shared" si="8"/>
        <v>787.71</v>
      </c>
      <c r="E290" s="56">
        <v>35.975000000000001</v>
      </c>
      <c r="F290" s="56">
        <v>751.56299999999999</v>
      </c>
      <c r="G290" s="56">
        <v>0.17199999999999999</v>
      </c>
      <c r="H290" s="56"/>
      <c r="I290" s="56">
        <v>57.786000000000001</v>
      </c>
    </row>
    <row r="291" spans="1:9" ht="9" customHeight="1">
      <c r="A291" s="21" t="s">
        <v>30</v>
      </c>
      <c r="B291" s="56">
        <v>14.345000000000001</v>
      </c>
      <c r="C291" s="56"/>
      <c r="D291" s="56">
        <f t="shared" si="8"/>
        <v>424.06999999999994</v>
      </c>
      <c r="E291" s="56">
        <v>105.621</v>
      </c>
      <c r="F291" s="56">
        <v>318.06399999999996</v>
      </c>
      <c r="G291" s="56">
        <v>0.38500000000000001</v>
      </c>
      <c r="H291" s="56"/>
      <c r="I291" s="56">
        <v>77.537999999999997</v>
      </c>
    </row>
    <row r="292" spans="1:9" ht="9" customHeight="1">
      <c r="A292" s="23" t="s">
        <v>31</v>
      </c>
      <c r="B292" s="58">
        <v>212.10599999999997</v>
      </c>
      <c r="C292" s="58"/>
      <c r="D292" s="58">
        <f t="shared" si="8"/>
        <v>2192.2680000000005</v>
      </c>
      <c r="E292" s="58">
        <v>324.94</v>
      </c>
      <c r="F292" s="58">
        <v>1866.5240000000003</v>
      </c>
      <c r="G292" s="58">
        <v>0.80400000000000005</v>
      </c>
      <c r="H292" s="58"/>
      <c r="I292" s="58">
        <v>55.354999999999997</v>
      </c>
    </row>
    <row r="293" spans="1:9" ht="9" customHeight="1">
      <c r="A293" s="21" t="s">
        <v>32</v>
      </c>
      <c r="B293" s="56">
        <v>110.04899999999998</v>
      </c>
      <c r="C293" s="56"/>
      <c r="D293" s="56">
        <f t="shared" si="8"/>
        <v>1488.1550000000002</v>
      </c>
      <c r="E293" s="56">
        <v>200.52599999999998</v>
      </c>
      <c r="F293" s="56">
        <v>1283.93</v>
      </c>
      <c r="G293" s="56">
        <v>3.6989999999999998</v>
      </c>
      <c r="H293" s="56"/>
      <c r="I293" s="56">
        <v>109.568</v>
      </c>
    </row>
    <row r="294" spans="1:9" ht="9" customHeight="1">
      <c r="A294" s="21" t="s">
        <v>33</v>
      </c>
      <c r="B294" s="56">
        <v>83.227000000000004</v>
      </c>
      <c r="C294" s="56"/>
      <c r="D294" s="56">
        <f t="shared" si="8"/>
        <v>785.55599999999993</v>
      </c>
      <c r="E294" s="56">
        <v>191.357</v>
      </c>
      <c r="F294" s="56">
        <v>587.58199999999999</v>
      </c>
      <c r="G294" s="56">
        <v>6.6170000000000009</v>
      </c>
      <c r="H294" s="56"/>
      <c r="I294" s="56">
        <v>121.55500000000001</v>
      </c>
    </row>
    <row r="295" spans="1:9" ht="9" customHeight="1">
      <c r="A295" s="21" t="s">
        <v>34</v>
      </c>
      <c r="B295" s="56">
        <v>27.729000000000003</v>
      </c>
      <c r="C295" s="56"/>
      <c r="D295" s="56">
        <f t="shared" si="8"/>
        <v>677.25</v>
      </c>
      <c r="E295" s="56">
        <v>185.55500000000001</v>
      </c>
      <c r="F295" s="56">
        <v>491.541</v>
      </c>
      <c r="G295" s="56">
        <v>0.15399999999999997</v>
      </c>
      <c r="H295" s="56"/>
      <c r="I295" s="56">
        <v>45.118000000000002</v>
      </c>
    </row>
    <row r="296" spans="1:9" ht="9" customHeight="1">
      <c r="A296" s="23" t="s">
        <v>35</v>
      </c>
      <c r="B296" s="58">
        <v>141.465</v>
      </c>
      <c r="C296" s="58"/>
      <c r="D296" s="58">
        <f t="shared" si="8"/>
        <v>406.37200000000001</v>
      </c>
      <c r="E296" s="58">
        <v>216.88800000000001</v>
      </c>
      <c r="F296" s="58">
        <v>186.39099999999999</v>
      </c>
      <c r="G296" s="58">
        <v>3.093</v>
      </c>
      <c r="H296" s="58"/>
      <c r="I296" s="58">
        <v>184.268</v>
      </c>
    </row>
    <row r="297" spans="1:9" ht="9" customHeight="1">
      <c r="A297" s="21" t="s">
        <v>36</v>
      </c>
      <c r="B297" s="56">
        <v>21.821999999999999</v>
      </c>
      <c r="C297" s="56"/>
      <c r="D297" s="56">
        <f>SUM(E297:G297)</f>
        <v>401.57799999999997</v>
      </c>
      <c r="E297" s="56">
        <v>26.938000000000002</v>
      </c>
      <c r="F297" s="56">
        <v>374.375</v>
      </c>
      <c r="G297" s="56">
        <v>0.26500000000000001</v>
      </c>
      <c r="H297" s="56"/>
      <c r="I297" s="56">
        <v>13.994</v>
      </c>
    </row>
    <row r="298" spans="1:9" ht="9" customHeight="1">
      <c r="A298" s="21" t="s">
        <v>37</v>
      </c>
      <c r="B298" s="56">
        <v>263.37400000000002</v>
      </c>
      <c r="C298" s="56"/>
      <c r="D298" s="56">
        <f>SUM(E298:G298)</f>
        <v>1498.5069999999998</v>
      </c>
      <c r="E298" s="56">
        <v>887.63499999999999</v>
      </c>
      <c r="F298" s="56">
        <v>604.79999999999995</v>
      </c>
      <c r="G298" s="56">
        <v>6.072000000000001</v>
      </c>
      <c r="H298" s="56"/>
      <c r="I298" s="56">
        <v>248.55500000000001</v>
      </c>
    </row>
    <row r="299" spans="1:9" ht="9" customHeight="1">
      <c r="A299" s="21" t="s">
        <v>38</v>
      </c>
      <c r="B299" s="56">
        <v>31.35</v>
      </c>
      <c r="C299" s="56"/>
      <c r="D299" s="56">
        <f>SUM(E299:G299)</f>
        <v>180.10899999999998</v>
      </c>
      <c r="E299" s="56">
        <v>134.74599999999998</v>
      </c>
      <c r="F299" s="56">
        <v>4.1000000000000002E-2</v>
      </c>
      <c r="G299" s="56">
        <v>45.322000000000017</v>
      </c>
      <c r="H299" s="56"/>
      <c r="I299" s="56">
        <v>66.462000000000003</v>
      </c>
    </row>
    <row r="300" spans="1:9" ht="9" customHeight="1">
      <c r="A300" s="23" t="s">
        <v>39</v>
      </c>
      <c r="B300" s="58">
        <v>136.85599999999999</v>
      </c>
      <c r="C300" s="58"/>
      <c r="D300" s="58">
        <f>SUM(E300:G300)</f>
        <v>345.88599999999997</v>
      </c>
      <c r="E300" s="58">
        <v>74.068000000000012</v>
      </c>
      <c r="F300" s="58">
        <v>271.39099999999996</v>
      </c>
      <c r="G300" s="58">
        <v>0.42700000000000005</v>
      </c>
      <c r="H300" s="58"/>
      <c r="I300" s="58">
        <v>17.024999999999999</v>
      </c>
    </row>
    <row r="301" spans="1:9" s="20" customFormat="1" ht="9" customHeight="1">
      <c r="A301" s="21"/>
      <c r="B301" s="108"/>
      <c r="C301" s="108"/>
      <c r="D301" s="108"/>
      <c r="E301" s="108"/>
      <c r="F301" s="108"/>
      <c r="G301" s="108"/>
      <c r="H301" s="108"/>
      <c r="I301" s="108"/>
    </row>
    <row r="302" spans="1:9" s="14" customFormat="1" ht="8.25" customHeight="1">
      <c r="A302" s="17">
        <v>2009</v>
      </c>
      <c r="B302" s="109"/>
      <c r="C302" s="48"/>
      <c r="D302" s="48"/>
      <c r="E302" s="50"/>
      <c r="F302" s="48"/>
      <c r="G302" s="50"/>
      <c r="H302" s="110"/>
      <c r="I302" s="110"/>
    </row>
    <row r="303" spans="1:9" s="14" customFormat="1" ht="9" customHeight="1">
      <c r="A303" s="51" t="s">
        <v>7</v>
      </c>
      <c r="B303" s="52">
        <f>SUM(B305:B336)</f>
        <v>3740.2280000000001</v>
      </c>
      <c r="C303" s="52"/>
      <c r="D303" s="52">
        <f>SUM(D305:D336)</f>
        <v>27732.847000000002</v>
      </c>
      <c r="E303" s="52">
        <f>SUM(E305:E336)</f>
        <v>4976.5019999999995</v>
      </c>
      <c r="F303" s="52">
        <f>SUM(F305:F336)</f>
        <v>22605.662</v>
      </c>
      <c r="G303" s="52">
        <f>SUM(G305:G336)</f>
        <v>150.68300000000002</v>
      </c>
      <c r="H303" s="52"/>
      <c r="I303" s="52">
        <f>SUM(I305:I336)</f>
        <v>5909.0150000000012</v>
      </c>
    </row>
    <row r="304" spans="1:9" s="14" customFormat="1" ht="3.75" customHeight="1">
      <c r="A304" s="51"/>
      <c r="B304" s="52"/>
      <c r="C304" s="52"/>
      <c r="D304" s="52"/>
      <c r="E304" s="52"/>
      <c r="F304" s="52"/>
      <c r="G304" s="52"/>
      <c r="H304" s="52"/>
      <c r="I304" s="52"/>
    </row>
    <row r="305" spans="1:9" s="14" customFormat="1" ht="9" customHeight="1">
      <c r="A305" s="21" t="s">
        <v>8</v>
      </c>
      <c r="B305" s="55">
        <v>30.252000000000002</v>
      </c>
      <c r="C305" s="55"/>
      <c r="D305" s="55">
        <f t="shared" ref="D305:D336" si="9">SUM(E305:G305)</f>
        <v>203.48599999999999</v>
      </c>
      <c r="E305" s="55">
        <v>21.223000000000003</v>
      </c>
      <c r="F305" s="55">
        <v>174.99199999999999</v>
      </c>
      <c r="G305" s="55">
        <v>7.2710000000000008</v>
      </c>
      <c r="H305" s="55"/>
      <c r="I305" s="55">
        <v>82.347999999999999</v>
      </c>
    </row>
    <row r="306" spans="1:9" s="14" customFormat="1" ht="9" customHeight="1">
      <c r="A306" s="21" t="s">
        <v>9</v>
      </c>
      <c r="B306" s="56">
        <v>34.22</v>
      </c>
      <c r="C306" s="56"/>
      <c r="D306" s="56">
        <f t="shared" si="9"/>
        <v>267.83299999999997</v>
      </c>
      <c r="E306" s="56">
        <v>110.17699999999998</v>
      </c>
      <c r="F306" s="56">
        <v>155.417</v>
      </c>
      <c r="G306" s="56">
        <v>2.2389999999999999</v>
      </c>
      <c r="H306" s="56"/>
      <c r="I306" s="56">
        <v>309.70300000000003</v>
      </c>
    </row>
    <row r="307" spans="1:9" s="14" customFormat="1" ht="9.6" customHeight="1">
      <c r="A307" s="21" t="s">
        <v>10</v>
      </c>
      <c r="B307" s="56">
        <v>10.000999999999999</v>
      </c>
      <c r="C307" s="56"/>
      <c r="D307" s="56">
        <f t="shared" si="9"/>
        <v>169.44899999999998</v>
      </c>
      <c r="E307" s="56">
        <v>74.599000000000004</v>
      </c>
      <c r="F307" s="56">
        <v>94.495000000000005</v>
      </c>
      <c r="G307" s="56">
        <v>0.35500000000000004</v>
      </c>
      <c r="H307" s="56"/>
      <c r="I307" s="56">
        <v>86.292999999999992</v>
      </c>
    </row>
    <row r="308" spans="1:9" s="14" customFormat="1" ht="9.6" customHeight="1">
      <c r="A308" s="23" t="s">
        <v>11</v>
      </c>
      <c r="B308" s="58">
        <v>29.597000000000001</v>
      </c>
      <c r="C308" s="58"/>
      <c r="D308" s="58">
        <f t="shared" si="9"/>
        <v>479.685</v>
      </c>
      <c r="E308" s="58">
        <v>106.536</v>
      </c>
      <c r="F308" s="58">
        <v>372.74</v>
      </c>
      <c r="G308" s="58">
        <v>0.40900000000000003</v>
      </c>
      <c r="H308" s="58"/>
      <c r="I308" s="58">
        <v>35.100999999999999</v>
      </c>
    </row>
    <row r="309" spans="1:9" ht="9" customHeight="1">
      <c r="A309" s="21" t="s">
        <v>12</v>
      </c>
      <c r="B309" s="56">
        <v>58.707000000000008</v>
      </c>
      <c r="C309" s="56"/>
      <c r="D309" s="56">
        <f t="shared" si="9"/>
        <v>423.06400000000002</v>
      </c>
      <c r="E309" s="56">
        <v>134.14400000000001</v>
      </c>
      <c r="F309" s="56">
        <v>287.85599999999999</v>
      </c>
      <c r="G309" s="56">
        <v>1.0640000000000001</v>
      </c>
      <c r="H309" s="56"/>
      <c r="I309" s="56">
        <v>204.02100000000002</v>
      </c>
    </row>
    <row r="310" spans="1:9" ht="9" customHeight="1">
      <c r="A310" s="21" t="s">
        <v>13</v>
      </c>
      <c r="B310" s="56">
        <v>38.827999999999996</v>
      </c>
      <c r="C310" s="56"/>
      <c r="D310" s="56">
        <f t="shared" si="9"/>
        <v>121.57000000000001</v>
      </c>
      <c r="E310" s="56">
        <v>22.089000000000002</v>
      </c>
      <c r="F310" s="56">
        <v>99.055000000000007</v>
      </c>
      <c r="G310" s="56">
        <v>0.42599999999999999</v>
      </c>
      <c r="H310" s="56"/>
      <c r="I310" s="56">
        <v>50.003</v>
      </c>
    </row>
    <row r="311" spans="1:9" ht="9" customHeight="1">
      <c r="A311" s="21" t="s">
        <v>14</v>
      </c>
      <c r="B311" s="56">
        <v>111.047</v>
      </c>
      <c r="C311" s="56"/>
      <c r="D311" s="56">
        <f t="shared" si="9"/>
        <v>2471.5029999999997</v>
      </c>
      <c r="E311" s="56">
        <v>379.02600000000001</v>
      </c>
      <c r="F311" s="56">
        <v>2091.5479999999998</v>
      </c>
      <c r="G311" s="56">
        <v>0.92900000000000005</v>
      </c>
      <c r="H311" s="56"/>
      <c r="I311" s="56">
        <v>81.896000000000001</v>
      </c>
    </row>
    <row r="312" spans="1:9" ht="9" customHeight="1">
      <c r="A312" s="23" t="s">
        <v>15</v>
      </c>
      <c r="B312" s="58">
        <v>99.155000000000001</v>
      </c>
      <c r="C312" s="58"/>
      <c r="D312" s="58">
        <f t="shared" si="9"/>
        <v>703.44799999999998</v>
      </c>
      <c r="E312" s="58">
        <v>135.274</v>
      </c>
      <c r="F312" s="58">
        <v>566.68200000000002</v>
      </c>
      <c r="G312" s="58">
        <v>1.492</v>
      </c>
      <c r="H312" s="58"/>
      <c r="I312" s="58">
        <v>219.31</v>
      </c>
    </row>
    <row r="313" spans="1:9" ht="9" customHeight="1">
      <c r="A313" s="21" t="s">
        <v>16</v>
      </c>
      <c r="B313" s="56">
        <v>21.77</v>
      </c>
      <c r="C313" s="56"/>
      <c r="D313" s="56">
        <f t="shared" si="9"/>
        <v>280.512</v>
      </c>
      <c r="E313" s="56">
        <v>79.231999999999999</v>
      </c>
      <c r="F313" s="56">
        <v>189.32</v>
      </c>
      <c r="G313" s="56">
        <v>11.959999999999997</v>
      </c>
      <c r="H313" s="56"/>
      <c r="I313" s="56">
        <v>847.17399999999998</v>
      </c>
    </row>
    <row r="314" spans="1:9" ht="9" customHeight="1">
      <c r="A314" s="21" t="s">
        <v>17</v>
      </c>
      <c r="B314" s="56">
        <v>166.44499999999999</v>
      </c>
      <c r="C314" s="56"/>
      <c r="D314" s="56">
        <f t="shared" si="9"/>
        <v>757.37900000000002</v>
      </c>
      <c r="E314" s="56">
        <v>144.434</v>
      </c>
      <c r="F314" s="56">
        <v>611.03300000000002</v>
      </c>
      <c r="G314" s="56">
        <v>1.9119999999999999</v>
      </c>
      <c r="H314" s="56"/>
      <c r="I314" s="56">
        <v>69.811000000000007</v>
      </c>
    </row>
    <row r="315" spans="1:9" ht="9" customHeight="1">
      <c r="A315" s="21" t="s">
        <v>18</v>
      </c>
      <c r="B315" s="56">
        <v>171.471</v>
      </c>
      <c r="C315" s="56"/>
      <c r="D315" s="56">
        <f t="shared" si="9"/>
        <v>1649.8589999999997</v>
      </c>
      <c r="E315" s="56">
        <v>97.386999999999986</v>
      </c>
      <c r="F315" s="56">
        <v>1551.3839999999998</v>
      </c>
      <c r="G315" s="56">
        <v>1.0879999999999999</v>
      </c>
      <c r="H315" s="56"/>
      <c r="I315" s="56">
        <v>225.74300000000002</v>
      </c>
    </row>
    <row r="316" spans="1:9" ht="9" customHeight="1">
      <c r="A316" s="23" t="s">
        <v>19</v>
      </c>
      <c r="B316" s="58">
        <v>312.935</v>
      </c>
      <c r="C316" s="58"/>
      <c r="D316" s="58">
        <f t="shared" si="9"/>
        <v>2398.8140000000003</v>
      </c>
      <c r="E316" s="58">
        <v>230.21700000000001</v>
      </c>
      <c r="F316" s="58">
        <v>2156.1610000000001</v>
      </c>
      <c r="G316" s="58">
        <v>12.436</v>
      </c>
      <c r="H316" s="58"/>
      <c r="I316" s="58">
        <v>83.23</v>
      </c>
    </row>
    <row r="317" spans="1:9" ht="9" customHeight="1">
      <c r="A317" s="21" t="s">
        <v>20</v>
      </c>
      <c r="B317" s="56">
        <v>134.44899999999998</v>
      </c>
      <c r="C317" s="56"/>
      <c r="D317" s="56">
        <f t="shared" si="9"/>
        <v>1595.2019999999998</v>
      </c>
      <c r="E317" s="56">
        <v>135.08199999999999</v>
      </c>
      <c r="F317" s="56">
        <v>1459.241</v>
      </c>
      <c r="G317" s="56">
        <v>0.879</v>
      </c>
      <c r="H317" s="56"/>
      <c r="I317" s="56">
        <v>68.308000000000007</v>
      </c>
    </row>
    <row r="318" spans="1:9" ht="9" customHeight="1">
      <c r="A318" s="21" t="s">
        <v>21</v>
      </c>
      <c r="B318" s="56">
        <v>279.48</v>
      </c>
      <c r="C318" s="56"/>
      <c r="D318" s="56">
        <f t="shared" si="9"/>
        <v>1425.2080000000001</v>
      </c>
      <c r="E318" s="56">
        <v>138.798</v>
      </c>
      <c r="F318" s="56">
        <v>1232.577</v>
      </c>
      <c r="G318" s="56">
        <v>53.833000000000006</v>
      </c>
      <c r="H318" s="56"/>
      <c r="I318" s="56">
        <v>448.60600000000005</v>
      </c>
    </row>
    <row r="319" spans="1:9" ht="9" customHeight="1">
      <c r="A319" s="21" t="s">
        <v>22</v>
      </c>
      <c r="B319" s="56">
        <v>87.673000000000016</v>
      </c>
      <c r="C319" s="56"/>
      <c r="D319" s="56">
        <f t="shared" si="9"/>
        <v>1497.865</v>
      </c>
      <c r="E319" s="56">
        <v>109.90199999999999</v>
      </c>
      <c r="F319" s="56">
        <v>1386.133</v>
      </c>
      <c r="G319" s="56">
        <v>1.83</v>
      </c>
      <c r="H319" s="56"/>
      <c r="I319" s="56">
        <v>681.81899999999996</v>
      </c>
    </row>
    <row r="320" spans="1:9" ht="9" customHeight="1">
      <c r="A320" s="23" t="s">
        <v>23</v>
      </c>
      <c r="B320" s="58">
        <v>240.39700000000002</v>
      </c>
      <c r="C320" s="58"/>
      <c r="D320" s="58">
        <f t="shared" si="9"/>
        <v>506.03299999999996</v>
      </c>
      <c r="E320" s="58">
        <v>121.389</v>
      </c>
      <c r="F320" s="58">
        <v>383.06599999999997</v>
      </c>
      <c r="G320" s="58">
        <v>1.5780000000000001</v>
      </c>
      <c r="H320" s="58"/>
      <c r="I320" s="58">
        <v>100.98099999999998</v>
      </c>
    </row>
    <row r="321" spans="1:9" ht="9" customHeight="1">
      <c r="A321" s="21" t="s">
        <v>24</v>
      </c>
      <c r="B321" s="56">
        <v>137.31799999999998</v>
      </c>
      <c r="C321" s="56"/>
      <c r="D321" s="56">
        <f t="shared" si="9"/>
        <v>721.76300000000003</v>
      </c>
      <c r="E321" s="56">
        <v>45.25200000000001</v>
      </c>
      <c r="F321" s="56">
        <v>668.66200000000003</v>
      </c>
      <c r="G321" s="56">
        <v>7.8490000000000002</v>
      </c>
      <c r="H321" s="56"/>
      <c r="I321" s="56">
        <v>91.923000000000002</v>
      </c>
    </row>
    <row r="322" spans="1:9" ht="9" customHeight="1">
      <c r="A322" s="21" t="s">
        <v>25</v>
      </c>
      <c r="B322" s="56">
        <v>113.029</v>
      </c>
      <c r="C322" s="56"/>
      <c r="D322" s="56">
        <f t="shared" si="9"/>
        <v>158.44900000000001</v>
      </c>
      <c r="E322" s="56">
        <v>102.82300000000001</v>
      </c>
      <c r="F322" s="56">
        <v>55.305</v>
      </c>
      <c r="G322" s="56">
        <v>0.32100000000000001</v>
      </c>
      <c r="H322" s="56"/>
      <c r="I322" s="56">
        <v>49.072000000000003</v>
      </c>
    </row>
    <row r="323" spans="1:9" ht="9" customHeight="1">
      <c r="A323" s="21" t="s">
        <v>26</v>
      </c>
      <c r="B323" s="56">
        <v>42.969000000000001</v>
      </c>
      <c r="C323" s="56"/>
      <c r="D323" s="56">
        <f t="shared" si="9"/>
        <v>434.71199999999993</v>
      </c>
      <c r="E323" s="56">
        <v>63.592000000000006</v>
      </c>
      <c r="F323" s="56">
        <v>367.65399999999994</v>
      </c>
      <c r="G323" s="56">
        <v>3.4659999999999997</v>
      </c>
      <c r="H323" s="56"/>
      <c r="I323" s="56">
        <v>355.827</v>
      </c>
    </row>
    <row r="324" spans="1:9" ht="9" customHeight="1">
      <c r="A324" s="23" t="s">
        <v>27</v>
      </c>
      <c r="B324" s="58">
        <v>366.25700000000001</v>
      </c>
      <c r="C324" s="58"/>
      <c r="D324" s="58">
        <f t="shared" si="9"/>
        <v>1641.1130000000001</v>
      </c>
      <c r="E324" s="58">
        <v>422.13100000000003</v>
      </c>
      <c r="F324" s="58">
        <v>1214.6309999999999</v>
      </c>
      <c r="G324" s="58">
        <v>4.351</v>
      </c>
      <c r="H324" s="58"/>
      <c r="I324" s="58">
        <v>53.405000000000001</v>
      </c>
    </row>
    <row r="325" spans="1:9" ht="9" customHeight="1">
      <c r="A325" s="21" t="s">
        <v>28</v>
      </c>
      <c r="B325" s="56">
        <v>199.74300000000002</v>
      </c>
      <c r="C325" s="56"/>
      <c r="D325" s="56">
        <f t="shared" si="9"/>
        <v>2279.4119999999998</v>
      </c>
      <c r="E325" s="56">
        <v>226.696</v>
      </c>
      <c r="F325" s="56">
        <v>2050.88</v>
      </c>
      <c r="G325" s="56">
        <v>1.8360000000000003</v>
      </c>
      <c r="H325" s="56"/>
      <c r="I325" s="56">
        <v>171.97399999999999</v>
      </c>
    </row>
    <row r="326" spans="1:9" ht="9" customHeight="1">
      <c r="A326" s="21" t="s">
        <v>29</v>
      </c>
      <c r="B326" s="56">
        <v>78.420999999999992</v>
      </c>
      <c r="C326" s="56"/>
      <c r="D326" s="56">
        <f t="shared" si="9"/>
        <v>861.78800000000001</v>
      </c>
      <c r="E326" s="56">
        <v>34.772999999999996</v>
      </c>
      <c r="F326" s="56">
        <v>820.178</v>
      </c>
      <c r="G326" s="56">
        <v>6.8369999999999997</v>
      </c>
      <c r="H326" s="56"/>
      <c r="I326" s="56">
        <v>87.859000000000009</v>
      </c>
    </row>
    <row r="327" spans="1:9" ht="9" customHeight="1">
      <c r="A327" s="21" t="s">
        <v>30</v>
      </c>
      <c r="B327" s="56">
        <v>14.858000000000001</v>
      </c>
      <c r="C327" s="56"/>
      <c r="D327" s="56">
        <f t="shared" si="9"/>
        <v>376.36900000000003</v>
      </c>
      <c r="E327" s="56">
        <v>103.437</v>
      </c>
      <c r="F327" s="56">
        <v>272.22500000000002</v>
      </c>
      <c r="G327" s="56">
        <v>0.70700000000000007</v>
      </c>
      <c r="H327" s="56"/>
      <c r="I327" s="56">
        <v>129.97</v>
      </c>
    </row>
    <row r="328" spans="1:9" ht="9" customHeight="1">
      <c r="A328" s="23" t="s">
        <v>31</v>
      </c>
      <c r="B328" s="58">
        <v>195.57800000000003</v>
      </c>
      <c r="C328" s="58"/>
      <c r="D328" s="58">
        <f t="shared" si="9"/>
        <v>1768.0509999999997</v>
      </c>
      <c r="E328" s="58">
        <v>281.80500000000001</v>
      </c>
      <c r="F328" s="58">
        <v>1485.3709999999996</v>
      </c>
      <c r="G328" s="58">
        <v>0.875</v>
      </c>
      <c r="H328" s="58"/>
      <c r="I328" s="58">
        <v>117.70699999999999</v>
      </c>
    </row>
    <row r="329" spans="1:9" ht="9" customHeight="1">
      <c r="A329" s="21" t="s">
        <v>32</v>
      </c>
      <c r="B329" s="56">
        <v>96.998999999999995</v>
      </c>
      <c r="C329" s="56"/>
      <c r="D329" s="56">
        <f t="shared" si="9"/>
        <v>1223.9849999999999</v>
      </c>
      <c r="E329" s="56">
        <v>172.27200000000002</v>
      </c>
      <c r="F329" s="56">
        <v>1048.1510000000001</v>
      </c>
      <c r="G329" s="56">
        <v>3.5620000000000003</v>
      </c>
      <c r="H329" s="56"/>
      <c r="I329" s="56">
        <v>195.458</v>
      </c>
    </row>
    <row r="330" spans="1:9" ht="9" customHeight="1">
      <c r="A330" s="21" t="s">
        <v>33</v>
      </c>
      <c r="B330" s="56">
        <v>82.218999999999994</v>
      </c>
      <c r="C330" s="56"/>
      <c r="D330" s="56">
        <f t="shared" si="9"/>
        <v>686.995</v>
      </c>
      <c r="E330" s="56">
        <v>179.47699999999998</v>
      </c>
      <c r="F330" s="56">
        <v>502.6</v>
      </c>
      <c r="G330" s="56">
        <v>4.9180000000000001</v>
      </c>
      <c r="H330" s="56"/>
      <c r="I330" s="56">
        <v>193.66300000000001</v>
      </c>
    </row>
    <row r="331" spans="1:9" ht="9" customHeight="1">
      <c r="A331" s="21" t="s">
        <v>34</v>
      </c>
      <c r="B331" s="56">
        <v>21.928000000000001</v>
      </c>
      <c r="C331" s="56"/>
      <c r="D331" s="56">
        <f t="shared" si="9"/>
        <v>557.83299999999997</v>
      </c>
      <c r="E331" s="56">
        <v>159.39599999999999</v>
      </c>
      <c r="F331" s="56">
        <v>398.04399999999998</v>
      </c>
      <c r="G331" s="56">
        <v>0.39300000000000002</v>
      </c>
      <c r="H331" s="56"/>
      <c r="I331" s="56">
        <v>71.942999999999998</v>
      </c>
    </row>
    <row r="332" spans="1:9" ht="9" customHeight="1">
      <c r="A332" s="23" t="s">
        <v>35</v>
      </c>
      <c r="B332" s="58">
        <v>129.09200000000004</v>
      </c>
      <c r="C332" s="58"/>
      <c r="D332" s="58">
        <f t="shared" si="9"/>
        <v>310.27599999999995</v>
      </c>
      <c r="E332" s="58">
        <v>197.79300000000001</v>
      </c>
      <c r="F332" s="58">
        <v>108.60199999999999</v>
      </c>
      <c r="G332" s="58">
        <v>3.8809999999999998</v>
      </c>
      <c r="H332" s="58"/>
      <c r="I332" s="58">
        <v>332.76299999999998</v>
      </c>
    </row>
    <row r="333" spans="1:9" ht="9" customHeight="1">
      <c r="A333" s="21" t="s">
        <v>36</v>
      </c>
      <c r="B333" s="56">
        <v>24.195</v>
      </c>
      <c r="C333" s="56"/>
      <c r="D333" s="56">
        <f t="shared" si="9"/>
        <v>406.19799999999992</v>
      </c>
      <c r="E333" s="56">
        <v>24.296000000000003</v>
      </c>
      <c r="F333" s="56">
        <v>381.41899999999993</v>
      </c>
      <c r="G333" s="56">
        <v>0.48299999999999998</v>
      </c>
      <c r="H333" s="56"/>
      <c r="I333" s="56">
        <v>26.155999999999995</v>
      </c>
    </row>
    <row r="334" spans="1:9" ht="9" customHeight="1">
      <c r="A334" s="21" t="s">
        <v>37</v>
      </c>
      <c r="B334" s="56">
        <v>250.44200000000001</v>
      </c>
      <c r="C334" s="56"/>
      <c r="D334" s="56">
        <f t="shared" si="9"/>
        <v>996.00100000000009</v>
      </c>
      <c r="E334" s="56">
        <v>736.38300000000004</v>
      </c>
      <c r="F334" s="56">
        <v>250.08099999999999</v>
      </c>
      <c r="G334" s="56">
        <v>9.5370000000000008</v>
      </c>
      <c r="H334" s="56"/>
      <c r="I334" s="56">
        <v>290.61</v>
      </c>
    </row>
    <row r="335" spans="1:9" ht="9" customHeight="1">
      <c r="A335" s="21" t="s">
        <v>38</v>
      </c>
      <c r="B335" s="56">
        <v>31.48</v>
      </c>
      <c r="C335" s="56"/>
      <c r="D335" s="56">
        <f t="shared" si="9"/>
        <v>125.64900000000002</v>
      </c>
      <c r="E335" s="56">
        <v>123.40100000000001</v>
      </c>
      <c r="F335" s="56">
        <v>0.79900000000000015</v>
      </c>
      <c r="G335" s="56">
        <v>1.4489999999999998</v>
      </c>
      <c r="H335" s="56"/>
      <c r="I335" s="56">
        <v>114.86099999999998</v>
      </c>
    </row>
    <row r="336" spans="1:9" ht="9" customHeight="1">
      <c r="A336" s="23" t="s">
        <v>39</v>
      </c>
      <c r="B336" s="58">
        <v>129.273</v>
      </c>
      <c r="C336" s="58"/>
      <c r="D336" s="58">
        <f t="shared" si="9"/>
        <v>233.34300000000002</v>
      </c>
      <c r="E336" s="58">
        <v>63.466000000000001</v>
      </c>
      <c r="F336" s="58">
        <v>169.36</v>
      </c>
      <c r="G336" s="58">
        <v>0.5169999999999999</v>
      </c>
      <c r="H336" s="58"/>
      <c r="I336" s="58">
        <v>31.477</v>
      </c>
    </row>
    <row r="337" spans="1:12" s="20" customFormat="1" ht="9" customHeight="1">
      <c r="A337" s="21"/>
      <c r="B337" s="108"/>
      <c r="C337" s="108"/>
      <c r="D337" s="108"/>
      <c r="E337" s="108"/>
      <c r="F337" s="108"/>
      <c r="G337" s="108"/>
      <c r="H337" s="108"/>
      <c r="I337" s="108"/>
    </row>
    <row r="338" spans="1:12" ht="8.65" customHeight="1">
      <c r="A338" s="17">
        <v>2010</v>
      </c>
      <c r="B338" s="52"/>
      <c r="C338" s="52"/>
      <c r="D338" s="52"/>
      <c r="E338" s="52"/>
      <c r="F338" s="52"/>
      <c r="G338" s="52"/>
      <c r="H338" s="52"/>
      <c r="I338" s="52"/>
      <c r="K338" s="52"/>
    </row>
    <row r="339" spans="1:12" s="20" customFormat="1" ht="9" customHeight="1">
      <c r="A339" s="51" t="s">
        <v>7</v>
      </c>
      <c r="B339" s="52">
        <f>SUM(B341:B372)</f>
        <v>3814.4379999999996</v>
      </c>
      <c r="C339" s="52"/>
      <c r="D339" s="52">
        <f>SUM(D341:D372)</f>
        <v>30504.141000000003</v>
      </c>
      <c r="E339" s="52">
        <f>SUM(E341:E372)</f>
        <v>4473.6970000000001</v>
      </c>
      <c r="F339" s="52">
        <f>SUM(F341:F372)</f>
        <v>25623.093000000004</v>
      </c>
      <c r="G339" s="52">
        <f>SUM(G341:G372)</f>
        <v>407.35100000000006</v>
      </c>
      <c r="H339" s="52"/>
      <c r="I339" s="52">
        <f>SUM(I341:I372)</f>
        <v>3756.8230000000008</v>
      </c>
    </row>
    <row r="340" spans="1:12" s="20" customFormat="1" ht="3.95" customHeight="1">
      <c r="A340" s="51"/>
      <c r="B340" s="52"/>
      <c r="C340" s="52"/>
      <c r="D340" s="52"/>
      <c r="E340" s="52"/>
      <c r="F340" s="52"/>
      <c r="G340" s="52"/>
      <c r="H340" s="52"/>
      <c r="I340" s="52"/>
    </row>
    <row r="341" spans="1:12" s="20" customFormat="1" ht="9" customHeight="1">
      <c r="A341" s="21" t="s">
        <v>8</v>
      </c>
      <c r="B341" s="55">
        <v>31.298999999999996</v>
      </c>
      <c r="C341" s="55"/>
      <c r="D341" s="55">
        <f t="shared" ref="D341:D372" si="10">SUM(E341:G341)</f>
        <v>225.553</v>
      </c>
      <c r="E341" s="55">
        <v>17.946999999999999</v>
      </c>
      <c r="F341" s="55">
        <v>198.82900000000001</v>
      </c>
      <c r="G341" s="55">
        <v>8.7769999999999992</v>
      </c>
      <c r="H341" s="55"/>
      <c r="I341" s="55">
        <v>41.678000000000004</v>
      </c>
      <c r="J341" s="55"/>
      <c r="L341" s="85"/>
    </row>
    <row r="342" spans="1:12" s="20" customFormat="1" ht="9" customHeight="1">
      <c r="A342" s="21" t="s">
        <v>9</v>
      </c>
      <c r="B342" s="56">
        <v>37.478999999999999</v>
      </c>
      <c r="C342" s="56"/>
      <c r="D342" s="56">
        <f t="shared" si="10"/>
        <v>334.92800000000005</v>
      </c>
      <c r="E342" s="56">
        <v>100.959</v>
      </c>
      <c r="F342" s="56">
        <v>225.64800000000002</v>
      </c>
      <c r="G342" s="56">
        <v>8.3209999999999997</v>
      </c>
      <c r="H342" s="56"/>
      <c r="I342" s="56">
        <v>226.81799999999998</v>
      </c>
      <c r="J342" s="56"/>
      <c r="L342" s="85"/>
    </row>
    <row r="343" spans="1:12" s="20" customFormat="1" ht="9" customHeight="1">
      <c r="A343" s="21" t="s">
        <v>10</v>
      </c>
      <c r="B343" s="56">
        <v>9.8870000000000005</v>
      </c>
      <c r="C343" s="56"/>
      <c r="D343" s="56">
        <f t="shared" si="10"/>
        <v>198.52000000000004</v>
      </c>
      <c r="E343" s="56">
        <v>66.993000000000009</v>
      </c>
      <c r="F343" s="56">
        <v>130.75300000000001</v>
      </c>
      <c r="G343" s="56">
        <v>0.77400000000000002</v>
      </c>
      <c r="H343" s="56"/>
      <c r="I343" s="56">
        <v>73.241</v>
      </c>
      <c r="J343" s="56"/>
      <c r="L343" s="85"/>
    </row>
    <row r="344" spans="1:12" s="20" customFormat="1" ht="9" customHeight="1">
      <c r="A344" s="23" t="s">
        <v>11</v>
      </c>
      <c r="B344" s="58">
        <v>28.150999999999996</v>
      </c>
      <c r="C344" s="58"/>
      <c r="D344" s="58">
        <f t="shared" si="10"/>
        <v>499.16899999999998</v>
      </c>
      <c r="E344" s="58">
        <v>96.24799999999999</v>
      </c>
      <c r="F344" s="58">
        <v>397.65300000000002</v>
      </c>
      <c r="G344" s="58">
        <v>5.2679999999999998</v>
      </c>
      <c r="H344" s="58"/>
      <c r="I344" s="58">
        <v>21.337000000000003</v>
      </c>
      <c r="J344" s="58"/>
      <c r="L344" s="85"/>
    </row>
    <row r="345" spans="1:12" s="20" customFormat="1" ht="9" customHeight="1">
      <c r="A345" s="21" t="s">
        <v>12</v>
      </c>
      <c r="B345" s="56">
        <v>55.782999999999994</v>
      </c>
      <c r="C345" s="56"/>
      <c r="D345" s="56">
        <f t="shared" si="10"/>
        <v>535.07799999999997</v>
      </c>
      <c r="E345" s="56">
        <v>112.53</v>
      </c>
      <c r="F345" s="56">
        <v>420.57699999999994</v>
      </c>
      <c r="G345" s="56">
        <v>1.9710000000000001</v>
      </c>
      <c r="H345" s="56"/>
      <c r="I345" s="56">
        <v>88.939000000000021</v>
      </c>
      <c r="J345" s="56"/>
      <c r="L345" s="85"/>
    </row>
    <row r="346" spans="1:12" s="20" customFormat="1" ht="9" customHeight="1">
      <c r="A346" s="21" t="s">
        <v>13</v>
      </c>
      <c r="B346" s="56">
        <v>42.716999999999999</v>
      </c>
      <c r="C346" s="56"/>
      <c r="D346" s="56">
        <f t="shared" si="10"/>
        <v>151.54500000000002</v>
      </c>
      <c r="E346" s="56">
        <v>20.118999999999996</v>
      </c>
      <c r="F346" s="56">
        <v>130.84700000000001</v>
      </c>
      <c r="G346" s="56">
        <v>0.57899999999999996</v>
      </c>
      <c r="H346" s="56"/>
      <c r="I346" s="56">
        <v>31.685000000000002</v>
      </c>
      <c r="J346" s="56"/>
      <c r="L346" s="85"/>
    </row>
    <row r="347" spans="1:12" s="20" customFormat="1" ht="9" customHeight="1">
      <c r="A347" s="21" t="s">
        <v>14</v>
      </c>
      <c r="B347" s="56">
        <v>104.601</v>
      </c>
      <c r="C347" s="56"/>
      <c r="D347" s="56">
        <f t="shared" si="10"/>
        <v>2483.2520000000004</v>
      </c>
      <c r="E347" s="56">
        <v>335.16800000000001</v>
      </c>
      <c r="F347" s="56">
        <v>2129.0450000000001</v>
      </c>
      <c r="G347" s="56">
        <v>19.039000000000001</v>
      </c>
      <c r="H347" s="56"/>
      <c r="I347" s="56">
        <v>35.540999999999997</v>
      </c>
      <c r="J347" s="56"/>
      <c r="L347" s="85"/>
    </row>
    <row r="348" spans="1:12" s="20" customFormat="1" ht="9" customHeight="1">
      <c r="A348" s="23" t="s">
        <v>15</v>
      </c>
      <c r="B348" s="58">
        <v>100.91899999999998</v>
      </c>
      <c r="C348" s="58"/>
      <c r="D348" s="58">
        <f t="shared" si="10"/>
        <v>764.36599999999999</v>
      </c>
      <c r="E348" s="58">
        <v>119.07900000000001</v>
      </c>
      <c r="F348" s="58">
        <v>642.08300000000008</v>
      </c>
      <c r="G348" s="58">
        <v>3.2040000000000002</v>
      </c>
      <c r="H348" s="58"/>
      <c r="I348" s="58">
        <v>116.328</v>
      </c>
      <c r="J348" s="58"/>
      <c r="L348" s="85"/>
    </row>
    <row r="349" spans="1:12" s="20" customFormat="1" ht="9" customHeight="1">
      <c r="A349" s="21" t="s">
        <v>16</v>
      </c>
      <c r="B349" s="56">
        <v>22.116999999999997</v>
      </c>
      <c r="C349" s="56"/>
      <c r="D349" s="56">
        <f t="shared" si="10"/>
        <v>347.23600000000005</v>
      </c>
      <c r="E349" s="56">
        <v>64.802999999999997</v>
      </c>
      <c r="F349" s="85">
        <v>263.47200000000004</v>
      </c>
      <c r="G349" s="56">
        <v>18.961000000000002</v>
      </c>
      <c r="H349" s="56"/>
      <c r="I349" s="56">
        <v>582.68399999999997</v>
      </c>
      <c r="J349" s="56"/>
      <c r="L349" s="85"/>
    </row>
    <row r="350" spans="1:12" s="20" customFormat="1" ht="9" customHeight="1">
      <c r="A350" s="21" t="s">
        <v>17</v>
      </c>
      <c r="B350" s="56">
        <v>170.40600000000001</v>
      </c>
      <c r="C350" s="56"/>
      <c r="D350" s="56">
        <f t="shared" si="10"/>
        <v>840.41300000000001</v>
      </c>
      <c r="E350" s="56">
        <v>134.80900000000003</v>
      </c>
      <c r="F350" s="56">
        <v>688.78599999999994</v>
      </c>
      <c r="G350" s="56">
        <v>16.818000000000001</v>
      </c>
      <c r="H350" s="56"/>
      <c r="I350" s="56">
        <v>33.171999999999997</v>
      </c>
      <c r="J350" s="56"/>
      <c r="L350" s="85"/>
    </row>
    <row r="351" spans="1:12" s="20" customFormat="1" ht="9" customHeight="1">
      <c r="A351" s="21" t="s">
        <v>18</v>
      </c>
      <c r="B351" s="56">
        <v>168.11700000000002</v>
      </c>
      <c r="C351" s="56"/>
      <c r="D351" s="56">
        <f t="shared" si="10"/>
        <v>1812.5410000000002</v>
      </c>
      <c r="E351" s="56">
        <v>87.045000000000002</v>
      </c>
      <c r="F351" s="56">
        <v>1717.394</v>
      </c>
      <c r="G351" s="56">
        <v>8.1020000000000003</v>
      </c>
      <c r="H351" s="56"/>
      <c r="I351" s="56">
        <v>163.89299999999997</v>
      </c>
      <c r="J351" s="56"/>
      <c r="L351" s="85"/>
    </row>
    <row r="352" spans="1:12" s="20" customFormat="1" ht="9" customHeight="1">
      <c r="A352" s="23" t="s">
        <v>19</v>
      </c>
      <c r="B352" s="58">
        <v>306.52700000000004</v>
      </c>
      <c r="C352" s="58"/>
      <c r="D352" s="58">
        <f t="shared" si="10"/>
        <v>2689.3609999999999</v>
      </c>
      <c r="E352" s="58">
        <v>210.958</v>
      </c>
      <c r="F352" s="58">
        <v>2453.4079999999999</v>
      </c>
      <c r="G352" s="58">
        <v>24.995000000000001</v>
      </c>
      <c r="H352" s="58"/>
      <c r="I352" s="58">
        <v>44.701999999999998</v>
      </c>
      <c r="J352" s="58"/>
      <c r="L352" s="85"/>
    </row>
    <row r="353" spans="1:12" s="20" customFormat="1" ht="9" customHeight="1">
      <c r="A353" s="21" t="s">
        <v>20</v>
      </c>
      <c r="B353" s="56">
        <v>137.13900000000001</v>
      </c>
      <c r="C353" s="56"/>
      <c r="D353" s="56">
        <f t="shared" si="10"/>
        <v>1756.2069999999999</v>
      </c>
      <c r="E353" s="56">
        <v>131.74</v>
      </c>
      <c r="F353" s="56">
        <v>1613.3019999999999</v>
      </c>
      <c r="G353" s="56">
        <v>11.164999999999999</v>
      </c>
      <c r="H353" s="56"/>
      <c r="I353" s="56">
        <v>35.838000000000001</v>
      </c>
      <c r="J353" s="56"/>
      <c r="L353" s="85"/>
    </row>
    <row r="354" spans="1:12" s="20" customFormat="1" ht="9" customHeight="1">
      <c r="A354" s="21" t="s">
        <v>21</v>
      </c>
      <c r="B354" s="56">
        <v>293.49399999999997</v>
      </c>
      <c r="C354" s="56"/>
      <c r="D354" s="56">
        <f t="shared" si="10"/>
        <v>1642.1100000000004</v>
      </c>
      <c r="E354" s="56">
        <v>122.77800000000001</v>
      </c>
      <c r="F354" s="56">
        <v>1456.4840000000004</v>
      </c>
      <c r="G354" s="56">
        <v>62.847999999999999</v>
      </c>
      <c r="H354" s="56"/>
      <c r="I354" s="56">
        <v>284.60599999999999</v>
      </c>
      <c r="J354" s="56"/>
      <c r="L354" s="85"/>
    </row>
    <row r="355" spans="1:12" s="20" customFormat="1" ht="9" customHeight="1">
      <c r="A355" s="21" t="s">
        <v>22</v>
      </c>
      <c r="B355" s="56">
        <v>88.379000000000005</v>
      </c>
      <c r="C355" s="56"/>
      <c r="D355" s="56">
        <f t="shared" si="10"/>
        <v>2240.9340000000002</v>
      </c>
      <c r="E355" s="56">
        <v>93.891999999999996</v>
      </c>
      <c r="F355" s="56">
        <v>2143.2190000000005</v>
      </c>
      <c r="G355" s="56">
        <v>3.8229999999999995</v>
      </c>
      <c r="H355" s="56"/>
      <c r="I355" s="56">
        <v>412.60599999999999</v>
      </c>
      <c r="J355" s="56"/>
      <c r="L355" s="85"/>
    </row>
    <row r="356" spans="1:12" s="20" customFormat="1" ht="9" customHeight="1">
      <c r="A356" s="23" t="s">
        <v>23</v>
      </c>
      <c r="B356" s="58">
        <v>254.35200000000003</v>
      </c>
      <c r="C356" s="58"/>
      <c r="D356" s="58">
        <f t="shared" si="10"/>
        <v>167.976</v>
      </c>
      <c r="E356" s="58">
        <v>108.79900000000001</v>
      </c>
      <c r="F356" s="58">
        <v>46.225000000000001</v>
      </c>
      <c r="G356" s="58">
        <v>12.952</v>
      </c>
      <c r="H356" s="58"/>
      <c r="I356" s="58">
        <v>75.215000000000003</v>
      </c>
      <c r="J356" s="58"/>
      <c r="L356" s="85"/>
    </row>
    <row r="357" spans="1:12" s="20" customFormat="1" ht="9" customHeight="1">
      <c r="A357" s="21" t="s">
        <v>24</v>
      </c>
      <c r="B357" s="56">
        <v>150.11300000000003</v>
      </c>
      <c r="C357" s="56"/>
      <c r="D357" s="56">
        <f t="shared" si="10"/>
        <v>764.06399999999996</v>
      </c>
      <c r="E357" s="56">
        <v>40.202999999999996</v>
      </c>
      <c r="F357" s="56">
        <v>712.83899999999994</v>
      </c>
      <c r="G357" s="56">
        <v>11.021999999999998</v>
      </c>
      <c r="H357" s="56"/>
      <c r="I357" s="56">
        <v>55.931000000000004</v>
      </c>
      <c r="J357" s="56"/>
      <c r="L357" s="85"/>
    </row>
    <row r="358" spans="1:12" s="20" customFormat="1" ht="9" customHeight="1">
      <c r="A358" s="21" t="s">
        <v>25</v>
      </c>
      <c r="B358" s="56">
        <v>116.387</v>
      </c>
      <c r="C358" s="56"/>
      <c r="D358" s="56">
        <f t="shared" si="10"/>
        <v>159.96800000000002</v>
      </c>
      <c r="E358" s="56">
        <v>105.599</v>
      </c>
      <c r="F358" s="56">
        <v>53.179000000000009</v>
      </c>
      <c r="G358" s="56">
        <v>1.19</v>
      </c>
      <c r="H358" s="56"/>
      <c r="I358" s="56">
        <v>33.271000000000001</v>
      </c>
      <c r="J358" s="56"/>
      <c r="L358" s="85"/>
    </row>
    <row r="359" spans="1:12" s="20" customFormat="1" ht="9" customHeight="1">
      <c r="A359" s="21" t="s">
        <v>26</v>
      </c>
      <c r="B359" s="56">
        <v>42.756999999999998</v>
      </c>
      <c r="C359" s="56"/>
      <c r="D359" s="56">
        <f t="shared" si="10"/>
        <v>513.66800000000001</v>
      </c>
      <c r="E359" s="56">
        <v>55.4</v>
      </c>
      <c r="F359" s="56">
        <v>446.01900000000001</v>
      </c>
      <c r="G359" s="56">
        <v>12.249000000000001</v>
      </c>
      <c r="H359" s="56"/>
      <c r="I359" s="56">
        <v>232.00700000000001</v>
      </c>
      <c r="J359" s="56"/>
      <c r="L359" s="85"/>
    </row>
    <row r="360" spans="1:12" s="20" customFormat="1" ht="9" customHeight="1">
      <c r="A360" s="23" t="s">
        <v>27</v>
      </c>
      <c r="B360" s="58">
        <v>387.85</v>
      </c>
      <c r="C360" s="58"/>
      <c r="D360" s="58">
        <f t="shared" si="10"/>
        <v>1695.1570000000002</v>
      </c>
      <c r="E360" s="58">
        <v>391.774</v>
      </c>
      <c r="F360" s="58">
        <v>1268.9280000000003</v>
      </c>
      <c r="G360" s="58">
        <v>34.454999999999998</v>
      </c>
      <c r="H360" s="58"/>
      <c r="I360" s="58">
        <v>34.353000000000002</v>
      </c>
      <c r="J360" s="58"/>
      <c r="L360" s="85"/>
    </row>
    <row r="361" spans="1:12" s="20" customFormat="1" ht="9" customHeight="1">
      <c r="A361" s="21" t="s">
        <v>28</v>
      </c>
      <c r="B361" s="56">
        <v>201.66199999999998</v>
      </c>
      <c r="C361" s="56"/>
      <c r="D361" s="56">
        <f t="shared" si="10"/>
        <v>2267.7460000000001</v>
      </c>
      <c r="E361" s="56">
        <v>206.95699999999999</v>
      </c>
      <c r="F361" s="56">
        <v>2027.912</v>
      </c>
      <c r="G361" s="56">
        <v>32.876999999999995</v>
      </c>
      <c r="H361" s="56"/>
      <c r="I361" s="56">
        <v>102.83800000000001</v>
      </c>
      <c r="J361" s="56"/>
      <c r="L361" s="85"/>
    </row>
    <row r="362" spans="1:12" s="20" customFormat="1" ht="9" customHeight="1">
      <c r="A362" s="21" t="s">
        <v>29</v>
      </c>
      <c r="B362" s="56">
        <v>78.563000000000002</v>
      </c>
      <c r="C362" s="56"/>
      <c r="D362" s="56">
        <f t="shared" si="10"/>
        <v>508.71000000000004</v>
      </c>
      <c r="E362" s="56">
        <v>33.540999999999997</v>
      </c>
      <c r="F362" s="56">
        <v>458.34800000000001</v>
      </c>
      <c r="G362" s="56">
        <v>16.821000000000002</v>
      </c>
      <c r="H362" s="56"/>
      <c r="I362" s="56">
        <v>62.540000000000013</v>
      </c>
      <c r="J362" s="56"/>
      <c r="L362" s="85"/>
    </row>
    <row r="363" spans="1:12" s="20" customFormat="1" ht="9" customHeight="1">
      <c r="A363" s="21" t="s">
        <v>30</v>
      </c>
      <c r="B363" s="56">
        <v>14.330999999999998</v>
      </c>
      <c r="C363" s="56"/>
      <c r="D363" s="56">
        <f t="shared" si="10"/>
        <v>397.76900000000001</v>
      </c>
      <c r="E363" s="56">
        <v>89.302000000000007</v>
      </c>
      <c r="F363" s="56">
        <v>307.88099999999997</v>
      </c>
      <c r="G363" s="56">
        <v>0.58599999999999985</v>
      </c>
      <c r="H363" s="56"/>
      <c r="I363" s="56">
        <v>97.103999999999985</v>
      </c>
      <c r="J363" s="56"/>
      <c r="L363" s="85"/>
    </row>
    <row r="364" spans="1:12" s="20" customFormat="1" ht="9" customHeight="1">
      <c r="A364" s="23" t="s">
        <v>31</v>
      </c>
      <c r="B364" s="58">
        <v>192.81299999999999</v>
      </c>
      <c r="C364" s="58"/>
      <c r="D364" s="58">
        <f t="shared" si="10"/>
        <v>1851.0280000000002</v>
      </c>
      <c r="E364" s="58">
        <v>267.13699999999994</v>
      </c>
      <c r="F364" s="58">
        <v>1566.1270000000004</v>
      </c>
      <c r="G364" s="58">
        <v>17.763999999999999</v>
      </c>
      <c r="H364" s="58"/>
      <c r="I364" s="58">
        <v>73.438999999999993</v>
      </c>
      <c r="J364" s="58"/>
      <c r="L364" s="85"/>
    </row>
    <row r="365" spans="1:12" s="20" customFormat="1" ht="9" customHeight="1">
      <c r="A365" s="21" t="s">
        <v>32</v>
      </c>
      <c r="B365" s="56">
        <v>97.59</v>
      </c>
      <c r="C365" s="56"/>
      <c r="D365" s="56">
        <f t="shared" si="10"/>
        <v>1313.56</v>
      </c>
      <c r="E365" s="56">
        <v>155.14500000000001</v>
      </c>
      <c r="F365" s="56">
        <v>1152.9929999999999</v>
      </c>
      <c r="G365" s="56">
        <v>5.4219999999999997</v>
      </c>
      <c r="H365" s="56"/>
      <c r="I365" s="56">
        <v>121.39900000000002</v>
      </c>
      <c r="J365" s="56"/>
      <c r="L365" s="85"/>
    </row>
    <row r="366" spans="1:12" s="20" customFormat="1" ht="9" customHeight="1">
      <c r="A366" s="21" t="s">
        <v>33</v>
      </c>
      <c r="B366" s="56">
        <v>93.682000000000002</v>
      </c>
      <c r="C366" s="56"/>
      <c r="D366" s="56">
        <f t="shared" si="10"/>
        <v>805.73200000000008</v>
      </c>
      <c r="E366" s="56">
        <v>164.54600000000005</v>
      </c>
      <c r="F366" s="56">
        <v>629.48300000000006</v>
      </c>
      <c r="G366" s="56">
        <v>11.703000000000001</v>
      </c>
      <c r="H366" s="56"/>
      <c r="I366" s="56">
        <v>117.94600000000001</v>
      </c>
      <c r="J366" s="56"/>
      <c r="L366" s="85"/>
    </row>
    <row r="367" spans="1:12" s="20" customFormat="1" ht="9" customHeight="1">
      <c r="A367" s="21" t="s">
        <v>34</v>
      </c>
      <c r="B367" s="56">
        <v>21.63</v>
      </c>
      <c r="C367" s="56"/>
      <c r="D367" s="56">
        <f t="shared" si="10"/>
        <v>653.55900000000008</v>
      </c>
      <c r="E367" s="56">
        <v>146.536</v>
      </c>
      <c r="F367" s="56">
        <v>506.60700000000008</v>
      </c>
      <c r="G367" s="56">
        <v>0.41600000000000009</v>
      </c>
      <c r="H367" s="56"/>
      <c r="I367" s="56">
        <v>46.703000000000003</v>
      </c>
      <c r="J367" s="56"/>
      <c r="L367" s="85"/>
    </row>
    <row r="368" spans="1:12" s="20" customFormat="1" ht="9" customHeight="1">
      <c r="A368" s="23" t="s">
        <v>35</v>
      </c>
      <c r="B368" s="58">
        <v>126.239</v>
      </c>
      <c r="C368" s="58"/>
      <c r="D368" s="58">
        <f t="shared" si="10"/>
        <v>228.29800000000003</v>
      </c>
      <c r="E368" s="58">
        <v>171.31400000000002</v>
      </c>
      <c r="F368" s="58">
        <v>51.843000000000004</v>
      </c>
      <c r="G368" s="58">
        <v>5.141</v>
      </c>
      <c r="H368" s="58"/>
      <c r="I368" s="58">
        <v>222.89400000000001</v>
      </c>
      <c r="J368" s="58"/>
      <c r="L368" s="85"/>
    </row>
    <row r="369" spans="1:12" s="20" customFormat="1" ht="9" customHeight="1">
      <c r="A369" s="21" t="s">
        <v>36</v>
      </c>
      <c r="B369" s="56">
        <v>25.044</v>
      </c>
      <c r="C369" s="56"/>
      <c r="D369" s="56">
        <f t="shared" si="10"/>
        <v>482.41300000000001</v>
      </c>
      <c r="E369" s="56">
        <v>19.911000000000001</v>
      </c>
      <c r="F369" s="56">
        <v>452.78399999999999</v>
      </c>
      <c r="G369" s="56">
        <v>9.718</v>
      </c>
      <c r="H369" s="56"/>
      <c r="I369" s="56">
        <v>11.536000000000001</v>
      </c>
      <c r="J369" s="56"/>
      <c r="L369" s="85"/>
    </row>
    <row r="370" spans="1:12" s="20" customFormat="1" ht="9" customHeight="1">
      <c r="A370" s="21" t="s">
        <v>37</v>
      </c>
      <c r="B370" s="56">
        <v>253.255</v>
      </c>
      <c r="C370" s="56"/>
      <c r="D370" s="56">
        <f t="shared" si="10"/>
        <v>1931.7369999999999</v>
      </c>
      <c r="E370" s="56">
        <v>635.98500000000001</v>
      </c>
      <c r="F370" s="56">
        <v>1280.6009999999999</v>
      </c>
      <c r="G370" s="56">
        <v>15.151</v>
      </c>
      <c r="H370" s="56"/>
      <c r="I370" s="56">
        <v>169.41700000000003</v>
      </c>
      <c r="J370" s="56"/>
      <c r="L370" s="85"/>
    </row>
    <row r="371" spans="1:12" s="20" customFormat="1" ht="9" customHeight="1">
      <c r="A371" s="21" t="s">
        <v>38</v>
      </c>
      <c r="B371" s="56">
        <v>32.901000000000003</v>
      </c>
      <c r="C371" s="56"/>
      <c r="D371" s="56">
        <f t="shared" si="10"/>
        <v>159.39299999999997</v>
      </c>
      <c r="E371" s="56">
        <v>105.922</v>
      </c>
      <c r="F371" s="56">
        <v>46.013999999999996</v>
      </c>
      <c r="G371" s="56">
        <v>7.4569999999999999</v>
      </c>
      <c r="H371" s="56"/>
      <c r="I371" s="56">
        <v>90.865000000000009</v>
      </c>
      <c r="J371" s="56"/>
      <c r="L371" s="85"/>
    </row>
    <row r="372" spans="1:12" s="20" customFormat="1" ht="9" customHeight="1">
      <c r="A372" s="23" t="s">
        <v>39</v>
      </c>
      <c r="B372" s="58">
        <v>128.25400000000002</v>
      </c>
      <c r="C372" s="58"/>
      <c r="D372" s="58">
        <f t="shared" si="10"/>
        <v>82.149999999999991</v>
      </c>
      <c r="E372" s="58">
        <v>60.557999999999993</v>
      </c>
      <c r="F372" s="58">
        <v>3.81</v>
      </c>
      <c r="G372" s="58">
        <v>17.782</v>
      </c>
      <c r="H372" s="58"/>
      <c r="I372" s="58">
        <v>16.296999999999997</v>
      </c>
      <c r="J372" s="58"/>
      <c r="L372" s="85"/>
    </row>
    <row r="373" spans="1:12" s="20" customFormat="1" ht="9" customHeight="1">
      <c r="A373" s="51"/>
      <c r="B373" s="52"/>
      <c r="C373" s="52"/>
      <c r="D373" s="52"/>
      <c r="E373" s="52"/>
      <c r="F373" s="52"/>
      <c r="G373" s="52"/>
      <c r="H373" s="52"/>
      <c r="I373" s="52"/>
      <c r="L373" s="85"/>
    </row>
    <row r="374" spans="1:12" s="20" customFormat="1" ht="9" customHeight="1">
      <c r="A374" s="17">
        <v>2011</v>
      </c>
      <c r="B374" s="52"/>
      <c r="C374" s="52"/>
      <c r="D374" s="52"/>
      <c r="E374" s="52"/>
      <c r="F374" s="52"/>
      <c r="G374" s="52"/>
      <c r="H374" s="52"/>
      <c r="I374" s="52"/>
      <c r="L374" s="85"/>
    </row>
    <row r="375" spans="1:12" s="20" customFormat="1" ht="9" customHeight="1">
      <c r="A375" s="51" t="s">
        <v>7</v>
      </c>
      <c r="B375" s="52">
        <f>SUM(B377:B408)</f>
        <v>4019.65</v>
      </c>
      <c r="C375" s="52"/>
      <c r="D375" s="52">
        <f>SUM(D377:D408)</f>
        <v>26937.969999999994</v>
      </c>
      <c r="E375" s="52">
        <f>SUM(E377:E408)</f>
        <v>4235.9480000000003</v>
      </c>
      <c r="F375" s="52">
        <f>SUM(F377:F408)</f>
        <v>22113.05</v>
      </c>
      <c r="G375" s="52">
        <f>SUM(G377:G408)</f>
        <v>588.97200000000009</v>
      </c>
      <c r="H375" s="52"/>
      <c r="I375" s="52">
        <f>SUM(I377:I408)</f>
        <v>3308.529</v>
      </c>
      <c r="L375" s="85"/>
    </row>
    <row r="376" spans="1:12" s="20" customFormat="1" ht="3.95" customHeight="1">
      <c r="A376" s="51"/>
      <c r="B376" s="52"/>
      <c r="C376" s="52"/>
      <c r="D376" s="52"/>
      <c r="E376" s="52"/>
      <c r="F376" s="52"/>
      <c r="G376" s="52"/>
      <c r="H376" s="52"/>
      <c r="I376" s="52"/>
      <c r="L376" s="85"/>
    </row>
    <row r="377" spans="1:12" s="20" customFormat="1" ht="9" customHeight="1">
      <c r="A377" s="21" t="s">
        <v>8</v>
      </c>
      <c r="B377" s="55">
        <v>35.435999999999993</v>
      </c>
      <c r="C377" s="55"/>
      <c r="D377" s="55">
        <f t="shared" ref="D377:D408" si="11">SUM(E377:G377)</f>
        <v>200.08799999999999</v>
      </c>
      <c r="E377" s="55">
        <v>16.512999999999998</v>
      </c>
      <c r="F377" s="55">
        <v>175.173</v>
      </c>
      <c r="G377" s="55">
        <v>8.4019999999999992</v>
      </c>
      <c r="H377" s="55"/>
      <c r="I377" s="55">
        <v>37.835999999999999</v>
      </c>
      <c r="L377" s="85"/>
    </row>
    <row r="378" spans="1:12" s="20" customFormat="1" ht="9" customHeight="1">
      <c r="A378" s="21" t="s">
        <v>9</v>
      </c>
      <c r="B378" s="56">
        <v>42.826999999999998</v>
      </c>
      <c r="C378" s="56"/>
      <c r="D378" s="56">
        <f t="shared" si="11"/>
        <v>296.40199999999999</v>
      </c>
      <c r="E378" s="56">
        <v>109.075</v>
      </c>
      <c r="F378" s="56">
        <v>179.66499999999999</v>
      </c>
      <c r="G378" s="56">
        <v>7.6620000000000008</v>
      </c>
      <c r="H378" s="56"/>
      <c r="I378" s="56">
        <v>202.57600000000002</v>
      </c>
      <c r="L378" s="85"/>
    </row>
    <row r="379" spans="1:12" s="20" customFormat="1" ht="9" customHeight="1">
      <c r="A379" s="21" t="s">
        <v>10</v>
      </c>
      <c r="B379" s="56">
        <v>10.257999999999999</v>
      </c>
      <c r="C379" s="56"/>
      <c r="D379" s="56">
        <f t="shared" si="11"/>
        <v>192.16899999999998</v>
      </c>
      <c r="E379" s="56">
        <v>63.597000000000001</v>
      </c>
      <c r="F379" s="56">
        <v>126.45899999999997</v>
      </c>
      <c r="G379" s="56">
        <v>2.113</v>
      </c>
      <c r="H379" s="56"/>
      <c r="I379" s="56">
        <v>57.814000000000007</v>
      </c>
      <c r="L379" s="85"/>
    </row>
    <row r="380" spans="1:12" s="20" customFormat="1" ht="9" customHeight="1">
      <c r="A380" s="23" t="s">
        <v>11</v>
      </c>
      <c r="B380" s="58">
        <v>27.377999999999997</v>
      </c>
      <c r="C380" s="58"/>
      <c r="D380" s="58">
        <f t="shared" si="11"/>
        <v>447.11799999999999</v>
      </c>
      <c r="E380" s="58">
        <v>85.843999999999994</v>
      </c>
      <c r="F380" s="58">
        <v>340.39300000000003</v>
      </c>
      <c r="G380" s="58">
        <v>20.880999999999997</v>
      </c>
      <c r="H380" s="58"/>
      <c r="I380" s="58">
        <v>21.96</v>
      </c>
      <c r="L380" s="85"/>
    </row>
    <row r="381" spans="1:12" s="20" customFormat="1" ht="9" customHeight="1">
      <c r="A381" s="21" t="s">
        <v>12</v>
      </c>
      <c r="B381" s="56">
        <v>53.648999999999994</v>
      </c>
      <c r="C381" s="56"/>
      <c r="D381" s="56">
        <f t="shared" si="11"/>
        <v>484.27300000000002</v>
      </c>
      <c r="E381" s="56">
        <v>101.342</v>
      </c>
      <c r="F381" s="56">
        <v>379.76600000000002</v>
      </c>
      <c r="G381" s="56">
        <v>3.165</v>
      </c>
      <c r="H381" s="56"/>
      <c r="I381" s="56">
        <v>70.930999999999997</v>
      </c>
      <c r="L381" s="85"/>
    </row>
    <row r="382" spans="1:12" s="20" customFormat="1" ht="9" customHeight="1">
      <c r="A382" s="21" t="s">
        <v>13</v>
      </c>
      <c r="B382" s="56">
        <v>44.688999999999993</v>
      </c>
      <c r="C382" s="56"/>
      <c r="D382" s="56">
        <f t="shared" si="11"/>
        <v>143.43799999999999</v>
      </c>
      <c r="E382" s="56">
        <v>19.062999999999995</v>
      </c>
      <c r="F382" s="56">
        <v>123.64899999999999</v>
      </c>
      <c r="G382" s="56">
        <v>0.72600000000000009</v>
      </c>
      <c r="H382" s="56"/>
      <c r="I382" s="56">
        <v>27.841999999999999</v>
      </c>
      <c r="L382" s="85"/>
    </row>
    <row r="383" spans="1:12" s="20" customFormat="1" ht="9" customHeight="1">
      <c r="A383" s="21" t="s">
        <v>14</v>
      </c>
      <c r="B383" s="56">
        <v>101.048</v>
      </c>
      <c r="C383" s="56"/>
      <c r="D383" s="56">
        <f t="shared" si="11"/>
        <v>2046.8360000000002</v>
      </c>
      <c r="E383" s="56">
        <v>307.67400000000004</v>
      </c>
      <c r="F383" s="56">
        <v>1678.2820000000002</v>
      </c>
      <c r="G383" s="56">
        <v>60.88</v>
      </c>
      <c r="H383" s="56"/>
      <c r="I383" s="56">
        <v>27.776</v>
      </c>
      <c r="L383" s="85"/>
    </row>
    <row r="384" spans="1:12" s="20" customFormat="1" ht="9" customHeight="1">
      <c r="A384" s="23" t="s">
        <v>15</v>
      </c>
      <c r="B384" s="58">
        <v>107.31399999999999</v>
      </c>
      <c r="C384" s="58"/>
      <c r="D384" s="58">
        <f t="shared" si="11"/>
        <v>643.85399999999993</v>
      </c>
      <c r="E384" s="58">
        <v>112.767</v>
      </c>
      <c r="F384" s="58">
        <v>527.79199999999992</v>
      </c>
      <c r="G384" s="58">
        <v>3.2949999999999999</v>
      </c>
      <c r="H384" s="58"/>
      <c r="I384" s="58">
        <v>104.044</v>
      </c>
      <c r="L384" s="85"/>
    </row>
    <row r="385" spans="1:12" s="20" customFormat="1" ht="9" customHeight="1">
      <c r="A385" s="21" t="s">
        <v>16</v>
      </c>
      <c r="B385" s="56">
        <v>23.416999999999998</v>
      </c>
      <c r="C385" s="56"/>
      <c r="D385" s="56">
        <f t="shared" si="11"/>
        <v>170.06000000000003</v>
      </c>
      <c r="E385" s="56">
        <v>51.726000000000006</v>
      </c>
      <c r="F385" s="85">
        <v>98.846000000000032</v>
      </c>
      <c r="G385" s="56">
        <v>19.488000000000003</v>
      </c>
      <c r="H385" s="56"/>
      <c r="I385" s="56">
        <v>490.29699999999997</v>
      </c>
      <c r="L385" s="85"/>
    </row>
    <row r="386" spans="1:12" s="20" customFormat="1" ht="9" customHeight="1">
      <c r="A386" s="21" t="s">
        <v>17</v>
      </c>
      <c r="B386" s="56">
        <v>188.84399999999999</v>
      </c>
      <c r="C386" s="56"/>
      <c r="D386" s="56">
        <f t="shared" si="11"/>
        <v>750.18499999999995</v>
      </c>
      <c r="E386" s="56">
        <v>133.46200000000002</v>
      </c>
      <c r="F386" s="56">
        <v>588.94399999999996</v>
      </c>
      <c r="G386" s="56">
        <v>27.779</v>
      </c>
      <c r="H386" s="56"/>
      <c r="I386" s="56">
        <v>29.79</v>
      </c>
      <c r="L386" s="85"/>
    </row>
    <row r="387" spans="1:12" s="20" customFormat="1" ht="9" customHeight="1">
      <c r="A387" s="21" t="s">
        <v>18</v>
      </c>
      <c r="B387" s="56">
        <v>186.30400000000003</v>
      </c>
      <c r="C387" s="56"/>
      <c r="D387" s="56">
        <f t="shared" si="11"/>
        <v>1647.74</v>
      </c>
      <c r="E387" s="56">
        <v>80.5</v>
      </c>
      <c r="F387" s="56">
        <v>1548.67</v>
      </c>
      <c r="G387" s="56">
        <v>18.57</v>
      </c>
      <c r="H387" s="56"/>
      <c r="I387" s="56">
        <v>141.208</v>
      </c>
      <c r="L387" s="85"/>
    </row>
    <row r="388" spans="1:12" s="20" customFormat="1" ht="9" customHeight="1">
      <c r="A388" s="23" t="s">
        <v>19</v>
      </c>
      <c r="B388" s="58">
        <v>302.54200000000003</v>
      </c>
      <c r="C388" s="58"/>
      <c r="D388" s="58">
        <f t="shared" si="11"/>
        <v>2251.192</v>
      </c>
      <c r="E388" s="58">
        <v>199.84899999999999</v>
      </c>
      <c r="F388" s="58">
        <v>2027.348</v>
      </c>
      <c r="G388" s="58">
        <v>23.995000000000001</v>
      </c>
      <c r="H388" s="58"/>
      <c r="I388" s="58">
        <v>38.236000000000004</v>
      </c>
      <c r="L388" s="85"/>
    </row>
    <row r="389" spans="1:12" s="20" customFormat="1" ht="9" customHeight="1">
      <c r="A389" s="21" t="s">
        <v>20</v>
      </c>
      <c r="B389" s="56">
        <v>145.27600000000001</v>
      </c>
      <c r="C389" s="56"/>
      <c r="D389" s="56">
        <f t="shared" si="11"/>
        <v>1555.1809999999998</v>
      </c>
      <c r="E389" s="56">
        <v>139.83000000000001</v>
      </c>
      <c r="F389" s="56">
        <v>1395.6519999999998</v>
      </c>
      <c r="G389" s="56">
        <v>19.699000000000002</v>
      </c>
      <c r="H389" s="56"/>
      <c r="I389" s="56">
        <v>28.283000000000001</v>
      </c>
      <c r="L389" s="85"/>
    </row>
    <row r="390" spans="1:12" s="20" customFormat="1" ht="9" customHeight="1">
      <c r="A390" s="21" t="s">
        <v>21</v>
      </c>
      <c r="B390" s="56">
        <v>322.32099999999997</v>
      </c>
      <c r="C390" s="56"/>
      <c r="D390" s="56">
        <f t="shared" si="11"/>
        <v>1491.9659999999999</v>
      </c>
      <c r="E390" s="56">
        <v>114.788</v>
      </c>
      <c r="F390" s="56">
        <v>1320.2059999999999</v>
      </c>
      <c r="G390" s="56">
        <v>56.972000000000016</v>
      </c>
      <c r="H390" s="56"/>
      <c r="I390" s="56">
        <v>252.261</v>
      </c>
      <c r="L390" s="85"/>
    </row>
    <row r="391" spans="1:12" s="20" customFormat="1" ht="9" customHeight="1">
      <c r="A391" s="21" t="s">
        <v>22</v>
      </c>
      <c r="B391" s="56">
        <v>92.81</v>
      </c>
      <c r="C391" s="56"/>
      <c r="D391" s="56">
        <f t="shared" si="11"/>
        <v>2221.5889999999995</v>
      </c>
      <c r="E391" s="56">
        <v>81.046000000000006</v>
      </c>
      <c r="F391" s="56">
        <v>2109.6929999999998</v>
      </c>
      <c r="G391" s="56">
        <v>30.85</v>
      </c>
      <c r="H391" s="56"/>
      <c r="I391" s="56">
        <v>344.98</v>
      </c>
      <c r="L391" s="85"/>
    </row>
    <row r="392" spans="1:12" s="20" customFormat="1" ht="9" customHeight="1">
      <c r="A392" s="23" t="s">
        <v>23</v>
      </c>
      <c r="B392" s="58">
        <v>269.37200000000001</v>
      </c>
      <c r="C392" s="58"/>
      <c r="D392" s="58">
        <f t="shared" si="11"/>
        <v>232.142</v>
      </c>
      <c r="E392" s="58">
        <v>100.771</v>
      </c>
      <c r="F392" s="58">
        <v>111.015</v>
      </c>
      <c r="G392" s="58">
        <v>20.356000000000002</v>
      </c>
      <c r="H392" s="58"/>
      <c r="I392" s="58">
        <v>68.810999999999993</v>
      </c>
      <c r="L392" s="85"/>
    </row>
    <row r="393" spans="1:12" s="20" customFormat="1" ht="9" customHeight="1">
      <c r="A393" s="21" t="s">
        <v>24</v>
      </c>
      <c r="B393" s="56">
        <v>166.07400000000001</v>
      </c>
      <c r="C393" s="56"/>
      <c r="D393" s="56">
        <f t="shared" si="11"/>
        <v>651.07900000000006</v>
      </c>
      <c r="E393" s="56">
        <v>36.575000000000003</v>
      </c>
      <c r="F393" s="56">
        <v>604.52600000000007</v>
      </c>
      <c r="G393" s="56">
        <v>9.9779999999999998</v>
      </c>
      <c r="H393" s="56"/>
      <c r="I393" s="56">
        <v>46.553999999999995</v>
      </c>
      <c r="L393" s="85"/>
    </row>
    <row r="394" spans="1:12" s="20" customFormat="1" ht="9" customHeight="1">
      <c r="A394" s="21" t="s">
        <v>25</v>
      </c>
      <c r="B394" s="56">
        <v>121.97300000000003</v>
      </c>
      <c r="C394" s="56"/>
      <c r="D394" s="56">
        <f t="shared" si="11"/>
        <v>165.07999999999998</v>
      </c>
      <c r="E394" s="56">
        <v>109.96799999999999</v>
      </c>
      <c r="F394" s="56">
        <v>44.59</v>
      </c>
      <c r="G394" s="56">
        <v>10.521999999999998</v>
      </c>
      <c r="H394" s="56"/>
      <c r="I394" s="56">
        <v>22.39</v>
      </c>
      <c r="L394" s="85"/>
    </row>
    <row r="395" spans="1:12" s="20" customFormat="1" ht="9" customHeight="1">
      <c r="A395" s="21" t="s">
        <v>26</v>
      </c>
      <c r="B395" s="56">
        <v>50.281999999999989</v>
      </c>
      <c r="C395" s="56"/>
      <c r="D395" s="56">
        <f t="shared" si="11"/>
        <v>431.94100000000009</v>
      </c>
      <c r="E395" s="56">
        <v>52.764000000000003</v>
      </c>
      <c r="F395" s="56">
        <v>366.96800000000007</v>
      </c>
      <c r="G395" s="56">
        <v>12.209</v>
      </c>
      <c r="H395" s="56"/>
      <c r="I395" s="56">
        <v>222.11500000000001</v>
      </c>
      <c r="L395" s="85"/>
    </row>
    <row r="396" spans="1:12" s="20" customFormat="1" ht="9" customHeight="1">
      <c r="A396" s="23" t="s">
        <v>27</v>
      </c>
      <c r="B396" s="58">
        <v>394.67400000000004</v>
      </c>
      <c r="C396" s="58"/>
      <c r="D396" s="58">
        <f t="shared" si="11"/>
        <v>1437.1069999999997</v>
      </c>
      <c r="E396" s="58">
        <v>380.08699999999999</v>
      </c>
      <c r="F396" s="58">
        <v>1025.6129999999998</v>
      </c>
      <c r="G396" s="58">
        <v>31.407</v>
      </c>
      <c r="H396" s="58"/>
      <c r="I396" s="58">
        <v>30.078000000000003</v>
      </c>
      <c r="L396" s="85"/>
    </row>
    <row r="397" spans="1:12" s="20" customFormat="1" ht="9" customHeight="1">
      <c r="A397" s="21" t="s">
        <v>28</v>
      </c>
      <c r="B397" s="56">
        <v>210.68600000000004</v>
      </c>
      <c r="C397" s="56"/>
      <c r="D397" s="56">
        <f t="shared" si="11"/>
        <v>1306.3889999999997</v>
      </c>
      <c r="E397" s="56">
        <v>198.72300000000001</v>
      </c>
      <c r="F397" s="56">
        <v>1061.3059999999998</v>
      </c>
      <c r="G397" s="56">
        <v>46.36</v>
      </c>
      <c r="H397" s="56"/>
      <c r="I397" s="56">
        <v>93.475999999999999</v>
      </c>
      <c r="L397" s="85"/>
    </row>
    <row r="398" spans="1:12" s="20" customFormat="1" ht="9" customHeight="1">
      <c r="A398" s="21" t="s">
        <v>29</v>
      </c>
      <c r="B398" s="56">
        <v>84.275000000000006</v>
      </c>
      <c r="C398" s="56"/>
      <c r="D398" s="56">
        <f t="shared" si="11"/>
        <v>404.86099999999988</v>
      </c>
      <c r="E398" s="56">
        <v>34.007999999999996</v>
      </c>
      <c r="F398" s="56">
        <v>356.47699999999992</v>
      </c>
      <c r="G398" s="56">
        <v>14.375999999999999</v>
      </c>
      <c r="H398" s="56"/>
      <c r="I398" s="56">
        <v>53.958999999999996</v>
      </c>
      <c r="L398" s="85"/>
    </row>
    <row r="399" spans="1:12" s="20" customFormat="1" ht="9" customHeight="1">
      <c r="A399" s="21" t="s">
        <v>30</v>
      </c>
      <c r="B399" s="56">
        <v>14.316999999999998</v>
      </c>
      <c r="C399" s="56"/>
      <c r="D399" s="56">
        <f t="shared" si="11"/>
        <v>354.27700000000004</v>
      </c>
      <c r="E399" s="56">
        <v>82.597999999999999</v>
      </c>
      <c r="F399" s="56">
        <v>270.64400000000001</v>
      </c>
      <c r="G399" s="56">
        <v>1.0349999999999999</v>
      </c>
      <c r="H399" s="56"/>
      <c r="I399" s="56">
        <v>87.905999999999992</v>
      </c>
      <c r="L399" s="85"/>
    </row>
    <row r="400" spans="1:12" s="20" customFormat="1" ht="9" customHeight="1">
      <c r="A400" s="23" t="s">
        <v>31</v>
      </c>
      <c r="B400" s="58">
        <v>214.8</v>
      </c>
      <c r="C400" s="58"/>
      <c r="D400" s="58">
        <f t="shared" si="11"/>
        <v>1656.6479999999997</v>
      </c>
      <c r="E400" s="58">
        <v>272.69299999999998</v>
      </c>
      <c r="F400" s="58">
        <v>1356.1269999999997</v>
      </c>
      <c r="G400" s="58">
        <v>27.827999999999999</v>
      </c>
      <c r="H400" s="58"/>
      <c r="I400" s="58">
        <v>61.27</v>
      </c>
      <c r="L400" s="85"/>
    </row>
    <row r="401" spans="1:31" s="20" customFormat="1" ht="9" customHeight="1">
      <c r="A401" s="21" t="s">
        <v>32</v>
      </c>
      <c r="B401" s="56">
        <v>103.81200000000001</v>
      </c>
      <c r="C401" s="56"/>
      <c r="D401" s="56">
        <f t="shared" si="11"/>
        <v>1398.835</v>
      </c>
      <c r="E401" s="56">
        <v>157.11199999999999</v>
      </c>
      <c r="F401" s="56">
        <v>1236.7559999999999</v>
      </c>
      <c r="G401" s="56">
        <v>4.9669999999999996</v>
      </c>
      <c r="H401" s="56"/>
      <c r="I401" s="56">
        <v>103.185</v>
      </c>
      <c r="L401" s="85"/>
    </row>
    <row r="402" spans="1:31" s="20" customFormat="1" ht="9" customHeight="1">
      <c r="A402" s="21" t="s">
        <v>33</v>
      </c>
      <c r="B402" s="56">
        <v>97.88300000000001</v>
      </c>
      <c r="C402" s="56"/>
      <c r="D402" s="56">
        <f t="shared" si="11"/>
        <v>762.43899999999996</v>
      </c>
      <c r="E402" s="56">
        <v>154.44300000000001</v>
      </c>
      <c r="F402" s="56">
        <v>591.64099999999996</v>
      </c>
      <c r="G402" s="56">
        <v>16.355</v>
      </c>
      <c r="H402" s="56"/>
      <c r="I402" s="56">
        <v>100.875</v>
      </c>
      <c r="L402" s="85"/>
    </row>
    <row r="403" spans="1:31" s="20" customFormat="1" ht="9" customHeight="1">
      <c r="A403" s="21" t="s">
        <v>34</v>
      </c>
      <c r="B403" s="56">
        <v>21.614000000000001</v>
      </c>
      <c r="C403" s="56"/>
      <c r="D403" s="56">
        <f t="shared" si="11"/>
        <v>598.6</v>
      </c>
      <c r="E403" s="56">
        <v>131.94299999999998</v>
      </c>
      <c r="F403" s="56">
        <v>458.21900000000005</v>
      </c>
      <c r="G403" s="56">
        <v>8.4380000000000006</v>
      </c>
      <c r="H403" s="56"/>
      <c r="I403" s="56">
        <v>36.871000000000002</v>
      </c>
      <c r="L403" s="85"/>
    </row>
    <row r="404" spans="1:31" s="20" customFormat="1" ht="9" customHeight="1">
      <c r="A404" s="23" t="s">
        <v>35</v>
      </c>
      <c r="B404" s="58">
        <v>131.08700000000002</v>
      </c>
      <c r="C404" s="58"/>
      <c r="D404" s="58">
        <f t="shared" si="11"/>
        <v>229.77100000000002</v>
      </c>
      <c r="E404" s="58">
        <v>161.589</v>
      </c>
      <c r="F404" s="58">
        <v>59.145000000000003</v>
      </c>
      <c r="G404" s="58">
        <v>9.036999999999999</v>
      </c>
      <c r="H404" s="58"/>
      <c r="I404" s="58">
        <v>181.64400000000001</v>
      </c>
      <c r="L404" s="85"/>
    </row>
    <row r="405" spans="1:31" s="20" customFormat="1" ht="9" customHeight="1">
      <c r="A405" s="21" t="s">
        <v>36</v>
      </c>
      <c r="B405" s="56">
        <v>25.965999999999994</v>
      </c>
      <c r="C405" s="56"/>
      <c r="D405" s="56">
        <f t="shared" si="11"/>
        <v>448.82399999999996</v>
      </c>
      <c r="E405" s="56">
        <v>17.190999999999995</v>
      </c>
      <c r="F405" s="56">
        <v>420.137</v>
      </c>
      <c r="G405" s="56">
        <v>11.496</v>
      </c>
      <c r="H405" s="56"/>
      <c r="I405" s="56">
        <v>10.138999999999999</v>
      </c>
      <c r="L405" s="85"/>
    </row>
    <row r="406" spans="1:31" s="20" customFormat="1" ht="9" customHeight="1">
      <c r="A406" s="21" t="s">
        <v>37</v>
      </c>
      <c r="B406" s="56">
        <v>256.68</v>
      </c>
      <c r="C406" s="56"/>
      <c r="D406" s="56">
        <f t="shared" si="11"/>
        <v>1970.4590000000001</v>
      </c>
      <c r="E406" s="56">
        <v>573.20100000000002</v>
      </c>
      <c r="F406" s="56">
        <v>1380.798</v>
      </c>
      <c r="G406" s="56">
        <v>16.46</v>
      </c>
      <c r="H406" s="56"/>
      <c r="I406" s="56">
        <v>189.46</v>
      </c>
      <c r="L406" s="85"/>
    </row>
    <row r="407" spans="1:31" s="20" customFormat="1" ht="9" customHeight="1">
      <c r="A407" s="21" t="s">
        <v>38</v>
      </c>
      <c r="B407" s="56">
        <v>32.99</v>
      </c>
      <c r="C407" s="56"/>
      <c r="D407" s="56">
        <f t="shared" si="11"/>
        <v>244.57000000000002</v>
      </c>
      <c r="E407" s="56">
        <v>93.247000000000014</v>
      </c>
      <c r="F407" s="56">
        <v>139.876</v>
      </c>
      <c r="G407" s="56">
        <v>11.447000000000001</v>
      </c>
      <c r="H407" s="56"/>
      <c r="I407" s="56">
        <v>105.71300000000001</v>
      </c>
      <c r="L407" s="85"/>
    </row>
    <row r="408" spans="1:31" s="20" customFormat="1" ht="9" customHeight="1">
      <c r="A408" s="23" t="s">
        <v>39</v>
      </c>
      <c r="B408" s="58">
        <v>139.05199999999999</v>
      </c>
      <c r="C408" s="58"/>
      <c r="D408" s="58">
        <f t="shared" si="11"/>
        <v>102.857</v>
      </c>
      <c r="E408" s="58">
        <v>61.958999999999996</v>
      </c>
      <c r="F408" s="58">
        <v>8.6739999999999995</v>
      </c>
      <c r="G408" s="58">
        <v>32.223999999999997</v>
      </c>
      <c r="H408" s="58"/>
      <c r="I408" s="58">
        <v>18.248999999999999</v>
      </c>
      <c r="L408" s="85"/>
    </row>
    <row r="409" spans="1:31" s="20" customFormat="1" ht="9" customHeight="1">
      <c r="A409" s="51"/>
      <c r="B409" s="81"/>
      <c r="C409" s="82"/>
      <c r="D409" s="82"/>
      <c r="E409" s="81"/>
      <c r="F409" s="83"/>
      <c r="G409" s="81"/>
      <c r="H409" s="81"/>
      <c r="I409" s="81"/>
      <c r="J409" s="81"/>
      <c r="K409" s="81"/>
      <c r="L409" s="81"/>
      <c r="M409" s="81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</row>
    <row r="410" spans="1:31" s="20" customFormat="1" ht="9" customHeight="1">
      <c r="A410" s="17">
        <v>2012</v>
      </c>
      <c r="B410" s="52"/>
      <c r="C410" s="52"/>
      <c r="D410" s="52"/>
      <c r="E410" s="52"/>
      <c r="F410" s="52"/>
      <c r="G410" s="52"/>
      <c r="H410" s="52"/>
      <c r="I410" s="52"/>
      <c r="J410" s="81"/>
      <c r="K410" s="81"/>
      <c r="L410" s="81"/>
      <c r="M410" s="81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</row>
    <row r="411" spans="1:31" s="20" customFormat="1" ht="9" customHeight="1">
      <c r="A411" s="51" t="s">
        <v>7</v>
      </c>
      <c r="B411" s="52">
        <f>SUM(B413:B444)</f>
        <v>4071.8229999999999</v>
      </c>
      <c r="C411" s="52"/>
      <c r="D411" s="52">
        <f>SUM(D413:D444)</f>
        <v>26443.075999999997</v>
      </c>
      <c r="E411" s="52">
        <f>SUM(E413:E444)</f>
        <v>4023.3629999999998</v>
      </c>
      <c r="F411" s="52">
        <f>SUM(F413:F444)</f>
        <v>21758.205999999995</v>
      </c>
      <c r="G411" s="52">
        <f>SUM(G413:G444)</f>
        <v>661.50699999999983</v>
      </c>
      <c r="H411" s="52"/>
      <c r="I411" s="52">
        <f>SUM(I413:I444)</f>
        <v>2953.5759999999996</v>
      </c>
      <c r="J411" s="81"/>
      <c r="K411" s="81"/>
      <c r="L411" s="81"/>
      <c r="M411" s="81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</row>
    <row r="412" spans="1:31" s="20" customFormat="1" ht="9" customHeight="1">
      <c r="A412" s="51"/>
      <c r="B412" s="52"/>
      <c r="C412" s="52"/>
      <c r="D412" s="52"/>
      <c r="E412" s="52"/>
      <c r="F412" s="52"/>
      <c r="G412" s="52"/>
      <c r="H412" s="52"/>
      <c r="I412" s="52"/>
      <c r="J412" s="81"/>
      <c r="K412" s="81"/>
      <c r="L412" s="81"/>
      <c r="M412" s="81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</row>
    <row r="413" spans="1:31" s="20" customFormat="1" ht="9" customHeight="1">
      <c r="A413" s="21" t="s">
        <v>8</v>
      </c>
      <c r="B413" s="55">
        <v>41.221000000000004</v>
      </c>
      <c r="C413" s="55"/>
      <c r="D413" s="55">
        <f t="shared" ref="D413:D444" si="12">SUM(E413:G413)</f>
        <v>194.21300000000002</v>
      </c>
      <c r="E413" s="55">
        <v>15.05</v>
      </c>
      <c r="F413" s="55">
        <v>169.14000000000001</v>
      </c>
      <c r="G413" s="55">
        <v>10.023000000000001</v>
      </c>
      <c r="H413" s="55"/>
      <c r="I413" s="55">
        <v>39.295999999999999</v>
      </c>
      <c r="J413" s="81"/>
      <c r="K413" s="81"/>
      <c r="L413" s="81"/>
      <c r="M413" s="81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</row>
    <row r="414" spans="1:31" s="20" customFormat="1" ht="9" customHeight="1">
      <c r="A414" s="21" t="s">
        <v>9</v>
      </c>
      <c r="B414" s="56">
        <v>52.541000000000004</v>
      </c>
      <c r="C414" s="56"/>
      <c r="D414" s="56">
        <f t="shared" si="12"/>
        <v>309.61399999999998</v>
      </c>
      <c r="E414" s="56">
        <v>122.66199999999999</v>
      </c>
      <c r="F414" s="56">
        <v>180.58600000000001</v>
      </c>
      <c r="G414" s="56">
        <v>6.3659999999999997</v>
      </c>
      <c r="H414" s="56"/>
      <c r="I414" s="56">
        <v>169.40799999999996</v>
      </c>
      <c r="J414" s="81"/>
      <c r="K414" s="81"/>
      <c r="L414" s="81"/>
      <c r="M414" s="81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</row>
    <row r="415" spans="1:31" s="20" customFormat="1" ht="9" customHeight="1">
      <c r="A415" s="21" t="s">
        <v>10</v>
      </c>
      <c r="B415" s="56">
        <v>10.47</v>
      </c>
      <c r="C415" s="56"/>
      <c r="D415" s="56">
        <f t="shared" si="12"/>
        <v>195.35599999999999</v>
      </c>
      <c r="E415" s="56">
        <v>63.061999999999998</v>
      </c>
      <c r="F415" s="56">
        <v>129.58700000000002</v>
      </c>
      <c r="G415" s="56">
        <v>2.7069999999999999</v>
      </c>
      <c r="H415" s="56"/>
      <c r="I415" s="56">
        <v>34.689</v>
      </c>
      <c r="J415" s="81"/>
      <c r="K415" s="81"/>
      <c r="L415" s="81"/>
      <c r="M415" s="81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</row>
    <row r="416" spans="1:31" s="20" customFormat="1" ht="9" customHeight="1">
      <c r="A416" s="23" t="s">
        <v>11</v>
      </c>
      <c r="B416" s="58">
        <v>26.687000000000001</v>
      </c>
      <c r="C416" s="58"/>
      <c r="D416" s="58">
        <f t="shared" si="12"/>
        <v>409.904</v>
      </c>
      <c r="E416" s="58">
        <v>79.524999999999991</v>
      </c>
      <c r="F416" s="58">
        <v>312.51300000000003</v>
      </c>
      <c r="G416" s="58">
        <v>17.866000000000003</v>
      </c>
      <c r="H416" s="58"/>
      <c r="I416" s="58">
        <v>21.355</v>
      </c>
      <c r="J416" s="81"/>
      <c r="K416" s="81"/>
      <c r="L416" s="81"/>
      <c r="M416" s="81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</row>
    <row r="417" spans="1:31" s="20" customFormat="1" ht="9" customHeight="1">
      <c r="A417" s="21" t="s">
        <v>12</v>
      </c>
      <c r="B417" s="56">
        <v>53.399999999999991</v>
      </c>
      <c r="C417" s="56"/>
      <c r="D417" s="56">
        <f t="shared" si="12"/>
        <v>427.404</v>
      </c>
      <c r="E417" s="56">
        <v>90.000999999999991</v>
      </c>
      <c r="F417" s="56">
        <v>333.98900000000003</v>
      </c>
      <c r="G417" s="56">
        <v>3.4139999999999997</v>
      </c>
      <c r="H417" s="56"/>
      <c r="I417" s="56">
        <v>68.313000000000017</v>
      </c>
      <c r="J417" s="81"/>
      <c r="K417" s="81"/>
      <c r="L417" s="81"/>
      <c r="M417" s="81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</row>
    <row r="418" spans="1:31" s="20" customFormat="1" ht="9" customHeight="1">
      <c r="A418" s="21" t="s">
        <v>13</v>
      </c>
      <c r="B418" s="56">
        <v>46.540999999999997</v>
      </c>
      <c r="C418" s="56"/>
      <c r="D418" s="56">
        <f t="shared" si="12"/>
        <v>115.09</v>
      </c>
      <c r="E418" s="56">
        <v>18.632000000000001</v>
      </c>
      <c r="F418" s="56">
        <v>95.882999999999996</v>
      </c>
      <c r="G418" s="56">
        <v>0.57500000000000007</v>
      </c>
      <c r="H418" s="56"/>
      <c r="I418" s="56">
        <v>25.331999999999997</v>
      </c>
      <c r="J418" s="81"/>
      <c r="K418" s="81"/>
      <c r="L418" s="81"/>
      <c r="M418" s="81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</row>
    <row r="419" spans="1:31" s="20" customFormat="1" ht="9" customHeight="1">
      <c r="A419" s="21" t="s">
        <v>14</v>
      </c>
      <c r="B419" s="56">
        <v>95.783999999999992</v>
      </c>
      <c r="C419" s="56"/>
      <c r="D419" s="56">
        <f t="shared" si="12"/>
        <v>2214.6019999999999</v>
      </c>
      <c r="E419" s="56">
        <v>275.83600000000007</v>
      </c>
      <c r="F419" s="56">
        <v>1878.1829999999998</v>
      </c>
      <c r="G419" s="56">
        <v>60.582999999999998</v>
      </c>
      <c r="H419" s="56"/>
      <c r="I419" s="56">
        <v>23.510999999999996</v>
      </c>
      <c r="J419" s="81"/>
      <c r="K419" s="81"/>
      <c r="L419" s="81"/>
      <c r="M419" s="81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</row>
    <row r="420" spans="1:31" s="20" customFormat="1" ht="9" customHeight="1">
      <c r="A420" s="23" t="s">
        <v>15</v>
      </c>
      <c r="B420" s="58">
        <v>113.35699999999999</v>
      </c>
      <c r="C420" s="58"/>
      <c r="D420" s="58">
        <f t="shared" si="12"/>
        <v>701.40600000000006</v>
      </c>
      <c r="E420" s="58">
        <v>113.343</v>
      </c>
      <c r="F420" s="58">
        <v>585.03500000000008</v>
      </c>
      <c r="G420" s="58">
        <v>3.028</v>
      </c>
      <c r="H420" s="58"/>
      <c r="I420" s="58">
        <v>94.757999999999996</v>
      </c>
      <c r="J420" s="81"/>
      <c r="K420" s="81"/>
      <c r="L420" s="81"/>
      <c r="M420" s="81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</row>
    <row r="421" spans="1:31" s="20" customFormat="1" ht="9" customHeight="1">
      <c r="A421" s="21" t="s">
        <v>16</v>
      </c>
      <c r="B421" s="56">
        <v>23.223000000000003</v>
      </c>
      <c r="C421" s="56"/>
      <c r="D421" s="56">
        <f t="shared" si="12"/>
        <v>127.89800000000001</v>
      </c>
      <c r="E421" s="56">
        <v>46.034999999999997</v>
      </c>
      <c r="F421" s="85">
        <v>62.574000000000005</v>
      </c>
      <c r="G421" s="56">
        <v>19.288999999999998</v>
      </c>
      <c r="H421" s="56"/>
      <c r="I421" s="56">
        <v>455.726</v>
      </c>
      <c r="J421" s="81"/>
      <c r="K421" s="81"/>
      <c r="L421" s="81"/>
      <c r="M421" s="81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</row>
    <row r="422" spans="1:31" s="20" customFormat="1" ht="9" customHeight="1">
      <c r="A422" s="21" t="s">
        <v>17</v>
      </c>
      <c r="B422" s="56">
        <v>207.76900000000001</v>
      </c>
      <c r="C422" s="56"/>
      <c r="D422" s="56">
        <f t="shared" si="12"/>
        <v>689.53300000000002</v>
      </c>
      <c r="E422" s="56">
        <v>131.495</v>
      </c>
      <c r="F422" s="56">
        <v>527.71699999999998</v>
      </c>
      <c r="G422" s="56">
        <v>30.320999999999998</v>
      </c>
      <c r="H422" s="56"/>
      <c r="I422" s="56">
        <v>36.474000000000004</v>
      </c>
      <c r="J422" s="81"/>
      <c r="K422" s="81"/>
      <c r="L422" s="81"/>
      <c r="M422" s="81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</row>
    <row r="423" spans="1:31" s="20" customFormat="1" ht="9" customHeight="1">
      <c r="A423" s="21" t="s">
        <v>18</v>
      </c>
      <c r="B423" s="56">
        <v>167.833</v>
      </c>
      <c r="C423" s="56"/>
      <c r="D423" s="56">
        <f t="shared" si="12"/>
        <v>1501.1289999999999</v>
      </c>
      <c r="E423" s="56">
        <v>70.634999999999991</v>
      </c>
      <c r="F423" s="56">
        <v>1406.2389999999998</v>
      </c>
      <c r="G423" s="56">
        <v>24.255000000000003</v>
      </c>
      <c r="H423" s="56"/>
      <c r="I423" s="56">
        <v>128.791</v>
      </c>
      <c r="J423" s="81"/>
      <c r="K423" s="81"/>
      <c r="L423" s="81"/>
      <c r="M423" s="81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</row>
    <row r="424" spans="1:31" s="20" customFormat="1" ht="9" customHeight="1">
      <c r="A424" s="23" t="s">
        <v>19</v>
      </c>
      <c r="B424" s="58">
        <v>292.02599999999995</v>
      </c>
      <c r="C424" s="58"/>
      <c r="D424" s="58">
        <f t="shared" si="12"/>
        <v>2466.3850000000002</v>
      </c>
      <c r="E424" s="58">
        <v>184.774</v>
      </c>
      <c r="F424" s="58">
        <v>2254.5740000000005</v>
      </c>
      <c r="G424" s="58">
        <v>27.036999999999999</v>
      </c>
      <c r="H424" s="58"/>
      <c r="I424" s="58">
        <v>31.420999999999999</v>
      </c>
      <c r="J424" s="81"/>
      <c r="K424" s="81"/>
      <c r="L424" s="81"/>
      <c r="M424" s="81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</row>
    <row r="425" spans="1:31" s="20" customFormat="1" ht="9" customHeight="1">
      <c r="A425" s="21" t="s">
        <v>20</v>
      </c>
      <c r="B425" s="56">
        <v>144.83799999999999</v>
      </c>
      <c r="C425" s="56"/>
      <c r="D425" s="56">
        <f t="shared" si="12"/>
        <v>1627.8309999999999</v>
      </c>
      <c r="E425" s="56">
        <v>138.73399999999998</v>
      </c>
      <c r="F425" s="56">
        <v>1469.605</v>
      </c>
      <c r="G425" s="56">
        <v>19.492000000000001</v>
      </c>
      <c r="H425" s="56"/>
      <c r="I425" s="56">
        <v>26.865000000000006</v>
      </c>
      <c r="J425" s="81"/>
      <c r="K425" s="81"/>
      <c r="L425" s="81"/>
      <c r="M425" s="81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</row>
    <row r="426" spans="1:31" s="20" customFormat="1" ht="9" customHeight="1">
      <c r="A426" s="21" t="s">
        <v>21</v>
      </c>
      <c r="B426" s="56">
        <v>344.54300000000006</v>
      </c>
      <c r="C426" s="56"/>
      <c r="D426" s="56">
        <f t="shared" si="12"/>
        <v>1274.193</v>
      </c>
      <c r="E426" s="56">
        <v>109.48200000000001</v>
      </c>
      <c r="F426" s="56">
        <v>1113.0250000000001</v>
      </c>
      <c r="G426" s="56">
        <v>51.686</v>
      </c>
      <c r="H426" s="56"/>
      <c r="I426" s="56">
        <v>233.64800000000002</v>
      </c>
      <c r="J426" s="81"/>
      <c r="K426" s="81"/>
      <c r="L426" s="81"/>
      <c r="M426" s="81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</row>
    <row r="427" spans="1:31" s="20" customFormat="1" ht="9" customHeight="1">
      <c r="A427" s="21" t="s">
        <v>22</v>
      </c>
      <c r="B427" s="56">
        <v>91.49799999999999</v>
      </c>
      <c r="C427" s="56"/>
      <c r="D427" s="56">
        <f t="shared" si="12"/>
        <v>2280.2150000000006</v>
      </c>
      <c r="E427" s="56">
        <v>75.977000000000004</v>
      </c>
      <c r="F427" s="56">
        <v>2179.8040000000005</v>
      </c>
      <c r="G427" s="56">
        <v>24.434000000000001</v>
      </c>
      <c r="H427" s="56"/>
      <c r="I427" s="56">
        <v>332.64100000000002</v>
      </c>
      <c r="J427" s="81"/>
      <c r="K427" s="81"/>
      <c r="L427" s="81"/>
      <c r="M427" s="81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</row>
    <row r="428" spans="1:31" s="20" customFormat="1" ht="9" customHeight="1">
      <c r="A428" s="23" t="s">
        <v>23</v>
      </c>
      <c r="B428" s="58">
        <v>269.04400000000004</v>
      </c>
      <c r="C428" s="58"/>
      <c r="D428" s="58">
        <f t="shared" si="12"/>
        <v>192.71699999999998</v>
      </c>
      <c r="E428" s="58">
        <v>92.704999999999998</v>
      </c>
      <c r="F428" s="58">
        <v>81.632999999999996</v>
      </c>
      <c r="G428" s="58">
        <v>18.378999999999998</v>
      </c>
      <c r="H428" s="58"/>
      <c r="I428" s="58">
        <v>65.809000000000012</v>
      </c>
      <c r="J428" s="81"/>
      <c r="K428" s="81"/>
      <c r="L428" s="81"/>
      <c r="M428" s="81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</row>
    <row r="429" spans="1:31" s="20" customFormat="1" ht="9" customHeight="1">
      <c r="A429" s="21" t="s">
        <v>24</v>
      </c>
      <c r="B429" s="56">
        <v>166.55599999999998</v>
      </c>
      <c r="C429" s="56"/>
      <c r="D429" s="56">
        <f t="shared" si="12"/>
        <v>587.17599999999993</v>
      </c>
      <c r="E429" s="56">
        <v>34.039000000000001</v>
      </c>
      <c r="F429" s="56">
        <v>540.6389999999999</v>
      </c>
      <c r="G429" s="56">
        <v>12.498000000000003</v>
      </c>
      <c r="H429" s="56"/>
      <c r="I429" s="56">
        <v>44.225999999999992</v>
      </c>
      <c r="J429" s="81"/>
      <c r="K429" s="81"/>
      <c r="L429" s="81"/>
      <c r="M429" s="81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</row>
    <row r="430" spans="1:31" s="20" customFormat="1" ht="9" customHeight="1">
      <c r="A430" s="21" t="s">
        <v>25</v>
      </c>
      <c r="B430" s="56">
        <v>123.17200000000001</v>
      </c>
      <c r="C430" s="56"/>
      <c r="D430" s="56">
        <f t="shared" si="12"/>
        <v>157.04</v>
      </c>
      <c r="E430" s="56">
        <v>126.50500000000001</v>
      </c>
      <c r="F430" s="56">
        <v>18.746000000000002</v>
      </c>
      <c r="G430" s="56">
        <v>11.789</v>
      </c>
      <c r="H430" s="56"/>
      <c r="I430" s="56">
        <v>22.537999999999997</v>
      </c>
      <c r="J430" s="81"/>
      <c r="K430" s="81"/>
      <c r="L430" s="81"/>
      <c r="M430" s="81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</row>
    <row r="431" spans="1:31" s="20" customFormat="1" ht="9" customHeight="1">
      <c r="A431" s="21" t="s">
        <v>26</v>
      </c>
      <c r="B431" s="56">
        <v>58.211000000000006</v>
      </c>
      <c r="C431" s="56"/>
      <c r="D431" s="56">
        <f t="shared" si="12"/>
        <v>403.97000000000008</v>
      </c>
      <c r="E431" s="56">
        <v>50.667999999999999</v>
      </c>
      <c r="F431" s="56">
        <v>339.55300000000005</v>
      </c>
      <c r="G431" s="56">
        <v>13.748999999999999</v>
      </c>
      <c r="H431" s="56"/>
      <c r="I431" s="56">
        <v>189.85000000000002</v>
      </c>
      <c r="J431" s="81"/>
      <c r="K431" s="81"/>
      <c r="L431" s="81"/>
      <c r="M431" s="81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</row>
    <row r="432" spans="1:31" s="20" customFormat="1" ht="9" customHeight="1">
      <c r="A432" s="23" t="s">
        <v>27</v>
      </c>
      <c r="B432" s="58">
        <v>392.91499999999996</v>
      </c>
      <c r="C432" s="58"/>
      <c r="D432" s="58">
        <f t="shared" si="12"/>
        <v>1472.3860000000002</v>
      </c>
      <c r="E432" s="58">
        <v>372.995</v>
      </c>
      <c r="F432" s="58">
        <v>1059.3810000000001</v>
      </c>
      <c r="G432" s="58">
        <v>40.010000000000005</v>
      </c>
      <c r="H432" s="58"/>
      <c r="I432" s="58">
        <v>23.502999999999997</v>
      </c>
      <c r="J432" s="81"/>
      <c r="K432" s="81"/>
      <c r="L432" s="81"/>
      <c r="M432" s="81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</row>
    <row r="433" spans="1:31" s="20" customFormat="1" ht="9" customHeight="1">
      <c r="A433" s="21" t="s">
        <v>28</v>
      </c>
      <c r="B433" s="56">
        <v>207.45399999999998</v>
      </c>
      <c r="C433" s="56"/>
      <c r="D433" s="56">
        <f t="shared" si="12"/>
        <v>1306.104</v>
      </c>
      <c r="E433" s="56">
        <v>188.04800000000003</v>
      </c>
      <c r="F433" s="56">
        <v>1055.5070000000001</v>
      </c>
      <c r="G433" s="56">
        <v>62.548999999999999</v>
      </c>
      <c r="H433" s="56"/>
      <c r="I433" s="56">
        <v>89.210999999999999</v>
      </c>
      <c r="J433" s="81"/>
      <c r="K433" s="81"/>
      <c r="L433" s="81"/>
      <c r="M433" s="81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</row>
    <row r="434" spans="1:31" s="20" customFormat="1" ht="9" customHeight="1">
      <c r="A434" s="21" t="s">
        <v>29</v>
      </c>
      <c r="B434" s="56">
        <v>89.121999999999986</v>
      </c>
      <c r="C434" s="56"/>
      <c r="D434" s="56">
        <f t="shared" si="12"/>
        <v>354.32900000000001</v>
      </c>
      <c r="E434" s="56">
        <v>33.307000000000002</v>
      </c>
      <c r="F434" s="56">
        <v>303.892</v>
      </c>
      <c r="G434" s="56">
        <v>17.130000000000003</v>
      </c>
      <c r="H434" s="56"/>
      <c r="I434" s="56">
        <v>51.305000000000007</v>
      </c>
      <c r="J434" s="81"/>
      <c r="K434" s="81"/>
      <c r="L434" s="81"/>
      <c r="M434" s="81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</row>
    <row r="435" spans="1:31" s="20" customFormat="1" ht="9" customHeight="1">
      <c r="A435" s="21" t="s">
        <v>30</v>
      </c>
      <c r="B435" s="56">
        <v>13.821</v>
      </c>
      <c r="C435" s="56"/>
      <c r="D435" s="56">
        <f t="shared" si="12"/>
        <v>330.565</v>
      </c>
      <c r="E435" s="56">
        <v>77.457999999999998</v>
      </c>
      <c r="F435" s="56">
        <v>247.58500000000001</v>
      </c>
      <c r="G435" s="56">
        <v>5.5219999999999994</v>
      </c>
      <c r="H435" s="56"/>
      <c r="I435" s="56">
        <v>68.277000000000001</v>
      </c>
      <c r="J435" s="81"/>
      <c r="K435" s="81"/>
      <c r="L435" s="81"/>
      <c r="M435" s="81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</row>
    <row r="436" spans="1:31" s="20" customFormat="1" ht="9" customHeight="1">
      <c r="A436" s="23" t="s">
        <v>31</v>
      </c>
      <c r="B436" s="58">
        <v>237.52199999999999</v>
      </c>
      <c r="C436" s="58"/>
      <c r="D436" s="58">
        <f t="shared" si="12"/>
        <v>1502.529</v>
      </c>
      <c r="E436" s="58">
        <v>267.96200000000005</v>
      </c>
      <c r="F436" s="58">
        <v>1201.365</v>
      </c>
      <c r="G436" s="58">
        <v>33.202000000000005</v>
      </c>
      <c r="H436" s="58"/>
      <c r="I436" s="58">
        <v>50.199000000000005</v>
      </c>
      <c r="J436" s="81"/>
      <c r="K436" s="81"/>
      <c r="L436" s="81"/>
      <c r="M436" s="81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</row>
    <row r="437" spans="1:31" s="20" customFormat="1" ht="9" customHeight="1">
      <c r="A437" s="21" t="s">
        <v>32</v>
      </c>
      <c r="B437" s="56">
        <v>107.21099999999998</v>
      </c>
      <c r="C437" s="56"/>
      <c r="D437" s="56">
        <f t="shared" si="12"/>
        <v>1214.519</v>
      </c>
      <c r="E437" s="56">
        <v>159.215</v>
      </c>
      <c r="F437" s="56">
        <v>1034.1020000000001</v>
      </c>
      <c r="G437" s="56">
        <v>21.202000000000002</v>
      </c>
      <c r="H437" s="56"/>
      <c r="I437" s="56">
        <v>80.27600000000001</v>
      </c>
      <c r="J437" s="81"/>
      <c r="K437" s="81"/>
      <c r="L437" s="81"/>
      <c r="M437" s="81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</row>
    <row r="438" spans="1:31" s="20" customFormat="1" ht="9" customHeight="1">
      <c r="A438" s="21" t="s">
        <v>33</v>
      </c>
      <c r="B438" s="56">
        <v>94.419999999999987</v>
      </c>
      <c r="C438" s="56"/>
      <c r="D438" s="56">
        <f t="shared" si="12"/>
        <v>721.55199999999991</v>
      </c>
      <c r="E438" s="56">
        <v>152.13499999999999</v>
      </c>
      <c r="F438" s="56">
        <v>551.98199999999997</v>
      </c>
      <c r="G438" s="56">
        <v>17.434999999999999</v>
      </c>
      <c r="H438" s="56"/>
      <c r="I438" s="56">
        <v>74.706000000000003</v>
      </c>
      <c r="J438" s="81"/>
      <c r="K438" s="81"/>
      <c r="L438" s="81"/>
      <c r="M438" s="81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</row>
    <row r="439" spans="1:31" s="20" customFormat="1" ht="9" customHeight="1">
      <c r="A439" s="21" t="s">
        <v>34</v>
      </c>
      <c r="B439" s="56">
        <v>20.779999999999998</v>
      </c>
      <c r="C439" s="56"/>
      <c r="D439" s="56">
        <f t="shared" si="12"/>
        <v>674.61099999999999</v>
      </c>
      <c r="E439" s="56">
        <v>121.55000000000001</v>
      </c>
      <c r="F439" s="56">
        <v>531.81599999999992</v>
      </c>
      <c r="G439" s="56">
        <v>21.244999999999997</v>
      </c>
      <c r="H439" s="56"/>
      <c r="I439" s="56">
        <v>39.203000000000003</v>
      </c>
      <c r="J439" s="81"/>
      <c r="K439" s="81"/>
      <c r="L439" s="81"/>
      <c r="M439" s="81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</row>
    <row r="440" spans="1:31" s="20" customFormat="1" ht="9" customHeight="1">
      <c r="A440" s="23" t="s">
        <v>35</v>
      </c>
      <c r="B440" s="58">
        <v>137.46100000000001</v>
      </c>
      <c r="C440" s="58"/>
      <c r="D440" s="58">
        <f t="shared" si="12"/>
        <v>223.89999999999998</v>
      </c>
      <c r="E440" s="58">
        <v>147.898</v>
      </c>
      <c r="F440" s="58">
        <v>60.487000000000009</v>
      </c>
      <c r="G440" s="58">
        <v>15.514999999999997</v>
      </c>
      <c r="H440" s="58"/>
      <c r="I440" s="58">
        <v>146.63399999999999</v>
      </c>
      <c r="J440" s="81"/>
      <c r="K440" s="81"/>
      <c r="L440" s="81"/>
      <c r="M440" s="81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</row>
    <row r="441" spans="1:31" s="20" customFormat="1" ht="9" customHeight="1">
      <c r="A441" s="21" t="s">
        <v>36</v>
      </c>
      <c r="B441" s="56">
        <v>24.616</v>
      </c>
      <c r="C441" s="56"/>
      <c r="D441" s="56">
        <f t="shared" si="12"/>
        <v>442.40699999999998</v>
      </c>
      <c r="E441" s="56">
        <v>15.091000000000001</v>
      </c>
      <c r="F441" s="56">
        <v>415.68899999999996</v>
      </c>
      <c r="G441" s="56">
        <v>11.626999999999999</v>
      </c>
      <c r="H441" s="56"/>
      <c r="I441" s="56">
        <v>9.2379999999999995</v>
      </c>
      <c r="J441" s="81"/>
      <c r="K441" s="81"/>
      <c r="L441" s="81"/>
      <c r="M441" s="81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</row>
    <row r="442" spans="1:31" s="20" customFormat="1" ht="9" customHeight="1">
      <c r="A442" s="21" t="s">
        <v>37</v>
      </c>
      <c r="B442" s="56">
        <v>244.94200000000001</v>
      </c>
      <c r="C442" s="56"/>
      <c r="D442" s="56">
        <f t="shared" si="12"/>
        <v>1861.1290000000001</v>
      </c>
      <c r="E442" s="56">
        <v>507.09400000000005</v>
      </c>
      <c r="F442" s="56">
        <v>1340.0720000000001</v>
      </c>
      <c r="G442" s="56">
        <v>13.963000000000001</v>
      </c>
      <c r="H442" s="56"/>
      <c r="I442" s="56">
        <v>169.72500000000002</v>
      </c>
      <c r="J442" s="81"/>
      <c r="K442" s="81"/>
      <c r="L442" s="81"/>
      <c r="M442" s="81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</row>
    <row r="443" spans="1:31" s="20" customFormat="1" ht="9" customHeight="1">
      <c r="A443" s="21" t="s">
        <v>38</v>
      </c>
      <c r="B443" s="56">
        <v>30.153999999999996</v>
      </c>
      <c r="C443" s="56"/>
      <c r="D443" s="56">
        <f t="shared" si="12"/>
        <v>339.58800000000002</v>
      </c>
      <c r="E443" s="56">
        <v>83.397000000000006</v>
      </c>
      <c r="F443" s="56">
        <v>244.98699999999999</v>
      </c>
      <c r="G443" s="56">
        <v>11.203999999999999</v>
      </c>
      <c r="H443" s="56"/>
      <c r="I443" s="56">
        <v>87.50200000000001</v>
      </c>
      <c r="J443" s="81"/>
      <c r="K443" s="81"/>
      <c r="L443" s="81"/>
      <c r="M443" s="81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</row>
    <row r="444" spans="1:31" s="20" customFormat="1" ht="9" customHeight="1">
      <c r="A444" s="23" t="s">
        <v>39</v>
      </c>
      <c r="B444" s="58">
        <v>142.691</v>
      </c>
      <c r="C444" s="58"/>
      <c r="D444" s="58">
        <f t="shared" si="12"/>
        <v>123.78100000000001</v>
      </c>
      <c r="E444" s="58">
        <v>58.053000000000004</v>
      </c>
      <c r="F444" s="58">
        <v>32.316000000000003</v>
      </c>
      <c r="G444" s="58">
        <v>33.411999999999999</v>
      </c>
      <c r="H444" s="58"/>
      <c r="I444" s="58">
        <v>19.145999999999997</v>
      </c>
      <c r="J444" s="81"/>
      <c r="K444" s="81"/>
      <c r="L444" s="81"/>
      <c r="M444" s="81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</row>
    <row r="445" spans="1:31" s="20" customFormat="1" ht="9" customHeight="1">
      <c r="A445" s="60"/>
      <c r="B445" s="62"/>
      <c r="C445" s="62"/>
      <c r="D445" s="62"/>
      <c r="E445" s="62"/>
      <c r="F445" s="62"/>
      <c r="G445" s="62"/>
      <c r="H445" s="62"/>
      <c r="I445" s="62"/>
      <c r="J445" s="81"/>
      <c r="K445" s="81"/>
      <c r="L445" s="81"/>
      <c r="M445" s="81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</row>
    <row r="446" spans="1:31" ht="8.65" customHeight="1">
      <c r="A446" s="17">
        <v>2013</v>
      </c>
      <c r="B446" s="52"/>
      <c r="C446" s="52"/>
      <c r="D446" s="52"/>
      <c r="E446" s="52"/>
      <c r="F446" s="52"/>
      <c r="G446" s="52"/>
      <c r="H446" s="52"/>
      <c r="I446" s="52"/>
    </row>
    <row r="447" spans="1:31" s="20" customFormat="1" ht="9" customHeight="1">
      <c r="A447" s="51" t="s">
        <v>7</v>
      </c>
      <c r="B447" s="52">
        <f>SUM(B449:B480)</f>
        <v>3998.8439999999991</v>
      </c>
      <c r="C447" s="52"/>
      <c r="D447" s="52">
        <f>SUM(D449:D480)</f>
        <v>25250.951999999997</v>
      </c>
      <c r="E447" s="52">
        <f>SUM(E449:E480)</f>
        <v>3580.277</v>
      </c>
      <c r="F447" s="52">
        <f>SUM(F449:F480)</f>
        <v>20993.218999999997</v>
      </c>
      <c r="G447" s="52">
        <f>SUM(G449:G480)</f>
        <v>677.45600000000002</v>
      </c>
      <c r="H447" s="52"/>
      <c r="I447" s="52">
        <f>SUM(I449:I480)</f>
        <v>2549.3209999999999</v>
      </c>
    </row>
    <row r="448" spans="1:31" s="20" customFormat="1" ht="3.95" customHeight="1">
      <c r="A448" s="51"/>
      <c r="B448" s="52"/>
      <c r="C448" s="52"/>
      <c r="D448" s="52"/>
      <c r="E448" s="52"/>
      <c r="F448" s="52"/>
      <c r="G448" s="52"/>
      <c r="H448" s="52"/>
      <c r="I448" s="52"/>
    </row>
    <row r="449" spans="1:9" s="20" customFormat="1" ht="9" customHeight="1">
      <c r="A449" s="21" t="s">
        <v>8</v>
      </c>
      <c r="B449" s="55">
        <v>51.378999999999998</v>
      </c>
      <c r="C449" s="55"/>
      <c r="D449" s="55">
        <v>179.43099999999998</v>
      </c>
      <c r="E449" s="55">
        <v>13.075999999999997</v>
      </c>
      <c r="F449" s="55">
        <v>157.57000000000002</v>
      </c>
      <c r="G449" s="55">
        <v>8.7850000000000001</v>
      </c>
      <c r="H449" s="55"/>
      <c r="I449" s="55">
        <v>28.031000000000002</v>
      </c>
    </row>
    <row r="450" spans="1:9" s="20" customFormat="1" ht="9" customHeight="1">
      <c r="A450" s="21" t="s">
        <v>9</v>
      </c>
      <c r="B450" s="56">
        <v>62.449000000000005</v>
      </c>
      <c r="C450" s="56"/>
      <c r="D450" s="56">
        <v>293.33500000000004</v>
      </c>
      <c r="E450" s="56">
        <v>115.005</v>
      </c>
      <c r="F450" s="56">
        <v>172.68199999999999</v>
      </c>
      <c r="G450" s="56">
        <v>5.6479999999999997</v>
      </c>
      <c r="H450" s="56"/>
      <c r="I450" s="56">
        <v>138.095</v>
      </c>
    </row>
    <row r="451" spans="1:9" s="20" customFormat="1" ht="9" customHeight="1">
      <c r="A451" s="21" t="s">
        <v>10</v>
      </c>
      <c r="B451" s="56">
        <v>11.719000000000001</v>
      </c>
      <c r="C451" s="56"/>
      <c r="D451" s="56">
        <v>201.17200000000003</v>
      </c>
      <c r="E451" s="56">
        <v>59.243000000000002</v>
      </c>
      <c r="F451" s="56">
        <v>139.17300000000003</v>
      </c>
      <c r="G451" s="56">
        <v>2.7559999999999998</v>
      </c>
      <c r="H451" s="56"/>
      <c r="I451" s="56">
        <v>25.564000000000004</v>
      </c>
    </row>
    <row r="452" spans="1:9" s="20" customFormat="1" ht="9" customHeight="1">
      <c r="A452" s="23" t="s">
        <v>11</v>
      </c>
      <c r="B452" s="58">
        <v>28.529000000000003</v>
      </c>
      <c r="C452" s="58"/>
      <c r="D452" s="58">
        <v>403.14499999999998</v>
      </c>
      <c r="E452" s="58">
        <v>66.820999999999998</v>
      </c>
      <c r="F452" s="58">
        <v>320.779</v>
      </c>
      <c r="G452" s="58">
        <v>15.545</v>
      </c>
      <c r="H452" s="58"/>
      <c r="I452" s="58">
        <v>16.137</v>
      </c>
    </row>
    <row r="453" spans="1:9" s="20" customFormat="1" ht="9" customHeight="1">
      <c r="A453" s="21" t="s">
        <v>12</v>
      </c>
      <c r="B453" s="56">
        <v>50.266999999999996</v>
      </c>
      <c r="C453" s="56"/>
      <c r="D453" s="56">
        <v>390.10300000000001</v>
      </c>
      <c r="E453" s="56">
        <v>78.866</v>
      </c>
      <c r="F453" s="56">
        <v>307.05400000000003</v>
      </c>
      <c r="G453" s="56">
        <v>4.1829999999999998</v>
      </c>
      <c r="H453" s="56"/>
      <c r="I453" s="56">
        <v>55.984000000000002</v>
      </c>
    </row>
    <row r="454" spans="1:9" s="20" customFormat="1" ht="9" customHeight="1">
      <c r="A454" s="21" t="s">
        <v>13</v>
      </c>
      <c r="B454" s="56">
        <v>48.50500000000001</v>
      </c>
      <c r="C454" s="56"/>
      <c r="D454" s="56">
        <v>119.71100000000001</v>
      </c>
      <c r="E454" s="56">
        <v>18.41</v>
      </c>
      <c r="F454" s="56">
        <v>97.444999999999993</v>
      </c>
      <c r="G454" s="56">
        <v>3.8559999999999994</v>
      </c>
      <c r="H454" s="56"/>
      <c r="I454" s="56">
        <v>30.783999999999999</v>
      </c>
    </row>
    <row r="455" spans="1:9" s="20" customFormat="1" ht="9" customHeight="1">
      <c r="A455" s="21" t="s">
        <v>14</v>
      </c>
      <c r="B455" s="56">
        <v>96.528000000000006</v>
      </c>
      <c r="C455" s="56"/>
      <c r="D455" s="56">
        <v>2424.6870000000004</v>
      </c>
      <c r="E455" s="56">
        <v>239.953</v>
      </c>
      <c r="F455" s="56">
        <v>2130.9140000000002</v>
      </c>
      <c r="G455" s="56">
        <v>53.820000000000007</v>
      </c>
      <c r="H455" s="56"/>
      <c r="I455" s="56">
        <v>31.558999999999997</v>
      </c>
    </row>
    <row r="456" spans="1:9" s="20" customFormat="1" ht="9" customHeight="1">
      <c r="A456" s="23" t="s">
        <v>15</v>
      </c>
      <c r="B456" s="58">
        <v>105.241</v>
      </c>
      <c r="C456" s="58"/>
      <c r="D456" s="58">
        <v>761.0089999999999</v>
      </c>
      <c r="E456" s="58">
        <v>101.75300000000001</v>
      </c>
      <c r="F456" s="58">
        <v>643.0630000000001</v>
      </c>
      <c r="G456" s="58">
        <v>16.193000000000001</v>
      </c>
      <c r="H456" s="58"/>
      <c r="I456" s="58">
        <v>103.84299999999999</v>
      </c>
    </row>
    <row r="457" spans="1:9" s="20" customFormat="1" ht="9" customHeight="1">
      <c r="A457" s="21" t="s">
        <v>16</v>
      </c>
      <c r="B457" s="56">
        <v>18.308999999999997</v>
      </c>
      <c r="C457" s="56"/>
      <c r="D457" s="56">
        <v>116.69800000000001</v>
      </c>
      <c r="E457" s="56">
        <v>39.156000000000006</v>
      </c>
      <c r="F457" s="85">
        <v>60.087000000000003</v>
      </c>
      <c r="G457" s="56">
        <v>17.455000000000002</v>
      </c>
      <c r="H457" s="56"/>
      <c r="I457" s="56">
        <v>378.02600000000012</v>
      </c>
    </row>
    <row r="458" spans="1:9" s="20" customFormat="1" ht="9" customHeight="1">
      <c r="A458" s="21" t="s">
        <v>17</v>
      </c>
      <c r="B458" s="56">
        <v>218.14400000000001</v>
      </c>
      <c r="C458" s="56"/>
      <c r="D458" s="56">
        <v>731.60800000000006</v>
      </c>
      <c r="E458" s="56">
        <v>131.28800000000001</v>
      </c>
      <c r="F458" s="56">
        <v>570.55000000000007</v>
      </c>
      <c r="G458" s="56">
        <v>29.770000000000003</v>
      </c>
      <c r="H458" s="56"/>
      <c r="I458" s="56">
        <v>41.652999999999999</v>
      </c>
    </row>
    <row r="459" spans="1:9" s="20" customFormat="1" ht="9" customHeight="1">
      <c r="A459" s="21" t="s">
        <v>18</v>
      </c>
      <c r="B459" s="56">
        <v>146.31299999999999</v>
      </c>
      <c r="C459" s="56"/>
      <c r="D459" s="56">
        <v>1450</v>
      </c>
      <c r="E459" s="56">
        <v>64.134999999999991</v>
      </c>
      <c r="F459" s="56">
        <v>1365.221</v>
      </c>
      <c r="G459" s="56">
        <v>20.643999999999998</v>
      </c>
      <c r="H459" s="56"/>
      <c r="I459" s="56">
        <v>117.399</v>
      </c>
    </row>
    <row r="460" spans="1:9" s="20" customFormat="1" ht="9" customHeight="1">
      <c r="A460" s="23" t="s">
        <v>19</v>
      </c>
      <c r="B460" s="58">
        <v>246.92099999999999</v>
      </c>
      <c r="C460" s="58"/>
      <c r="D460" s="58">
        <v>2590.8239999999996</v>
      </c>
      <c r="E460" s="58">
        <v>155.84299999999999</v>
      </c>
      <c r="F460" s="58">
        <v>2402.3739999999998</v>
      </c>
      <c r="G460" s="58">
        <v>32.607000000000006</v>
      </c>
      <c r="H460" s="58"/>
      <c r="I460" s="58">
        <v>26.823999999999998</v>
      </c>
    </row>
    <row r="461" spans="1:9" s="20" customFormat="1" ht="9" customHeight="1">
      <c r="A461" s="21" t="s">
        <v>20</v>
      </c>
      <c r="B461" s="56">
        <v>148.05199999999999</v>
      </c>
      <c r="C461" s="56"/>
      <c r="D461" s="56">
        <v>1699.6539999999998</v>
      </c>
      <c r="E461" s="56">
        <v>133.19399999999999</v>
      </c>
      <c r="F461" s="56">
        <v>1549.8229999999999</v>
      </c>
      <c r="G461" s="56">
        <v>16.637000000000004</v>
      </c>
      <c r="H461" s="56"/>
      <c r="I461" s="56">
        <v>23.922000000000001</v>
      </c>
    </row>
    <row r="462" spans="1:9" s="20" customFormat="1" ht="9" customHeight="1">
      <c r="A462" s="21" t="s">
        <v>21</v>
      </c>
      <c r="B462" s="56">
        <v>356.98699999999997</v>
      </c>
      <c r="C462" s="56"/>
      <c r="D462" s="56">
        <v>1105.175</v>
      </c>
      <c r="E462" s="56">
        <v>101.65099999999998</v>
      </c>
      <c r="F462" s="56">
        <v>954.82499999999982</v>
      </c>
      <c r="G462" s="56">
        <v>48.698999999999998</v>
      </c>
      <c r="H462" s="56"/>
      <c r="I462" s="56">
        <v>173.94100000000003</v>
      </c>
    </row>
    <row r="463" spans="1:9" s="20" customFormat="1" ht="9" customHeight="1">
      <c r="A463" s="21" t="s">
        <v>22</v>
      </c>
      <c r="B463" s="56">
        <v>84.664000000000016</v>
      </c>
      <c r="C463" s="56"/>
      <c r="D463" s="56">
        <v>1729.9299999999996</v>
      </c>
      <c r="E463" s="56">
        <v>68.410000000000011</v>
      </c>
      <c r="F463" s="56">
        <v>1635.1940000000002</v>
      </c>
      <c r="G463" s="56">
        <v>26.326000000000001</v>
      </c>
      <c r="H463" s="56"/>
      <c r="I463" s="56">
        <v>265.149</v>
      </c>
    </row>
    <row r="464" spans="1:9" s="20" customFormat="1" ht="9" customHeight="1">
      <c r="A464" s="23" t="s">
        <v>23</v>
      </c>
      <c r="B464" s="58">
        <v>239.548</v>
      </c>
      <c r="C464" s="58"/>
      <c r="D464" s="58">
        <v>180.51300000000001</v>
      </c>
      <c r="E464" s="58">
        <v>85.760999999999996</v>
      </c>
      <c r="F464" s="58">
        <v>74.864000000000004</v>
      </c>
      <c r="G464" s="58">
        <v>19.888000000000002</v>
      </c>
      <c r="H464" s="58"/>
      <c r="I464" s="58">
        <v>51.658000000000008</v>
      </c>
    </row>
    <row r="465" spans="1:9" s="20" customFormat="1" ht="9" customHeight="1">
      <c r="A465" s="21" t="s">
        <v>24</v>
      </c>
      <c r="B465" s="56">
        <v>148.471</v>
      </c>
      <c r="C465" s="56"/>
      <c r="D465" s="56">
        <v>523.53899999999999</v>
      </c>
      <c r="E465" s="56">
        <v>30.346999999999998</v>
      </c>
      <c r="F465" s="56">
        <v>482.68099999999998</v>
      </c>
      <c r="G465" s="56">
        <v>10.511000000000001</v>
      </c>
      <c r="H465" s="56"/>
      <c r="I465" s="56">
        <v>33.506999999999998</v>
      </c>
    </row>
    <row r="466" spans="1:9" s="20" customFormat="1" ht="9" customHeight="1">
      <c r="A466" s="21" t="s">
        <v>25</v>
      </c>
      <c r="B466" s="56">
        <v>113.79300000000001</v>
      </c>
      <c r="C466" s="56"/>
      <c r="D466" s="56">
        <v>136.04299999999998</v>
      </c>
      <c r="E466" s="56">
        <v>115.208</v>
      </c>
      <c r="F466" s="56">
        <v>9.2850000000000001</v>
      </c>
      <c r="G466" s="56">
        <v>11.549999999999999</v>
      </c>
      <c r="H466" s="56"/>
      <c r="I466" s="56">
        <v>79.74199999999999</v>
      </c>
    </row>
    <row r="467" spans="1:9" s="20" customFormat="1" ht="9" customHeight="1">
      <c r="A467" s="21" t="s">
        <v>26</v>
      </c>
      <c r="B467" s="56">
        <v>65.19</v>
      </c>
      <c r="C467" s="56"/>
      <c r="D467" s="56">
        <v>398.50799999999998</v>
      </c>
      <c r="E467" s="56">
        <v>49.756999999999998</v>
      </c>
      <c r="F467" s="56">
        <v>334.19200000000001</v>
      </c>
      <c r="G467" s="56">
        <v>14.559000000000001</v>
      </c>
      <c r="H467" s="56"/>
      <c r="I467" s="56">
        <v>134.68299999999999</v>
      </c>
    </row>
    <row r="468" spans="1:9" s="20" customFormat="1" ht="9" customHeight="1">
      <c r="A468" s="23" t="s">
        <v>27</v>
      </c>
      <c r="B468" s="58">
        <v>411.50200000000001</v>
      </c>
      <c r="C468" s="58"/>
      <c r="D468" s="58">
        <v>1406.337</v>
      </c>
      <c r="E468" s="58">
        <v>340.17</v>
      </c>
      <c r="F468" s="58">
        <v>1020.1420000000002</v>
      </c>
      <c r="G468" s="58">
        <v>46.024999999999991</v>
      </c>
      <c r="H468" s="58"/>
      <c r="I468" s="58">
        <v>31.773999999999997</v>
      </c>
    </row>
    <row r="469" spans="1:9" s="20" customFormat="1" ht="9" customHeight="1">
      <c r="A469" s="21" t="s">
        <v>28</v>
      </c>
      <c r="B469" s="56">
        <v>186.92999999999998</v>
      </c>
      <c r="C469" s="56"/>
      <c r="D469" s="56">
        <v>1437.0650000000003</v>
      </c>
      <c r="E469" s="56">
        <v>165.03700000000001</v>
      </c>
      <c r="F469" s="56">
        <v>1177.1309999999999</v>
      </c>
      <c r="G469" s="56">
        <v>94.897000000000006</v>
      </c>
      <c r="H469" s="56"/>
      <c r="I469" s="56">
        <v>65.896000000000001</v>
      </c>
    </row>
    <row r="470" spans="1:9" s="20" customFormat="1" ht="9" customHeight="1">
      <c r="A470" s="21" t="s">
        <v>29</v>
      </c>
      <c r="B470" s="56">
        <v>104.372</v>
      </c>
      <c r="C470" s="56"/>
      <c r="D470" s="56">
        <v>316.44000000000005</v>
      </c>
      <c r="E470" s="56">
        <v>31.407999999999998</v>
      </c>
      <c r="F470" s="56">
        <v>269.47299999999996</v>
      </c>
      <c r="G470" s="56">
        <v>15.559000000000003</v>
      </c>
      <c r="H470" s="56"/>
      <c r="I470" s="56">
        <v>39.840999999999994</v>
      </c>
    </row>
    <row r="471" spans="1:9" s="20" customFormat="1" ht="9" customHeight="1">
      <c r="A471" s="21" t="s">
        <v>30</v>
      </c>
      <c r="B471" s="56">
        <v>13.684999999999999</v>
      </c>
      <c r="C471" s="56"/>
      <c r="D471" s="56">
        <v>158.745</v>
      </c>
      <c r="E471" s="56">
        <v>66.37700000000001</v>
      </c>
      <c r="F471" s="56">
        <v>85.364999999999981</v>
      </c>
      <c r="G471" s="56">
        <v>7.0030000000000001</v>
      </c>
      <c r="H471" s="56"/>
      <c r="I471" s="56">
        <v>58.625999999999991</v>
      </c>
    </row>
    <row r="472" spans="1:9" s="20" customFormat="1" ht="9" customHeight="1">
      <c r="A472" s="23" t="s">
        <v>31</v>
      </c>
      <c r="B472" s="58">
        <v>254.88300000000001</v>
      </c>
      <c r="C472" s="58"/>
      <c r="D472" s="58">
        <v>1480.8869999999997</v>
      </c>
      <c r="E472" s="58">
        <v>243.345</v>
      </c>
      <c r="F472" s="58">
        <v>1208.759</v>
      </c>
      <c r="G472" s="58">
        <v>28.783000000000001</v>
      </c>
      <c r="H472" s="58"/>
      <c r="I472" s="58">
        <v>49.588000000000001</v>
      </c>
    </row>
    <row r="473" spans="1:9" s="20" customFormat="1" ht="9" customHeight="1">
      <c r="A473" s="21" t="s">
        <v>32</v>
      </c>
      <c r="B473" s="56">
        <v>108.39199999999998</v>
      </c>
      <c r="C473" s="56"/>
      <c r="D473" s="56">
        <v>1163.7429999999999</v>
      </c>
      <c r="E473" s="56">
        <v>140.52399999999997</v>
      </c>
      <c r="F473" s="56">
        <v>1006.653</v>
      </c>
      <c r="G473" s="56">
        <v>16.566000000000003</v>
      </c>
      <c r="H473" s="56"/>
      <c r="I473" s="56">
        <v>63.308</v>
      </c>
    </row>
    <row r="474" spans="1:9" s="20" customFormat="1" ht="9" customHeight="1">
      <c r="A474" s="21" t="s">
        <v>33</v>
      </c>
      <c r="B474" s="56">
        <v>91.186999999999998</v>
      </c>
      <c r="C474" s="56"/>
      <c r="D474" s="56">
        <v>637.024</v>
      </c>
      <c r="E474" s="56">
        <v>135.01899999999998</v>
      </c>
      <c r="F474" s="56">
        <v>485.173</v>
      </c>
      <c r="G474" s="56">
        <v>16.832000000000001</v>
      </c>
      <c r="H474" s="56"/>
      <c r="I474" s="56">
        <v>84.078000000000003</v>
      </c>
    </row>
    <row r="475" spans="1:9" s="20" customFormat="1" ht="9" customHeight="1">
      <c r="A475" s="21" t="s">
        <v>34</v>
      </c>
      <c r="B475" s="56">
        <v>19.216999999999999</v>
      </c>
      <c r="C475" s="56"/>
      <c r="D475" s="56">
        <v>560.38600000000008</v>
      </c>
      <c r="E475" s="56">
        <v>100.42699999999999</v>
      </c>
      <c r="F475" s="56">
        <v>458.02299999999997</v>
      </c>
      <c r="G475" s="56">
        <v>1.9359999999999999</v>
      </c>
      <c r="H475" s="56"/>
      <c r="I475" s="56">
        <v>40.673999999999999</v>
      </c>
    </row>
    <row r="476" spans="1:9" s="20" customFormat="1" ht="9" customHeight="1">
      <c r="A476" s="23" t="s">
        <v>35</v>
      </c>
      <c r="B476" s="58">
        <v>144.02000000000001</v>
      </c>
      <c r="C476" s="58"/>
      <c r="D476" s="58">
        <v>210.27099999999999</v>
      </c>
      <c r="E476" s="58">
        <v>130.77100000000002</v>
      </c>
      <c r="F476" s="58">
        <v>62.873000000000005</v>
      </c>
      <c r="G476" s="58">
        <v>16.626999999999999</v>
      </c>
      <c r="H476" s="58"/>
      <c r="I476" s="58">
        <v>110.82</v>
      </c>
    </row>
    <row r="477" spans="1:9" s="20" customFormat="1" ht="9" customHeight="1">
      <c r="A477" s="21" t="s">
        <v>36</v>
      </c>
      <c r="B477" s="56">
        <v>22.662999999999997</v>
      </c>
      <c r="C477" s="56"/>
      <c r="D477" s="56">
        <v>389.38200000000006</v>
      </c>
      <c r="E477" s="56">
        <v>11.869</v>
      </c>
      <c r="F477" s="56">
        <v>365.95999999999992</v>
      </c>
      <c r="G477" s="56">
        <v>11.553000000000001</v>
      </c>
      <c r="H477" s="56"/>
      <c r="I477" s="56">
        <v>13.827999999999999</v>
      </c>
    </row>
    <row r="478" spans="1:9" s="20" customFormat="1" ht="9" customHeight="1">
      <c r="A478" s="21" t="s">
        <v>37</v>
      </c>
      <c r="B478" s="56">
        <v>223.57999999999998</v>
      </c>
      <c r="C478" s="56"/>
      <c r="D478" s="56">
        <v>1637.2360000000001</v>
      </c>
      <c r="E478" s="56">
        <v>421.73</v>
      </c>
      <c r="F478" s="56">
        <v>1200.9849999999999</v>
      </c>
      <c r="G478" s="56">
        <v>14.520999999999999</v>
      </c>
      <c r="H478" s="56"/>
      <c r="I478" s="56">
        <v>133.72200000000001</v>
      </c>
    </row>
    <row r="479" spans="1:9" s="20" customFormat="1" ht="9" customHeight="1">
      <c r="A479" s="21" t="s">
        <v>38</v>
      </c>
      <c r="B479" s="56">
        <v>23.097999999999999</v>
      </c>
      <c r="C479" s="56"/>
      <c r="D479" s="56">
        <v>288.94100000000003</v>
      </c>
      <c r="E479" s="56">
        <v>70.986000000000004</v>
      </c>
      <c r="F479" s="56">
        <v>206.56699999999995</v>
      </c>
      <c r="G479" s="56">
        <v>11.387999999999998</v>
      </c>
      <c r="H479" s="56"/>
      <c r="I479" s="56">
        <v>81.001999999999995</v>
      </c>
    </row>
    <row r="480" spans="1:9" s="20" customFormat="1" ht="9" customHeight="1">
      <c r="A480" s="23" t="s">
        <v>39</v>
      </c>
      <c r="B480" s="58">
        <v>154.30600000000001</v>
      </c>
      <c r="C480" s="58"/>
      <c r="D480" s="58">
        <v>129.41</v>
      </c>
      <c r="E480" s="58">
        <v>54.737000000000009</v>
      </c>
      <c r="F480" s="58">
        <v>38.338999999999999</v>
      </c>
      <c r="G480" s="58">
        <v>36.333999999999996</v>
      </c>
      <c r="H480" s="58"/>
      <c r="I480" s="58">
        <v>19.663</v>
      </c>
    </row>
    <row r="481" spans="1:31" s="20" customFormat="1" ht="9" customHeight="1">
      <c r="A481" s="60"/>
      <c r="B481" s="62"/>
      <c r="C481" s="62"/>
      <c r="D481" s="62"/>
      <c r="E481" s="62"/>
      <c r="F481" s="62"/>
      <c r="G481" s="62"/>
      <c r="H481" s="62"/>
      <c r="I481" s="62"/>
      <c r="J481" s="81"/>
      <c r="K481" s="81"/>
      <c r="L481" s="81"/>
      <c r="M481" s="81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</row>
    <row r="482" spans="1:31" ht="8.65" customHeight="1">
      <c r="A482" s="17">
        <v>2014</v>
      </c>
      <c r="B482" s="52"/>
      <c r="C482" s="52"/>
      <c r="D482" s="52"/>
      <c r="E482" s="52"/>
      <c r="F482" s="52"/>
      <c r="G482" s="52"/>
      <c r="H482" s="52"/>
      <c r="I482" s="52"/>
    </row>
    <row r="483" spans="1:31" s="20" customFormat="1" ht="9" customHeight="1">
      <c r="A483" s="51" t="s">
        <v>7</v>
      </c>
      <c r="B483" s="52">
        <f>SUM(B485:B516)</f>
        <v>4175.8119999999999</v>
      </c>
      <c r="C483" s="52"/>
      <c r="D483" s="52">
        <f>SUM(D485:D516)</f>
        <v>10737.203000000003</v>
      </c>
      <c r="E483" s="52">
        <f>SUM(E485:E516)</f>
        <v>3055.0159999999996</v>
      </c>
      <c r="F483" s="52">
        <f>SUM(F485:F516)</f>
        <v>6946.2610000000013</v>
      </c>
      <c r="G483" s="52">
        <f>SUM(G485:G516)</f>
        <v>735.92599999999993</v>
      </c>
      <c r="H483" s="52"/>
      <c r="I483" s="52">
        <f>SUM(I485:I516)</f>
        <v>1762.6489999999997</v>
      </c>
    </row>
    <row r="484" spans="1:31" s="20" customFormat="1" ht="3.95" customHeight="1">
      <c r="A484" s="51"/>
      <c r="B484" s="52"/>
      <c r="C484" s="52"/>
      <c r="D484" s="52"/>
      <c r="E484" s="52"/>
      <c r="F484" s="52"/>
      <c r="G484" s="52"/>
      <c r="H484" s="52"/>
      <c r="I484" s="52"/>
    </row>
    <row r="485" spans="1:31" s="20" customFormat="1" ht="9" customHeight="1">
      <c r="A485" s="21" t="s">
        <v>8</v>
      </c>
      <c r="B485" s="55">
        <v>54.4</v>
      </c>
      <c r="C485" s="55"/>
      <c r="D485" s="55">
        <f t="shared" ref="D485:D516" si="13">SUM(E485:G485)</f>
        <v>124.831</v>
      </c>
      <c r="E485" s="55">
        <v>10.827999999999999</v>
      </c>
      <c r="F485" s="55">
        <v>105.718</v>
      </c>
      <c r="G485" s="55">
        <v>8.2850000000000001</v>
      </c>
      <c r="H485" s="55"/>
      <c r="I485" s="55">
        <v>16.387</v>
      </c>
    </row>
    <row r="486" spans="1:31" s="20" customFormat="1" ht="9" customHeight="1">
      <c r="A486" s="21" t="s">
        <v>9</v>
      </c>
      <c r="B486" s="56">
        <v>76.447999999999993</v>
      </c>
      <c r="C486" s="56"/>
      <c r="D486" s="56">
        <f t="shared" si="13"/>
        <v>245.33699999999999</v>
      </c>
      <c r="E486" s="56">
        <v>102.05499999999999</v>
      </c>
      <c r="F486" s="56">
        <v>137.31299999999999</v>
      </c>
      <c r="G486" s="56">
        <v>5.9690000000000003</v>
      </c>
      <c r="H486" s="56"/>
      <c r="I486" s="56">
        <v>66.13900000000001</v>
      </c>
    </row>
    <row r="487" spans="1:31" s="20" customFormat="1" ht="9" customHeight="1">
      <c r="A487" s="21" t="s">
        <v>10</v>
      </c>
      <c r="B487" s="56">
        <v>13.332999999999998</v>
      </c>
      <c r="C487" s="56"/>
      <c r="D487" s="56">
        <f t="shared" si="13"/>
        <v>162.69499999999999</v>
      </c>
      <c r="E487" s="56">
        <v>48.024999999999999</v>
      </c>
      <c r="F487" s="56">
        <v>110.928</v>
      </c>
      <c r="G487" s="56">
        <v>3.742</v>
      </c>
      <c r="H487" s="56"/>
      <c r="I487" s="56">
        <v>22.283000000000001</v>
      </c>
    </row>
    <row r="488" spans="1:31" s="20" customFormat="1" ht="9" customHeight="1">
      <c r="A488" s="23" t="s">
        <v>11</v>
      </c>
      <c r="B488" s="58">
        <v>27.921999999999997</v>
      </c>
      <c r="C488" s="58"/>
      <c r="D488" s="58">
        <f t="shared" si="13"/>
        <v>236.661</v>
      </c>
      <c r="E488" s="58">
        <v>56.287999999999997</v>
      </c>
      <c r="F488" s="58">
        <v>169.90400000000002</v>
      </c>
      <c r="G488" s="58">
        <v>10.468999999999999</v>
      </c>
      <c r="H488" s="58"/>
      <c r="I488" s="58">
        <v>11.849</v>
      </c>
    </row>
    <row r="489" spans="1:31" s="20" customFormat="1" ht="9" customHeight="1">
      <c r="A489" s="21" t="s">
        <v>12</v>
      </c>
      <c r="B489" s="56">
        <v>49.080000000000005</v>
      </c>
      <c r="C489" s="56"/>
      <c r="D489" s="56">
        <f t="shared" si="13"/>
        <v>239.92099999999996</v>
      </c>
      <c r="E489" s="56">
        <v>66.052999999999997</v>
      </c>
      <c r="F489" s="56">
        <v>169.89699999999996</v>
      </c>
      <c r="G489" s="56">
        <v>3.9710000000000005</v>
      </c>
      <c r="H489" s="56"/>
      <c r="I489" s="56">
        <v>39.447000000000003</v>
      </c>
    </row>
    <row r="490" spans="1:31" s="20" customFormat="1" ht="9" customHeight="1">
      <c r="A490" s="21" t="s">
        <v>13</v>
      </c>
      <c r="B490" s="56">
        <v>51.758000000000003</v>
      </c>
      <c r="C490" s="56"/>
      <c r="D490" s="56">
        <f t="shared" si="13"/>
        <v>101.88099999999999</v>
      </c>
      <c r="E490" s="56">
        <v>16.713000000000001</v>
      </c>
      <c r="F490" s="56">
        <v>80.812999999999988</v>
      </c>
      <c r="G490" s="56">
        <v>4.3549999999999995</v>
      </c>
      <c r="H490" s="56"/>
      <c r="I490" s="56">
        <v>16.527000000000001</v>
      </c>
    </row>
    <row r="491" spans="1:31" s="20" customFormat="1" ht="9" customHeight="1">
      <c r="A491" s="21" t="s">
        <v>14</v>
      </c>
      <c r="B491" s="56">
        <v>88.641999999999996</v>
      </c>
      <c r="C491" s="56"/>
      <c r="D491" s="56">
        <f t="shared" si="13"/>
        <v>316.35599999999999</v>
      </c>
      <c r="E491" s="56">
        <v>197.54600000000002</v>
      </c>
      <c r="F491" s="56">
        <v>55.592999999999996</v>
      </c>
      <c r="G491" s="56">
        <v>63.216999999999999</v>
      </c>
      <c r="H491" s="56"/>
      <c r="I491" s="56">
        <v>20.202999999999999</v>
      </c>
    </row>
    <row r="492" spans="1:31" s="20" customFormat="1" ht="9" customHeight="1">
      <c r="A492" s="23" t="s">
        <v>15</v>
      </c>
      <c r="B492" s="58">
        <v>111.58099999999999</v>
      </c>
      <c r="C492" s="58"/>
      <c r="D492" s="58">
        <f t="shared" si="13"/>
        <v>502.93300000000005</v>
      </c>
      <c r="E492" s="58">
        <v>89.324999999999989</v>
      </c>
      <c r="F492" s="58">
        <v>392.99300000000005</v>
      </c>
      <c r="G492" s="58">
        <v>20.614999999999998</v>
      </c>
      <c r="H492" s="58"/>
      <c r="I492" s="58">
        <v>44.103000000000009</v>
      </c>
    </row>
    <row r="493" spans="1:31" s="20" customFormat="1" ht="9" customHeight="1">
      <c r="A493" s="21" t="s">
        <v>16</v>
      </c>
      <c r="B493" s="56">
        <v>22.495000000000001</v>
      </c>
      <c r="C493" s="56"/>
      <c r="D493" s="56">
        <f t="shared" si="13"/>
        <v>107.18899999999999</v>
      </c>
      <c r="E493" s="56">
        <v>33.239999999999995</v>
      </c>
      <c r="F493" s="85">
        <v>53.664999999999999</v>
      </c>
      <c r="G493" s="56">
        <v>20.283999999999999</v>
      </c>
      <c r="H493" s="56"/>
      <c r="I493" s="56">
        <v>335.5150000000001</v>
      </c>
    </row>
    <row r="494" spans="1:31" s="20" customFormat="1" ht="9" customHeight="1">
      <c r="A494" s="21" t="s">
        <v>17</v>
      </c>
      <c r="B494" s="56">
        <v>231.40599999999998</v>
      </c>
      <c r="C494" s="56"/>
      <c r="D494" s="56">
        <f t="shared" si="13"/>
        <v>514.34600000000012</v>
      </c>
      <c r="E494" s="56">
        <v>119.33799999999999</v>
      </c>
      <c r="F494" s="56">
        <v>359.69200000000006</v>
      </c>
      <c r="G494" s="56">
        <v>35.315999999999995</v>
      </c>
      <c r="H494" s="56"/>
      <c r="I494" s="56">
        <v>14.185</v>
      </c>
    </row>
    <row r="495" spans="1:31" s="20" customFormat="1" ht="9" customHeight="1">
      <c r="A495" s="21" t="s">
        <v>18</v>
      </c>
      <c r="B495" s="56">
        <v>152.77600000000001</v>
      </c>
      <c r="C495" s="56"/>
      <c r="D495" s="56">
        <f t="shared" si="13"/>
        <v>884.29200000000003</v>
      </c>
      <c r="E495" s="56">
        <v>59.88900000000001</v>
      </c>
      <c r="F495" s="56">
        <v>803.83199999999999</v>
      </c>
      <c r="G495" s="56">
        <v>20.570999999999998</v>
      </c>
      <c r="H495" s="56"/>
      <c r="I495" s="56">
        <v>55.617000000000004</v>
      </c>
    </row>
    <row r="496" spans="1:31" s="20" customFormat="1" ht="9" customHeight="1">
      <c r="A496" s="23" t="s">
        <v>19</v>
      </c>
      <c r="B496" s="58">
        <v>246.11599999999996</v>
      </c>
      <c r="C496" s="58"/>
      <c r="D496" s="58">
        <f t="shared" si="13"/>
        <v>1281.7780000000002</v>
      </c>
      <c r="E496" s="58">
        <v>127.864</v>
      </c>
      <c r="F496" s="58">
        <v>1121.2360000000001</v>
      </c>
      <c r="G496" s="58">
        <v>32.677999999999997</v>
      </c>
      <c r="H496" s="58"/>
      <c r="I496" s="58">
        <v>17.832000000000001</v>
      </c>
    </row>
    <row r="497" spans="1:9" s="20" customFormat="1" ht="9" customHeight="1">
      <c r="A497" s="21" t="s">
        <v>20</v>
      </c>
      <c r="B497" s="56">
        <v>156.59100000000001</v>
      </c>
      <c r="C497" s="56"/>
      <c r="D497" s="56">
        <f t="shared" si="13"/>
        <v>984.15200000000004</v>
      </c>
      <c r="E497" s="56">
        <v>123.25700000000002</v>
      </c>
      <c r="F497" s="56">
        <v>842.90499999999997</v>
      </c>
      <c r="G497" s="56">
        <v>17.989999999999998</v>
      </c>
      <c r="H497" s="56"/>
      <c r="I497" s="56">
        <v>20.155000000000001</v>
      </c>
    </row>
    <row r="498" spans="1:9" s="20" customFormat="1" ht="9" customHeight="1">
      <c r="A498" s="21" t="s">
        <v>21</v>
      </c>
      <c r="B498" s="56">
        <v>368.779</v>
      </c>
      <c r="C498" s="56"/>
      <c r="D498" s="56">
        <f t="shared" si="13"/>
        <v>679.07300000000009</v>
      </c>
      <c r="E498" s="56">
        <v>90.704999999999998</v>
      </c>
      <c r="F498" s="56">
        <v>547.88</v>
      </c>
      <c r="G498" s="56">
        <v>40.488</v>
      </c>
      <c r="H498" s="56"/>
      <c r="I498" s="56">
        <v>110.13200000000001</v>
      </c>
    </row>
    <row r="499" spans="1:9" s="20" customFormat="1" ht="9" customHeight="1">
      <c r="A499" s="21" t="s">
        <v>22</v>
      </c>
      <c r="B499" s="56">
        <v>100.795</v>
      </c>
      <c r="C499" s="56"/>
      <c r="D499" s="56">
        <f t="shared" si="13"/>
        <v>129.84700000000001</v>
      </c>
      <c r="E499" s="56">
        <v>63.31</v>
      </c>
      <c r="F499" s="56">
        <v>35.385000000000005</v>
      </c>
      <c r="G499" s="56">
        <v>31.152000000000001</v>
      </c>
      <c r="H499" s="56"/>
      <c r="I499" s="56">
        <v>199.54300000000001</v>
      </c>
    </row>
    <row r="500" spans="1:9" s="20" customFormat="1" ht="9" customHeight="1">
      <c r="A500" s="23" t="s">
        <v>23</v>
      </c>
      <c r="B500" s="58">
        <v>273.47399999999993</v>
      </c>
      <c r="C500" s="58"/>
      <c r="D500" s="58">
        <f t="shared" si="13"/>
        <v>117.477</v>
      </c>
      <c r="E500" s="58">
        <v>76.475000000000009</v>
      </c>
      <c r="F500" s="58">
        <v>15.869999999999997</v>
      </c>
      <c r="G500" s="58">
        <v>25.131999999999998</v>
      </c>
      <c r="H500" s="58"/>
      <c r="I500" s="58">
        <v>33.692</v>
      </c>
    </row>
    <row r="501" spans="1:9" s="20" customFormat="1" ht="9" customHeight="1">
      <c r="A501" s="21" t="s">
        <v>24</v>
      </c>
      <c r="B501" s="56">
        <v>145.19399999999999</v>
      </c>
      <c r="C501" s="56"/>
      <c r="D501" s="56">
        <f t="shared" si="13"/>
        <v>42.902000000000001</v>
      </c>
      <c r="E501" s="56">
        <v>26.495999999999999</v>
      </c>
      <c r="F501" s="56">
        <v>7.286999999999999</v>
      </c>
      <c r="G501" s="56">
        <v>9.118999999999998</v>
      </c>
      <c r="H501" s="56"/>
      <c r="I501" s="56">
        <v>19.564</v>
      </c>
    </row>
    <row r="502" spans="1:9" s="20" customFormat="1" ht="9" customHeight="1">
      <c r="A502" s="21" t="s">
        <v>25</v>
      </c>
      <c r="B502" s="56">
        <v>111.51600000000002</v>
      </c>
      <c r="C502" s="56"/>
      <c r="D502" s="56">
        <f t="shared" si="13"/>
        <v>108.30000000000001</v>
      </c>
      <c r="E502" s="56">
        <v>92.946000000000012</v>
      </c>
      <c r="F502" s="56">
        <v>3.4640000000000004</v>
      </c>
      <c r="G502" s="56">
        <v>11.89</v>
      </c>
      <c r="H502" s="56"/>
      <c r="I502" s="56">
        <v>108.70400000000002</v>
      </c>
    </row>
    <row r="503" spans="1:9" s="20" customFormat="1" ht="9" customHeight="1">
      <c r="A503" s="21" t="s">
        <v>26</v>
      </c>
      <c r="B503" s="56">
        <v>72.753</v>
      </c>
      <c r="C503" s="56"/>
      <c r="D503" s="56">
        <f t="shared" si="13"/>
        <v>241.99100000000001</v>
      </c>
      <c r="E503" s="56">
        <v>44.876999999999995</v>
      </c>
      <c r="F503" s="56">
        <v>184.238</v>
      </c>
      <c r="G503" s="56">
        <v>12.875999999999999</v>
      </c>
      <c r="H503" s="56"/>
      <c r="I503" s="56">
        <v>73.98599999999999</v>
      </c>
    </row>
    <row r="504" spans="1:9" s="20" customFormat="1" ht="9" customHeight="1">
      <c r="A504" s="23" t="s">
        <v>27</v>
      </c>
      <c r="B504" s="58">
        <v>439.14500000000004</v>
      </c>
      <c r="C504" s="58"/>
      <c r="D504" s="58">
        <f t="shared" si="13"/>
        <v>390.49599999999992</v>
      </c>
      <c r="E504" s="58">
        <v>300.13399999999996</v>
      </c>
      <c r="F504" s="58">
        <v>29.849</v>
      </c>
      <c r="G504" s="58">
        <v>60.512999999999998</v>
      </c>
      <c r="H504" s="58"/>
      <c r="I504" s="58">
        <v>18.315000000000001</v>
      </c>
    </row>
    <row r="505" spans="1:9" s="20" customFormat="1" ht="9" customHeight="1">
      <c r="A505" s="21" t="s">
        <v>28</v>
      </c>
      <c r="B505" s="56">
        <v>183.87799999999999</v>
      </c>
      <c r="C505" s="56"/>
      <c r="D505" s="56">
        <f t="shared" si="13"/>
        <v>285.60699999999997</v>
      </c>
      <c r="E505" s="56">
        <v>145.12</v>
      </c>
      <c r="F505" s="56">
        <v>37.349999999999994</v>
      </c>
      <c r="G505" s="56">
        <v>103.137</v>
      </c>
      <c r="H505" s="56"/>
      <c r="I505" s="56">
        <v>43.849000000000004</v>
      </c>
    </row>
    <row r="506" spans="1:9" s="20" customFormat="1" ht="9" customHeight="1">
      <c r="A506" s="21" t="s">
        <v>29</v>
      </c>
      <c r="B506" s="56">
        <v>116.60499999999998</v>
      </c>
      <c r="C506" s="56"/>
      <c r="D506" s="56">
        <f t="shared" si="13"/>
        <v>49.776999999999994</v>
      </c>
      <c r="E506" s="56">
        <v>29.472999999999992</v>
      </c>
      <c r="F506" s="56">
        <v>4.173</v>
      </c>
      <c r="G506" s="56">
        <v>16.131</v>
      </c>
      <c r="H506" s="56"/>
      <c r="I506" s="56">
        <v>27.555</v>
      </c>
    </row>
    <row r="507" spans="1:9" s="20" customFormat="1" ht="9" customHeight="1">
      <c r="A507" s="21" t="s">
        <v>30</v>
      </c>
      <c r="B507" s="56">
        <v>14.282999999999999</v>
      </c>
      <c r="C507" s="56"/>
      <c r="D507" s="56">
        <f t="shared" si="13"/>
        <v>69.180999999999983</v>
      </c>
      <c r="E507" s="56">
        <v>56.154999999999987</v>
      </c>
      <c r="F507" s="56">
        <v>5.5229999999999997</v>
      </c>
      <c r="G507" s="56">
        <v>7.5029999999999992</v>
      </c>
      <c r="H507" s="56"/>
      <c r="I507" s="56">
        <v>58.718000000000004</v>
      </c>
    </row>
    <row r="508" spans="1:9" s="20" customFormat="1" ht="9" customHeight="1">
      <c r="A508" s="23" t="s">
        <v>31</v>
      </c>
      <c r="B508" s="58">
        <v>271.34100000000001</v>
      </c>
      <c r="C508" s="58"/>
      <c r="D508" s="58">
        <f t="shared" si="13"/>
        <v>940.04299999999989</v>
      </c>
      <c r="E508" s="58">
        <v>209.88200000000001</v>
      </c>
      <c r="F508" s="58">
        <v>698.81699999999989</v>
      </c>
      <c r="G508" s="58">
        <v>31.343999999999994</v>
      </c>
      <c r="H508" s="58"/>
      <c r="I508" s="58">
        <v>28.856999999999996</v>
      </c>
    </row>
    <row r="509" spans="1:9" s="20" customFormat="1" ht="9" customHeight="1">
      <c r="A509" s="21" t="s">
        <v>32</v>
      </c>
      <c r="B509" s="56">
        <v>117.754</v>
      </c>
      <c r="C509" s="56"/>
      <c r="D509" s="56">
        <f t="shared" si="13"/>
        <v>671.85800000000006</v>
      </c>
      <c r="E509" s="56">
        <v>109.10300000000001</v>
      </c>
      <c r="F509" s="56">
        <v>541.47900000000004</v>
      </c>
      <c r="G509" s="56">
        <v>21.276000000000003</v>
      </c>
      <c r="H509" s="56"/>
      <c r="I509" s="56">
        <v>40.240000000000009</v>
      </c>
    </row>
    <row r="510" spans="1:9" s="20" customFormat="1" ht="9" customHeight="1">
      <c r="A510" s="21" t="s">
        <v>33</v>
      </c>
      <c r="B510" s="56">
        <v>84.167000000000002</v>
      </c>
      <c r="C510" s="56"/>
      <c r="D510" s="56">
        <f t="shared" si="13"/>
        <v>440.03899999999999</v>
      </c>
      <c r="E510" s="56">
        <v>111.218</v>
      </c>
      <c r="F510" s="56">
        <v>310.62799999999999</v>
      </c>
      <c r="G510" s="56">
        <v>18.192999999999998</v>
      </c>
      <c r="H510" s="56"/>
      <c r="I510" s="56">
        <v>39.878999999999998</v>
      </c>
    </row>
    <row r="511" spans="1:9" s="20" customFormat="1" ht="9" customHeight="1">
      <c r="A511" s="21" t="s">
        <v>34</v>
      </c>
      <c r="B511" s="56">
        <v>19.596</v>
      </c>
      <c r="C511" s="56"/>
      <c r="D511" s="56">
        <f t="shared" si="13"/>
        <v>126.29699999999998</v>
      </c>
      <c r="E511" s="56">
        <v>78.807999999999993</v>
      </c>
      <c r="F511" s="56">
        <v>45.91</v>
      </c>
      <c r="G511" s="56">
        <v>1.5790000000000002</v>
      </c>
      <c r="H511" s="56"/>
      <c r="I511" s="56">
        <v>39.375</v>
      </c>
    </row>
    <row r="512" spans="1:9" s="20" customFormat="1" ht="9" customHeight="1">
      <c r="A512" s="23" t="s">
        <v>35</v>
      </c>
      <c r="B512" s="58">
        <v>142.952</v>
      </c>
      <c r="C512" s="58"/>
      <c r="D512" s="58">
        <f t="shared" si="13"/>
        <v>140.26599999999996</v>
      </c>
      <c r="E512" s="58">
        <v>112.38799999999998</v>
      </c>
      <c r="F512" s="58">
        <v>8.9850000000000012</v>
      </c>
      <c r="G512" s="58">
        <v>18.893000000000001</v>
      </c>
      <c r="H512" s="58"/>
      <c r="I512" s="58">
        <v>46.761000000000003</v>
      </c>
    </row>
    <row r="513" spans="1:31" s="20" customFormat="1" ht="9" customHeight="1">
      <c r="A513" s="21" t="s">
        <v>36</v>
      </c>
      <c r="B513" s="56">
        <v>22.816000000000003</v>
      </c>
      <c r="C513" s="56"/>
      <c r="D513" s="56">
        <f t="shared" si="13"/>
        <v>26.181000000000001</v>
      </c>
      <c r="E513" s="56">
        <v>9.3460000000000001</v>
      </c>
      <c r="F513" s="56">
        <v>5.5950000000000006</v>
      </c>
      <c r="G513" s="56">
        <v>11.24</v>
      </c>
      <c r="H513" s="56"/>
      <c r="I513" s="56">
        <v>4.8099999999999996</v>
      </c>
    </row>
    <row r="514" spans="1:31" s="20" customFormat="1" ht="9" customHeight="1">
      <c r="A514" s="21" t="s">
        <v>37</v>
      </c>
      <c r="B514" s="56">
        <v>220.6</v>
      </c>
      <c r="C514" s="56"/>
      <c r="D514" s="56">
        <f t="shared" si="13"/>
        <v>414.77100000000007</v>
      </c>
      <c r="E514" s="56">
        <v>343.62300000000005</v>
      </c>
      <c r="F514" s="56">
        <v>47.594999999999999</v>
      </c>
      <c r="G514" s="56">
        <v>23.552999999999997</v>
      </c>
      <c r="H514" s="56"/>
      <c r="I514" s="56">
        <v>84.441000000000017</v>
      </c>
    </row>
    <row r="515" spans="1:31" s="20" customFormat="1" ht="9" customHeight="1">
      <c r="A515" s="21" t="s">
        <v>38</v>
      </c>
      <c r="B515" s="56">
        <v>20.759</v>
      </c>
      <c r="C515" s="56"/>
      <c r="D515" s="56">
        <f t="shared" si="13"/>
        <v>71.875</v>
      </c>
      <c r="E515" s="56">
        <v>55.788999999999994</v>
      </c>
      <c r="F515" s="56">
        <v>6.22</v>
      </c>
      <c r="G515" s="56">
        <v>9.8659999999999997</v>
      </c>
      <c r="H515" s="56"/>
      <c r="I515" s="56">
        <v>96.658999999999992</v>
      </c>
    </row>
    <row r="516" spans="1:31" s="20" customFormat="1" ht="9" customHeight="1">
      <c r="A516" s="23" t="s">
        <v>39</v>
      </c>
      <c r="B516" s="58">
        <v>166.857</v>
      </c>
      <c r="C516" s="58"/>
      <c r="D516" s="58">
        <f t="shared" si="13"/>
        <v>88.85</v>
      </c>
      <c r="E516" s="58">
        <v>48.747</v>
      </c>
      <c r="F516" s="58">
        <v>5.5239999999999991</v>
      </c>
      <c r="G516" s="58">
        <v>34.579000000000001</v>
      </c>
      <c r="H516" s="58"/>
      <c r="I516" s="58">
        <v>7.327</v>
      </c>
    </row>
    <row r="517" spans="1:31" s="20" customFormat="1" ht="9" customHeight="1">
      <c r="A517" s="60"/>
      <c r="B517" s="62"/>
      <c r="C517" s="62"/>
      <c r="D517" s="62"/>
      <c r="E517" s="62"/>
      <c r="F517" s="62"/>
      <c r="G517" s="62"/>
      <c r="H517" s="62"/>
      <c r="I517" s="62"/>
      <c r="J517" s="81"/>
      <c r="K517" s="81"/>
      <c r="L517" s="81"/>
      <c r="M517" s="81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</row>
    <row r="518" spans="1:31" ht="8.65" customHeight="1">
      <c r="A518" s="17">
        <v>2015</v>
      </c>
      <c r="B518" s="52"/>
      <c r="C518" s="52"/>
      <c r="D518" s="52"/>
      <c r="E518" s="52"/>
      <c r="F518" s="52"/>
      <c r="G518" s="52"/>
      <c r="H518" s="52"/>
      <c r="I518" s="52"/>
    </row>
    <row r="519" spans="1:31" s="20" customFormat="1" ht="9" customHeight="1">
      <c r="A519" s="51" t="s">
        <v>7</v>
      </c>
      <c r="B519" s="52">
        <f>SUM(B521:B552)</f>
        <v>4141.4549999999999</v>
      </c>
      <c r="C519" s="52"/>
      <c r="D519" s="52">
        <f>SUM(D521:D552)</f>
        <v>10109.851000000002</v>
      </c>
      <c r="E519" s="52">
        <f>SUM(E521:E552)</f>
        <v>2653.117999999999</v>
      </c>
      <c r="F519" s="52">
        <f>SUM(F521:F552)</f>
        <v>6209.8820000000023</v>
      </c>
      <c r="G519" s="52">
        <f>SUM(G521:G552)</f>
        <v>1246.8509999999997</v>
      </c>
      <c r="H519" s="52"/>
      <c r="I519" s="52">
        <f>SUM(I521:I552)</f>
        <v>1417.7079999999994</v>
      </c>
    </row>
    <row r="520" spans="1:31" s="20" customFormat="1" ht="3.95" customHeight="1">
      <c r="A520" s="51"/>
      <c r="B520" s="52"/>
      <c r="C520" s="52"/>
      <c r="D520" s="52"/>
      <c r="E520" s="52"/>
      <c r="F520" s="52"/>
      <c r="G520" s="52"/>
      <c r="H520" s="52"/>
      <c r="I520" s="52"/>
    </row>
    <row r="521" spans="1:31" s="20" customFormat="1" ht="9" customHeight="1">
      <c r="A521" s="21" t="s">
        <v>8</v>
      </c>
      <c r="B521" s="55">
        <v>53.617000000000004</v>
      </c>
      <c r="C521" s="55"/>
      <c r="D521" s="55">
        <f t="shared" ref="D521:D552" si="14">SUM(E521:G521)</f>
        <v>143.309</v>
      </c>
      <c r="E521" s="55">
        <v>9.1149999999999984</v>
      </c>
      <c r="F521" s="55">
        <v>119.36499999999999</v>
      </c>
      <c r="G521" s="55">
        <v>14.829000000000001</v>
      </c>
      <c r="H521" s="55"/>
      <c r="I521" s="55">
        <v>13.871999999999998</v>
      </c>
    </row>
    <row r="522" spans="1:31" s="20" customFormat="1" ht="9" customHeight="1">
      <c r="A522" s="21" t="s">
        <v>9</v>
      </c>
      <c r="B522" s="56">
        <v>88.308999999999983</v>
      </c>
      <c r="C522" s="56"/>
      <c r="D522" s="56">
        <f t="shared" si="14"/>
        <v>232.62400000000002</v>
      </c>
      <c r="E522" s="56">
        <v>93.184000000000012</v>
      </c>
      <c r="F522" s="56">
        <v>126.79700000000001</v>
      </c>
      <c r="G522" s="56">
        <v>12.643000000000001</v>
      </c>
      <c r="H522" s="56"/>
      <c r="I522" s="56">
        <v>44.326999999999998</v>
      </c>
    </row>
    <row r="523" spans="1:31" s="20" customFormat="1" ht="9" customHeight="1">
      <c r="A523" s="21" t="s">
        <v>10</v>
      </c>
      <c r="B523" s="56">
        <v>13.857000000000001</v>
      </c>
      <c r="C523" s="56"/>
      <c r="D523" s="56">
        <f t="shared" si="14"/>
        <v>100.57400000000001</v>
      </c>
      <c r="E523" s="56">
        <v>41.342000000000006</v>
      </c>
      <c r="F523" s="56">
        <v>53.588000000000008</v>
      </c>
      <c r="G523" s="56">
        <v>5.6440000000000001</v>
      </c>
      <c r="H523" s="56"/>
      <c r="I523" s="56">
        <v>13.123999999999999</v>
      </c>
    </row>
    <row r="524" spans="1:31" s="20" customFormat="1" ht="9" customHeight="1">
      <c r="A524" s="23" t="s">
        <v>11</v>
      </c>
      <c r="B524" s="58">
        <v>26.334</v>
      </c>
      <c r="C524" s="58"/>
      <c r="D524" s="58">
        <f t="shared" si="14"/>
        <v>199.38399999999999</v>
      </c>
      <c r="E524" s="58">
        <v>51.725000000000001</v>
      </c>
      <c r="F524" s="58">
        <v>132.45699999999999</v>
      </c>
      <c r="G524" s="58">
        <v>15.202</v>
      </c>
      <c r="H524" s="58"/>
      <c r="I524" s="58">
        <v>10.712</v>
      </c>
    </row>
    <row r="525" spans="1:31" s="20" customFormat="1" ht="9" customHeight="1">
      <c r="A525" s="21" t="s">
        <v>12</v>
      </c>
      <c r="B525" s="56">
        <v>50.608999999999995</v>
      </c>
      <c r="C525" s="56"/>
      <c r="D525" s="56">
        <f t="shared" si="14"/>
        <v>214.60100000000003</v>
      </c>
      <c r="E525" s="56">
        <v>55.103000000000002</v>
      </c>
      <c r="F525" s="56">
        <v>152.17100000000002</v>
      </c>
      <c r="G525" s="56">
        <v>7.3269999999999991</v>
      </c>
      <c r="H525" s="56"/>
      <c r="I525" s="56">
        <v>44.152999999999999</v>
      </c>
    </row>
    <row r="526" spans="1:31" s="20" customFormat="1" ht="9" customHeight="1">
      <c r="A526" s="21" t="s">
        <v>13</v>
      </c>
      <c r="B526" s="56">
        <v>52.713999999999992</v>
      </c>
      <c r="C526" s="56"/>
      <c r="D526" s="56">
        <f t="shared" si="14"/>
        <v>119.83100000000002</v>
      </c>
      <c r="E526" s="56">
        <v>14.892000000000001</v>
      </c>
      <c r="F526" s="56">
        <v>98.509000000000015</v>
      </c>
      <c r="G526" s="56">
        <v>6.4300000000000006</v>
      </c>
      <c r="H526" s="56"/>
      <c r="I526" s="56">
        <v>16.782</v>
      </c>
    </row>
    <row r="527" spans="1:31" s="20" customFormat="1" ht="9" customHeight="1">
      <c r="A527" s="21" t="s">
        <v>14</v>
      </c>
      <c r="B527" s="56">
        <v>82.653999999999996</v>
      </c>
      <c r="C527" s="56"/>
      <c r="D527" s="56">
        <f t="shared" si="14"/>
        <v>492.75600000000003</v>
      </c>
      <c r="E527" s="56">
        <v>169.32900000000001</v>
      </c>
      <c r="F527" s="56">
        <v>218.452</v>
      </c>
      <c r="G527" s="56">
        <v>104.97500000000001</v>
      </c>
      <c r="H527" s="56"/>
      <c r="I527" s="56">
        <v>14.156000000000002</v>
      </c>
    </row>
    <row r="528" spans="1:31" s="20" customFormat="1" ht="9" customHeight="1">
      <c r="A528" s="23" t="s">
        <v>15</v>
      </c>
      <c r="B528" s="58">
        <v>107.779</v>
      </c>
      <c r="C528" s="58"/>
      <c r="D528" s="58">
        <f t="shared" si="14"/>
        <v>454.61799999999999</v>
      </c>
      <c r="E528" s="58">
        <v>74.858000000000004</v>
      </c>
      <c r="F528" s="58">
        <v>352.23199999999997</v>
      </c>
      <c r="G528" s="58">
        <v>27.528000000000002</v>
      </c>
      <c r="H528" s="58"/>
      <c r="I528" s="58">
        <v>32.922000000000004</v>
      </c>
    </row>
    <row r="529" spans="1:9" s="20" customFormat="1" ht="9" customHeight="1">
      <c r="A529" s="21" t="s">
        <v>16</v>
      </c>
      <c r="B529" s="56">
        <v>23.248000000000005</v>
      </c>
      <c r="C529" s="56"/>
      <c r="D529" s="56">
        <f t="shared" si="14"/>
        <v>103.276</v>
      </c>
      <c r="E529" s="56">
        <v>28.759</v>
      </c>
      <c r="F529" s="56">
        <v>50.683999999999997</v>
      </c>
      <c r="G529" s="56">
        <v>23.833000000000002</v>
      </c>
      <c r="H529" s="56"/>
      <c r="I529" s="56">
        <v>220.45000000000005</v>
      </c>
    </row>
    <row r="530" spans="1:9" s="20" customFormat="1" ht="9" customHeight="1">
      <c r="A530" s="21" t="s">
        <v>17</v>
      </c>
      <c r="B530" s="56">
        <v>239.03099999999998</v>
      </c>
      <c r="C530" s="56"/>
      <c r="D530" s="56">
        <f t="shared" si="14"/>
        <v>450.80099999999993</v>
      </c>
      <c r="E530" s="56">
        <v>106.25399999999999</v>
      </c>
      <c r="F530" s="56">
        <v>304.67199999999997</v>
      </c>
      <c r="G530" s="56">
        <v>39.875</v>
      </c>
      <c r="H530" s="56"/>
      <c r="I530" s="56">
        <v>13.685999999999998</v>
      </c>
    </row>
    <row r="531" spans="1:9" s="20" customFormat="1" ht="9" customHeight="1">
      <c r="A531" s="21" t="s">
        <v>18</v>
      </c>
      <c r="B531" s="56">
        <v>145.91900000000004</v>
      </c>
      <c r="C531" s="56"/>
      <c r="D531" s="56">
        <f t="shared" si="14"/>
        <v>801.00099999999998</v>
      </c>
      <c r="E531" s="56">
        <v>53.057999999999993</v>
      </c>
      <c r="F531" s="56">
        <v>705.00400000000002</v>
      </c>
      <c r="G531" s="56">
        <v>42.938999999999993</v>
      </c>
      <c r="H531" s="56"/>
      <c r="I531" s="56">
        <v>47.769000000000005</v>
      </c>
    </row>
    <row r="532" spans="1:9" s="20" customFormat="1" ht="9" customHeight="1">
      <c r="A532" s="23" t="s">
        <v>19</v>
      </c>
      <c r="B532" s="58">
        <v>252.75100000000003</v>
      </c>
      <c r="C532" s="58"/>
      <c r="D532" s="58">
        <f t="shared" si="14"/>
        <v>1148.0529999999999</v>
      </c>
      <c r="E532" s="58">
        <v>114.151</v>
      </c>
      <c r="F532" s="58">
        <v>961.46399999999994</v>
      </c>
      <c r="G532" s="58">
        <v>72.437999999999988</v>
      </c>
      <c r="H532" s="58"/>
      <c r="I532" s="58">
        <v>12.892999999999999</v>
      </c>
    </row>
    <row r="533" spans="1:9" s="20" customFormat="1" ht="9" customHeight="1">
      <c r="A533" s="21" t="s">
        <v>20</v>
      </c>
      <c r="B533" s="56">
        <v>155.49399999999997</v>
      </c>
      <c r="C533" s="56"/>
      <c r="D533" s="56">
        <f t="shared" si="14"/>
        <v>866.99599999999998</v>
      </c>
      <c r="E533" s="56">
        <v>113.346</v>
      </c>
      <c r="F533" s="56">
        <v>714.07399999999996</v>
      </c>
      <c r="G533" s="56">
        <v>39.576000000000008</v>
      </c>
      <c r="H533" s="56"/>
      <c r="I533" s="56">
        <v>12.582000000000001</v>
      </c>
    </row>
    <row r="534" spans="1:9" s="20" customFormat="1" ht="9" customHeight="1">
      <c r="A534" s="21" t="s">
        <v>21</v>
      </c>
      <c r="B534" s="56">
        <v>324.68700000000007</v>
      </c>
      <c r="C534" s="56"/>
      <c r="D534" s="56">
        <f t="shared" si="14"/>
        <v>350.30400000000003</v>
      </c>
      <c r="E534" s="56">
        <v>74.901999999999987</v>
      </c>
      <c r="F534" s="56">
        <v>226.55900000000003</v>
      </c>
      <c r="G534" s="56">
        <v>48.842999999999996</v>
      </c>
      <c r="H534" s="56"/>
      <c r="I534" s="56">
        <v>102.29500000000002</v>
      </c>
    </row>
    <row r="535" spans="1:9" s="20" customFormat="1" ht="9" customHeight="1">
      <c r="A535" s="21" t="s">
        <v>22</v>
      </c>
      <c r="B535" s="56">
        <v>103.98100000000001</v>
      </c>
      <c r="C535" s="56"/>
      <c r="D535" s="56">
        <f t="shared" si="14"/>
        <v>234.15100000000001</v>
      </c>
      <c r="E535" s="56">
        <v>53.457999999999998</v>
      </c>
      <c r="F535" s="56">
        <v>109.31</v>
      </c>
      <c r="G535" s="56">
        <v>71.38300000000001</v>
      </c>
      <c r="H535" s="56"/>
      <c r="I535" s="56">
        <v>127.12500000000001</v>
      </c>
    </row>
    <row r="536" spans="1:9" s="20" customFormat="1" ht="9" customHeight="1">
      <c r="A536" s="23" t="s">
        <v>23</v>
      </c>
      <c r="B536" s="58">
        <v>272.04399999999998</v>
      </c>
      <c r="C536" s="58"/>
      <c r="D536" s="58">
        <f t="shared" si="14"/>
        <v>156.458</v>
      </c>
      <c r="E536" s="58">
        <v>61.177000000000007</v>
      </c>
      <c r="F536" s="58">
        <v>41.633000000000003</v>
      </c>
      <c r="G536" s="58">
        <v>53.647999999999996</v>
      </c>
      <c r="H536" s="58"/>
      <c r="I536" s="58">
        <v>25.121999999999996</v>
      </c>
    </row>
    <row r="537" spans="1:9" s="20" customFormat="1" ht="9" customHeight="1">
      <c r="A537" s="21" t="s">
        <v>24</v>
      </c>
      <c r="B537" s="56">
        <v>142.71999999999997</v>
      </c>
      <c r="C537" s="56"/>
      <c r="D537" s="56">
        <f t="shared" si="14"/>
        <v>66.59899999999999</v>
      </c>
      <c r="E537" s="56">
        <v>23.006999999999998</v>
      </c>
      <c r="F537" s="56">
        <v>28.376999999999999</v>
      </c>
      <c r="G537" s="56">
        <v>15.214999999999996</v>
      </c>
      <c r="H537" s="56"/>
      <c r="I537" s="56">
        <v>13.019</v>
      </c>
    </row>
    <row r="538" spans="1:9" s="20" customFormat="1" ht="9" customHeight="1">
      <c r="A538" s="21" t="s">
        <v>25</v>
      </c>
      <c r="B538" s="56">
        <v>106.83500000000001</v>
      </c>
      <c r="C538" s="56"/>
      <c r="D538" s="56">
        <f t="shared" si="14"/>
        <v>109.649</v>
      </c>
      <c r="E538" s="56">
        <v>78.828000000000003</v>
      </c>
      <c r="F538" s="56">
        <v>16.478999999999999</v>
      </c>
      <c r="G538" s="56">
        <v>14.342000000000002</v>
      </c>
      <c r="H538" s="56"/>
      <c r="I538" s="56">
        <v>137.71600000000001</v>
      </c>
    </row>
    <row r="539" spans="1:9" s="20" customFormat="1" ht="9" customHeight="1">
      <c r="A539" s="21" t="s">
        <v>26</v>
      </c>
      <c r="B539" s="56">
        <v>77.789000000000001</v>
      </c>
      <c r="C539" s="56"/>
      <c r="D539" s="56">
        <f t="shared" si="14"/>
        <v>212.71299999999999</v>
      </c>
      <c r="E539" s="56">
        <v>41.166000000000004</v>
      </c>
      <c r="F539" s="56">
        <v>150.233</v>
      </c>
      <c r="G539" s="56">
        <v>21.314</v>
      </c>
      <c r="H539" s="56"/>
      <c r="I539" s="56">
        <v>68.468000000000004</v>
      </c>
    </row>
    <row r="540" spans="1:9" s="20" customFormat="1" ht="9" customHeight="1">
      <c r="A540" s="23" t="s">
        <v>27</v>
      </c>
      <c r="B540" s="58">
        <v>429.81200000000001</v>
      </c>
      <c r="C540" s="58"/>
      <c r="D540" s="58">
        <f t="shared" si="14"/>
        <v>508.96499999999997</v>
      </c>
      <c r="E540" s="58">
        <v>278.50299999999999</v>
      </c>
      <c r="F540" s="58">
        <v>113.66300000000001</v>
      </c>
      <c r="G540" s="58">
        <v>116.79899999999999</v>
      </c>
      <c r="H540" s="58"/>
      <c r="I540" s="58">
        <v>13.438000000000001</v>
      </c>
    </row>
    <row r="541" spans="1:9" s="20" customFormat="1" ht="9" customHeight="1">
      <c r="A541" s="21" t="s">
        <v>28</v>
      </c>
      <c r="B541" s="56">
        <v>183.39100000000002</v>
      </c>
      <c r="C541" s="56"/>
      <c r="D541" s="56">
        <f t="shared" si="14"/>
        <v>249.21199999999999</v>
      </c>
      <c r="E541" s="56">
        <v>133.96700000000001</v>
      </c>
      <c r="F541" s="56">
        <v>9.427999999999999</v>
      </c>
      <c r="G541" s="56">
        <v>105.81699999999999</v>
      </c>
      <c r="H541" s="56"/>
      <c r="I541" s="56">
        <v>27.478000000000002</v>
      </c>
    </row>
    <row r="542" spans="1:9" s="20" customFormat="1" ht="9" customHeight="1">
      <c r="A542" s="21" t="s">
        <v>29</v>
      </c>
      <c r="B542" s="56">
        <v>126.38800000000001</v>
      </c>
      <c r="C542" s="56"/>
      <c r="D542" s="56">
        <f t="shared" si="14"/>
        <v>82.162000000000006</v>
      </c>
      <c r="E542" s="56">
        <v>28.321999999999999</v>
      </c>
      <c r="F542" s="56">
        <v>28.755000000000003</v>
      </c>
      <c r="G542" s="56">
        <v>25.085000000000001</v>
      </c>
      <c r="H542" s="56"/>
      <c r="I542" s="56">
        <v>21.651</v>
      </c>
    </row>
    <row r="543" spans="1:9" s="20" customFormat="1" ht="9" customHeight="1">
      <c r="A543" s="21" t="s">
        <v>30</v>
      </c>
      <c r="B543" s="56">
        <v>13.192</v>
      </c>
      <c r="C543" s="56"/>
      <c r="D543" s="56">
        <f t="shared" si="14"/>
        <v>71.853999999999999</v>
      </c>
      <c r="E543" s="56">
        <v>47.408999999999999</v>
      </c>
      <c r="F543" s="56">
        <v>11.607000000000001</v>
      </c>
      <c r="G543" s="56">
        <v>12.837999999999999</v>
      </c>
      <c r="H543" s="56"/>
      <c r="I543" s="56">
        <v>51.155000000000001</v>
      </c>
    </row>
    <row r="544" spans="1:9" s="20" customFormat="1" ht="9" customHeight="1">
      <c r="A544" s="23" t="s">
        <v>31</v>
      </c>
      <c r="B544" s="58">
        <v>283.35500000000002</v>
      </c>
      <c r="C544" s="58"/>
      <c r="D544" s="58">
        <f t="shared" si="14"/>
        <v>818.43100000000004</v>
      </c>
      <c r="E544" s="58">
        <v>192.96600000000001</v>
      </c>
      <c r="F544" s="58">
        <v>570.05100000000004</v>
      </c>
      <c r="G544" s="58">
        <v>55.414000000000009</v>
      </c>
      <c r="H544" s="58"/>
      <c r="I544" s="58">
        <v>25.927</v>
      </c>
    </row>
    <row r="545" spans="1:31" s="20" customFormat="1" ht="9" customHeight="1">
      <c r="A545" s="21" t="s">
        <v>32</v>
      </c>
      <c r="B545" s="56">
        <v>116.779</v>
      </c>
      <c r="C545" s="56"/>
      <c r="D545" s="56">
        <f t="shared" si="14"/>
        <v>586.83199999999988</v>
      </c>
      <c r="E545" s="56">
        <v>77.405000000000001</v>
      </c>
      <c r="F545" s="56">
        <v>474.12199999999996</v>
      </c>
      <c r="G545" s="56">
        <v>35.305</v>
      </c>
      <c r="H545" s="56"/>
      <c r="I545" s="56">
        <v>44.183999999999997</v>
      </c>
    </row>
    <row r="546" spans="1:31" s="20" customFormat="1" ht="9" customHeight="1">
      <c r="A546" s="21" t="s">
        <v>33</v>
      </c>
      <c r="B546" s="56">
        <v>84.603999999999999</v>
      </c>
      <c r="C546" s="56"/>
      <c r="D546" s="56">
        <f t="shared" si="14"/>
        <v>411.108</v>
      </c>
      <c r="E546" s="56">
        <v>78.144000000000005</v>
      </c>
      <c r="F546" s="56">
        <v>307.04500000000002</v>
      </c>
      <c r="G546" s="56">
        <v>25.919</v>
      </c>
      <c r="H546" s="56"/>
      <c r="I546" s="56">
        <v>30.378</v>
      </c>
    </row>
    <row r="547" spans="1:31" s="20" customFormat="1" ht="9" customHeight="1">
      <c r="A547" s="21" t="s">
        <v>34</v>
      </c>
      <c r="B547" s="56">
        <v>19.793000000000003</v>
      </c>
      <c r="C547" s="56"/>
      <c r="D547" s="56">
        <f t="shared" si="14"/>
        <v>135.43100000000001</v>
      </c>
      <c r="E547" s="56">
        <v>70.66</v>
      </c>
      <c r="F547" s="56">
        <v>49.935000000000002</v>
      </c>
      <c r="G547" s="56">
        <v>14.836</v>
      </c>
      <c r="H547" s="56"/>
      <c r="I547" s="56">
        <v>36.681999999999995</v>
      </c>
    </row>
    <row r="548" spans="1:31" s="20" customFormat="1" ht="9" customHeight="1">
      <c r="A548" s="23" t="s">
        <v>35</v>
      </c>
      <c r="B548" s="58">
        <v>153.804</v>
      </c>
      <c r="C548" s="58"/>
      <c r="D548" s="58">
        <f t="shared" si="14"/>
        <v>164.268</v>
      </c>
      <c r="E548" s="58">
        <v>94.057000000000002</v>
      </c>
      <c r="F548" s="58">
        <v>26.382999999999996</v>
      </c>
      <c r="G548" s="58">
        <v>43.827999999999996</v>
      </c>
      <c r="H548" s="58"/>
      <c r="I548" s="58">
        <v>40.812000000000005</v>
      </c>
    </row>
    <row r="549" spans="1:31" s="20" customFormat="1" ht="9" customHeight="1">
      <c r="A549" s="21" t="s">
        <v>36</v>
      </c>
      <c r="B549" s="56">
        <v>20.541</v>
      </c>
      <c r="C549" s="56"/>
      <c r="D549" s="56">
        <f t="shared" si="14"/>
        <v>33.030999999999999</v>
      </c>
      <c r="E549" s="56">
        <v>7.6690000000000005</v>
      </c>
      <c r="F549" s="56">
        <v>6.0920000000000005</v>
      </c>
      <c r="G549" s="56">
        <v>19.27</v>
      </c>
      <c r="H549" s="56"/>
      <c r="I549" s="56">
        <v>4.4559999999999995</v>
      </c>
    </row>
    <row r="550" spans="1:31" s="20" customFormat="1" ht="9" customHeight="1">
      <c r="A550" s="21" t="s">
        <v>37</v>
      </c>
      <c r="B550" s="56">
        <v>200.48</v>
      </c>
      <c r="C550" s="56"/>
      <c r="D550" s="56">
        <f t="shared" si="14"/>
        <v>415.73500000000001</v>
      </c>
      <c r="E550" s="56">
        <v>298.89699999999999</v>
      </c>
      <c r="F550" s="56">
        <v>19.843</v>
      </c>
      <c r="G550" s="56">
        <v>96.995000000000005</v>
      </c>
      <c r="H550" s="56"/>
      <c r="I550" s="56">
        <v>55.545000000000002</v>
      </c>
    </row>
    <row r="551" spans="1:31" s="20" customFormat="1" ht="9" customHeight="1">
      <c r="A551" s="21" t="s">
        <v>38</v>
      </c>
      <c r="B551" s="56">
        <v>18.724999999999998</v>
      </c>
      <c r="C551" s="56"/>
      <c r="D551" s="56">
        <f t="shared" si="14"/>
        <v>81.412999999999997</v>
      </c>
      <c r="E551" s="56">
        <v>45.628999999999998</v>
      </c>
      <c r="F551" s="56">
        <v>21.003999999999998</v>
      </c>
      <c r="G551" s="56">
        <v>14.78</v>
      </c>
      <c r="H551" s="56"/>
      <c r="I551" s="56">
        <v>88.524000000000001</v>
      </c>
    </row>
    <row r="552" spans="1:31" s="20" customFormat="1" ht="9" customHeight="1">
      <c r="A552" s="23" t="s">
        <v>39</v>
      </c>
      <c r="B552" s="58">
        <v>170.21899999999999</v>
      </c>
      <c r="C552" s="58"/>
      <c r="D552" s="58">
        <f t="shared" si="14"/>
        <v>93.711000000000013</v>
      </c>
      <c r="E552" s="58">
        <v>41.835999999999999</v>
      </c>
      <c r="F552" s="58">
        <v>9.8940000000000019</v>
      </c>
      <c r="G552" s="58">
        <v>41.981000000000002</v>
      </c>
      <c r="H552" s="58"/>
      <c r="I552" s="58">
        <v>6.3050000000000015</v>
      </c>
    </row>
    <row r="553" spans="1:31" s="20" customFormat="1" ht="9" customHeight="1">
      <c r="A553" s="60"/>
      <c r="B553" s="62"/>
      <c r="C553" s="62"/>
      <c r="D553" s="62"/>
      <c r="E553" s="62"/>
      <c r="F553" s="62"/>
      <c r="G553" s="62"/>
      <c r="H553" s="62"/>
      <c r="I553" s="62"/>
      <c r="J553" s="81"/>
      <c r="K553" s="81"/>
      <c r="L553" s="81"/>
      <c r="M553" s="81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</row>
    <row r="554" spans="1:31" ht="8.65" customHeight="1">
      <c r="A554" s="17">
        <v>2016</v>
      </c>
      <c r="B554" s="52"/>
      <c r="C554" s="52"/>
      <c r="D554" s="52"/>
      <c r="E554" s="52"/>
      <c r="F554" s="52"/>
      <c r="G554" s="52"/>
      <c r="H554" s="52"/>
      <c r="I554" s="52"/>
    </row>
    <row r="555" spans="1:31" s="20" customFormat="1" ht="9" customHeight="1">
      <c r="A555" s="51" t="s">
        <v>7</v>
      </c>
      <c r="B555" s="52">
        <f>SUM(B557:B588)</f>
        <v>4545.7920000000004</v>
      </c>
      <c r="C555" s="52"/>
      <c r="D555" s="52">
        <f>SUM(D557:D588)</f>
        <v>9566.7829999999994</v>
      </c>
      <c r="E555" s="52">
        <f>SUM(E557:E588)</f>
        <v>2509.9989999999998</v>
      </c>
      <c r="F555" s="52">
        <f>SUM(F557:F588)</f>
        <v>5943.7110000000011</v>
      </c>
      <c r="G555" s="52">
        <f>SUM(G557:G588)</f>
        <v>1113.0730000000001</v>
      </c>
      <c r="H555" s="52"/>
      <c r="I555" s="52">
        <f>SUM(I557:I588)</f>
        <v>1199.9849999999999</v>
      </c>
    </row>
    <row r="556" spans="1:31" s="20" customFormat="1" ht="3.95" customHeight="1">
      <c r="A556" s="51"/>
      <c r="B556" s="52"/>
      <c r="C556" s="52"/>
      <c r="D556" s="52"/>
      <c r="E556" s="52"/>
      <c r="F556" s="52"/>
      <c r="G556" s="52"/>
      <c r="H556" s="52"/>
      <c r="I556" s="52"/>
    </row>
    <row r="557" spans="1:31" s="20" customFormat="1" ht="9" customHeight="1">
      <c r="A557" s="21" t="s">
        <v>8</v>
      </c>
      <c r="B557" s="55">
        <v>57.181000000000004</v>
      </c>
      <c r="C557" s="55"/>
      <c r="D557" s="55">
        <f t="shared" ref="D557:D588" si="15">SUM(E557:G557)</f>
        <v>140.25900000000001</v>
      </c>
      <c r="E557" s="55">
        <v>7.8140000000000009</v>
      </c>
      <c r="F557" s="55">
        <v>118.836</v>
      </c>
      <c r="G557" s="55">
        <v>13.608999999999998</v>
      </c>
      <c r="H557" s="55"/>
      <c r="I557" s="55">
        <v>13.228</v>
      </c>
    </row>
    <row r="558" spans="1:31" s="20" customFormat="1" ht="9" customHeight="1">
      <c r="A558" s="21" t="s">
        <v>9</v>
      </c>
      <c r="B558" s="56">
        <v>113.55499999999999</v>
      </c>
      <c r="C558" s="56"/>
      <c r="D558" s="56">
        <f t="shared" si="15"/>
        <v>229.75700000000003</v>
      </c>
      <c r="E558" s="56">
        <v>87.129999999999981</v>
      </c>
      <c r="F558" s="56">
        <v>130.95300000000003</v>
      </c>
      <c r="G558" s="56">
        <v>11.673999999999999</v>
      </c>
      <c r="H558" s="56"/>
      <c r="I558" s="56">
        <v>40.537999999999997</v>
      </c>
    </row>
    <row r="559" spans="1:31" s="20" customFormat="1" ht="9" customHeight="1">
      <c r="A559" s="21" t="s">
        <v>10</v>
      </c>
      <c r="B559" s="56">
        <v>15.987</v>
      </c>
      <c r="C559" s="56"/>
      <c r="D559" s="56">
        <f t="shared" si="15"/>
        <v>102.54499999999999</v>
      </c>
      <c r="E559" s="56">
        <v>38.628999999999998</v>
      </c>
      <c r="F559" s="56">
        <v>58.034999999999997</v>
      </c>
      <c r="G559" s="56">
        <v>5.8809999999999993</v>
      </c>
      <c r="H559" s="56"/>
      <c r="I559" s="56">
        <v>13.208</v>
      </c>
    </row>
    <row r="560" spans="1:31" s="20" customFormat="1" ht="9" customHeight="1">
      <c r="A560" s="23" t="s">
        <v>11</v>
      </c>
      <c r="B560" s="58">
        <v>26.776999999999994</v>
      </c>
      <c r="C560" s="58"/>
      <c r="D560" s="58">
        <f t="shared" si="15"/>
        <v>205.01699999999997</v>
      </c>
      <c r="E560" s="58">
        <v>51.061999999999998</v>
      </c>
      <c r="F560" s="58">
        <v>138.16</v>
      </c>
      <c r="G560" s="58">
        <v>15.794999999999998</v>
      </c>
      <c r="H560" s="58"/>
      <c r="I560" s="58">
        <v>11.802000000000001</v>
      </c>
    </row>
    <row r="561" spans="1:9" s="20" customFormat="1" ht="9" customHeight="1">
      <c r="A561" s="21" t="s">
        <v>12</v>
      </c>
      <c r="B561" s="56">
        <v>55.483999999999995</v>
      </c>
      <c r="C561" s="56"/>
      <c r="D561" s="56">
        <f t="shared" si="15"/>
        <v>219.15599999999998</v>
      </c>
      <c r="E561" s="56">
        <v>46.691000000000003</v>
      </c>
      <c r="F561" s="56">
        <v>167.68099999999998</v>
      </c>
      <c r="G561" s="56">
        <v>4.7839999999999998</v>
      </c>
      <c r="H561" s="56"/>
      <c r="I561" s="56">
        <v>39.862000000000002</v>
      </c>
    </row>
    <row r="562" spans="1:9" s="20" customFormat="1" ht="9" customHeight="1">
      <c r="A562" s="21" t="s">
        <v>13</v>
      </c>
      <c r="B562" s="56">
        <v>53.707000000000001</v>
      </c>
      <c r="C562" s="56"/>
      <c r="D562" s="56">
        <f t="shared" si="15"/>
        <v>104.738</v>
      </c>
      <c r="E562" s="56">
        <v>14.285</v>
      </c>
      <c r="F562" s="56">
        <v>85.02000000000001</v>
      </c>
      <c r="G562" s="56">
        <v>5.4329999999999989</v>
      </c>
      <c r="H562" s="56"/>
      <c r="I562" s="56">
        <v>12.078000000000001</v>
      </c>
    </row>
    <row r="563" spans="1:9" s="20" customFormat="1" ht="9" customHeight="1">
      <c r="A563" s="21" t="s">
        <v>14</v>
      </c>
      <c r="B563" s="56">
        <v>158.97999999999999</v>
      </c>
      <c r="C563" s="56"/>
      <c r="D563" s="56">
        <f t="shared" si="15"/>
        <v>287.29599999999994</v>
      </c>
      <c r="E563" s="56">
        <v>176.94299999999998</v>
      </c>
      <c r="F563" s="56">
        <v>23.020999999999997</v>
      </c>
      <c r="G563" s="56">
        <v>87.331999999999994</v>
      </c>
      <c r="H563" s="56"/>
      <c r="I563" s="56">
        <v>16.817</v>
      </c>
    </row>
    <row r="564" spans="1:9" s="20" customFormat="1" ht="9" customHeight="1">
      <c r="A564" s="23" t="s">
        <v>15</v>
      </c>
      <c r="B564" s="58">
        <v>118.37400000000002</v>
      </c>
      <c r="C564" s="58"/>
      <c r="D564" s="58">
        <f t="shared" si="15"/>
        <v>464.54500000000007</v>
      </c>
      <c r="E564" s="58">
        <v>70.91</v>
      </c>
      <c r="F564" s="58">
        <v>369.91500000000002</v>
      </c>
      <c r="G564" s="58">
        <v>23.720000000000006</v>
      </c>
      <c r="H564" s="58"/>
      <c r="I564" s="58">
        <v>33.840000000000003</v>
      </c>
    </row>
    <row r="565" spans="1:9" s="20" customFormat="1" ht="9" customHeight="1">
      <c r="A565" s="21" t="s">
        <v>16</v>
      </c>
      <c r="B565" s="56">
        <v>28.645999999999997</v>
      </c>
      <c r="C565" s="56"/>
      <c r="D565" s="56">
        <f t="shared" si="15"/>
        <v>152.792</v>
      </c>
      <c r="E565" s="56">
        <v>26.188999999999997</v>
      </c>
      <c r="F565" s="56">
        <v>99.774000000000001</v>
      </c>
      <c r="G565" s="56">
        <v>26.828999999999997</v>
      </c>
      <c r="H565" s="56"/>
      <c r="I565" s="56">
        <v>216.94800000000004</v>
      </c>
    </row>
    <row r="566" spans="1:9" s="20" customFormat="1" ht="9" customHeight="1">
      <c r="A566" s="21" t="s">
        <v>17</v>
      </c>
      <c r="B566" s="56">
        <v>261.55799999999999</v>
      </c>
      <c r="C566" s="56"/>
      <c r="D566" s="56">
        <f t="shared" si="15"/>
        <v>431.536</v>
      </c>
      <c r="E566" s="56">
        <v>92.75800000000001</v>
      </c>
      <c r="F566" s="56">
        <v>304.27999999999997</v>
      </c>
      <c r="G566" s="56">
        <v>34.498000000000005</v>
      </c>
      <c r="H566" s="56"/>
      <c r="I566" s="56">
        <v>15.059999999999999</v>
      </c>
    </row>
    <row r="567" spans="1:9" s="20" customFormat="1" ht="9" customHeight="1">
      <c r="A567" s="21" t="s">
        <v>18</v>
      </c>
      <c r="B567" s="56">
        <v>160.97899999999996</v>
      </c>
      <c r="C567" s="56"/>
      <c r="D567" s="56">
        <f t="shared" si="15"/>
        <v>764.64099999999996</v>
      </c>
      <c r="E567" s="56">
        <v>50.178000000000004</v>
      </c>
      <c r="F567" s="56">
        <v>686.94499999999994</v>
      </c>
      <c r="G567" s="56">
        <v>27.518000000000001</v>
      </c>
      <c r="H567" s="56"/>
      <c r="I567" s="56">
        <v>52.919999999999995</v>
      </c>
    </row>
    <row r="568" spans="1:9" s="20" customFormat="1" ht="9" customHeight="1">
      <c r="A568" s="23" t="s">
        <v>19</v>
      </c>
      <c r="B568" s="58">
        <v>284.38200000000001</v>
      </c>
      <c r="C568" s="58"/>
      <c r="D568" s="58">
        <f t="shared" si="15"/>
        <v>1006.5940000000001</v>
      </c>
      <c r="E568" s="58">
        <v>123.343</v>
      </c>
      <c r="F568" s="58">
        <v>821.57500000000005</v>
      </c>
      <c r="G568" s="58">
        <v>61.676000000000009</v>
      </c>
      <c r="H568" s="58"/>
      <c r="I568" s="58">
        <v>20.941999999999993</v>
      </c>
    </row>
    <row r="569" spans="1:9" s="20" customFormat="1" ht="9" customHeight="1">
      <c r="A569" s="21" t="s">
        <v>20</v>
      </c>
      <c r="B569" s="56">
        <v>158.1</v>
      </c>
      <c r="C569" s="56"/>
      <c r="D569" s="56">
        <f t="shared" si="15"/>
        <v>866.71699999999987</v>
      </c>
      <c r="E569" s="56">
        <v>105.723</v>
      </c>
      <c r="F569" s="56">
        <v>729.8</v>
      </c>
      <c r="G569" s="56">
        <v>31.194000000000003</v>
      </c>
      <c r="H569" s="56"/>
      <c r="I569" s="56">
        <v>15.026999999999999</v>
      </c>
    </row>
    <row r="570" spans="1:9" s="20" customFormat="1" ht="9" customHeight="1">
      <c r="A570" s="21" t="s">
        <v>21</v>
      </c>
      <c r="B570" s="56">
        <v>358.72900000000004</v>
      </c>
      <c r="C570" s="56"/>
      <c r="D570" s="56">
        <f t="shared" si="15"/>
        <v>265.75899999999996</v>
      </c>
      <c r="E570" s="56">
        <v>63.420999999999999</v>
      </c>
      <c r="F570" s="56">
        <v>168.34799999999998</v>
      </c>
      <c r="G570" s="56">
        <v>33.99</v>
      </c>
      <c r="H570" s="56"/>
      <c r="I570" s="56">
        <v>76.132000000000005</v>
      </c>
    </row>
    <row r="571" spans="1:9" s="20" customFormat="1" ht="9" customHeight="1">
      <c r="A571" s="21" t="s">
        <v>22</v>
      </c>
      <c r="B571" s="56">
        <v>117.946</v>
      </c>
      <c r="C571" s="56"/>
      <c r="D571" s="56">
        <f t="shared" si="15"/>
        <v>258.98899999999998</v>
      </c>
      <c r="E571" s="56">
        <v>50.058000000000007</v>
      </c>
      <c r="F571" s="56">
        <v>125.871</v>
      </c>
      <c r="G571" s="56">
        <v>83.059999999999988</v>
      </c>
      <c r="H571" s="56"/>
      <c r="I571" s="56">
        <v>127.46799999999999</v>
      </c>
    </row>
    <row r="572" spans="1:9" s="20" customFormat="1" ht="9" customHeight="1">
      <c r="A572" s="23" t="s">
        <v>23</v>
      </c>
      <c r="B572" s="58">
        <v>285.88600000000002</v>
      </c>
      <c r="C572" s="58"/>
      <c r="D572" s="58">
        <f t="shared" si="15"/>
        <v>166.28</v>
      </c>
      <c r="E572" s="58">
        <v>55.097000000000001</v>
      </c>
      <c r="F572" s="58">
        <v>34.838000000000001</v>
      </c>
      <c r="G572" s="58">
        <v>76.344999999999999</v>
      </c>
      <c r="H572" s="58"/>
      <c r="I572" s="58">
        <v>24.844999999999995</v>
      </c>
    </row>
    <row r="573" spans="1:9" s="20" customFormat="1" ht="9" customHeight="1">
      <c r="A573" s="21" t="s">
        <v>24</v>
      </c>
      <c r="B573" s="56">
        <v>148.40899999999999</v>
      </c>
      <c r="C573" s="56"/>
      <c r="D573" s="56">
        <f t="shared" si="15"/>
        <v>53.3</v>
      </c>
      <c r="E573" s="56">
        <v>25.437999999999999</v>
      </c>
      <c r="F573" s="56">
        <v>13.382</v>
      </c>
      <c r="G573" s="56">
        <v>14.48</v>
      </c>
      <c r="H573" s="56"/>
      <c r="I573" s="56">
        <v>12.843</v>
      </c>
    </row>
    <row r="574" spans="1:9" s="20" customFormat="1" ht="9" customHeight="1">
      <c r="A574" s="21" t="s">
        <v>25</v>
      </c>
      <c r="B574" s="56">
        <v>106.851</v>
      </c>
      <c r="C574" s="56"/>
      <c r="D574" s="56">
        <f t="shared" si="15"/>
        <v>88.814999999999998</v>
      </c>
      <c r="E574" s="56">
        <v>66.998999999999995</v>
      </c>
      <c r="F574" s="56">
        <v>7.84</v>
      </c>
      <c r="G574" s="56">
        <v>13.976000000000001</v>
      </c>
      <c r="H574" s="56"/>
      <c r="I574" s="56">
        <v>11.725999999999999</v>
      </c>
    </row>
    <row r="575" spans="1:9" s="20" customFormat="1" ht="9" customHeight="1">
      <c r="A575" s="21" t="s">
        <v>26</v>
      </c>
      <c r="B575" s="56">
        <v>92.564000000000007</v>
      </c>
      <c r="C575" s="56"/>
      <c r="D575" s="56">
        <f t="shared" si="15"/>
        <v>272.11099999999999</v>
      </c>
      <c r="E575" s="56">
        <v>38.459000000000003</v>
      </c>
      <c r="F575" s="56">
        <v>210.08999999999997</v>
      </c>
      <c r="G575" s="56">
        <v>23.562000000000005</v>
      </c>
      <c r="H575" s="56"/>
      <c r="I575" s="56">
        <v>68.902000000000001</v>
      </c>
    </row>
    <row r="576" spans="1:9" s="20" customFormat="1" ht="9" customHeight="1">
      <c r="A576" s="23" t="s">
        <v>27</v>
      </c>
      <c r="B576" s="58">
        <v>413.57000000000005</v>
      </c>
      <c r="C576" s="58"/>
      <c r="D576" s="58">
        <f t="shared" si="15"/>
        <v>373.44999999999993</v>
      </c>
      <c r="E576" s="58">
        <v>277.28499999999997</v>
      </c>
      <c r="F576" s="58">
        <v>13.800999999999998</v>
      </c>
      <c r="G576" s="58">
        <v>82.364000000000004</v>
      </c>
      <c r="H576" s="58"/>
      <c r="I576" s="58">
        <v>13.25</v>
      </c>
    </row>
    <row r="577" spans="1:31" s="20" customFormat="1" ht="9" customHeight="1">
      <c r="A577" s="21" t="s">
        <v>28</v>
      </c>
      <c r="B577" s="56">
        <v>190.28499999999997</v>
      </c>
      <c r="C577" s="56"/>
      <c r="D577" s="56">
        <f t="shared" si="15"/>
        <v>230.941</v>
      </c>
      <c r="E577" s="56">
        <v>132.49200000000002</v>
      </c>
      <c r="F577" s="56">
        <v>34.849000000000004</v>
      </c>
      <c r="G577" s="56">
        <v>63.599999999999994</v>
      </c>
      <c r="H577" s="56"/>
      <c r="I577" s="56">
        <v>32.589000000000006</v>
      </c>
    </row>
    <row r="578" spans="1:31" s="20" customFormat="1" ht="9" customHeight="1">
      <c r="A578" s="21" t="s">
        <v>29</v>
      </c>
      <c r="B578" s="56">
        <v>146.70499999999998</v>
      </c>
      <c r="C578" s="56"/>
      <c r="D578" s="56">
        <f t="shared" si="15"/>
        <v>101.31300000000002</v>
      </c>
      <c r="E578" s="56">
        <v>27.742000000000004</v>
      </c>
      <c r="F578" s="56">
        <v>44.170999999999999</v>
      </c>
      <c r="G578" s="56">
        <v>29.400000000000002</v>
      </c>
      <c r="H578" s="56"/>
      <c r="I578" s="56">
        <v>20.722999999999999</v>
      </c>
    </row>
    <row r="579" spans="1:31" s="20" customFormat="1" ht="9" customHeight="1">
      <c r="A579" s="21" t="s">
        <v>30</v>
      </c>
      <c r="B579" s="56">
        <v>15.498999999999999</v>
      </c>
      <c r="C579" s="56"/>
      <c r="D579" s="56">
        <f t="shared" si="15"/>
        <v>60.502000000000002</v>
      </c>
      <c r="E579" s="56">
        <v>45.603999999999999</v>
      </c>
      <c r="F579" s="56">
        <v>6.9290000000000003</v>
      </c>
      <c r="G579" s="56">
        <v>7.9689999999999994</v>
      </c>
      <c r="H579" s="56"/>
      <c r="I579" s="56">
        <v>40.224999999999994</v>
      </c>
    </row>
    <row r="580" spans="1:31" s="20" customFormat="1" ht="9" customHeight="1">
      <c r="A580" s="23" t="s">
        <v>31</v>
      </c>
      <c r="B580" s="58">
        <v>324.46100000000001</v>
      </c>
      <c r="C580" s="58"/>
      <c r="D580" s="58">
        <f t="shared" si="15"/>
        <v>833.24400000000014</v>
      </c>
      <c r="E580" s="58">
        <v>188.78900000000002</v>
      </c>
      <c r="F580" s="58">
        <v>590.6880000000001</v>
      </c>
      <c r="G580" s="58">
        <v>53.767000000000003</v>
      </c>
      <c r="H580" s="58"/>
      <c r="I580" s="58">
        <v>29.482999999999997</v>
      </c>
    </row>
    <row r="581" spans="1:31" s="20" customFormat="1" ht="9" customHeight="1">
      <c r="A581" s="21" t="s">
        <v>32</v>
      </c>
      <c r="B581" s="56">
        <v>132.96199999999999</v>
      </c>
      <c r="C581" s="56"/>
      <c r="D581" s="56">
        <f t="shared" si="15"/>
        <v>598.01199999999994</v>
      </c>
      <c r="E581" s="56">
        <v>57.106000000000002</v>
      </c>
      <c r="F581" s="56">
        <v>502.02099999999996</v>
      </c>
      <c r="G581" s="56">
        <v>38.884999999999998</v>
      </c>
      <c r="H581" s="56"/>
      <c r="I581" s="56">
        <v>33.838000000000001</v>
      </c>
    </row>
    <row r="582" spans="1:31" s="20" customFormat="1" ht="9" customHeight="1">
      <c r="A582" s="21" t="s">
        <v>33</v>
      </c>
      <c r="B582" s="56">
        <v>103.63700000000001</v>
      </c>
      <c r="C582" s="56"/>
      <c r="D582" s="56">
        <f t="shared" si="15"/>
        <v>382.642</v>
      </c>
      <c r="E582" s="56">
        <v>61.713000000000001</v>
      </c>
      <c r="F582" s="56">
        <v>295.51599999999996</v>
      </c>
      <c r="G582" s="56">
        <v>25.413</v>
      </c>
      <c r="H582" s="56"/>
      <c r="I582" s="56">
        <v>26.006999999999994</v>
      </c>
    </row>
    <row r="583" spans="1:31" s="20" customFormat="1" ht="9" customHeight="1">
      <c r="A583" s="21" t="s">
        <v>34</v>
      </c>
      <c r="B583" s="56">
        <v>24.951999999999998</v>
      </c>
      <c r="C583" s="56"/>
      <c r="D583" s="56">
        <f t="shared" si="15"/>
        <v>123.22299999999998</v>
      </c>
      <c r="E583" s="56">
        <v>83.984999999999985</v>
      </c>
      <c r="F583" s="56">
        <v>36.041000000000004</v>
      </c>
      <c r="G583" s="56">
        <v>3.1969999999999996</v>
      </c>
      <c r="H583" s="56"/>
      <c r="I583" s="56">
        <v>26.106999999999999</v>
      </c>
    </row>
    <row r="584" spans="1:31" s="20" customFormat="1" ht="9" customHeight="1">
      <c r="A584" s="23" t="s">
        <v>35</v>
      </c>
      <c r="B584" s="58">
        <v>172.3</v>
      </c>
      <c r="C584" s="58"/>
      <c r="D584" s="58">
        <f t="shared" si="15"/>
        <v>154.72399999999999</v>
      </c>
      <c r="E584" s="58">
        <v>85.265000000000001</v>
      </c>
      <c r="F584" s="58">
        <v>41.132999999999996</v>
      </c>
      <c r="G584" s="58">
        <v>28.326000000000001</v>
      </c>
      <c r="H584" s="58"/>
      <c r="I584" s="58">
        <v>46.298000000000002</v>
      </c>
    </row>
    <row r="585" spans="1:31" s="20" customFormat="1" ht="9" customHeight="1">
      <c r="A585" s="21" t="s">
        <v>36</v>
      </c>
      <c r="B585" s="56">
        <v>20.415000000000003</v>
      </c>
      <c r="C585" s="56"/>
      <c r="D585" s="56">
        <f t="shared" si="15"/>
        <v>29.079000000000001</v>
      </c>
      <c r="E585" s="56">
        <v>7.0260000000000007</v>
      </c>
      <c r="F585" s="56">
        <v>7.88</v>
      </c>
      <c r="G585" s="56">
        <v>14.172999999999998</v>
      </c>
      <c r="H585" s="56"/>
      <c r="I585" s="56">
        <v>4.7800000000000011</v>
      </c>
    </row>
    <row r="586" spans="1:31" s="20" customFormat="1" ht="9" customHeight="1">
      <c r="A586" s="21" t="s">
        <v>37</v>
      </c>
      <c r="B586" s="56">
        <v>198.54399999999995</v>
      </c>
      <c r="C586" s="56"/>
      <c r="D586" s="56">
        <f t="shared" si="15"/>
        <v>420.613</v>
      </c>
      <c r="E586" s="56">
        <v>272.90000000000003</v>
      </c>
      <c r="F586" s="56">
        <v>39.123999999999995</v>
      </c>
      <c r="G586" s="56">
        <v>108.589</v>
      </c>
      <c r="H586" s="56"/>
      <c r="I586" s="56">
        <v>42.338999999999992</v>
      </c>
    </row>
    <row r="587" spans="1:31" s="20" customFormat="1" ht="9" customHeight="1">
      <c r="A587" s="21" t="s">
        <v>38</v>
      </c>
      <c r="B587" s="56">
        <v>18.295000000000002</v>
      </c>
      <c r="C587" s="56"/>
      <c r="D587" s="56">
        <f t="shared" si="15"/>
        <v>65.402999999999992</v>
      </c>
      <c r="E587" s="56">
        <v>42.314</v>
      </c>
      <c r="F587" s="56">
        <v>9.7960000000000012</v>
      </c>
      <c r="G587" s="56">
        <v>13.292999999999999</v>
      </c>
      <c r="H587" s="56"/>
      <c r="I587" s="56">
        <v>51.854999999999997</v>
      </c>
    </row>
    <row r="588" spans="1:31" s="20" customFormat="1" ht="9" customHeight="1">
      <c r="A588" s="23" t="s">
        <v>39</v>
      </c>
      <c r="B588" s="58">
        <v>180.07199999999997</v>
      </c>
      <c r="C588" s="58"/>
      <c r="D588" s="58">
        <f t="shared" si="15"/>
        <v>112.78999999999999</v>
      </c>
      <c r="E588" s="58">
        <v>36.650999999999996</v>
      </c>
      <c r="F588" s="58">
        <v>27.398</v>
      </c>
      <c r="G588" s="58">
        <v>48.741</v>
      </c>
      <c r="H588" s="58"/>
      <c r="I588" s="58">
        <v>8.3049999999999997</v>
      </c>
    </row>
    <row r="589" spans="1:31" s="20" customFormat="1" ht="9" customHeight="1">
      <c r="A589" s="60"/>
      <c r="B589" s="62"/>
      <c r="C589" s="62"/>
      <c r="D589" s="62"/>
      <c r="E589" s="62"/>
      <c r="F589" s="62"/>
      <c r="G589" s="62"/>
      <c r="H589" s="62"/>
      <c r="I589" s="62"/>
      <c r="J589" s="81"/>
      <c r="K589" s="81"/>
      <c r="L589" s="81"/>
      <c r="M589" s="81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</row>
    <row r="590" spans="1:31" ht="8.65" customHeight="1">
      <c r="A590" s="17">
        <v>2017</v>
      </c>
      <c r="B590" s="52"/>
      <c r="C590" s="52"/>
      <c r="D590" s="52"/>
      <c r="E590" s="52"/>
      <c r="F590" s="52"/>
      <c r="G590" s="52"/>
      <c r="H590" s="52"/>
      <c r="I590" s="52"/>
    </row>
    <row r="591" spans="1:31" s="20" customFormat="1" ht="9" customHeight="1">
      <c r="A591" s="51" t="s">
        <v>7</v>
      </c>
      <c r="B591" s="52">
        <f>SUM(B593:B624)</f>
        <v>4788.1689999999999</v>
      </c>
      <c r="C591" s="52"/>
      <c r="D591" s="52">
        <f>SUM(D593:D624)</f>
        <v>9817.7559999999994</v>
      </c>
      <c r="E591" s="52">
        <f>SUM(E593:E624)</f>
        <v>2256.0059999999999</v>
      </c>
      <c r="F591" s="52">
        <f>SUM(F593:F624)</f>
        <v>6551.7709999999979</v>
      </c>
      <c r="G591" s="52">
        <f>SUM(G593:G624)</f>
        <v>1009.9789999999997</v>
      </c>
      <c r="H591" s="52"/>
      <c r="I591" s="52">
        <f>SUM(I593:I624)</f>
        <v>762.69200000000001</v>
      </c>
    </row>
    <row r="592" spans="1:31" s="20" customFormat="1" ht="3.95" customHeight="1">
      <c r="A592" s="51"/>
      <c r="B592" s="52"/>
      <c r="C592" s="52"/>
      <c r="D592" s="52"/>
      <c r="E592" s="52"/>
      <c r="F592" s="52"/>
      <c r="G592" s="52"/>
      <c r="H592" s="52"/>
      <c r="I592" s="52"/>
    </row>
    <row r="593" spans="1:9" s="20" customFormat="1" ht="9" customHeight="1">
      <c r="A593" s="21" t="s">
        <v>8</v>
      </c>
      <c r="B593" s="55">
        <v>60.654000000000011</v>
      </c>
      <c r="C593" s="55"/>
      <c r="D593" s="55">
        <f t="shared" ref="D593:D624" si="16">SUM(E593:G593)</f>
        <v>157.38499999999999</v>
      </c>
      <c r="E593" s="55">
        <v>6.5670000000000002</v>
      </c>
      <c r="F593" s="55">
        <v>141.166</v>
      </c>
      <c r="G593" s="55">
        <v>9.6519999999999992</v>
      </c>
      <c r="H593" s="55"/>
      <c r="I593" s="55">
        <v>8.0749999999999993</v>
      </c>
    </row>
    <row r="594" spans="1:9" s="20" customFormat="1" ht="9" customHeight="1">
      <c r="A594" s="21" t="s">
        <v>9</v>
      </c>
      <c r="B594" s="56">
        <v>126.864</v>
      </c>
      <c r="C594" s="56"/>
      <c r="D594" s="56">
        <f t="shared" si="16"/>
        <v>204.05499999999998</v>
      </c>
      <c r="E594" s="56">
        <v>74.178999999999988</v>
      </c>
      <c r="F594" s="56">
        <v>117.22799999999999</v>
      </c>
      <c r="G594" s="56">
        <v>12.648</v>
      </c>
      <c r="H594" s="56"/>
      <c r="I594" s="56">
        <v>19.984000000000002</v>
      </c>
    </row>
    <row r="595" spans="1:9" s="20" customFormat="1" ht="9" customHeight="1">
      <c r="A595" s="21" t="s">
        <v>10</v>
      </c>
      <c r="B595" s="56">
        <v>15.710999999999999</v>
      </c>
      <c r="C595" s="56"/>
      <c r="D595" s="56">
        <f t="shared" si="16"/>
        <v>94.125000000000014</v>
      </c>
      <c r="E595" s="56">
        <v>31.354000000000003</v>
      </c>
      <c r="F595" s="56">
        <v>54.117000000000012</v>
      </c>
      <c r="G595" s="56">
        <v>8.6539999999999999</v>
      </c>
      <c r="H595" s="56"/>
      <c r="I595" s="56">
        <v>5.9759999999999991</v>
      </c>
    </row>
    <row r="596" spans="1:9" s="20" customFormat="1" ht="9" customHeight="1">
      <c r="A596" s="23" t="s">
        <v>11</v>
      </c>
      <c r="B596" s="58">
        <v>28.419000000000004</v>
      </c>
      <c r="C596" s="58"/>
      <c r="D596" s="58">
        <f t="shared" si="16"/>
        <v>202.98999999999998</v>
      </c>
      <c r="E596" s="58">
        <v>48.965999999999994</v>
      </c>
      <c r="F596" s="58">
        <v>134.422</v>
      </c>
      <c r="G596" s="58">
        <v>19.602000000000004</v>
      </c>
      <c r="H596" s="58"/>
      <c r="I596" s="58">
        <v>6.0789999999999997</v>
      </c>
    </row>
    <row r="597" spans="1:9" s="20" customFormat="1" ht="9" customHeight="1">
      <c r="A597" s="21" t="s">
        <v>12</v>
      </c>
      <c r="B597" s="56">
        <v>57.763000000000005</v>
      </c>
      <c r="C597" s="56"/>
      <c r="D597" s="56">
        <f t="shared" si="16"/>
        <v>299.66800000000001</v>
      </c>
      <c r="E597" s="56">
        <v>39.086999999999989</v>
      </c>
      <c r="F597" s="56">
        <v>248.709</v>
      </c>
      <c r="G597" s="56">
        <v>11.872</v>
      </c>
      <c r="H597" s="56"/>
      <c r="I597" s="56">
        <v>24.582999999999998</v>
      </c>
    </row>
    <row r="598" spans="1:9" s="20" customFormat="1" ht="9" customHeight="1">
      <c r="A598" s="21" t="s">
        <v>13</v>
      </c>
      <c r="B598" s="56">
        <v>54.045000000000002</v>
      </c>
      <c r="C598" s="56"/>
      <c r="D598" s="56">
        <f t="shared" si="16"/>
        <v>103.458</v>
      </c>
      <c r="E598" s="56">
        <v>12.539</v>
      </c>
      <c r="F598" s="56">
        <v>84.754999999999995</v>
      </c>
      <c r="G598" s="56">
        <v>6.1639999999999997</v>
      </c>
      <c r="H598" s="56"/>
      <c r="I598" s="56">
        <v>5.7589999999999995</v>
      </c>
    </row>
    <row r="599" spans="1:9" s="20" customFormat="1" ht="9" customHeight="1">
      <c r="A599" s="21" t="s">
        <v>14</v>
      </c>
      <c r="B599" s="56">
        <v>188.179</v>
      </c>
      <c r="C599" s="56"/>
      <c r="D599" s="56">
        <f t="shared" si="16"/>
        <v>294.51400000000001</v>
      </c>
      <c r="E599" s="56">
        <v>153.58000000000001</v>
      </c>
      <c r="F599" s="56">
        <v>43.593000000000004</v>
      </c>
      <c r="G599" s="56">
        <v>97.340999999999994</v>
      </c>
      <c r="H599" s="56"/>
      <c r="I599" s="56">
        <v>12.364000000000001</v>
      </c>
    </row>
    <row r="600" spans="1:9" s="20" customFormat="1" ht="9" customHeight="1">
      <c r="A600" s="23" t="s">
        <v>15</v>
      </c>
      <c r="B600" s="58">
        <v>127.82700000000001</v>
      </c>
      <c r="C600" s="58"/>
      <c r="D600" s="58">
        <f t="shared" si="16"/>
        <v>529.68499999999995</v>
      </c>
      <c r="E600" s="58">
        <v>63.230000000000004</v>
      </c>
      <c r="F600" s="58">
        <v>443.82899999999995</v>
      </c>
      <c r="G600" s="58">
        <v>22.625999999999998</v>
      </c>
      <c r="H600" s="58"/>
      <c r="I600" s="58">
        <v>19.040999999999997</v>
      </c>
    </row>
    <row r="601" spans="1:9" s="20" customFormat="1" ht="9" customHeight="1">
      <c r="A601" s="21" t="s">
        <v>16</v>
      </c>
      <c r="B601" s="56">
        <v>29.218</v>
      </c>
      <c r="C601" s="56"/>
      <c r="D601" s="56">
        <f t="shared" si="16"/>
        <v>163.96499999999997</v>
      </c>
      <c r="E601" s="56">
        <v>23.052</v>
      </c>
      <c r="F601" s="56">
        <v>114.47</v>
      </c>
      <c r="G601" s="56">
        <v>26.442999999999994</v>
      </c>
      <c r="H601" s="56"/>
      <c r="I601" s="56">
        <v>170.70600000000002</v>
      </c>
    </row>
    <row r="602" spans="1:9" s="20" customFormat="1" ht="9" customHeight="1">
      <c r="A602" s="21" t="s">
        <v>17</v>
      </c>
      <c r="B602" s="56">
        <v>280.32600000000008</v>
      </c>
      <c r="C602" s="56"/>
      <c r="D602" s="56">
        <f t="shared" si="16"/>
        <v>472.721</v>
      </c>
      <c r="E602" s="56">
        <v>79.960999999999999</v>
      </c>
      <c r="F602" s="56">
        <v>359.80099999999999</v>
      </c>
      <c r="G602" s="56">
        <v>32.959000000000003</v>
      </c>
      <c r="H602" s="56"/>
      <c r="I602" s="56">
        <v>8.6479999999999979</v>
      </c>
    </row>
    <row r="603" spans="1:9" s="20" customFormat="1" ht="9" customHeight="1">
      <c r="A603" s="21" t="s">
        <v>18</v>
      </c>
      <c r="B603" s="56">
        <v>158.15100000000001</v>
      </c>
      <c r="C603" s="56"/>
      <c r="D603" s="56">
        <f t="shared" si="16"/>
        <v>705.81099999999992</v>
      </c>
      <c r="E603" s="56">
        <v>44.552999999999997</v>
      </c>
      <c r="F603" s="56">
        <v>654.76499999999987</v>
      </c>
      <c r="G603" s="56">
        <v>6.4929999999999994</v>
      </c>
      <c r="H603" s="56"/>
      <c r="I603" s="56">
        <v>28.899000000000001</v>
      </c>
    </row>
    <row r="604" spans="1:9" s="20" customFormat="1" ht="9" customHeight="1">
      <c r="A604" s="23" t="s">
        <v>19</v>
      </c>
      <c r="B604" s="58">
        <v>302.53600000000006</v>
      </c>
      <c r="C604" s="58"/>
      <c r="D604" s="58">
        <f t="shared" si="16"/>
        <v>957.27700000000004</v>
      </c>
      <c r="E604" s="58">
        <v>117.03399999999999</v>
      </c>
      <c r="F604" s="58">
        <v>796.7360000000001</v>
      </c>
      <c r="G604" s="58">
        <v>43.506999999999998</v>
      </c>
      <c r="H604" s="58"/>
      <c r="I604" s="58">
        <v>12.058000000000003</v>
      </c>
    </row>
    <row r="605" spans="1:9" s="20" customFormat="1" ht="9" customHeight="1">
      <c r="A605" s="21" t="s">
        <v>20</v>
      </c>
      <c r="B605" s="56">
        <v>160.59899999999999</v>
      </c>
      <c r="C605" s="56"/>
      <c r="D605" s="56">
        <f t="shared" si="16"/>
        <v>869.50399999999991</v>
      </c>
      <c r="E605" s="56">
        <v>105.848</v>
      </c>
      <c r="F605" s="56">
        <v>728.01099999999997</v>
      </c>
      <c r="G605" s="56">
        <v>35.645000000000003</v>
      </c>
      <c r="H605" s="56"/>
      <c r="I605" s="56">
        <v>10.601000000000003</v>
      </c>
    </row>
    <row r="606" spans="1:9" s="20" customFormat="1" ht="9" customHeight="1">
      <c r="A606" s="21" t="s">
        <v>21</v>
      </c>
      <c r="B606" s="56">
        <v>361.35199999999998</v>
      </c>
      <c r="C606" s="56"/>
      <c r="D606" s="56">
        <f t="shared" si="16"/>
        <v>148.941</v>
      </c>
      <c r="E606" s="56">
        <v>51.978999999999999</v>
      </c>
      <c r="F606" s="56">
        <v>64.512</v>
      </c>
      <c r="G606" s="56">
        <v>32.450000000000003</v>
      </c>
      <c r="H606" s="56"/>
      <c r="I606" s="56">
        <v>43.369</v>
      </c>
    </row>
    <row r="607" spans="1:9" s="20" customFormat="1" ht="9" customHeight="1">
      <c r="A607" s="21" t="s">
        <v>22</v>
      </c>
      <c r="B607" s="56">
        <v>134.04600000000002</v>
      </c>
      <c r="C607" s="56"/>
      <c r="D607" s="56">
        <f t="shared" si="16"/>
        <v>262.81</v>
      </c>
      <c r="E607" s="56">
        <v>43.870000000000005</v>
      </c>
      <c r="F607" s="56">
        <v>149.03800000000001</v>
      </c>
      <c r="G607" s="56">
        <v>69.902000000000001</v>
      </c>
      <c r="H607" s="56"/>
      <c r="I607" s="56">
        <v>82.968000000000004</v>
      </c>
    </row>
    <row r="608" spans="1:9" s="20" customFormat="1" ht="9" customHeight="1">
      <c r="A608" s="23" t="s">
        <v>23</v>
      </c>
      <c r="B608" s="58">
        <v>328.31399999999996</v>
      </c>
      <c r="C608" s="58"/>
      <c r="D608" s="58">
        <f t="shared" si="16"/>
        <v>165.47400000000002</v>
      </c>
      <c r="E608" s="58">
        <v>51.769000000000005</v>
      </c>
      <c r="F608" s="58">
        <v>55.165999999999997</v>
      </c>
      <c r="G608" s="58">
        <v>58.539000000000009</v>
      </c>
      <c r="H608" s="58"/>
      <c r="I608" s="58">
        <v>14.795000000000002</v>
      </c>
    </row>
    <row r="609" spans="1:9" s="20" customFormat="1" ht="9" customHeight="1">
      <c r="A609" s="21" t="s">
        <v>24</v>
      </c>
      <c r="B609" s="56">
        <v>147.08500000000001</v>
      </c>
      <c r="C609" s="56"/>
      <c r="D609" s="56">
        <f t="shared" si="16"/>
        <v>54.578000000000003</v>
      </c>
      <c r="E609" s="56">
        <v>30.018999999999998</v>
      </c>
      <c r="F609" s="56">
        <v>18.374000000000002</v>
      </c>
      <c r="G609" s="56">
        <v>6.1850000000000005</v>
      </c>
      <c r="H609" s="56"/>
      <c r="I609" s="56">
        <v>9.7959999999999994</v>
      </c>
    </row>
    <row r="610" spans="1:9" s="20" customFormat="1" ht="9" customHeight="1">
      <c r="A610" s="21" t="s">
        <v>25</v>
      </c>
      <c r="B610" s="56">
        <v>100.44799999999999</v>
      </c>
      <c r="C610" s="56"/>
      <c r="D610" s="56">
        <f t="shared" si="16"/>
        <v>81.694999999999993</v>
      </c>
      <c r="E610" s="56">
        <v>54.609999999999992</v>
      </c>
      <c r="F610" s="56">
        <v>12.017000000000001</v>
      </c>
      <c r="G610" s="56">
        <v>15.068000000000001</v>
      </c>
      <c r="H610" s="56"/>
      <c r="I610" s="56">
        <v>10.968000000000002</v>
      </c>
    </row>
    <row r="611" spans="1:9" s="20" customFormat="1" ht="9" customHeight="1">
      <c r="A611" s="21" t="s">
        <v>26</v>
      </c>
      <c r="B611" s="56">
        <v>101.84600000000002</v>
      </c>
      <c r="C611" s="56"/>
      <c r="D611" s="56">
        <f t="shared" si="16"/>
        <v>420.99599999999998</v>
      </c>
      <c r="E611" s="56">
        <v>34.680999999999997</v>
      </c>
      <c r="F611" s="56">
        <v>366.97699999999998</v>
      </c>
      <c r="G611" s="56">
        <v>19.338000000000001</v>
      </c>
      <c r="H611" s="56"/>
      <c r="I611" s="56">
        <v>42.913999999999994</v>
      </c>
    </row>
    <row r="612" spans="1:9" s="20" customFormat="1" ht="9" customHeight="1">
      <c r="A612" s="23" t="s">
        <v>27</v>
      </c>
      <c r="B612" s="58">
        <v>393.19399999999996</v>
      </c>
      <c r="C612" s="58"/>
      <c r="D612" s="58">
        <f t="shared" si="16"/>
        <v>353.64500000000004</v>
      </c>
      <c r="E612" s="58">
        <v>250.52700000000004</v>
      </c>
      <c r="F612" s="58">
        <v>23.847000000000001</v>
      </c>
      <c r="G612" s="58">
        <v>79.271000000000001</v>
      </c>
      <c r="H612" s="58"/>
      <c r="I612" s="58">
        <v>8.7850000000000001</v>
      </c>
    </row>
    <row r="613" spans="1:9" s="20" customFormat="1" ht="9" customHeight="1">
      <c r="A613" s="21" t="s">
        <v>28</v>
      </c>
      <c r="B613" s="56">
        <v>193.08899999999997</v>
      </c>
      <c r="C613" s="56"/>
      <c r="D613" s="56">
        <f t="shared" si="16"/>
        <v>227.614</v>
      </c>
      <c r="E613" s="56">
        <v>120.126</v>
      </c>
      <c r="F613" s="56">
        <v>51.887</v>
      </c>
      <c r="G613" s="56">
        <v>55.600999999999999</v>
      </c>
      <c r="H613" s="56"/>
      <c r="I613" s="56">
        <v>18.570000000000004</v>
      </c>
    </row>
    <row r="614" spans="1:9" s="20" customFormat="1" ht="9" customHeight="1">
      <c r="A614" s="21" t="s">
        <v>29</v>
      </c>
      <c r="B614" s="56">
        <v>179.26100000000002</v>
      </c>
      <c r="C614" s="56"/>
      <c r="D614" s="56">
        <f t="shared" si="16"/>
        <v>93.346999999999994</v>
      </c>
      <c r="E614" s="56">
        <v>27.970999999999997</v>
      </c>
      <c r="F614" s="56">
        <v>41.756999999999998</v>
      </c>
      <c r="G614" s="56">
        <v>23.619</v>
      </c>
      <c r="H614" s="56"/>
      <c r="I614" s="56">
        <v>13.818999999999999</v>
      </c>
    </row>
    <row r="615" spans="1:9" s="20" customFormat="1" ht="9" customHeight="1">
      <c r="A615" s="21" t="s">
        <v>30</v>
      </c>
      <c r="B615" s="56">
        <v>17.247</v>
      </c>
      <c r="C615" s="56"/>
      <c r="D615" s="56">
        <f t="shared" si="16"/>
        <v>61.25</v>
      </c>
      <c r="E615" s="56">
        <v>44.442</v>
      </c>
      <c r="F615" s="56">
        <v>7.2979999999999992</v>
      </c>
      <c r="G615" s="56">
        <v>9.51</v>
      </c>
      <c r="H615" s="56"/>
      <c r="I615" s="56">
        <v>26.033999999999999</v>
      </c>
    </row>
    <row r="616" spans="1:9" s="20" customFormat="1" ht="9" customHeight="1">
      <c r="A616" s="23" t="s">
        <v>31</v>
      </c>
      <c r="B616" s="58">
        <v>366.15499999999997</v>
      </c>
      <c r="C616" s="58"/>
      <c r="D616" s="58">
        <f t="shared" si="16"/>
        <v>908.52099999999996</v>
      </c>
      <c r="E616" s="58">
        <v>176.953</v>
      </c>
      <c r="F616" s="58">
        <v>682.25400000000002</v>
      </c>
      <c r="G616" s="58">
        <v>49.314</v>
      </c>
      <c r="H616" s="58"/>
      <c r="I616" s="58">
        <v>16.497000000000003</v>
      </c>
    </row>
    <row r="617" spans="1:9" s="20" customFormat="1" ht="9" customHeight="1">
      <c r="A617" s="21" t="s">
        <v>32</v>
      </c>
      <c r="B617" s="56">
        <v>130.916</v>
      </c>
      <c r="C617" s="56"/>
      <c r="D617" s="56">
        <f t="shared" si="16"/>
        <v>615.25999999999988</v>
      </c>
      <c r="E617" s="56">
        <v>40.703999999999994</v>
      </c>
      <c r="F617" s="56">
        <v>533.97799999999995</v>
      </c>
      <c r="G617" s="56">
        <v>40.578000000000003</v>
      </c>
      <c r="H617" s="56"/>
      <c r="I617" s="56">
        <v>12.886000000000001</v>
      </c>
    </row>
    <row r="618" spans="1:9" s="20" customFormat="1" ht="9" customHeight="1">
      <c r="A618" s="21" t="s">
        <v>33</v>
      </c>
      <c r="B618" s="56">
        <v>101.88499999999999</v>
      </c>
      <c r="C618" s="56"/>
      <c r="D618" s="56">
        <f t="shared" si="16"/>
        <v>330.03299999999996</v>
      </c>
      <c r="E618" s="56">
        <v>48.484000000000002</v>
      </c>
      <c r="F618" s="56">
        <v>250.19499999999999</v>
      </c>
      <c r="G618" s="56">
        <v>31.353999999999999</v>
      </c>
      <c r="H618" s="56"/>
      <c r="I618" s="56">
        <v>14.749999999999998</v>
      </c>
    </row>
    <row r="619" spans="1:9" s="20" customFormat="1" ht="9" customHeight="1">
      <c r="A619" s="21" t="s">
        <v>34</v>
      </c>
      <c r="B619" s="56">
        <v>25.375</v>
      </c>
      <c r="C619" s="56"/>
      <c r="D619" s="56">
        <f t="shared" si="16"/>
        <v>116.17099999999999</v>
      </c>
      <c r="E619" s="56">
        <v>76.468999999999994</v>
      </c>
      <c r="F619" s="56">
        <v>31.85</v>
      </c>
      <c r="G619" s="56">
        <v>7.8520000000000003</v>
      </c>
      <c r="H619" s="56"/>
      <c r="I619" s="56">
        <v>16.542000000000002</v>
      </c>
    </row>
    <row r="620" spans="1:9" s="20" customFormat="1" ht="9" customHeight="1">
      <c r="A620" s="23" t="s">
        <v>35</v>
      </c>
      <c r="B620" s="58">
        <v>190.88899999999998</v>
      </c>
      <c r="C620" s="58"/>
      <c r="D620" s="58">
        <f t="shared" si="16"/>
        <v>295.51599999999996</v>
      </c>
      <c r="E620" s="58">
        <v>73.953000000000003</v>
      </c>
      <c r="F620" s="58">
        <v>195.94899999999998</v>
      </c>
      <c r="G620" s="58">
        <v>25.614000000000001</v>
      </c>
      <c r="H620" s="58"/>
      <c r="I620" s="58">
        <v>27.676000000000002</v>
      </c>
    </row>
    <row r="621" spans="1:9" s="20" customFormat="1" ht="9" customHeight="1">
      <c r="A621" s="21" t="s">
        <v>36</v>
      </c>
      <c r="B621" s="56">
        <v>18.733000000000001</v>
      </c>
      <c r="C621" s="56"/>
      <c r="D621" s="56">
        <f t="shared" si="16"/>
        <v>29.067999999999998</v>
      </c>
      <c r="E621" s="56">
        <v>6.5250000000000004</v>
      </c>
      <c r="F621" s="56">
        <v>4.9789999999999992</v>
      </c>
      <c r="G621" s="56">
        <v>17.564</v>
      </c>
      <c r="H621" s="56"/>
      <c r="I621" s="56">
        <v>2.7520000000000002</v>
      </c>
    </row>
    <row r="622" spans="1:9" s="20" customFormat="1" ht="9" customHeight="1">
      <c r="A622" s="21" t="s">
        <v>37</v>
      </c>
      <c r="B622" s="56">
        <v>208.55599999999998</v>
      </c>
      <c r="C622" s="56"/>
      <c r="D622" s="56">
        <f t="shared" si="16"/>
        <v>405.85800000000006</v>
      </c>
      <c r="E622" s="56">
        <v>250.56800000000001</v>
      </c>
      <c r="F622" s="56">
        <v>63.245999999999995</v>
      </c>
      <c r="G622" s="56">
        <v>92.044000000000011</v>
      </c>
      <c r="H622" s="56"/>
      <c r="I622" s="56">
        <v>20.706000000000003</v>
      </c>
    </row>
    <row r="623" spans="1:9" s="20" customFormat="1" ht="9" customHeight="1">
      <c r="A623" s="21" t="s">
        <v>38</v>
      </c>
      <c r="B623" s="56">
        <v>17.916</v>
      </c>
      <c r="C623" s="56"/>
      <c r="D623" s="56">
        <f t="shared" si="16"/>
        <v>61.604999999999997</v>
      </c>
      <c r="E623" s="56">
        <v>41.785999999999994</v>
      </c>
      <c r="F623" s="56">
        <v>8.6549999999999994</v>
      </c>
      <c r="G623" s="56">
        <v>11.164000000000001</v>
      </c>
      <c r="H623" s="56"/>
      <c r="I623" s="56">
        <v>40.29</v>
      </c>
    </row>
    <row r="624" spans="1:9" s="20" customFormat="1" ht="9" customHeight="1">
      <c r="A624" s="23" t="s">
        <v>39</v>
      </c>
      <c r="B624" s="58">
        <v>181.57000000000002</v>
      </c>
      <c r="C624" s="58"/>
      <c r="D624" s="58">
        <f t="shared" si="16"/>
        <v>130.21600000000001</v>
      </c>
      <c r="E624" s="58">
        <v>30.62</v>
      </c>
      <c r="F624" s="58">
        <v>68.19</v>
      </c>
      <c r="G624" s="58">
        <v>31.405999999999999</v>
      </c>
      <c r="H624" s="58"/>
      <c r="I624" s="58">
        <v>5.8019999999999996</v>
      </c>
    </row>
    <row r="625" spans="1:31" s="20" customFormat="1" ht="9" customHeight="1">
      <c r="A625" s="60"/>
      <c r="B625" s="62"/>
      <c r="C625" s="62"/>
      <c r="D625" s="62"/>
      <c r="E625" s="62"/>
      <c r="F625" s="62"/>
      <c r="G625" s="62"/>
      <c r="H625" s="62"/>
      <c r="I625" s="62"/>
      <c r="J625" s="81"/>
      <c r="K625" s="81"/>
      <c r="L625" s="81"/>
      <c r="M625" s="81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</row>
    <row r="626" spans="1:31" ht="8.65" customHeight="1">
      <c r="A626" s="17" t="s">
        <v>89</v>
      </c>
      <c r="B626" s="52"/>
      <c r="C626" s="52"/>
      <c r="D626" s="52"/>
      <c r="E626" s="52"/>
      <c r="F626" s="52"/>
      <c r="G626" s="52"/>
      <c r="H626" s="52"/>
      <c r="I626" s="52"/>
    </row>
    <row r="627" spans="1:31" s="20" customFormat="1" ht="9" customHeight="1">
      <c r="A627" s="51" t="s">
        <v>7</v>
      </c>
      <c r="B627" s="52">
        <f>SUM(B629:B660)</f>
        <v>4848.2030000000004</v>
      </c>
      <c r="C627" s="52"/>
      <c r="D627" s="52">
        <f>SUM(D629:D660)</f>
        <v>9945.5899999999947</v>
      </c>
      <c r="E627" s="52">
        <f>SUM(E629:E660)</f>
        <v>1935.1369999999995</v>
      </c>
      <c r="F627" s="52">
        <f>SUM(F629:F660)</f>
        <v>5734.4909999999973</v>
      </c>
      <c r="G627" s="52">
        <f>SUM(G629:G660)</f>
        <v>2275.9620000000004</v>
      </c>
      <c r="H627" s="52"/>
      <c r="I627" s="52">
        <f>SUM(I629:I660)</f>
        <v>313.25</v>
      </c>
    </row>
    <row r="628" spans="1:31" s="20" customFormat="1" ht="3.95" customHeight="1">
      <c r="A628" s="51"/>
      <c r="B628" s="52"/>
      <c r="C628" s="52"/>
      <c r="D628" s="52"/>
      <c r="E628" s="52"/>
      <c r="F628" s="52"/>
      <c r="G628" s="52"/>
      <c r="H628" s="52"/>
      <c r="I628" s="52"/>
    </row>
    <row r="629" spans="1:31" s="20" customFormat="1" ht="9" customHeight="1">
      <c r="A629" s="21" t="s">
        <v>8</v>
      </c>
      <c r="B629" s="55">
        <v>58.598000000000006</v>
      </c>
      <c r="C629" s="55"/>
      <c r="D629" s="55">
        <f t="shared" ref="D629:D660" si="17">SUM(E629:G629)</f>
        <v>136.93899999999999</v>
      </c>
      <c r="E629" s="55">
        <v>5.2749999999999995</v>
      </c>
      <c r="F629" s="55">
        <v>108.62599999999999</v>
      </c>
      <c r="G629" s="55">
        <v>23.038</v>
      </c>
      <c r="H629" s="55"/>
      <c r="I629" s="55">
        <v>2.891</v>
      </c>
    </row>
    <row r="630" spans="1:31" s="20" customFormat="1" ht="9" customHeight="1">
      <c r="A630" s="21" t="s">
        <v>9</v>
      </c>
      <c r="B630" s="56">
        <v>130.322</v>
      </c>
      <c r="C630" s="56"/>
      <c r="D630" s="56">
        <f t="shared" si="17"/>
        <v>234.65100000000001</v>
      </c>
      <c r="E630" s="56">
        <v>66.733999999999995</v>
      </c>
      <c r="F630" s="56">
        <v>133.08000000000001</v>
      </c>
      <c r="G630" s="56">
        <v>34.836999999999996</v>
      </c>
      <c r="H630" s="56"/>
      <c r="I630" s="56">
        <v>12.397000000000002</v>
      </c>
    </row>
    <row r="631" spans="1:31" s="20" customFormat="1" ht="9" customHeight="1">
      <c r="A631" s="21" t="s">
        <v>10</v>
      </c>
      <c r="B631" s="56">
        <v>14.556999999999999</v>
      </c>
      <c r="C631" s="56"/>
      <c r="D631" s="56">
        <f t="shared" si="17"/>
        <v>94.885000000000005</v>
      </c>
      <c r="E631" s="56">
        <v>24.358999999999998</v>
      </c>
      <c r="F631" s="56">
        <v>53.493000000000002</v>
      </c>
      <c r="G631" s="56">
        <v>17.033000000000001</v>
      </c>
      <c r="H631" s="56"/>
      <c r="I631" s="56">
        <v>2.294</v>
      </c>
    </row>
    <row r="632" spans="1:31" s="20" customFormat="1" ht="9" customHeight="1">
      <c r="A632" s="23" t="s">
        <v>11</v>
      </c>
      <c r="B632" s="58">
        <v>24.538</v>
      </c>
      <c r="C632" s="58"/>
      <c r="D632" s="58">
        <f t="shared" si="17"/>
        <v>216.56899999999999</v>
      </c>
      <c r="E632" s="58">
        <v>42.353999999999999</v>
      </c>
      <c r="F632" s="58">
        <v>135.274</v>
      </c>
      <c r="G632" s="58">
        <v>38.940999999999995</v>
      </c>
      <c r="H632" s="58"/>
      <c r="I632" s="58">
        <v>2.1969999999999996</v>
      </c>
    </row>
    <row r="633" spans="1:31" s="20" customFormat="1" ht="9" customHeight="1">
      <c r="A633" s="21" t="s">
        <v>12</v>
      </c>
      <c r="B633" s="56">
        <v>54.954000000000001</v>
      </c>
      <c r="C633" s="56"/>
      <c r="D633" s="56">
        <f t="shared" si="17"/>
        <v>272.178</v>
      </c>
      <c r="E633" s="56">
        <v>29.123999999999995</v>
      </c>
      <c r="F633" s="56">
        <v>182.297</v>
      </c>
      <c r="G633" s="56">
        <v>60.756999999999991</v>
      </c>
      <c r="H633" s="56"/>
      <c r="I633" s="56">
        <v>13.489999999999998</v>
      </c>
    </row>
    <row r="634" spans="1:31" s="20" customFormat="1" ht="9" customHeight="1">
      <c r="A634" s="21" t="s">
        <v>13</v>
      </c>
      <c r="B634" s="56">
        <v>51.888999999999996</v>
      </c>
      <c r="C634" s="56"/>
      <c r="D634" s="56">
        <f t="shared" si="17"/>
        <v>118.164</v>
      </c>
      <c r="E634" s="56">
        <v>9.7560000000000002</v>
      </c>
      <c r="F634" s="56">
        <v>92.858999999999995</v>
      </c>
      <c r="G634" s="56">
        <v>15.549000000000001</v>
      </c>
      <c r="H634" s="56"/>
      <c r="I634" s="56">
        <v>1.8559999999999999</v>
      </c>
    </row>
    <row r="635" spans="1:31" s="20" customFormat="1" ht="9" customHeight="1">
      <c r="A635" s="21" t="s">
        <v>14</v>
      </c>
      <c r="B635" s="56">
        <v>172.57999999999998</v>
      </c>
      <c r="C635" s="56"/>
      <c r="D635" s="56">
        <f t="shared" si="17"/>
        <v>374.815</v>
      </c>
      <c r="E635" s="56">
        <v>128.714</v>
      </c>
      <c r="F635" s="56">
        <v>53.311000000000007</v>
      </c>
      <c r="G635" s="56">
        <v>192.79</v>
      </c>
      <c r="H635" s="56"/>
      <c r="I635" s="56">
        <v>3.6439999999999992</v>
      </c>
    </row>
    <row r="636" spans="1:31" s="20" customFormat="1" ht="9" customHeight="1">
      <c r="A636" s="23" t="s">
        <v>15</v>
      </c>
      <c r="B636" s="58">
        <v>128.12800000000001</v>
      </c>
      <c r="C636" s="58"/>
      <c r="D636" s="58">
        <f t="shared" si="17"/>
        <v>413.73799999999989</v>
      </c>
      <c r="E636" s="58">
        <v>47.001000000000005</v>
      </c>
      <c r="F636" s="58">
        <v>314.93099999999993</v>
      </c>
      <c r="G636" s="58">
        <v>51.805999999999997</v>
      </c>
      <c r="H636" s="58"/>
      <c r="I636" s="58">
        <v>9.879999999999999</v>
      </c>
    </row>
    <row r="637" spans="1:31" s="20" customFormat="1" ht="9" customHeight="1">
      <c r="A637" s="21" t="s">
        <v>16</v>
      </c>
      <c r="B637" s="56">
        <v>24.727999999999998</v>
      </c>
      <c r="C637" s="56"/>
      <c r="D637" s="56">
        <f t="shared" si="17"/>
        <v>229.45800000000003</v>
      </c>
      <c r="E637" s="56">
        <v>17.678999999999998</v>
      </c>
      <c r="F637" s="56">
        <v>146.01900000000001</v>
      </c>
      <c r="G637" s="56">
        <v>65.760000000000005</v>
      </c>
      <c r="H637" s="56"/>
      <c r="I637" s="56">
        <v>64.320999999999998</v>
      </c>
    </row>
    <row r="638" spans="1:31" s="20" customFormat="1" ht="9" customHeight="1">
      <c r="A638" s="21" t="s">
        <v>17</v>
      </c>
      <c r="B638" s="56">
        <v>288.67700000000002</v>
      </c>
      <c r="C638" s="56"/>
      <c r="D638" s="56">
        <f t="shared" si="17"/>
        <v>464.55700000000002</v>
      </c>
      <c r="E638" s="56">
        <v>60.284999999999989</v>
      </c>
      <c r="F638" s="56">
        <v>355.70000000000005</v>
      </c>
      <c r="G638" s="56">
        <v>48.571999999999996</v>
      </c>
      <c r="H638" s="56"/>
      <c r="I638" s="56">
        <v>2.3740000000000001</v>
      </c>
    </row>
    <row r="639" spans="1:31" s="20" customFormat="1" ht="9" customHeight="1">
      <c r="A639" s="21" t="s">
        <v>18</v>
      </c>
      <c r="B639" s="56">
        <v>165.39600000000002</v>
      </c>
      <c r="C639" s="56"/>
      <c r="D639" s="56">
        <f t="shared" si="17"/>
        <v>676.34100000000001</v>
      </c>
      <c r="E639" s="56">
        <v>40.698999999999998</v>
      </c>
      <c r="F639" s="56">
        <v>601.74900000000002</v>
      </c>
      <c r="G639" s="56">
        <v>33.893000000000001</v>
      </c>
      <c r="H639" s="56"/>
      <c r="I639" s="56">
        <v>11.683999999999999</v>
      </c>
    </row>
    <row r="640" spans="1:31" s="20" customFormat="1" ht="9" customHeight="1">
      <c r="A640" s="23" t="s">
        <v>19</v>
      </c>
      <c r="B640" s="58">
        <v>306.45700000000005</v>
      </c>
      <c r="C640" s="58"/>
      <c r="D640" s="58">
        <f t="shared" si="17"/>
        <v>987.45900000000006</v>
      </c>
      <c r="E640" s="58">
        <v>112.21600000000001</v>
      </c>
      <c r="F640" s="58">
        <v>759.48400000000004</v>
      </c>
      <c r="G640" s="58">
        <v>115.759</v>
      </c>
      <c r="H640" s="58"/>
      <c r="I640" s="58">
        <v>3.5409999999999995</v>
      </c>
    </row>
    <row r="641" spans="1:9" s="20" customFormat="1" ht="9" customHeight="1">
      <c r="A641" s="21" t="s">
        <v>20</v>
      </c>
      <c r="B641" s="56">
        <v>159.71799999999999</v>
      </c>
      <c r="C641" s="56"/>
      <c r="D641" s="56">
        <f t="shared" si="17"/>
        <v>858.21800000000007</v>
      </c>
      <c r="E641" s="56">
        <v>93.02300000000001</v>
      </c>
      <c r="F641" s="56">
        <v>689.10900000000004</v>
      </c>
      <c r="G641" s="56">
        <v>76.085999999999999</v>
      </c>
      <c r="H641" s="56"/>
      <c r="I641" s="56">
        <v>3.8029999999999999</v>
      </c>
    </row>
    <row r="642" spans="1:9" s="20" customFormat="1" ht="9" customHeight="1">
      <c r="A642" s="21" t="s">
        <v>21</v>
      </c>
      <c r="B642" s="56">
        <v>385.47800000000001</v>
      </c>
      <c r="C642" s="56"/>
      <c r="D642" s="56">
        <f t="shared" si="17"/>
        <v>173.82999999999998</v>
      </c>
      <c r="E642" s="56">
        <v>43.861999999999995</v>
      </c>
      <c r="F642" s="56">
        <v>52.737000000000002</v>
      </c>
      <c r="G642" s="56">
        <v>77.230999999999995</v>
      </c>
      <c r="H642" s="56"/>
      <c r="I642" s="56">
        <v>12.939</v>
      </c>
    </row>
    <row r="643" spans="1:9" s="20" customFormat="1" ht="9" customHeight="1">
      <c r="A643" s="21" t="s">
        <v>22</v>
      </c>
      <c r="B643" s="56">
        <v>141.77100000000002</v>
      </c>
      <c r="C643" s="56"/>
      <c r="D643" s="56">
        <f t="shared" si="17"/>
        <v>449.82</v>
      </c>
      <c r="E643" s="56">
        <v>41.17</v>
      </c>
      <c r="F643" s="56">
        <v>150.96099999999998</v>
      </c>
      <c r="G643" s="56">
        <v>257.68900000000002</v>
      </c>
      <c r="H643" s="56"/>
      <c r="I643" s="56">
        <v>33.186000000000007</v>
      </c>
    </row>
    <row r="644" spans="1:9" s="20" customFormat="1" ht="9" customHeight="1">
      <c r="A644" s="23" t="s">
        <v>23</v>
      </c>
      <c r="B644" s="58">
        <v>351.49099999999999</v>
      </c>
      <c r="C644" s="58"/>
      <c r="D644" s="58">
        <f t="shared" si="17"/>
        <v>207.33499999999998</v>
      </c>
      <c r="E644" s="58">
        <v>51.202999999999996</v>
      </c>
      <c r="F644" s="58">
        <v>63.942</v>
      </c>
      <c r="G644" s="58">
        <v>92.19</v>
      </c>
      <c r="H644" s="58"/>
      <c r="I644" s="58">
        <v>4.8669999999999991</v>
      </c>
    </row>
    <row r="645" spans="1:9" s="20" customFormat="1" ht="9" customHeight="1">
      <c r="A645" s="21" t="s">
        <v>24</v>
      </c>
      <c r="B645" s="56">
        <v>135.19800000000001</v>
      </c>
      <c r="C645" s="56"/>
      <c r="D645" s="56">
        <f t="shared" si="17"/>
        <v>49.873999999999995</v>
      </c>
      <c r="E645" s="56">
        <v>24.205999999999996</v>
      </c>
      <c r="F645" s="56">
        <v>19.177</v>
      </c>
      <c r="G645" s="56">
        <v>6.4910000000000014</v>
      </c>
      <c r="H645" s="56"/>
      <c r="I645" s="56">
        <v>3.4289999999999994</v>
      </c>
    </row>
    <row r="646" spans="1:9" s="20" customFormat="1" ht="9" customHeight="1">
      <c r="A646" s="21" t="s">
        <v>25</v>
      </c>
      <c r="B646" s="56">
        <v>95.841999999999999</v>
      </c>
      <c r="C646" s="56"/>
      <c r="D646" s="56">
        <f t="shared" si="17"/>
        <v>86.298000000000002</v>
      </c>
      <c r="E646" s="56">
        <v>41.160999999999994</v>
      </c>
      <c r="F646" s="56">
        <v>11.66</v>
      </c>
      <c r="G646" s="56">
        <v>33.477000000000004</v>
      </c>
      <c r="H646" s="56"/>
      <c r="I646" s="56">
        <v>2.605</v>
      </c>
    </row>
    <row r="647" spans="1:9" s="20" customFormat="1" ht="9" customHeight="1">
      <c r="A647" s="21" t="s">
        <v>26</v>
      </c>
      <c r="B647" s="56">
        <v>112.99399999999999</v>
      </c>
      <c r="C647" s="56"/>
      <c r="D647" s="56">
        <f t="shared" si="17"/>
        <v>260.57</v>
      </c>
      <c r="E647" s="56">
        <v>28.549999999999997</v>
      </c>
      <c r="F647" s="56">
        <v>189.90899999999999</v>
      </c>
      <c r="G647" s="56">
        <v>42.110999999999997</v>
      </c>
      <c r="H647" s="56"/>
      <c r="I647" s="56">
        <v>15.257</v>
      </c>
    </row>
    <row r="648" spans="1:9" s="20" customFormat="1" ht="9" customHeight="1">
      <c r="A648" s="23" t="s">
        <v>27</v>
      </c>
      <c r="B648" s="58">
        <v>390.69899999999996</v>
      </c>
      <c r="C648" s="58"/>
      <c r="D648" s="58">
        <f t="shared" si="17"/>
        <v>417.29300000000001</v>
      </c>
      <c r="E648" s="58">
        <v>212.50700000000001</v>
      </c>
      <c r="F648" s="58">
        <v>27.977</v>
      </c>
      <c r="G648" s="58">
        <v>176.80900000000003</v>
      </c>
      <c r="H648" s="58"/>
      <c r="I648" s="58">
        <v>2.99</v>
      </c>
    </row>
    <row r="649" spans="1:9" s="20" customFormat="1" ht="9" customHeight="1">
      <c r="A649" s="21" t="s">
        <v>28</v>
      </c>
      <c r="B649" s="56">
        <v>176.113</v>
      </c>
      <c r="C649" s="56"/>
      <c r="D649" s="56">
        <f t="shared" si="17"/>
        <v>276.59699999999998</v>
      </c>
      <c r="E649" s="56">
        <v>107.8</v>
      </c>
      <c r="F649" s="56">
        <v>41.237000000000009</v>
      </c>
      <c r="G649" s="56">
        <v>127.55999999999999</v>
      </c>
      <c r="H649" s="56"/>
      <c r="I649" s="56">
        <v>5.8350000000000009</v>
      </c>
    </row>
    <row r="650" spans="1:9" s="20" customFormat="1" ht="9" customHeight="1">
      <c r="A650" s="21" t="s">
        <v>29</v>
      </c>
      <c r="B650" s="56">
        <v>205.511</v>
      </c>
      <c r="C650" s="56"/>
      <c r="D650" s="56">
        <f t="shared" si="17"/>
        <v>74.253000000000014</v>
      </c>
      <c r="E650" s="56">
        <v>24.943000000000001</v>
      </c>
      <c r="F650" s="56">
        <v>8.4809999999999999</v>
      </c>
      <c r="G650" s="56">
        <v>40.829000000000008</v>
      </c>
      <c r="H650" s="56"/>
      <c r="I650" s="56">
        <v>4.6419999999999995</v>
      </c>
    </row>
    <row r="651" spans="1:9" s="20" customFormat="1" ht="9" customHeight="1">
      <c r="A651" s="21" t="s">
        <v>30</v>
      </c>
      <c r="B651" s="56">
        <v>15.683000000000002</v>
      </c>
      <c r="C651" s="56"/>
      <c r="D651" s="56">
        <f t="shared" si="17"/>
        <v>88.191000000000003</v>
      </c>
      <c r="E651" s="56">
        <v>38.849999999999994</v>
      </c>
      <c r="F651" s="56">
        <v>8.2590000000000003</v>
      </c>
      <c r="G651" s="56">
        <v>41.082000000000001</v>
      </c>
      <c r="H651" s="56"/>
      <c r="I651" s="56">
        <v>15.5</v>
      </c>
    </row>
    <row r="652" spans="1:9" s="20" customFormat="1" ht="9" customHeight="1">
      <c r="A652" s="23" t="s">
        <v>31</v>
      </c>
      <c r="B652" s="58">
        <v>386.04600000000005</v>
      </c>
      <c r="C652" s="58"/>
      <c r="D652" s="58">
        <f t="shared" si="17"/>
        <v>815.90800000000013</v>
      </c>
      <c r="E652" s="58">
        <v>159.03900000000004</v>
      </c>
      <c r="F652" s="58">
        <v>592.35200000000009</v>
      </c>
      <c r="G652" s="58">
        <v>64.516999999999996</v>
      </c>
      <c r="H652" s="58"/>
      <c r="I652" s="58">
        <v>4.4750000000000005</v>
      </c>
    </row>
    <row r="653" spans="1:9" s="20" customFormat="1" ht="9" customHeight="1">
      <c r="A653" s="21" t="s">
        <v>32</v>
      </c>
      <c r="B653" s="56">
        <v>119.33199999999999</v>
      </c>
      <c r="C653" s="56"/>
      <c r="D653" s="56">
        <f t="shared" si="17"/>
        <v>629.94999999999993</v>
      </c>
      <c r="E653" s="56">
        <v>29.242000000000004</v>
      </c>
      <c r="F653" s="56">
        <v>530.07899999999995</v>
      </c>
      <c r="G653" s="56">
        <v>70.629000000000005</v>
      </c>
      <c r="H653" s="56"/>
      <c r="I653" s="56">
        <v>5.79</v>
      </c>
    </row>
    <row r="654" spans="1:9" s="20" customFormat="1" ht="9" customHeight="1">
      <c r="A654" s="21" t="s">
        <v>33</v>
      </c>
      <c r="B654" s="56">
        <v>104.40199999999997</v>
      </c>
      <c r="C654" s="56"/>
      <c r="D654" s="56">
        <f t="shared" si="17"/>
        <v>355.99200000000002</v>
      </c>
      <c r="E654" s="56">
        <v>44.649000000000001</v>
      </c>
      <c r="F654" s="56">
        <v>230.80200000000002</v>
      </c>
      <c r="G654" s="56">
        <v>80.540999999999983</v>
      </c>
      <c r="H654" s="56"/>
      <c r="I654" s="56">
        <v>11.856999999999999</v>
      </c>
    </row>
    <row r="655" spans="1:9" s="20" customFormat="1" ht="9" customHeight="1">
      <c r="A655" s="21" t="s">
        <v>34</v>
      </c>
      <c r="B655" s="56">
        <v>23.609000000000002</v>
      </c>
      <c r="C655" s="56"/>
      <c r="D655" s="56">
        <f t="shared" si="17"/>
        <v>118.402</v>
      </c>
      <c r="E655" s="56">
        <v>59.951000000000001</v>
      </c>
      <c r="F655" s="56">
        <v>23.753</v>
      </c>
      <c r="G655" s="56">
        <v>34.697999999999993</v>
      </c>
      <c r="H655" s="56"/>
      <c r="I655" s="56">
        <v>7.6789999999999994</v>
      </c>
    </row>
    <row r="656" spans="1:9" s="20" customFormat="1" ht="9" customHeight="1">
      <c r="A656" s="23" t="s">
        <v>35</v>
      </c>
      <c r="B656" s="58">
        <v>211.42399999999998</v>
      </c>
      <c r="C656" s="58"/>
      <c r="D656" s="58">
        <f t="shared" si="17"/>
        <v>150.87299999999999</v>
      </c>
      <c r="E656" s="58">
        <v>61.772999999999996</v>
      </c>
      <c r="F656" s="58">
        <v>42.819999999999993</v>
      </c>
      <c r="G656" s="58">
        <v>46.279999999999994</v>
      </c>
      <c r="H656" s="58"/>
      <c r="I656" s="58">
        <v>8.3460000000000001</v>
      </c>
    </row>
    <row r="657" spans="1:10" s="20" customFormat="1" ht="9" customHeight="1">
      <c r="A657" s="21" t="s">
        <v>36</v>
      </c>
      <c r="B657" s="56">
        <v>16.941000000000003</v>
      </c>
      <c r="C657" s="56"/>
      <c r="D657" s="56">
        <f t="shared" si="17"/>
        <v>59.05</v>
      </c>
      <c r="E657" s="56">
        <v>5.0459999999999994</v>
      </c>
      <c r="F657" s="56">
        <v>6.612000000000001</v>
      </c>
      <c r="G657" s="56">
        <v>47.391999999999996</v>
      </c>
      <c r="H657" s="56"/>
      <c r="I657" s="56">
        <v>1.107</v>
      </c>
    </row>
    <row r="658" spans="1:10" s="20" customFormat="1" ht="9" customHeight="1">
      <c r="A658" s="21" t="s">
        <v>37</v>
      </c>
      <c r="B658" s="56">
        <v>198.047</v>
      </c>
      <c r="C658" s="56"/>
      <c r="D658" s="56">
        <f t="shared" si="17"/>
        <v>452.51400000000001</v>
      </c>
      <c r="E658" s="56">
        <v>219.69200000000001</v>
      </c>
      <c r="F658" s="56">
        <v>50.664000000000001</v>
      </c>
      <c r="G658" s="56">
        <v>182.15800000000002</v>
      </c>
      <c r="H658" s="56"/>
      <c r="I658" s="56">
        <v>7.4769999999999994</v>
      </c>
    </row>
    <row r="659" spans="1:10" s="20" customFormat="1" ht="9" customHeight="1">
      <c r="A659" s="21" t="s">
        <v>38</v>
      </c>
      <c r="B659" s="56">
        <v>15.380999999999998</v>
      </c>
      <c r="C659" s="56"/>
      <c r="D659" s="56">
        <f t="shared" si="17"/>
        <v>82.263999999999982</v>
      </c>
      <c r="E659" s="56">
        <v>37.720999999999989</v>
      </c>
      <c r="F659" s="56">
        <v>15.741000000000001</v>
      </c>
      <c r="G659" s="56">
        <v>28.801999999999996</v>
      </c>
      <c r="H659" s="56"/>
      <c r="I659" s="56">
        <v>29.518000000000001</v>
      </c>
    </row>
    <row r="660" spans="1:10" s="20" customFormat="1" ht="9" customHeight="1">
      <c r="A660" s="23" t="s">
        <v>39</v>
      </c>
      <c r="B660" s="58">
        <v>181.69900000000001</v>
      </c>
      <c r="C660" s="58"/>
      <c r="D660" s="58">
        <f t="shared" si="17"/>
        <v>118.604</v>
      </c>
      <c r="E660" s="58">
        <v>26.553000000000001</v>
      </c>
      <c r="F660" s="58">
        <v>41.396000000000001</v>
      </c>
      <c r="G660" s="58">
        <v>50.655000000000001</v>
      </c>
      <c r="H660" s="58"/>
      <c r="I660" s="58">
        <v>1.379</v>
      </c>
    </row>
    <row r="661" spans="1:10" s="20" customFormat="1" ht="3" customHeight="1">
      <c r="A661" s="111"/>
      <c r="B661" s="112"/>
      <c r="C661" s="112"/>
      <c r="D661" s="112"/>
      <c r="E661" s="112"/>
      <c r="F661" s="112"/>
      <c r="G661" s="112"/>
      <c r="H661" s="112"/>
      <c r="I661" s="112"/>
    </row>
    <row r="662" spans="1:10" s="20" customFormat="1" ht="3" customHeight="1">
      <c r="A662" s="94"/>
      <c r="B662" s="95"/>
      <c r="C662" s="95"/>
      <c r="D662" s="95"/>
      <c r="E662" s="95"/>
      <c r="F662" s="95"/>
      <c r="G662" s="95"/>
      <c r="H662" s="95"/>
      <c r="I662" s="95"/>
    </row>
    <row r="663" spans="1:10" s="14" customFormat="1" ht="9.6" customHeight="1">
      <c r="A663" s="97" t="s">
        <v>79</v>
      </c>
      <c r="B663" s="96"/>
    </row>
    <row r="664" spans="1:10" s="14" customFormat="1" ht="9" customHeight="1">
      <c r="A664" s="99" t="s">
        <v>80</v>
      </c>
      <c r="B664" s="96"/>
    </row>
    <row r="665" spans="1:10" s="14" customFormat="1" ht="9" customHeight="1">
      <c r="A665" s="99" t="s">
        <v>81</v>
      </c>
      <c r="B665" s="96"/>
    </row>
    <row r="666" spans="1:10" s="14" customFormat="1" ht="9.6" customHeight="1">
      <c r="A666" s="99" t="s">
        <v>82</v>
      </c>
      <c r="B666" s="96"/>
    </row>
    <row r="667" spans="1:10" s="14" customFormat="1" ht="9.6" customHeight="1">
      <c r="A667" s="97" t="s">
        <v>90</v>
      </c>
      <c r="B667" s="96"/>
    </row>
    <row r="668" spans="1:10" ht="12.75" hidden="1">
      <c r="J668" s="36" t="s">
        <v>44</v>
      </c>
    </row>
    <row r="669" spans="1:10" s="101" customFormat="1" ht="13.7" hidden="1" customHeight="1">
      <c r="A669" s="36"/>
    </row>
    <row r="670" spans="1:10" s="101" customFormat="1" ht="13.7" hidden="1" customHeight="1">
      <c r="A670" s="36"/>
    </row>
    <row r="671" spans="1:10" s="101" customFormat="1" ht="13.7" hidden="1" customHeight="1">
      <c r="A671" s="97"/>
    </row>
    <row r="672" spans="1:10" s="101" customFormat="1" ht="13.7" hidden="1" customHeight="1">
      <c r="A672" s="99"/>
    </row>
    <row r="673" spans="1:1" s="101" customFormat="1" ht="13.7" hidden="1" customHeight="1">
      <c r="A673" s="99"/>
    </row>
    <row r="674" spans="1:1" s="101" customFormat="1" ht="13.7" hidden="1" customHeight="1">
      <c r="A674" s="97"/>
    </row>
  </sheetData>
  <sheetProtection sheet="1" objects="1" scenarios="1"/>
  <mergeCells count="6">
    <mergeCell ref="I9:I10"/>
    <mergeCell ref="A7:A11"/>
    <mergeCell ref="B7:B9"/>
    <mergeCell ref="E9:E11"/>
    <mergeCell ref="F9:F11"/>
    <mergeCell ref="G9:G11"/>
  </mergeCells>
  <hyperlinks>
    <hyperlink ref="I1" location="Índice!A1" display="Índice!A1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&amp;L&amp;10&amp;K000080INEGI. Anuario estadístico y geográfico por entidad federativa 2019.</oddHeader>
  </headerFooter>
  <rowBreaks count="8" manualBreakCount="8">
    <brk id="85" max="8" man="1"/>
    <brk id="157" max="8" man="1"/>
    <brk id="229" max="8" man="1"/>
    <brk id="301" max="9" man="1"/>
    <brk id="373" max="8" man="1"/>
    <brk id="445" max="8" man="1"/>
    <brk id="517" max="8" man="1"/>
    <brk id="589" max="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6"/>
  <sheetViews>
    <sheetView showGridLines="0" showRowColHeaders="0" zoomScale="130" zoomScaleNormal="130" workbookViewId="0">
      <pane xSplit="1" ySplit="6" topLeftCell="B7" activePane="bottomRight" state="frozen"/>
      <selection pane="topRight"/>
      <selection pane="bottomLeft"/>
      <selection pane="bottomRight"/>
    </sheetView>
  </sheetViews>
  <sheetFormatPr baseColWidth="10" defaultColWidth="0" defaultRowHeight="11.25" customHeight="1" zeroHeight="1"/>
  <cols>
    <col min="1" max="1" width="12.25" style="123" customWidth="1"/>
    <col min="2" max="2" width="4.625" style="123" customWidth="1"/>
    <col min="3" max="3" width="4.875" style="123" customWidth="1"/>
    <col min="4" max="4" width="5" style="123" customWidth="1"/>
    <col min="5" max="19" width="5.75" style="123" customWidth="1"/>
    <col min="20" max="20" width="0.625" style="121" customWidth="1"/>
    <col min="21" max="21" width="5.25" style="122" hidden="1" customWidth="1"/>
    <col min="22" max="23" width="17.125" style="122" hidden="1" customWidth="1"/>
    <col min="24" max="45" width="8" style="122" hidden="1" customWidth="1"/>
    <col min="46" max="16384" width="8" style="123" hidden="1"/>
  </cols>
  <sheetData>
    <row r="1" spans="1:45" s="114" customFormat="1" ht="12" customHeight="1">
      <c r="A1" s="113" t="s">
        <v>83</v>
      </c>
      <c r="G1" s="115"/>
      <c r="H1" s="115"/>
      <c r="I1" s="115"/>
      <c r="J1" s="116"/>
      <c r="K1" s="116"/>
      <c r="L1" s="116"/>
      <c r="M1" s="116"/>
      <c r="N1" s="116"/>
      <c r="O1" s="116"/>
      <c r="P1" s="116"/>
      <c r="Q1" s="116"/>
      <c r="R1" s="3"/>
      <c r="S1" s="3" t="s">
        <v>196</v>
      </c>
      <c r="U1" s="117"/>
      <c r="V1" s="117"/>
      <c r="W1" s="118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</row>
    <row r="2" spans="1:45" s="114" customFormat="1" ht="12" customHeight="1">
      <c r="A2" s="119" t="s">
        <v>48</v>
      </c>
      <c r="U2" s="117"/>
      <c r="V2" s="117"/>
      <c r="W2" s="118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</row>
    <row r="3" spans="1:45" ht="3" customHeight="1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4" spans="1:45" ht="3" customHeight="1">
      <c r="A4" s="122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</row>
    <row r="5" spans="1:45" s="130" customFormat="1" ht="9.9499999999999993" customHeight="1">
      <c r="A5" s="125" t="s">
        <v>4</v>
      </c>
      <c r="B5" s="126">
        <v>2001</v>
      </c>
      <c r="C5" s="126">
        <v>2002</v>
      </c>
      <c r="D5" s="126">
        <v>2003</v>
      </c>
      <c r="E5" s="126">
        <v>2004</v>
      </c>
      <c r="F5" s="126">
        <v>2005</v>
      </c>
      <c r="G5" s="126">
        <v>2006</v>
      </c>
      <c r="H5" s="126">
        <v>2007</v>
      </c>
      <c r="I5" s="126">
        <v>2008</v>
      </c>
      <c r="J5" s="126">
        <v>2009</v>
      </c>
      <c r="K5" s="126">
        <v>2010</v>
      </c>
      <c r="L5" s="126">
        <v>2011</v>
      </c>
      <c r="M5" s="126">
        <v>2012</v>
      </c>
      <c r="N5" s="126" t="s">
        <v>85</v>
      </c>
      <c r="O5" s="126">
        <v>2014</v>
      </c>
      <c r="P5" s="126">
        <v>2015</v>
      </c>
      <c r="Q5" s="126">
        <v>2016</v>
      </c>
      <c r="R5" s="126">
        <v>2017</v>
      </c>
      <c r="S5" s="126" t="s">
        <v>89</v>
      </c>
      <c r="T5" s="127"/>
      <c r="U5" s="128"/>
      <c r="V5" s="128"/>
      <c r="W5" s="128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8"/>
      <c r="AK5" s="128"/>
      <c r="AL5" s="128"/>
      <c r="AM5" s="128"/>
      <c r="AN5" s="128"/>
      <c r="AO5" s="128"/>
      <c r="AP5" s="128"/>
      <c r="AQ5" s="128"/>
      <c r="AR5" s="128"/>
      <c r="AS5" s="128"/>
    </row>
    <row r="6" spans="1:45" ht="3" customHeight="1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</row>
    <row r="7" spans="1:45" ht="3" customHeight="1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</row>
    <row r="8" spans="1:45" s="134" customFormat="1" ht="9" customHeight="1">
      <c r="A8" s="132" t="s">
        <v>7</v>
      </c>
      <c r="B8" s="133">
        <f t="shared" ref="B8:S8" si="0">SUM(B10:B41)</f>
        <v>12463</v>
      </c>
      <c r="C8" s="133">
        <f t="shared" si="0"/>
        <v>12606</v>
      </c>
      <c r="D8" s="133">
        <f t="shared" si="0"/>
        <v>13201</v>
      </c>
      <c r="E8" s="133">
        <f t="shared" si="0"/>
        <v>13441</v>
      </c>
      <c r="F8" s="133">
        <f t="shared" si="0"/>
        <v>13839</v>
      </c>
      <c r="G8" s="133">
        <f t="shared" si="0"/>
        <v>14738</v>
      </c>
      <c r="H8" s="133">
        <f t="shared" si="0"/>
        <v>14780</v>
      </c>
      <c r="I8" s="133">
        <f t="shared" si="0"/>
        <v>13337</v>
      </c>
      <c r="J8" s="133">
        <f t="shared" si="0"/>
        <v>13092</v>
      </c>
      <c r="K8" s="133">
        <f t="shared" si="0"/>
        <v>12790</v>
      </c>
      <c r="L8" s="133">
        <f t="shared" si="0"/>
        <v>12815</v>
      </c>
      <c r="M8" s="133">
        <f t="shared" si="0"/>
        <v>12867</v>
      </c>
      <c r="N8" s="133">
        <f t="shared" si="0"/>
        <v>3386</v>
      </c>
      <c r="O8" s="133">
        <f t="shared" si="0"/>
        <v>7199</v>
      </c>
      <c r="P8" s="133">
        <f t="shared" si="0"/>
        <v>7318</v>
      </c>
      <c r="Q8" s="133">
        <f t="shared" si="0"/>
        <v>7323</v>
      </c>
      <c r="R8" s="133">
        <f t="shared" si="0"/>
        <v>5313</v>
      </c>
      <c r="S8" s="133">
        <f t="shared" si="0"/>
        <v>4270</v>
      </c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</row>
    <row r="9" spans="1:45" s="134" customFormat="1" ht="3.95" customHeight="1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</row>
    <row r="10" spans="1:45" s="134" customFormat="1" ht="9" customHeight="1">
      <c r="A10" s="135" t="s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</row>
    <row r="11" spans="1:45" s="134" customFormat="1" ht="9" customHeight="1">
      <c r="A11" s="135" t="s">
        <v>9</v>
      </c>
      <c r="B11" s="136">
        <v>63</v>
      </c>
      <c r="C11" s="136">
        <v>63</v>
      </c>
      <c r="D11" s="136">
        <v>63</v>
      </c>
      <c r="E11" s="136">
        <v>63</v>
      </c>
      <c r="F11" s="136">
        <v>63</v>
      </c>
      <c r="G11" s="136">
        <v>63</v>
      </c>
      <c r="H11" s="136">
        <v>63</v>
      </c>
      <c r="I11" s="136">
        <v>63</v>
      </c>
      <c r="J11" s="136">
        <v>53</v>
      </c>
      <c r="K11" s="136">
        <v>55</v>
      </c>
      <c r="L11" s="136">
        <v>55</v>
      </c>
      <c r="M11" s="136">
        <v>55</v>
      </c>
      <c r="N11" s="136">
        <v>0</v>
      </c>
      <c r="O11" s="136">
        <v>18</v>
      </c>
      <c r="P11" s="136">
        <v>18</v>
      </c>
      <c r="Q11" s="136">
        <v>18</v>
      </c>
      <c r="R11" s="136">
        <v>18</v>
      </c>
      <c r="S11" s="136">
        <v>18</v>
      </c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</row>
    <row r="12" spans="1:45" s="134" customFormat="1" ht="9" customHeight="1">
      <c r="A12" s="135" t="s">
        <v>10</v>
      </c>
      <c r="B12" s="136">
        <v>60</v>
      </c>
      <c r="C12" s="136">
        <v>30</v>
      </c>
      <c r="D12" s="136">
        <v>30</v>
      </c>
      <c r="E12" s="136">
        <v>30</v>
      </c>
      <c r="F12" s="136">
        <v>30</v>
      </c>
      <c r="G12" s="136">
        <v>30</v>
      </c>
      <c r="H12" s="136">
        <v>31</v>
      </c>
      <c r="I12" s="136">
        <v>31</v>
      </c>
      <c r="J12" s="136">
        <v>31</v>
      </c>
      <c r="K12" s="136">
        <v>31</v>
      </c>
      <c r="L12" s="136">
        <v>31</v>
      </c>
      <c r="M12" s="136">
        <v>31</v>
      </c>
      <c r="N12" s="136">
        <v>0</v>
      </c>
      <c r="O12" s="136">
        <v>29</v>
      </c>
      <c r="P12" s="136">
        <v>29</v>
      </c>
      <c r="Q12" s="136">
        <v>29</v>
      </c>
      <c r="R12" s="136">
        <v>29</v>
      </c>
      <c r="S12" s="136">
        <v>29</v>
      </c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</row>
    <row r="13" spans="1:45" s="134" customFormat="1" ht="9" customHeight="1">
      <c r="A13" s="23" t="s">
        <v>11</v>
      </c>
      <c r="B13" s="137">
        <v>167</v>
      </c>
      <c r="C13" s="137">
        <v>167</v>
      </c>
      <c r="D13" s="137">
        <v>167</v>
      </c>
      <c r="E13" s="137">
        <v>245</v>
      </c>
      <c r="F13" s="137">
        <v>267</v>
      </c>
      <c r="G13" s="137">
        <v>285</v>
      </c>
      <c r="H13" s="137">
        <v>285</v>
      </c>
      <c r="I13" s="137">
        <v>267</v>
      </c>
      <c r="J13" s="137">
        <v>270</v>
      </c>
      <c r="K13" s="137">
        <v>257</v>
      </c>
      <c r="L13" s="137">
        <v>257</v>
      </c>
      <c r="M13" s="137">
        <v>257</v>
      </c>
      <c r="N13" s="137">
        <v>24</v>
      </c>
      <c r="O13" s="137">
        <v>132</v>
      </c>
      <c r="P13" s="137">
        <v>134</v>
      </c>
      <c r="Q13" s="137">
        <v>139</v>
      </c>
      <c r="R13" s="137">
        <v>111</v>
      </c>
      <c r="S13" s="137">
        <v>111</v>
      </c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</row>
    <row r="14" spans="1:45" s="134" customFormat="1" ht="9" customHeight="1">
      <c r="A14" s="135" t="s">
        <v>12</v>
      </c>
      <c r="B14" s="136">
        <v>172</v>
      </c>
      <c r="C14" s="136">
        <v>172</v>
      </c>
      <c r="D14" s="136">
        <v>172</v>
      </c>
      <c r="E14" s="136">
        <v>173</v>
      </c>
      <c r="F14" s="136">
        <v>174</v>
      </c>
      <c r="G14" s="136">
        <v>174</v>
      </c>
      <c r="H14" s="136">
        <v>172</v>
      </c>
      <c r="I14" s="136">
        <v>165</v>
      </c>
      <c r="J14" s="136">
        <v>160</v>
      </c>
      <c r="K14" s="136">
        <v>161</v>
      </c>
      <c r="L14" s="136">
        <v>161</v>
      </c>
      <c r="M14" s="136">
        <v>162</v>
      </c>
      <c r="N14" s="136">
        <v>82</v>
      </c>
      <c r="O14" s="136">
        <v>147</v>
      </c>
      <c r="P14" s="136">
        <v>148</v>
      </c>
      <c r="Q14" s="136">
        <v>150</v>
      </c>
      <c r="R14" s="136">
        <v>112</v>
      </c>
      <c r="S14" s="136">
        <v>63</v>
      </c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</row>
    <row r="15" spans="1:45" s="134" customFormat="1" ht="9" customHeight="1">
      <c r="A15" s="135" t="s">
        <v>13</v>
      </c>
      <c r="B15" s="136">
        <v>12</v>
      </c>
      <c r="C15" s="136">
        <v>13</v>
      </c>
      <c r="D15" s="136">
        <v>13</v>
      </c>
      <c r="E15" s="136">
        <v>13</v>
      </c>
      <c r="F15" s="136">
        <v>13</v>
      </c>
      <c r="G15" s="136">
        <v>13</v>
      </c>
      <c r="H15" s="136">
        <v>13</v>
      </c>
      <c r="I15" s="136">
        <v>13</v>
      </c>
      <c r="J15" s="136">
        <v>12</v>
      </c>
      <c r="K15" s="136">
        <v>12</v>
      </c>
      <c r="L15" s="136">
        <v>12</v>
      </c>
      <c r="M15" s="136">
        <v>13</v>
      </c>
      <c r="N15" s="136">
        <v>1</v>
      </c>
      <c r="O15" s="136">
        <v>9</v>
      </c>
      <c r="P15" s="136">
        <v>10</v>
      </c>
      <c r="Q15" s="136">
        <v>10</v>
      </c>
      <c r="R15" s="136">
        <v>11</v>
      </c>
      <c r="S15" s="136">
        <v>8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</row>
    <row r="16" spans="1:45" s="134" customFormat="1" ht="9" customHeight="1">
      <c r="A16" s="135" t="s">
        <v>14</v>
      </c>
      <c r="B16" s="136">
        <v>2392</v>
      </c>
      <c r="C16" s="136">
        <v>2430</v>
      </c>
      <c r="D16" s="136">
        <v>2668</v>
      </c>
      <c r="E16" s="136">
        <v>2688</v>
      </c>
      <c r="F16" s="136">
        <v>2848</v>
      </c>
      <c r="G16" s="136">
        <v>2993</v>
      </c>
      <c r="H16" s="136">
        <v>2991</v>
      </c>
      <c r="I16" s="136">
        <v>2577</v>
      </c>
      <c r="J16" s="136">
        <v>2465</v>
      </c>
      <c r="K16" s="136">
        <v>2402</v>
      </c>
      <c r="L16" s="136">
        <v>2410</v>
      </c>
      <c r="M16" s="136">
        <v>2427</v>
      </c>
      <c r="N16" s="136">
        <v>562</v>
      </c>
      <c r="O16" s="136">
        <v>1318</v>
      </c>
      <c r="P16" s="136">
        <v>1355</v>
      </c>
      <c r="Q16" s="136">
        <v>1355</v>
      </c>
      <c r="R16" s="136">
        <v>1105</v>
      </c>
      <c r="S16" s="136">
        <v>943</v>
      </c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</row>
    <row r="17" spans="1:45" s="134" customFormat="1" ht="9" customHeight="1">
      <c r="A17" s="23" t="s">
        <v>15</v>
      </c>
      <c r="B17" s="137">
        <v>454</v>
      </c>
      <c r="C17" s="137">
        <v>454</v>
      </c>
      <c r="D17" s="137">
        <v>479</v>
      </c>
      <c r="E17" s="137">
        <v>479</v>
      </c>
      <c r="F17" s="137">
        <v>479</v>
      </c>
      <c r="G17" s="137">
        <v>530</v>
      </c>
      <c r="H17" s="137">
        <v>530</v>
      </c>
      <c r="I17" s="137">
        <v>477</v>
      </c>
      <c r="J17" s="137">
        <v>454</v>
      </c>
      <c r="K17" s="137">
        <v>458</v>
      </c>
      <c r="L17" s="137">
        <v>458</v>
      </c>
      <c r="M17" s="137">
        <v>458</v>
      </c>
      <c r="N17" s="137">
        <v>122</v>
      </c>
      <c r="O17" s="137">
        <v>303</v>
      </c>
      <c r="P17" s="137">
        <v>316</v>
      </c>
      <c r="Q17" s="137">
        <v>317</v>
      </c>
      <c r="R17" s="137">
        <v>228</v>
      </c>
      <c r="S17" s="137">
        <v>194</v>
      </c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</row>
    <row r="18" spans="1:45" s="134" customFormat="1" ht="9" customHeight="1">
      <c r="A18" s="135" t="s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</row>
    <row r="19" spans="1:45" s="134" customFormat="1" ht="9" customHeight="1">
      <c r="A19" s="135" t="s">
        <v>17</v>
      </c>
      <c r="B19" s="136">
        <v>514</v>
      </c>
      <c r="C19" s="136">
        <v>514</v>
      </c>
      <c r="D19" s="136">
        <v>531</v>
      </c>
      <c r="E19" s="136">
        <v>537</v>
      </c>
      <c r="F19" s="136">
        <v>538</v>
      </c>
      <c r="G19" s="136">
        <v>538</v>
      </c>
      <c r="H19" s="136">
        <v>538</v>
      </c>
      <c r="I19" s="136">
        <v>497</v>
      </c>
      <c r="J19" s="136">
        <v>491</v>
      </c>
      <c r="K19" s="136">
        <v>486</v>
      </c>
      <c r="L19" s="136">
        <v>487</v>
      </c>
      <c r="M19" s="136">
        <v>489</v>
      </c>
      <c r="N19" s="136">
        <v>289</v>
      </c>
      <c r="O19" s="136">
        <v>434</v>
      </c>
      <c r="P19" s="136">
        <v>439</v>
      </c>
      <c r="Q19" s="136">
        <v>439</v>
      </c>
      <c r="R19" s="136">
        <v>288</v>
      </c>
      <c r="S19" s="136">
        <v>151</v>
      </c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</row>
    <row r="20" spans="1:45" s="134" customFormat="1" ht="9" customHeight="1">
      <c r="A20" s="135" t="s">
        <v>18</v>
      </c>
      <c r="B20" s="136">
        <v>136</v>
      </c>
      <c r="C20" s="136">
        <v>136</v>
      </c>
      <c r="D20" s="136">
        <v>136</v>
      </c>
      <c r="E20" s="136">
        <v>136</v>
      </c>
      <c r="F20" s="136">
        <v>136</v>
      </c>
      <c r="G20" s="136">
        <v>136</v>
      </c>
      <c r="H20" s="136">
        <v>136</v>
      </c>
      <c r="I20" s="136">
        <v>134</v>
      </c>
      <c r="J20" s="136">
        <v>134</v>
      </c>
      <c r="K20" s="136">
        <v>134</v>
      </c>
      <c r="L20" s="136">
        <v>134</v>
      </c>
      <c r="M20" s="136">
        <v>134</v>
      </c>
      <c r="N20" s="136">
        <v>68</v>
      </c>
      <c r="O20" s="136">
        <v>106</v>
      </c>
      <c r="P20" s="136">
        <v>106</v>
      </c>
      <c r="Q20" s="136">
        <v>106</v>
      </c>
      <c r="R20" s="136">
        <v>81</v>
      </c>
      <c r="S20" s="136">
        <v>37</v>
      </c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</row>
    <row r="21" spans="1:45" s="134" customFormat="1" ht="9" customHeight="1">
      <c r="A21" s="23" t="s">
        <v>19</v>
      </c>
      <c r="B21" s="137">
        <v>1406</v>
      </c>
      <c r="C21" s="137">
        <v>1424</v>
      </c>
      <c r="D21" s="137">
        <v>1437</v>
      </c>
      <c r="E21" s="137">
        <v>1455</v>
      </c>
      <c r="F21" s="137">
        <v>1468</v>
      </c>
      <c r="G21" s="137">
        <v>1616</v>
      </c>
      <c r="H21" s="137">
        <v>1645</v>
      </c>
      <c r="I21" s="137">
        <v>1405</v>
      </c>
      <c r="J21" s="137">
        <v>1409</v>
      </c>
      <c r="K21" s="137">
        <v>1357</v>
      </c>
      <c r="L21" s="137">
        <v>1359</v>
      </c>
      <c r="M21" s="137">
        <v>1364</v>
      </c>
      <c r="N21" s="137">
        <v>225</v>
      </c>
      <c r="O21" s="137">
        <v>609</v>
      </c>
      <c r="P21" s="137">
        <v>628</v>
      </c>
      <c r="Q21" s="137">
        <v>621</v>
      </c>
      <c r="R21" s="137">
        <v>453</v>
      </c>
      <c r="S21" s="137">
        <v>404</v>
      </c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</row>
    <row r="22" spans="1:45" s="134" customFormat="1" ht="9" customHeight="1">
      <c r="A22" s="135" t="s">
        <v>20</v>
      </c>
      <c r="B22" s="136">
        <v>810</v>
      </c>
      <c r="C22" s="136">
        <v>810</v>
      </c>
      <c r="D22" s="136">
        <v>859</v>
      </c>
      <c r="E22" s="136">
        <v>895</v>
      </c>
      <c r="F22" s="136">
        <v>896</v>
      </c>
      <c r="G22" s="136">
        <v>954</v>
      </c>
      <c r="H22" s="136">
        <v>954</v>
      </c>
      <c r="I22" s="136">
        <v>832</v>
      </c>
      <c r="J22" s="136">
        <v>830</v>
      </c>
      <c r="K22" s="136">
        <v>798</v>
      </c>
      <c r="L22" s="136">
        <v>799</v>
      </c>
      <c r="M22" s="136">
        <v>799</v>
      </c>
      <c r="N22" s="136">
        <v>241</v>
      </c>
      <c r="O22" s="136">
        <v>417</v>
      </c>
      <c r="P22" s="136">
        <v>417</v>
      </c>
      <c r="Q22" s="136">
        <v>417</v>
      </c>
      <c r="R22" s="136">
        <v>215</v>
      </c>
      <c r="S22" s="136">
        <v>176</v>
      </c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</row>
    <row r="23" spans="1:45" s="134" customFormat="1" ht="9" customHeight="1">
      <c r="A23" s="135" t="s">
        <v>21</v>
      </c>
      <c r="B23" s="136">
        <v>80</v>
      </c>
      <c r="C23" s="136">
        <v>81</v>
      </c>
      <c r="D23" s="136">
        <v>81</v>
      </c>
      <c r="E23" s="136">
        <v>85</v>
      </c>
      <c r="F23" s="136">
        <v>91</v>
      </c>
      <c r="G23" s="136">
        <v>115</v>
      </c>
      <c r="H23" s="136">
        <v>115</v>
      </c>
      <c r="I23" s="136">
        <v>112</v>
      </c>
      <c r="J23" s="136">
        <v>109</v>
      </c>
      <c r="K23" s="136">
        <v>109</v>
      </c>
      <c r="L23" s="136">
        <v>109</v>
      </c>
      <c r="M23" s="136">
        <v>109</v>
      </c>
      <c r="N23" s="136">
        <v>34</v>
      </c>
      <c r="O23" s="136">
        <v>58</v>
      </c>
      <c r="P23" s="136">
        <v>61</v>
      </c>
      <c r="Q23" s="136">
        <v>61</v>
      </c>
      <c r="R23" s="136">
        <v>36</v>
      </c>
      <c r="S23" s="136">
        <v>24</v>
      </c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</row>
    <row r="24" spans="1:45" s="134" customFormat="1" ht="9" customHeight="1">
      <c r="A24" s="135" t="s">
        <v>22</v>
      </c>
      <c r="B24" s="136">
        <v>287</v>
      </c>
      <c r="C24" s="136">
        <v>287</v>
      </c>
      <c r="D24" s="136">
        <v>287</v>
      </c>
      <c r="E24" s="136">
        <v>288</v>
      </c>
      <c r="F24" s="136">
        <v>288</v>
      </c>
      <c r="G24" s="136">
        <v>288</v>
      </c>
      <c r="H24" s="136">
        <v>289</v>
      </c>
      <c r="I24" s="136">
        <v>225</v>
      </c>
      <c r="J24" s="136">
        <v>218</v>
      </c>
      <c r="K24" s="136">
        <v>212</v>
      </c>
      <c r="L24" s="136">
        <v>212</v>
      </c>
      <c r="M24" s="136">
        <v>213</v>
      </c>
      <c r="N24" s="136">
        <v>0</v>
      </c>
      <c r="O24" s="136">
        <v>11</v>
      </c>
      <c r="P24" s="136">
        <v>11</v>
      </c>
      <c r="Q24" s="136">
        <v>11</v>
      </c>
      <c r="R24" s="136">
        <v>11</v>
      </c>
      <c r="S24" s="136">
        <v>9</v>
      </c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</row>
    <row r="25" spans="1:45" s="134" customFormat="1" ht="9" customHeight="1">
      <c r="A25" s="23" t="s">
        <v>23</v>
      </c>
      <c r="B25" s="137">
        <v>256</v>
      </c>
      <c r="C25" s="137">
        <v>269</v>
      </c>
      <c r="D25" s="137">
        <v>269</v>
      </c>
      <c r="E25" s="137">
        <v>279</v>
      </c>
      <c r="F25" s="137">
        <v>284</v>
      </c>
      <c r="G25" s="137">
        <v>287</v>
      </c>
      <c r="H25" s="137">
        <v>289</v>
      </c>
      <c r="I25" s="137">
        <v>284</v>
      </c>
      <c r="J25" s="137">
        <v>279</v>
      </c>
      <c r="K25" s="137">
        <v>276</v>
      </c>
      <c r="L25" s="137">
        <v>277</v>
      </c>
      <c r="M25" s="137">
        <v>277</v>
      </c>
      <c r="N25" s="137">
        <v>104</v>
      </c>
      <c r="O25" s="137">
        <v>189</v>
      </c>
      <c r="P25" s="137">
        <v>190</v>
      </c>
      <c r="Q25" s="137">
        <v>190</v>
      </c>
      <c r="R25" s="137">
        <v>114</v>
      </c>
      <c r="S25" s="137">
        <v>87</v>
      </c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</row>
    <row r="26" spans="1:45" s="134" customFormat="1" ht="9" customHeight="1">
      <c r="A26" s="135" t="s">
        <v>24</v>
      </c>
      <c r="B26" s="136">
        <v>20</v>
      </c>
      <c r="C26" s="136">
        <v>20</v>
      </c>
      <c r="D26" s="136">
        <v>20</v>
      </c>
      <c r="E26" s="136">
        <v>20</v>
      </c>
      <c r="F26" s="136">
        <v>20</v>
      </c>
      <c r="G26" s="136">
        <v>20</v>
      </c>
      <c r="H26" s="136">
        <v>19</v>
      </c>
      <c r="I26" s="136">
        <v>19</v>
      </c>
      <c r="J26" s="136">
        <v>18</v>
      </c>
      <c r="K26" s="136">
        <v>18</v>
      </c>
      <c r="L26" s="136">
        <v>18</v>
      </c>
      <c r="M26" s="136">
        <v>18</v>
      </c>
      <c r="N26" s="136">
        <v>0</v>
      </c>
      <c r="O26" s="136">
        <v>6</v>
      </c>
      <c r="P26" s="136">
        <v>6</v>
      </c>
      <c r="Q26" s="136">
        <v>6</v>
      </c>
      <c r="R26" s="136">
        <v>6</v>
      </c>
      <c r="S26" s="136">
        <v>6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</row>
    <row r="27" spans="1:45" s="134" customFormat="1" ht="9" customHeight="1">
      <c r="A27" s="135" t="s">
        <v>25</v>
      </c>
      <c r="B27" s="136">
        <v>75</v>
      </c>
      <c r="C27" s="136">
        <v>75</v>
      </c>
      <c r="D27" s="136">
        <v>100</v>
      </c>
      <c r="E27" s="136">
        <v>102</v>
      </c>
      <c r="F27" s="136">
        <v>102</v>
      </c>
      <c r="G27" s="136">
        <v>125</v>
      </c>
      <c r="H27" s="136">
        <v>125</v>
      </c>
      <c r="I27" s="136">
        <v>122</v>
      </c>
      <c r="J27" s="136">
        <v>122</v>
      </c>
      <c r="K27" s="136">
        <v>122</v>
      </c>
      <c r="L27" s="136">
        <v>122</v>
      </c>
      <c r="M27" s="136">
        <v>122</v>
      </c>
      <c r="N27" s="136">
        <v>49</v>
      </c>
      <c r="O27" s="136">
        <v>104</v>
      </c>
      <c r="P27" s="136">
        <v>105</v>
      </c>
      <c r="Q27" s="136">
        <v>106</v>
      </c>
      <c r="R27" s="136">
        <v>93</v>
      </c>
      <c r="S27" s="136">
        <v>55</v>
      </c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</row>
    <row r="28" spans="1:45" s="134" customFormat="1" ht="9" customHeight="1">
      <c r="A28" s="135" t="s">
        <v>26</v>
      </c>
      <c r="B28" s="136">
        <v>102</v>
      </c>
      <c r="C28" s="136">
        <v>102</v>
      </c>
      <c r="D28" s="136">
        <v>102</v>
      </c>
      <c r="E28" s="136">
        <v>103</v>
      </c>
      <c r="F28" s="136">
        <v>103</v>
      </c>
      <c r="G28" s="136">
        <v>103</v>
      </c>
      <c r="H28" s="136">
        <v>102</v>
      </c>
      <c r="I28" s="136">
        <v>102</v>
      </c>
      <c r="J28" s="136">
        <v>102</v>
      </c>
      <c r="K28" s="136">
        <v>102</v>
      </c>
      <c r="L28" s="136">
        <v>102</v>
      </c>
      <c r="M28" s="136">
        <v>102</v>
      </c>
      <c r="N28" s="136">
        <v>12</v>
      </c>
      <c r="O28" s="136">
        <v>83</v>
      </c>
      <c r="P28" s="136">
        <v>84</v>
      </c>
      <c r="Q28" s="136">
        <v>84</v>
      </c>
      <c r="R28" s="136">
        <v>79</v>
      </c>
      <c r="S28" s="136">
        <v>72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</row>
    <row r="29" spans="1:45" s="134" customFormat="1" ht="9" customHeight="1">
      <c r="A29" s="23" t="s">
        <v>27</v>
      </c>
      <c r="B29" s="137">
        <v>1603</v>
      </c>
      <c r="C29" s="137">
        <v>1603</v>
      </c>
      <c r="D29" s="137">
        <v>1621</v>
      </c>
      <c r="E29" s="137">
        <v>1649</v>
      </c>
      <c r="F29" s="137">
        <v>1676</v>
      </c>
      <c r="G29" s="137">
        <v>1936</v>
      </c>
      <c r="H29" s="137">
        <v>1951</v>
      </c>
      <c r="I29" s="137">
        <v>1750</v>
      </c>
      <c r="J29" s="137">
        <v>1767</v>
      </c>
      <c r="K29" s="137">
        <v>1718</v>
      </c>
      <c r="L29" s="137">
        <v>1721</v>
      </c>
      <c r="M29" s="137">
        <v>1729</v>
      </c>
      <c r="N29" s="137">
        <v>346</v>
      </c>
      <c r="O29" s="137">
        <v>962</v>
      </c>
      <c r="P29" s="137">
        <v>964</v>
      </c>
      <c r="Q29" s="137">
        <v>965</v>
      </c>
      <c r="R29" s="137">
        <v>898</v>
      </c>
      <c r="S29" s="137">
        <v>839</v>
      </c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</row>
    <row r="30" spans="1:45" s="134" customFormat="1" ht="9" customHeight="1">
      <c r="A30" s="135" t="s">
        <v>28</v>
      </c>
      <c r="B30" s="136">
        <v>670</v>
      </c>
      <c r="C30" s="136">
        <v>764</v>
      </c>
      <c r="D30" s="136">
        <v>855</v>
      </c>
      <c r="E30" s="136">
        <v>806</v>
      </c>
      <c r="F30" s="136">
        <v>816</v>
      </c>
      <c r="G30" s="136">
        <v>871</v>
      </c>
      <c r="H30" s="136">
        <v>871</v>
      </c>
      <c r="I30" s="136">
        <v>839</v>
      </c>
      <c r="J30" s="136">
        <v>827</v>
      </c>
      <c r="K30" s="136">
        <v>809</v>
      </c>
      <c r="L30" s="136">
        <v>810</v>
      </c>
      <c r="M30" s="136">
        <v>810</v>
      </c>
      <c r="N30" s="136">
        <v>236</v>
      </c>
      <c r="O30" s="136">
        <v>450</v>
      </c>
      <c r="P30" s="136">
        <v>450</v>
      </c>
      <c r="Q30" s="136">
        <v>450</v>
      </c>
      <c r="R30" s="136">
        <v>244</v>
      </c>
      <c r="S30" s="136">
        <v>212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</row>
    <row r="31" spans="1:45" s="134" customFormat="1" ht="9" customHeight="1">
      <c r="A31" s="135" t="s">
        <v>29</v>
      </c>
      <c r="B31" s="136">
        <v>196</v>
      </c>
      <c r="C31" s="136">
        <v>196</v>
      </c>
      <c r="D31" s="136">
        <v>220</v>
      </c>
      <c r="E31" s="136">
        <v>232</v>
      </c>
      <c r="F31" s="136">
        <v>238</v>
      </c>
      <c r="G31" s="136">
        <v>261</v>
      </c>
      <c r="H31" s="136">
        <v>261</v>
      </c>
      <c r="I31" s="136">
        <v>259</v>
      </c>
      <c r="J31" s="136">
        <v>253</v>
      </c>
      <c r="K31" s="136">
        <v>250</v>
      </c>
      <c r="L31" s="136">
        <v>250</v>
      </c>
      <c r="M31" s="136">
        <v>250</v>
      </c>
      <c r="N31" s="136">
        <v>172</v>
      </c>
      <c r="O31" s="136">
        <v>212</v>
      </c>
      <c r="P31" s="136">
        <v>216</v>
      </c>
      <c r="Q31" s="136">
        <v>214</v>
      </c>
      <c r="R31" s="136">
        <v>97</v>
      </c>
      <c r="S31" s="136">
        <v>44</v>
      </c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</row>
    <row r="32" spans="1:45" s="134" customFormat="1" ht="9" customHeight="1">
      <c r="A32" s="135" t="s">
        <v>30</v>
      </c>
      <c r="B32" s="136">
        <v>118</v>
      </c>
      <c r="C32" s="136">
        <v>118</v>
      </c>
      <c r="D32" s="136">
        <v>118</v>
      </c>
      <c r="E32" s="136">
        <v>118</v>
      </c>
      <c r="F32" s="136">
        <v>118</v>
      </c>
      <c r="G32" s="136">
        <v>118</v>
      </c>
      <c r="H32" s="136">
        <v>118</v>
      </c>
      <c r="I32" s="136">
        <v>111</v>
      </c>
      <c r="J32" s="136">
        <v>104</v>
      </c>
      <c r="K32" s="136">
        <v>98</v>
      </c>
      <c r="L32" s="136">
        <v>98</v>
      </c>
      <c r="M32" s="136">
        <v>99</v>
      </c>
      <c r="N32" s="136">
        <v>0</v>
      </c>
      <c r="O32" s="136">
        <v>38</v>
      </c>
      <c r="P32" s="136">
        <v>38</v>
      </c>
      <c r="Q32" s="136">
        <v>38</v>
      </c>
      <c r="R32" s="136">
        <v>38</v>
      </c>
      <c r="S32" s="136">
        <v>37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</row>
    <row r="33" spans="1:45" s="134" customFormat="1" ht="9" customHeight="1">
      <c r="A33" s="23" t="s">
        <v>31</v>
      </c>
      <c r="B33" s="137">
        <v>560</v>
      </c>
      <c r="C33" s="137">
        <v>560</v>
      </c>
      <c r="D33" s="137">
        <v>576</v>
      </c>
      <c r="E33" s="137">
        <v>596</v>
      </c>
      <c r="F33" s="137">
        <v>642</v>
      </c>
      <c r="G33" s="137">
        <v>685</v>
      </c>
      <c r="H33" s="137">
        <v>685</v>
      </c>
      <c r="I33" s="137">
        <v>619</v>
      </c>
      <c r="J33" s="137">
        <v>604</v>
      </c>
      <c r="K33" s="137">
        <v>600</v>
      </c>
      <c r="L33" s="137">
        <v>600</v>
      </c>
      <c r="M33" s="137">
        <v>609</v>
      </c>
      <c r="N33" s="137">
        <v>318</v>
      </c>
      <c r="O33" s="137">
        <v>440</v>
      </c>
      <c r="P33" s="137">
        <v>446</v>
      </c>
      <c r="Q33" s="137">
        <v>446</v>
      </c>
      <c r="R33" s="137">
        <v>259</v>
      </c>
      <c r="S33" s="137">
        <v>126</v>
      </c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</row>
    <row r="34" spans="1:45" s="134" customFormat="1" ht="9" customHeight="1">
      <c r="A34" s="135" t="s">
        <v>32</v>
      </c>
      <c r="B34" s="136">
        <v>252</v>
      </c>
      <c r="C34" s="136">
        <v>252</v>
      </c>
      <c r="D34" s="136">
        <v>252</v>
      </c>
      <c r="E34" s="136">
        <v>252</v>
      </c>
      <c r="F34" s="136">
        <v>252</v>
      </c>
      <c r="G34" s="136">
        <v>252</v>
      </c>
      <c r="H34" s="136">
        <v>252</v>
      </c>
      <c r="I34" s="136">
        <v>241</v>
      </c>
      <c r="J34" s="136">
        <v>227</v>
      </c>
      <c r="K34" s="136">
        <v>224</v>
      </c>
      <c r="L34" s="136">
        <v>224</v>
      </c>
      <c r="M34" s="136">
        <v>224</v>
      </c>
      <c r="N34" s="136">
        <v>160</v>
      </c>
      <c r="O34" s="136">
        <v>192</v>
      </c>
      <c r="P34" s="136">
        <v>193</v>
      </c>
      <c r="Q34" s="136">
        <v>193</v>
      </c>
      <c r="R34" s="136">
        <v>67</v>
      </c>
      <c r="S34" s="136">
        <v>33</v>
      </c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</row>
    <row r="35" spans="1:45" s="134" customFormat="1" ht="9" customHeight="1">
      <c r="A35" s="135" t="s">
        <v>33</v>
      </c>
      <c r="B35" s="136">
        <v>106</v>
      </c>
      <c r="C35" s="136">
        <v>106</v>
      </c>
      <c r="D35" s="136">
        <v>106</v>
      </c>
      <c r="E35" s="136">
        <v>106</v>
      </c>
      <c r="F35" s="136">
        <v>106</v>
      </c>
      <c r="G35" s="136">
        <v>106</v>
      </c>
      <c r="H35" s="136">
        <v>106</v>
      </c>
      <c r="I35" s="136">
        <v>104</v>
      </c>
      <c r="J35" s="136">
        <v>104</v>
      </c>
      <c r="K35" s="136">
        <v>104</v>
      </c>
      <c r="L35" s="136">
        <v>104</v>
      </c>
      <c r="M35" s="136">
        <v>104</v>
      </c>
      <c r="N35" s="136">
        <v>6</v>
      </c>
      <c r="O35" s="136">
        <v>42</v>
      </c>
      <c r="P35" s="136">
        <v>43</v>
      </c>
      <c r="Q35" s="136">
        <v>44</v>
      </c>
      <c r="R35" s="136">
        <v>39</v>
      </c>
      <c r="S35" s="136">
        <v>37</v>
      </c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</row>
    <row r="36" spans="1:45" s="134" customFormat="1" ht="9" customHeight="1">
      <c r="A36" s="135" t="s">
        <v>34</v>
      </c>
      <c r="B36" s="136">
        <v>123</v>
      </c>
      <c r="C36" s="136">
        <v>123</v>
      </c>
      <c r="D36" s="136">
        <v>123</v>
      </c>
      <c r="E36" s="136">
        <v>123</v>
      </c>
      <c r="F36" s="136">
        <v>123</v>
      </c>
      <c r="G36" s="136">
        <v>123</v>
      </c>
      <c r="H36" s="136">
        <v>123</v>
      </c>
      <c r="I36" s="136">
        <v>122</v>
      </c>
      <c r="J36" s="136">
        <v>121</v>
      </c>
      <c r="K36" s="136">
        <v>120</v>
      </c>
      <c r="L36" s="136">
        <v>120</v>
      </c>
      <c r="M36" s="136">
        <v>121</v>
      </c>
      <c r="N36" s="136">
        <v>0</v>
      </c>
      <c r="O36" s="136">
        <v>37</v>
      </c>
      <c r="P36" s="136">
        <v>37</v>
      </c>
      <c r="Q36" s="136">
        <v>37</v>
      </c>
      <c r="R36" s="136">
        <v>37</v>
      </c>
      <c r="S36" s="136">
        <v>37</v>
      </c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</row>
    <row r="37" spans="1:45" s="134" customFormat="1" ht="9" customHeight="1">
      <c r="A37" s="23" t="s">
        <v>35</v>
      </c>
      <c r="B37" s="137">
        <v>270</v>
      </c>
      <c r="C37" s="137">
        <v>270</v>
      </c>
      <c r="D37" s="137">
        <v>270</v>
      </c>
      <c r="E37" s="137">
        <v>270</v>
      </c>
      <c r="F37" s="137">
        <v>270</v>
      </c>
      <c r="G37" s="137">
        <v>270</v>
      </c>
      <c r="H37" s="137">
        <v>270</v>
      </c>
      <c r="I37" s="137">
        <v>241</v>
      </c>
      <c r="J37" s="137">
        <v>240</v>
      </c>
      <c r="K37" s="137">
        <v>235</v>
      </c>
      <c r="L37" s="137">
        <v>235</v>
      </c>
      <c r="M37" s="137">
        <v>236</v>
      </c>
      <c r="N37" s="137">
        <v>0</v>
      </c>
      <c r="O37" s="137">
        <v>80</v>
      </c>
      <c r="P37" s="137">
        <v>80</v>
      </c>
      <c r="Q37" s="137">
        <v>81</v>
      </c>
      <c r="R37" s="137">
        <v>81</v>
      </c>
      <c r="S37" s="137">
        <v>80</v>
      </c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</row>
    <row r="38" spans="1:45" s="134" customFormat="1" ht="9" customHeight="1">
      <c r="A38" s="135" t="s">
        <v>36</v>
      </c>
      <c r="B38" s="136">
        <v>4</v>
      </c>
      <c r="C38" s="136">
        <v>4</v>
      </c>
      <c r="D38" s="136">
        <v>4</v>
      </c>
      <c r="E38" s="136">
        <v>4</v>
      </c>
      <c r="F38" s="136">
        <v>4</v>
      </c>
      <c r="G38" s="136">
        <v>4</v>
      </c>
      <c r="H38" s="136">
        <v>4</v>
      </c>
      <c r="I38" s="136">
        <v>4</v>
      </c>
      <c r="J38" s="136">
        <v>4</v>
      </c>
      <c r="K38" s="136">
        <v>4</v>
      </c>
      <c r="L38" s="136">
        <v>4</v>
      </c>
      <c r="M38" s="136">
        <v>4</v>
      </c>
      <c r="N38" s="136">
        <v>0</v>
      </c>
      <c r="O38" s="136">
        <v>1</v>
      </c>
      <c r="P38" s="136">
        <v>1</v>
      </c>
      <c r="Q38" s="136">
        <v>1</v>
      </c>
      <c r="R38" s="136">
        <v>1</v>
      </c>
      <c r="S38" s="136">
        <v>1</v>
      </c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</row>
    <row r="39" spans="1:45" s="134" customFormat="1" ht="9" customHeight="1">
      <c r="A39" s="135" t="s">
        <v>37</v>
      </c>
      <c r="B39" s="136">
        <v>1148</v>
      </c>
      <c r="C39" s="136">
        <v>1156</v>
      </c>
      <c r="D39" s="136">
        <v>1235</v>
      </c>
      <c r="E39" s="136">
        <v>1287</v>
      </c>
      <c r="F39" s="136">
        <v>1387</v>
      </c>
      <c r="G39" s="136">
        <v>1435</v>
      </c>
      <c r="H39" s="136">
        <v>1435</v>
      </c>
      <c r="I39" s="136">
        <v>1360</v>
      </c>
      <c r="J39" s="136">
        <v>1339</v>
      </c>
      <c r="K39" s="136">
        <v>1298</v>
      </c>
      <c r="L39" s="136">
        <v>1306</v>
      </c>
      <c r="M39" s="136">
        <v>1308</v>
      </c>
      <c r="N39" s="136">
        <v>274</v>
      </c>
      <c r="O39" s="136">
        <v>571</v>
      </c>
      <c r="P39" s="136">
        <v>577</v>
      </c>
      <c r="Q39" s="136">
        <v>577</v>
      </c>
      <c r="R39" s="136">
        <v>384</v>
      </c>
      <c r="S39" s="136">
        <v>283</v>
      </c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</row>
    <row r="40" spans="1:45" s="134" customFormat="1" ht="9" customHeight="1">
      <c r="A40" s="135" t="s">
        <v>38</v>
      </c>
      <c r="B40" s="136">
        <v>46</v>
      </c>
      <c r="C40" s="136">
        <v>46</v>
      </c>
      <c r="D40" s="136">
        <v>46</v>
      </c>
      <c r="E40" s="136">
        <v>46</v>
      </c>
      <c r="F40" s="136">
        <v>46</v>
      </c>
      <c r="G40" s="136">
        <v>46</v>
      </c>
      <c r="H40" s="136">
        <v>46</v>
      </c>
      <c r="I40" s="136">
        <v>46</v>
      </c>
      <c r="J40" s="136">
        <v>46</v>
      </c>
      <c r="K40" s="136">
        <v>46</v>
      </c>
      <c r="L40" s="136">
        <v>46</v>
      </c>
      <c r="M40" s="136">
        <v>46</v>
      </c>
      <c r="N40" s="136">
        <v>0</v>
      </c>
      <c r="O40" s="136">
        <v>16</v>
      </c>
      <c r="P40" s="136">
        <v>16</v>
      </c>
      <c r="Q40" s="136">
        <v>18</v>
      </c>
      <c r="R40" s="136">
        <v>16</v>
      </c>
      <c r="S40" s="136">
        <v>16</v>
      </c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</row>
    <row r="41" spans="1:45" s="134" customFormat="1" ht="9" customHeight="1">
      <c r="A41" s="23" t="s">
        <v>39</v>
      </c>
      <c r="B41" s="137">
        <v>361</v>
      </c>
      <c r="C41" s="137">
        <v>361</v>
      </c>
      <c r="D41" s="137">
        <v>361</v>
      </c>
      <c r="E41" s="137">
        <v>361</v>
      </c>
      <c r="F41" s="137">
        <v>361</v>
      </c>
      <c r="G41" s="137">
        <v>361</v>
      </c>
      <c r="H41" s="137">
        <v>361</v>
      </c>
      <c r="I41" s="137">
        <v>316</v>
      </c>
      <c r="J41" s="137">
        <v>299</v>
      </c>
      <c r="K41" s="137">
        <v>294</v>
      </c>
      <c r="L41" s="137">
        <v>294</v>
      </c>
      <c r="M41" s="137">
        <v>297</v>
      </c>
      <c r="N41" s="137">
        <v>61</v>
      </c>
      <c r="O41" s="137">
        <v>185</v>
      </c>
      <c r="P41" s="137">
        <v>200</v>
      </c>
      <c r="Q41" s="137">
        <v>200</v>
      </c>
      <c r="R41" s="137">
        <v>162</v>
      </c>
      <c r="S41" s="137">
        <v>138</v>
      </c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</row>
    <row r="42" spans="1:45" ht="3" customHeight="1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U42" s="131"/>
      <c r="V42" s="138"/>
      <c r="W42" s="138"/>
    </row>
    <row r="43" spans="1:45" ht="3" customHeight="1">
      <c r="A43" s="122"/>
      <c r="U43" s="131"/>
      <c r="V43" s="138"/>
      <c r="W43" s="138"/>
    </row>
    <row r="44" spans="1:45" ht="9" customHeight="1">
      <c r="A44" s="128" t="s">
        <v>86</v>
      </c>
      <c r="U44" s="131"/>
      <c r="V44" s="138"/>
      <c r="W44" s="138"/>
    </row>
    <row r="45" spans="1:45" s="130" customFormat="1" ht="9" customHeight="1">
      <c r="A45" s="139" t="s">
        <v>87</v>
      </c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</row>
    <row r="46" spans="1:45" ht="12.75" hidden="1" customHeight="1">
      <c r="T46" s="121" t="s">
        <v>44</v>
      </c>
    </row>
    <row r="47" spans="1:45" ht="11.25" hidden="1" customHeight="1"/>
    <row r="48" spans="1:45" ht="11.25" hidden="1" customHeight="1"/>
    <row r="49" ht="11.25" hidden="1" customHeight="1"/>
    <row r="50" ht="11.25" hidden="1" customHeight="1"/>
    <row r="51" ht="11.25" hidden="1" customHeight="1"/>
    <row r="52" ht="11.25" hidden="1" customHeight="1"/>
    <row r="53" ht="11.25" hidden="1" customHeight="1"/>
    <row r="54" ht="11.25" hidden="1" customHeight="1"/>
    <row r="55" ht="11.25" hidden="1" customHeight="1"/>
    <row r="56" ht="11.25" hidden="1" customHeight="1"/>
    <row r="57" ht="11.25" hidden="1" customHeight="1"/>
    <row r="58" ht="11.25" hidden="1" customHeight="1"/>
    <row r="59" ht="11.25" hidden="1" customHeight="1"/>
    <row r="60" ht="11.25" hidden="1" customHeight="1"/>
    <row r="61" ht="11.25" hidden="1" customHeight="1"/>
    <row r="62" ht="11.25" hidden="1" customHeight="1"/>
    <row r="63" ht="11.25" hidden="1" customHeight="1"/>
    <row r="64" ht="11.25" hidden="1" customHeight="1"/>
    <row r="65" ht="11.25" hidden="1" customHeight="1"/>
    <row r="66" ht="11.25" hidden="1" customHeight="1"/>
    <row r="67" ht="11.25" hidden="1" customHeight="1"/>
    <row r="68" ht="11.25" hidden="1" customHeight="1"/>
    <row r="69" ht="11.25" hidden="1" customHeight="1"/>
    <row r="70" ht="11.25" hidden="1" customHeight="1"/>
    <row r="71" ht="11.25" hidden="1" customHeight="1"/>
    <row r="72" ht="11.25" hidden="1" customHeight="1"/>
    <row r="73" ht="11.25" hidden="1" customHeight="1"/>
    <row r="74" ht="11.25" hidden="1" customHeight="1"/>
    <row r="75" ht="11.25" hidden="1" customHeight="1"/>
    <row r="76" ht="11.25" hidden="1" customHeight="1"/>
    <row r="77" ht="11.25" hidden="1" customHeight="1"/>
    <row r="78" ht="11.25" hidden="1" customHeight="1"/>
    <row r="79" ht="11.25" hidden="1" customHeight="1"/>
    <row r="80" ht="11.25" hidden="1" customHeight="1"/>
    <row r="81" ht="11.25" hidden="1" customHeight="1"/>
    <row r="82" ht="11.25" hidden="1" customHeight="1"/>
    <row r="83" ht="11.25" hidden="1" customHeight="1"/>
    <row r="84" ht="11.25" hidden="1" customHeight="1"/>
    <row r="85" ht="11.25" hidden="1" customHeight="1"/>
    <row r="86" ht="11.25" hidden="1" customHeight="1"/>
    <row r="87" ht="11.25" hidden="1" customHeight="1"/>
    <row r="88" ht="11.25" hidden="1" customHeight="1"/>
    <row r="89" ht="11.25" hidden="1" customHeight="1"/>
    <row r="90" ht="11.25" hidden="1" customHeight="1"/>
    <row r="91" ht="11.25" hidden="1" customHeight="1"/>
    <row r="92" ht="11.25" hidden="1" customHeight="1"/>
    <row r="93" ht="11.25" hidden="1" customHeight="1"/>
    <row r="94" ht="11.25" hidden="1" customHeight="1"/>
    <row r="95" ht="11.25" hidden="1" customHeight="1"/>
    <row r="96" ht="11.25" hidden="1" customHeight="1"/>
    <row r="97" ht="11.25" hidden="1" customHeight="1"/>
    <row r="98" ht="11.25" hidden="1" customHeight="1"/>
    <row r="99" ht="11.25" hidden="1" customHeight="1"/>
    <row r="100" ht="11.25" hidden="1" customHeight="1"/>
    <row r="101" ht="11.25" hidden="1" customHeight="1"/>
    <row r="102" ht="11.25" hidden="1" customHeight="1"/>
    <row r="103" ht="11.25" hidden="1" customHeight="1"/>
    <row r="104" ht="11.25" hidden="1" customHeight="1"/>
    <row r="105" ht="11.25" hidden="1" customHeight="1"/>
    <row r="106" ht="11.25" hidden="1" customHeight="1"/>
    <row r="107" ht="11.25" hidden="1" customHeight="1"/>
    <row r="108" ht="11.25" hidden="1" customHeight="1"/>
    <row r="109" ht="11.25" hidden="1" customHeight="1"/>
    <row r="110" ht="11.25" hidden="1" customHeight="1"/>
    <row r="111" ht="11.25" hidden="1" customHeight="1"/>
    <row r="112" ht="11.25" hidden="1" customHeight="1"/>
    <row r="113" ht="11.25" hidden="1" customHeight="1"/>
    <row r="114" ht="11.25" hidden="1" customHeight="1"/>
    <row r="115" ht="11.25" hidden="1" customHeight="1"/>
    <row r="116" ht="11.25" hidden="1" customHeight="1"/>
    <row r="117" ht="11.25" hidden="1" customHeight="1"/>
    <row r="118" ht="11.25" hidden="1" customHeight="1"/>
    <row r="119" ht="11.25" hidden="1" customHeight="1"/>
    <row r="120" ht="11.25" hidden="1" customHeight="1"/>
    <row r="121" ht="11.25" hidden="1" customHeight="1"/>
    <row r="122" ht="11.25" hidden="1" customHeight="1"/>
    <row r="123" ht="11.25" hidden="1" customHeight="1"/>
    <row r="124" ht="11.25" hidden="1" customHeight="1"/>
    <row r="125" ht="11.25" hidden="1" customHeight="1"/>
    <row r="126" ht="11.25" hidden="1" customHeight="1"/>
    <row r="127" ht="11.25" hidden="1" customHeight="1"/>
    <row r="128" ht="11.25" hidden="1" customHeight="1"/>
    <row r="129" ht="11.25" hidden="1" customHeight="1"/>
    <row r="130" ht="11.25" hidden="1" customHeight="1"/>
    <row r="131" ht="11.25" hidden="1" customHeight="1"/>
    <row r="132" ht="11.25" hidden="1" customHeight="1"/>
    <row r="133" ht="11.25" hidden="1" customHeight="1"/>
    <row r="134" ht="11.25" hidden="1" customHeight="1"/>
    <row r="135" ht="11.25" hidden="1" customHeight="1"/>
    <row r="136" ht="11.25" hidden="1" customHeight="1"/>
    <row r="137" ht="11.25" hidden="1" customHeight="1"/>
    <row r="138" ht="11.25" hidden="1" customHeight="1"/>
    <row r="139" ht="11.25" hidden="1" customHeight="1"/>
    <row r="140" ht="11.25" hidden="1" customHeight="1"/>
    <row r="141" ht="11.25" hidden="1" customHeight="1"/>
    <row r="142" ht="11.25" hidden="1" customHeight="1"/>
    <row r="143" ht="11.25" hidden="1" customHeight="1"/>
    <row r="144" ht="11.25" hidden="1" customHeight="1"/>
    <row r="145" ht="11.25" hidden="1" customHeight="1"/>
    <row r="146" ht="11.25" hidden="1" customHeight="1"/>
    <row r="147" ht="11.25" hidden="1" customHeight="1"/>
    <row r="148" ht="11.25" hidden="1" customHeight="1"/>
    <row r="149" ht="11.25" hidden="1" customHeight="1"/>
    <row r="150" ht="11.25" hidden="1" customHeight="1"/>
    <row r="151" ht="11.25" hidden="1" customHeight="1"/>
    <row r="152" ht="11.25" hidden="1" customHeight="1"/>
    <row r="153" ht="11.25" hidden="1" customHeight="1"/>
    <row r="154" ht="11.25" hidden="1" customHeight="1"/>
    <row r="155" ht="11.25" hidden="1" customHeight="1"/>
    <row r="156" ht="11.25" hidden="1" customHeight="1"/>
    <row r="157" ht="11.25" hidden="1" customHeight="1"/>
    <row r="158" ht="11.25" hidden="1" customHeight="1"/>
    <row r="159" ht="11.25" hidden="1" customHeight="1"/>
    <row r="160" ht="11.25" hidden="1" customHeight="1"/>
    <row r="161" ht="11.25" hidden="1" customHeight="1"/>
    <row r="162" ht="11.25" hidden="1" customHeight="1"/>
    <row r="163" ht="11.25" hidden="1" customHeight="1"/>
    <row r="164" ht="11.25" hidden="1" customHeight="1"/>
    <row r="165" ht="11.25" hidden="1" customHeight="1"/>
    <row r="166" ht="11.25" hidden="1" customHeight="1"/>
    <row r="167" ht="11.25" hidden="1" customHeight="1"/>
    <row r="168" ht="11.25" hidden="1" customHeight="1"/>
    <row r="169" ht="11.25" hidden="1" customHeight="1"/>
    <row r="170" ht="11.25" hidden="1" customHeight="1"/>
    <row r="171" ht="11.25" hidden="1" customHeight="1"/>
    <row r="172" ht="11.25" hidden="1" customHeight="1"/>
    <row r="173" ht="11.25" hidden="1" customHeight="1"/>
    <row r="174" ht="11.25" hidden="1" customHeight="1"/>
    <row r="175" ht="11.25" hidden="1" customHeight="1"/>
    <row r="176" ht="11.25" hidden="1" customHeight="1"/>
    <row r="177" ht="11.25" hidden="1" customHeight="1"/>
    <row r="178" ht="11.25" hidden="1" customHeight="1"/>
    <row r="179" ht="11.25" hidden="1" customHeight="1"/>
    <row r="180" ht="11.25" hidden="1" customHeight="1"/>
    <row r="181" ht="11.25" hidden="1" customHeight="1"/>
    <row r="182" ht="11.25" hidden="1" customHeight="1"/>
    <row r="183" ht="11.25" hidden="1" customHeight="1"/>
    <row r="184" ht="11.25" hidden="1" customHeight="1"/>
    <row r="185" ht="11.25" hidden="1" customHeight="1"/>
    <row r="186" ht="11.25" hidden="1" customHeight="1"/>
    <row r="187" ht="11.25" hidden="1" customHeight="1"/>
    <row r="188" ht="11.25" hidden="1" customHeight="1"/>
    <row r="189" ht="11.25" hidden="1" customHeight="1"/>
    <row r="190" ht="11.25" hidden="1" customHeight="1"/>
    <row r="191" ht="11.25" hidden="1" customHeight="1"/>
    <row r="192" ht="11.25" hidden="1" customHeight="1"/>
    <row r="193" ht="11.25" hidden="1" customHeight="1"/>
    <row r="194" ht="11.25" hidden="1" customHeight="1"/>
    <row r="195" ht="11.25" hidden="1" customHeight="1"/>
    <row r="196" ht="11.25" hidden="1" customHeight="1"/>
    <row r="197" ht="11.25" hidden="1" customHeight="1"/>
    <row r="198" ht="11.25" hidden="1" customHeight="1"/>
    <row r="199" ht="11.25" hidden="1" customHeight="1"/>
    <row r="200" ht="11.25" hidden="1" customHeight="1"/>
    <row r="201" ht="11.25" hidden="1" customHeight="1"/>
    <row r="202" ht="11.25" hidden="1" customHeight="1"/>
    <row r="203" ht="11.25" hidden="1" customHeight="1"/>
    <row r="204" ht="11.25" hidden="1" customHeight="1"/>
    <row r="205" ht="11.25" hidden="1" customHeight="1"/>
    <row r="206" ht="11.25" hidden="1" customHeight="1"/>
    <row r="207" ht="11.25" hidden="1" customHeight="1"/>
    <row r="208" ht="11.25" hidden="1" customHeight="1"/>
    <row r="209" spans="2:45" s="121" customFormat="1" ht="11.25" hidden="1" customHeight="1"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</row>
    <row r="210" spans="2:45" s="121" customFormat="1" ht="11.25" hidden="1" customHeight="1"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</row>
    <row r="211" spans="2:45" s="121" customFormat="1" ht="11.25" hidden="1" customHeight="1"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</row>
    <row r="212" spans="2:45" s="121" customFormat="1" ht="11.25" hidden="1" customHeight="1"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</row>
    <row r="213" spans="2:45" s="121" customFormat="1" ht="11.25" hidden="1" customHeight="1"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</row>
    <row r="214" spans="2:45" s="121" customFormat="1" ht="11.25" hidden="1" customHeight="1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</row>
    <row r="215" spans="2:45" s="121" customFormat="1" ht="11.25" hidden="1" customHeight="1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</row>
    <row r="216" spans="2:45" s="121" customFormat="1" ht="11.25" hidden="1" customHeight="1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</row>
    <row r="217" spans="2:45" s="121" customFormat="1" ht="11.25" hidden="1" customHeight="1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</row>
    <row r="218" spans="2:45" s="121" customFormat="1" ht="11.25" hidden="1" customHeight="1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</row>
    <row r="219" spans="2:45" s="121" customFormat="1" ht="11.25" hidden="1" customHeight="1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</row>
    <row r="220" spans="2:45" s="121" customFormat="1" ht="11.25" hidden="1" customHeight="1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</row>
    <row r="221" spans="2:45" s="121" customFormat="1" ht="11.25" hidden="1" customHeight="1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</row>
    <row r="222" spans="2:45" s="121" customFormat="1" ht="11.25" hidden="1" customHeight="1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</row>
    <row r="223" spans="2:45" s="121" customFormat="1" ht="11.25" hidden="1" customHeight="1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</row>
    <row r="224" spans="2:45" s="121" customFormat="1" ht="11.25" hidden="1" customHeight="1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</row>
    <row r="225" spans="2:45" s="121" customFormat="1" ht="11.25" hidden="1" customHeight="1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</row>
    <row r="226" spans="2:45" s="121" customFormat="1" ht="11.25" hidden="1" customHeight="1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</row>
    <row r="227" spans="2:45" s="121" customFormat="1" ht="11.25" hidden="1" customHeight="1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</row>
    <row r="228" spans="2:45" s="121" customFormat="1" ht="11.25" hidden="1" customHeight="1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</row>
    <row r="229" spans="2:45" s="121" customFormat="1" ht="11.25" hidden="1" customHeight="1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</row>
    <row r="230" spans="2:45" s="121" customFormat="1" ht="11.25" hidden="1" customHeight="1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</row>
    <row r="231" spans="2:45" s="121" customFormat="1" ht="11.25" hidden="1" customHeight="1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</row>
    <row r="232" spans="2:45" s="121" customFormat="1" ht="11.25" hidden="1" customHeight="1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</row>
    <row r="233" spans="2:45" s="121" customFormat="1" ht="11.25" hidden="1" customHeight="1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</row>
    <row r="234" spans="2:45" s="121" customFormat="1" ht="11.25" hidden="1" customHeight="1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</row>
    <row r="235" spans="2:45" s="121" customFormat="1" ht="11.25" hidden="1" customHeight="1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</row>
    <row r="236" spans="2:45" s="121" customFormat="1" ht="11.25" hidden="1" customHeight="1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</row>
    <row r="237" spans="2:45" s="121" customFormat="1" ht="11.25" hidden="1" customHeight="1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</row>
    <row r="238" spans="2:45" s="121" customFormat="1" ht="11.25" hidden="1" customHeight="1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</row>
    <row r="239" spans="2:45" s="121" customFormat="1" ht="11.25" hidden="1" customHeight="1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</row>
    <row r="240" spans="2:45" s="121" customFormat="1" ht="11.25" hidden="1" customHeight="1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</row>
    <row r="241" spans="2:45" s="121" customFormat="1" ht="11.25" hidden="1" customHeight="1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22"/>
      <c r="AH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</row>
    <row r="242" spans="2:45" s="121" customFormat="1" ht="11.25" hidden="1" customHeight="1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22"/>
      <c r="AH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</row>
    <row r="243" spans="2:45" s="121" customFormat="1" ht="11.25" hidden="1" customHeight="1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</row>
    <row r="244" spans="2:45" s="121" customFormat="1" ht="11.25" hidden="1" customHeight="1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22"/>
      <c r="AH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</row>
    <row r="245" spans="2:45" s="121" customFormat="1" ht="11.25" hidden="1" customHeight="1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22"/>
      <c r="AH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</row>
    <row r="246" spans="2:45" ht="11.25" hidden="1" customHeight="1"/>
  </sheetData>
  <sheetProtection sheet="1" objects="1" scenarios="1"/>
  <hyperlinks>
    <hyperlink ref="S1" location="Índice!A1" display="Índice!A1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landscape" r:id="rId1"/>
  <headerFooter scaleWithDoc="0" alignWithMargins="0">
    <oddHeader>&amp;L&amp;10&amp;K000080INEGI. Anuario estadístico y geográfico por entidad federativa 2019.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6"/>
  <sheetViews>
    <sheetView showGridLines="0" showRowColHeaders="0" zoomScale="130" zoomScaleNormal="130" workbookViewId="0">
      <pane xSplit="1" ySplit="8" topLeftCell="B9" activePane="bottomRight" state="frozen"/>
      <selection activeCell="B257" sqref="B257:D288"/>
      <selection pane="topRight" activeCell="B257" sqref="B257:D288"/>
      <selection pane="bottomLeft" activeCell="B257" sqref="B257:D288"/>
      <selection pane="bottomRight"/>
    </sheetView>
  </sheetViews>
  <sheetFormatPr baseColWidth="10" defaultColWidth="0" defaultRowHeight="0" customHeight="1" zeroHeight="1"/>
  <cols>
    <col min="1" max="1" width="18.25" style="123" customWidth="1"/>
    <col min="2" max="2" width="15.125" style="123" customWidth="1"/>
    <col min="3" max="3" width="19.25" style="123" customWidth="1"/>
    <col min="4" max="4" width="20.25" style="123" customWidth="1"/>
    <col min="5" max="5" width="0.75" style="122" customWidth="1"/>
    <col min="6" max="7" width="21.25" style="122" hidden="1" customWidth="1"/>
    <col min="8" max="29" width="10.125" style="122" hidden="1" customWidth="1"/>
    <col min="30" max="32" width="0" style="123" hidden="1" customWidth="1"/>
    <col min="33" max="16384" width="10.125" style="123" hidden="1"/>
  </cols>
  <sheetData>
    <row r="1" spans="1:29" s="114" customFormat="1" ht="12" customHeight="1">
      <c r="A1" s="113" t="s">
        <v>216</v>
      </c>
      <c r="D1" s="307" t="s">
        <v>84</v>
      </c>
      <c r="E1" s="117"/>
      <c r="F1" s="117"/>
      <c r="G1" s="118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</row>
    <row r="2" spans="1:29" s="114" customFormat="1" ht="12" customHeight="1">
      <c r="A2" s="113" t="s">
        <v>215</v>
      </c>
      <c r="D2" s="306"/>
      <c r="E2" s="117"/>
      <c r="F2" s="117"/>
      <c r="G2" s="118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</row>
    <row r="3" spans="1:29" s="114" customFormat="1" ht="12" customHeight="1">
      <c r="A3" s="305" t="s">
        <v>214</v>
      </c>
      <c r="E3" s="117"/>
      <c r="F3" s="117"/>
      <c r="G3" s="118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</row>
    <row r="4" spans="1:29" s="114" customFormat="1" ht="12" customHeight="1">
      <c r="A4" s="304" t="s">
        <v>213</v>
      </c>
      <c r="E4" s="117"/>
      <c r="F4" s="117"/>
      <c r="G4" s="118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</row>
    <row r="5" spans="1:29" ht="3" customHeight="1">
      <c r="A5" s="120"/>
      <c r="B5" s="120"/>
      <c r="C5" s="120"/>
      <c r="D5" s="120"/>
    </row>
    <row r="6" spans="1:29" ht="3" customHeight="1">
      <c r="A6" s="122"/>
      <c r="B6" s="124"/>
      <c r="C6" s="124"/>
      <c r="D6" s="124"/>
    </row>
    <row r="7" spans="1:29" s="130" customFormat="1" ht="9.9499999999999993" customHeight="1">
      <c r="A7" s="125" t="s">
        <v>4</v>
      </c>
      <c r="B7" s="126" t="s">
        <v>212</v>
      </c>
      <c r="C7" s="303" t="s">
        <v>211</v>
      </c>
      <c r="D7" s="303" t="s">
        <v>210</v>
      </c>
      <c r="E7" s="128"/>
      <c r="F7" s="128"/>
      <c r="G7" s="128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8"/>
      <c r="U7" s="128"/>
      <c r="V7" s="128"/>
      <c r="W7" s="128"/>
      <c r="X7" s="128"/>
      <c r="Y7" s="128"/>
      <c r="Z7" s="128"/>
      <c r="AA7" s="128"/>
      <c r="AB7" s="128"/>
      <c r="AC7" s="128"/>
    </row>
    <row r="8" spans="1:29" ht="3" customHeight="1">
      <c r="A8" s="120"/>
      <c r="B8" s="120"/>
      <c r="C8" s="120"/>
      <c r="D8" s="120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</row>
    <row r="9" spans="1:29" ht="3" customHeight="1">
      <c r="A9" s="122"/>
      <c r="B9" s="122"/>
      <c r="C9" s="122"/>
      <c r="D9" s="122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</row>
    <row r="10" spans="1:29" ht="9" customHeight="1">
      <c r="A10" s="132" t="s">
        <v>209</v>
      </c>
      <c r="B10" s="122"/>
      <c r="C10" s="122"/>
      <c r="D10" s="122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</row>
    <row r="11" spans="1:29" s="134" customFormat="1" ht="3.95" customHeight="1">
      <c r="A11" s="132"/>
      <c r="B11" s="301"/>
      <c r="C11" s="301"/>
      <c r="D11" s="301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</row>
    <row r="12" spans="1:29" s="134" customFormat="1" ht="8.65" customHeight="1">
      <c r="A12" s="135" t="s">
        <v>8</v>
      </c>
      <c r="B12" s="300">
        <v>45.1</v>
      </c>
      <c r="C12" s="300">
        <v>38</v>
      </c>
      <c r="D12" s="300">
        <v>53.2</v>
      </c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</row>
    <row r="13" spans="1:29" s="134" customFormat="1" ht="8.65" customHeight="1">
      <c r="A13" s="135" t="s">
        <v>9</v>
      </c>
      <c r="B13" s="300">
        <v>50.7</v>
      </c>
      <c r="C13" s="300">
        <v>45.1</v>
      </c>
      <c r="D13" s="300">
        <v>66.5</v>
      </c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</row>
    <row r="14" spans="1:29" s="134" customFormat="1" ht="8.65" customHeight="1">
      <c r="A14" s="135" t="s">
        <v>10</v>
      </c>
      <c r="B14" s="300">
        <v>47.4</v>
      </c>
      <c r="C14" s="300">
        <v>43.9</v>
      </c>
      <c r="D14" s="300">
        <v>74.900000000000006</v>
      </c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</row>
    <row r="15" spans="1:29" s="134" customFormat="1" ht="8.65" customHeight="1">
      <c r="A15" s="23" t="s">
        <v>11</v>
      </c>
      <c r="B15" s="299">
        <v>38.6</v>
      </c>
      <c r="C15" s="299">
        <v>33.700000000000003</v>
      </c>
      <c r="D15" s="299">
        <v>61.9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</row>
    <row r="16" spans="1:29" s="134" customFormat="1" ht="8.65" customHeight="1">
      <c r="A16" s="135" t="s">
        <v>12</v>
      </c>
      <c r="B16" s="300">
        <v>44.9</v>
      </c>
      <c r="C16" s="300">
        <v>35.6</v>
      </c>
      <c r="D16" s="300">
        <v>56.2</v>
      </c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</row>
    <row r="17" spans="1:29" s="134" customFormat="1" ht="8.65" customHeight="1">
      <c r="A17" s="135" t="s">
        <v>13</v>
      </c>
      <c r="B17" s="300">
        <v>47.1</v>
      </c>
      <c r="C17" s="300">
        <v>39.9</v>
      </c>
      <c r="D17" s="300">
        <v>62.4</v>
      </c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</row>
    <row r="18" spans="1:29" s="134" customFormat="1" ht="8.65" customHeight="1">
      <c r="A18" s="135" t="s">
        <v>14</v>
      </c>
      <c r="B18" s="300">
        <v>25.7</v>
      </c>
      <c r="C18" s="300">
        <v>19.8</v>
      </c>
      <c r="D18" s="300">
        <v>37.6</v>
      </c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</row>
    <row r="19" spans="1:29" s="134" customFormat="1" ht="8.65" customHeight="1">
      <c r="A19" s="23" t="s">
        <v>15</v>
      </c>
      <c r="B19" s="299">
        <v>38.700000000000003</v>
      </c>
      <c r="C19" s="299">
        <v>35.799999999999997</v>
      </c>
      <c r="D19" s="299">
        <v>60.9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</row>
    <row r="20" spans="1:29" s="134" customFormat="1" ht="8.65" customHeight="1">
      <c r="A20" s="135" t="s">
        <v>16</v>
      </c>
      <c r="B20" s="300">
        <v>53.5</v>
      </c>
      <c r="C20" s="300">
        <v>47.3</v>
      </c>
      <c r="D20" s="300">
        <v>58.5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</row>
    <row r="21" spans="1:29" s="134" customFormat="1" ht="8.65" customHeight="1">
      <c r="A21" s="135" t="s">
        <v>17</v>
      </c>
      <c r="B21" s="300">
        <v>42.2</v>
      </c>
      <c r="C21" s="300">
        <v>30.8</v>
      </c>
      <c r="D21" s="300">
        <v>44.7</v>
      </c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</row>
    <row r="22" spans="1:29" s="134" customFormat="1" ht="8.65" customHeight="1">
      <c r="A22" s="135" t="s">
        <v>18</v>
      </c>
      <c r="B22" s="300">
        <v>35</v>
      </c>
      <c r="C22" s="300">
        <v>26.8</v>
      </c>
      <c r="D22" s="300">
        <v>44.2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</row>
    <row r="23" spans="1:29" s="134" customFormat="1" ht="8.65" customHeight="1">
      <c r="A23" s="23" t="s">
        <v>19</v>
      </c>
      <c r="B23" s="299">
        <v>27.1</v>
      </c>
      <c r="C23" s="299">
        <v>19.7</v>
      </c>
      <c r="D23" s="299">
        <v>28.8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</row>
    <row r="24" spans="1:29" s="134" customFormat="1" ht="8.65" customHeight="1">
      <c r="A24" s="135" t="s">
        <v>20</v>
      </c>
      <c r="B24" s="300">
        <v>35.5</v>
      </c>
      <c r="C24" s="300">
        <v>27.3</v>
      </c>
      <c r="D24" s="300">
        <v>44.1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</row>
    <row r="25" spans="1:29" s="134" customFormat="1" ht="8.65" customHeight="1">
      <c r="A25" s="135" t="s">
        <v>21</v>
      </c>
      <c r="B25" s="300">
        <v>45.5</v>
      </c>
      <c r="C25" s="300">
        <v>38.6</v>
      </c>
      <c r="D25" s="300">
        <v>61.4</v>
      </c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</row>
    <row r="26" spans="1:29" s="134" customFormat="1" ht="8.65" customHeight="1">
      <c r="A26" s="135" t="s">
        <v>22</v>
      </c>
      <c r="B26" s="300">
        <v>42.1</v>
      </c>
      <c r="C26" s="300">
        <v>36.200000000000003</v>
      </c>
      <c r="D26" s="300">
        <v>45.6</v>
      </c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</row>
    <row r="27" spans="1:29" s="134" customFormat="1" ht="8.65" customHeight="1">
      <c r="A27" s="23" t="s">
        <v>23</v>
      </c>
      <c r="B27" s="299">
        <v>30.6</v>
      </c>
      <c r="C27" s="299">
        <v>23.2</v>
      </c>
      <c r="D27" s="299">
        <v>40</v>
      </c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</row>
    <row r="28" spans="1:29" s="134" customFormat="1" ht="8.65" customHeight="1">
      <c r="A28" s="135" t="s">
        <v>24</v>
      </c>
      <c r="B28" s="300">
        <v>40.9</v>
      </c>
      <c r="C28" s="300">
        <v>36.799999999999997</v>
      </c>
      <c r="D28" s="300">
        <v>47</v>
      </c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</row>
    <row r="29" spans="1:29" s="134" customFormat="1" ht="8.65" customHeight="1">
      <c r="A29" s="135" t="s">
        <v>25</v>
      </c>
      <c r="B29" s="300">
        <v>39.700000000000003</v>
      </c>
      <c r="C29" s="300">
        <v>34.4</v>
      </c>
      <c r="D29" s="300">
        <v>53.2</v>
      </c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</row>
    <row r="30" spans="1:29" s="134" customFormat="1" ht="8.65" customHeight="1">
      <c r="A30" s="135" t="s">
        <v>26</v>
      </c>
      <c r="B30" s="300">
        <v>49</v>
      </c>
      <c r="C30" s="300">
        <v>42.5</v>
      </c>
      <c r="D30" s="300">
        <v>61.7</v>
      </c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</row>
    <row r="31" spans="1:29" s="134" customFormat="1" ht="8.65" customHeight="1">
      <c r="A31" s="23" t="s">
        <v>27</v>
      </c>
      <c r="B31" s="299">
        <v>26.7</v>
      </c>
      <c r="C31" s="299">
        <v>21.7</v>
      </c>
      <c r="D31" s="299">
        <v>29.2</v>
      </c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</row>
    <row r="32" spans="1:29" s="134" customFormat="1" ht="8.65" customHeight="1">
      <c r="A32" s="135" t="s">
        <v>28</v>
      </c>
      <c r="B32" s="300">
        <v>35</v>
      </c>
      <c r="C32" s="300">
        <v>30</v>
      </c>
      <c r="D32" s="300">
        <v>36.4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</row>
    <row r="33" spans="1:29" s="134" customFormat="1" ht="8.65" customHeight="1">
      <c r="A33" s="135" t="s">
        <v>29</v>
      </c>
      <c r="B33" s="300">
        <v>40</v>
      </c>
      <c r="C33" s="300">
        <v>34.799999999999997</v>
      </c>
      <c r="D33" s="300">
        <v>52.3</v>
      </c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</row>
    <row r="34" spans="1:29" s="134" customFormat="1" ht="8.65" customHeight="1">
      <c r="A34" s="135" t="s">
        <v>30</v>
      </c>
      <c r="B34" s="300">
        <v>49.9</v>
      </c>
      <c r="C34" s="300">
        <v>45.1</v>
      </c>
      <c r="D34" s="300">
        <v>71.900000000000006</v>
      </c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</row>
    <row r="35" spans="1:29" s="134" customFormat="1" ht="8.65" customHeight="1">
      <c r="A35" s="23" t="s">
        <v>31</v>
      </c>
      <c r="B35" s="299">
        <v>31.9</v>
      </c>
      <c r="C35" s="299">
        <v>24</v>
      </c>
      <c r="D35" s="299">
        <v>41.4</v>
      </c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</row>
    <row r="36" spans="1:29" s="134" customFormat="1" ht="8.65" customHeight="1">
      <c r="A36" s="135" t="s">
        <v>32</v>
      </c>
      <c r="B36" s="300">
        <v>43.7</v>
      </c>
      <c r="C36" s="300">
        <v>38</v>
      </c>
      <c r="D36" s="300">
        <v>61.5</v>
      </c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</row>
    <row r="37" spans="1:29" s="134" customFormat="1" ht="8.65" customHeight="1">
      <c r="A37" s="135" t="s">
        <v>33</v>
      </c>
      <c r="B37" s="300">
        <v>54.8</v>
      </c>
      <c r="C37" s="300">
        <v>46.9</v>
      </c>
      <c r="D37" s="300">
        <v>70.7</v>
      </c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</row>
    <row r="38" spans="1:29" s="134" customFormat="1" ht="8.65" customHeight="1">
      <c r="A38" s="135" t="s">
        <v>34</v>
      </c>
      <c r="B38" s="300">
        <v>35.299999999999997</v>
      </c>
      <c r="C38" s="300">
        <v>29.6</v>
      </c>
      <c r="D38" s="300">
        <v>54.8</v>
      </c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</row>
    <row r="39" spans="1:29" s="134" customFormat="1" ht="8.65" customHeight="1">
      <c r="A39" s="23" t="s">
        <v>35</v>
      </c>
      <c r="B39" s="299">
        <v>43.5</v>
      </c>
      <c r="C39" s="299">
        <v>37.299999999999997</v>
      </c>
      <c r="D39" s="299">
        <v>66.8</v>
      </c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</row>
    <row r="40" spans="1:29" s="134" customFormat="1" ht="8.65" customHeight="1">
      <c r="A40" s="135" t="s">
        <v>36</v>
      </c>
      <c r="B40" s="300">
        <v>37</v>
      </c>
      <c r="C40" s="300">
        <v>28.6</v>
      </c>
      <c r="D40" s="300">
        <v>37.700000000000003</v>
      </c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</row>
    <row r="41" spans="1:29" s="134" customFormat="1" ht="8.65" customHeight="1">
      <c r="A41" s="135" t="s">
        <v>37</v>
      </c>
      <c r="B41" s="300">
        <v>31.8</v>
      </c>
      <c r="C41" s="300">
        <v>27.6</v>
      </c>
      <c r="D41" s="300">
        <v>41.2</v>
      </c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</row>
    <row r="42" spans="1:29" s="134" customFormat="1" ht="8.65" customHeight="1">
      <c r="A42" s="135" t="s">
        <v>38</v>
      </c>
      <c r="B42" s="300">
        <v>37.1</v>
      </c>
      <c r="C42" s="300">
        <v>31.8</v>
      </c>
      <c r="D42" s="300">
        <v>57.9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</row>
    <row r="43" spans="1:29" s="134" customFormat="1" ht="8.65" customHeight="1">
      <c r="A43" s="23" t="s">
        <v>39</v>
      </c>
      <c r="B43" s="299">
        <v>33.700000000000003</v>
      </c>
      <c r="C43" s="299">
        <v>22.4</v>
      </c>
      <c r="D43" s="299">
        <v>41</v>
      </c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</row>
    <row r="44" spans="1:29" s="134" customFormat="1" ht="9" customHeight="1">
      <c r="A44" s="60"/>
      <c r="B44" s="302"/>
      <c r="C44" s="302"/>
      <c r="D44" s="302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</row>
    <row r="45" spans="1:29" ht="9" customHeight="1">
      <c r="A45" s="132" t="s">
        <v>208</v>
      </c>
      <c r="B45" s="122"/>
      <c r="C45" s="122"/>
      <c r="D45" s="122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</row>
    <row r="46" spans="1:29" s="134" customFormat="1" ht="3.95" customHeight="1">
      <c r="A46" s="132"/>
      <c r="B46" s="301"/>
      <c r="C46" s="301"/>
      <c r="D46" s="301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</row>
    <row r="47" spans="1:29" s="134" customFormat="1" ht="8.65" customHeight="1">
      <c r="A47" s="135" t="s">
        <v>8</v>
      </c>
      <c r="B47" s="300">
        <v>46.1</v>
      </c>
      <c r="C47" s="300">
        <v>40.6</v>
      </c>
      <c r="D47" s="300">
        <v>55.7</v>
      </c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</row>
    <row r="48" spans="1:29" s="134" customFormat="1" ht="8.65" customHeight="1">
      <c r="A48" s="135" t="s">
        <v>9</v>
      </c>
      <c r="B48" s="300">
        <v>57.6</v>
      </c>
      <c r="C48" s="300">
        <v>53.4</v>
      </c>
      <c r="D48" s="300">
        <v>74.3</v>
      </c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</row>
    <row r="49" spans="1:29" s="134" customFormat="1" ht="8.65" customHeight="1">
      <c r="A49" s="135" t="s">
        <v>10</v>
      </c>
      <c r="B49" s="300">
        <v>53.3</v>
      </c>
      <c r="C49" s="300">
        <v>47.5</v>
      </c>
      <c r="D49" s="300">
        <v>77.400000000000006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</row>
    <row r="50" spans="1:29" s="134" customFormat="1" ht="8.65" customHeight="1">
      <c r="A50" s="23" t="s">
        <v>11</v>
      </c>
      <c r="B50" s="299">
        <v>42.2</v>
      </c>
      <c r="C50" s="299">
        <v>37.799999999999997</v>
      </c>
      <c r="D50" s="299">
        <v>69.2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</row>
    <row r="51" spans="1:29" s="134" customFormat="1" ht="8.65" customHeight="1">
      <c r="A51" s="135" t="s">
        <v>12</v>
      </c>
      <c r="B51" s="300">
        <v>47.9</v>
      </c>
      <c r="C51" s="300">
        <v>41.4</v>
      </c>
      <c r="D51" s="300">
        <v>62.1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</row>
    <row r="52" spans="1:29" s="134" customFormat="1" ht="8.65" customHeight="1">
      <c r="A52" s="135" t="s">
        <v>13</v>
      </c>
      <c r="B52" s="300">
        <v>51.5</v>
      </c>
      <c r="C52" s="300">
        <v>45.7</v>
      </c>
      <c r="D52" s="300">
        <v>62.8</v>
      </c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</row>
    <row r="53" spans="1:29" s="134" customFormat="1" ht="8.65" customHeight="1">
      <c r="A53" s="135" t="s">
        <v>14</v>
      </c>
      <c r="B53" s="300">
        <v>25.1</v>
      </c>
      <c r="C53" s="300">
        <v>22</v>
      </c>
      <c r="D53" s="300">
        <v>45.2</v>
      </c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</row>
    <row r="54" spans="1:29" s="134" customFormat="1" ht="8.65" customHeight="1">
      <c r="A54" s="23" t="s">
        <v>15</v>
      </c>
      <c r="B54" s="299">
        <v>44.9</v>
      </c>
      <c r="C54" s="299">
        <v>42.1</v>
      </c>
      <c r="D54" s="299">
        <v>70.400000000000006</v>
      </c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</row>
    <row r="55" spans="1:29" s="134" customFormat="1" ht="8.65" customHeight="1">
      <c r="A55" s="135" t="s">
        <v>16</v>
      </c>
      <c r="B55" s="300">
        <v>58.2</v>
      </c>
      <c r="C55" s="300">
        <v>53.6</v>
      </c>
      <c r="D55" s="300">
        <v>61.5</v>
      </c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</row>
    <row r="56" spans="1:29" s="134" customFormat="1" ht="8.65" customHeight="1">
      <c r="A56" s="135" t="s">
        <v>17</v>
      </c>
      <c r="B56" s="300">
        <v>47.3</v>
      </c>
      <c r="C56" s="300">
        <v>40.5</v>
      </c>
      <c r="D56" s="300">
        <v>50.2</v>
      </c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</row>
    <row r="57" spans="1:29" s="134" customFormat="1" ht="8.65" customHeight="1">
      <c r="A57" s="135" t="s">
        <v>18</v>
      </c>
      <c r="B57" s="300">
        <v>35.700000000000003</v>
      </c>
      <c r="C57" s="300">
        <v>30.5</v>
      </c>
      <c r="D57" s="300">
        <v>49.8</v>
      </c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</row>
    <row r="58" spans="1:29" s="134" customFormat="1" ht="8.65" customHeight="1">
      <c r="A58" s="23" t="s">
        <v>19</v>
      </c>
      <c r="B58" s="299">
        <v>28.6</v>
      </c>
      <c r="C58" s="299">
        <v>24.5</v>
      </c>
      <c r="D58" s="299">
        <v>31.1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</row>
    <row r="59" spans="1:29" s="134" customFormat="1" ht="8.65" customHeight="1">
      <c r="A59" s="135" t="s">
        <v>20</v>
      </c>
      <c r="B59" s="300">
        <v>39.799999999999997</v>
      </c>
      <c r="C59" s="300">
        <v>32.299999999999997</v>
      </c>
      <c r="D59" s="300">
        <v>56.6</v>
      </c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</row>
    <row r="60" spans="1:29" s="134" customFormat="1" ht="8.65" customHeight="1">
      <c r="A60" s="135" t="s">
        <v>21</v>
      </c>
      <c r="B60" s="300">
        <v>48.2</v>
      </c>
      <c r="C60" s="300">
        <v>43.7</v>
      </c>
      <c r="D60" s="300">
        <v>63.2</v>
      </c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</row>
    <row r="61" spans="1:29" s="134" customFormat="1" ht="8.65" customHeight="1">
      <c r="A61" s="135" t="s">
        <v>22</v>
      </c>
      <c r="B61" s="300">
        <v>45.1</v>
      </c>
      <c r="C61" s="300">
        <v>40.6</v>
      </c>
      <c r="D61" s="300">
        <v>54.1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</row>
    <row r="62" spans="1:29" s="134" customFormat="1" ht="8.65" customHeight="1">
      <c r="A62" s="23" t="s">
        <v>23</v>
      </c>
      <c r="B62" s="299">
        <v>32</v>
      </c>
      <c r="C62" s="299">
        <v>25.4</v>
      </c>
      <c r="D62" s="299">
        <v>57.3</v>
      </c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</row>
    <row r="63" spans="1:29" s="134" customFormat="1" ht="8.65" customHeight="1">
      <c r="A63" s="135" t="s">
        <v>24</v>
      </c>
      <c r="B63" s="300">
        <v>42.6</v>
      </c>
      <c r="C63" s="300">
        <v>38.700000000000003</v>
      </c>
      <c r="D63" s="300">
        <v>50.9</v>
      </c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</row>
    <row r="64" spans="1:29" s="134" customFormat="1" ht="8.65" customHeight="1">
      <c r="A64" s="135" t="s">
        <v>25</v>
      </c>
      <c r="B64" s="300">
        <v>41.4</v>
      </c>
      <c r="C64" s="300">
        <v>37.9</v>
      </c>
      <c r="D64" s="300">
        <v>62.1</v>
      </c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</row>
    <row r="65" spans="1:29" s="134" customFormat="1" ht="8.65" customHeight="1">
      <c r="A65" s="135" t="s">
        <v>26</v>
      </c>
      <c r="B65" s="300">
        <v>49.7</v>
      </c>
      <c r="C65" s="300">
        <v>44.2</v>
      </c>
      <c r="D65" s="300">
        <v>63.9</v>
      </c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</row>
    <row r="66" spans="1:29" s="134" customFormat="1" ht="8.65" customHeight="1">
      <c r="A66" s="23" t="s">
        <v>27</v>
      </c>
      <c r="B66" s="299">
        <v>28.1</v>
      </c>
      <c r="C66" s="299">
        <v>23.8</v>
      </c>
      <c r="D66" s="299">
        <v>34.200000000000003</v>
      </c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</row>
    <row r="67" spans="1:29" s="134" customFormat="1" ht="8.65" customHeight="1">
      <c r="A67" s="135" t="s">
        <v>28</v>
      </c>
      <c r="B67" s="300">
        <v>33.5</v>
      </c>
      <c r="C67" s="300">
        <v>29.4</v>
      </c>
      <c r="D67" s="300">
        <v>37.700000000000003</v>
      </c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</row>
    <row r="68" spans="1:29" s="134" customFormat="1" ht="8.65" customHeight="1">
      <c r="A68" s="135" t="s">
        <v>29</v>
      </c>
      <c r="B68" s="300">
        <v>41.8</v>
      </c>
      <c r="C68" s="300">
        <v>37.700000000000003</v>
      </c>
      <c r="D68" s="300">
        <v>52.8</v>
      </c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</row>
    <row r="69" spans="1:29" s="134" customFormat="1" ht="8.65" customHeight="1">
      <c r="A69" s="135" t="s">
        <v>30</v>
      </c>
      <c r="B69" s="300">
        <v>53.5</v>
      </c>
      <c r="C69" s="300">
        <v>48.9</v>
      </c>
      <c r="D69" s="300">
        <v>76.099999999999994</v>
      </c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</row>
    <row r="70" spans="1:29" s="134" customFormat="1" ht="8.65" customHeight="1">
      <c r="A70" s="23" t="s">
        <v>31</v>
      </c>
      <c r="B70" s="299">
        <v>33.299999999999997</v>
      </c>
      <c r="C70" s="299">
        <v>27.7</v>
      </c>
      <c r="D70" s="299">
        <v>43.1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</row>
    <row r="71" spans="1:29" s="134" customFormat="1" ht="8.65" customHeight="1">
      <c r="A71" s="135" t="s">
        <v>32</v>
      </c>
      <c r="B71" s="300">
        <v>45.6</v>
      </c>
      <c r="C71" s="300">
        <v>40.4</v>
      </c>
      <c r="D71" s="300">
        <v>63.7</v>
      </c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</row>
    <row r="72" spans="1:29" s="134" customFormat="1" ht="8.65" customHeight="1">
      <c r="A72" s="135" t="s">
        <v>33</v>
      </c>
      <c r="B72" s="300">
        <v>55.7</v>
      </c>
      <c r="C72" s="300">
        <v>49.6</v>
      </c>
      <c r="D72" s="300">
        <v>75.599999999999994</v>
      </c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</row>
    <row r="73" spans="1:29" s="134" customFormat="1" ht="8.65" customHeight="1">
      <c r="A73" s="135" t="s">
        <v>34</v>
      </c>
      <c r="B73" s="300">
        <v>33.5</v>
      </c>
      <c r="C73" s="300">
        <v>28.7</v>
      </c>
      <c r="D73" s="300">
        <v>56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</row>
    <row r="74" spans="1:29" s="134" customFormat="1" ht="8.65" customHeight="1">
      <c r="A74" s="23" t="s">
        <v>35</v>
      </c>
      <c r="B74" s="299">
        <v>48.2</v>
      </c>
      <c r="C74" s="299">
        <v>43.8</v>
      </c>
      <c r="D74" s="299">
        <v>68.5</v>
      </c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</row>
    <row r="75" spans="1:29" s="134" customFormat="1" ht="8.65" customHeight="1">
      <c r="A75" s="135" t="s">
        <v>36</v>
      </c>
      <c r="B75" s="300">
        <v>38.4</v>
      </c>
      <c r="C75" s="300">
        <v>32.6</v>
      </c>
      <c r="D75" s="300">
        <v>37.6</v>
      </c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</row>
    <row r="76" spans="1:29" s="134" customFormat="1" ht="8.65" customHeight="1">
      <c r="A76" s="135" t="s">
        <v>37</v>
      </c>
      <c r="B76" s="300">
        <v>28.8</v>
      </c>
      <c r="C76" s="300">
        <v>24.7</v>
      </c>
      <c r="D76" s="300">
        <v>43.9</v>
      </c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</row>
    <row r="77" spans="1:29" s="134" customFormat="1" ht="8.65" customHeight="1">
      <c r="A77" s="135" t="s">
        <v>38</v>
      </c>
      <c r="B77" s="300">
        <v>38.700000000000003</v>
      </c>
      <c r="C77" s="300">
        <v>35.299999999999997</v>
      </c>
      <c r="D77" s="300">
        <v>63.5</v>
      </c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</row>
    <row r="78" spans="1:29" s="134" customFormat="1" ht="8.65" customHeight="1">
      <c r="A78" s="23" t="s">
        <v>39</v>
      </c>
      <c r="B78" s="299">
        <v>38.799999999999997</v>
      </c>
      <c r="C78" s="299">
        <v>29.4</v>
      </c>
      <c r="D78" s="299">
        <v>47.8</v>
      </c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</row>
    <row r="79" spans="1:29" s="134" customFormat="1" ht="9" customHeight="1">
      <c r="A79" s="60"/>
      <c r="B79" s="302"/>
      <c r="C79" s="302"/>
      <c r="D79" s="302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</row>
    <row r="80" spans="1:29" ht="9" customHeight="1">
      <c r="A80" s="132" t="s">
        <v>207</v>
      </c>
      <c r="B80" s="122"/>
      <c r="C80" s="122"/>
      <c r="D80" s="122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</row>
    <row r="81" spans="1:29" s="134" customFormat="1" ht="3.95" customHeight="1">
      <c r="A81" s="132"/>
      <c r="B81" s="301"/>
      <c r="C81" s="301"/>
      <c r="D81" s="301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</row>
    <row r="82" spans="1:29" s="134" customFormat="1" ht="8.65" customHeight="1">
      <c r="A82" s="135" t="s">
        <v>8</v>
      </c>
      <c r="B82" s="300">
        <v>53.5</v>
      </c>
      <c r="C82" s="300">
        <v>50.5</v>
      </c>
      <c r="D82" s="300">
        <v>64.5</v>
      </c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</row>
    <row r="83" spans="1:29" s="134" customFormat="1" ht="8.65" customHeight="1">
      <c r="A83" s="135" t="s">
        <v>9</v>
      </c>
      <c r="B83" s="300">
        <v>59.7</v>
      </c>
      <c r="C83" s="300">
        <v>58.3</v>
      </c>
      <c r="D83" s="300">
        <v>77.599999999999994</v>
      </c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</row>
    <row r="84" spans="1:29" s="134" customFormat="1" ht="8.65" customHeight="1">
      <c r="A84" s="135" t="s">
        <v>10</v>
      </c>
      <c r="B84" s="300">
        <v>55.7</v>
      </c>
      <c r="C84" s="300">
        <v>54.6</v>
      </c>
      <c r="D84" s="300">
        <v>83.7</v>
      </c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</row>
    <row r="85" spans="1:29" s="134" customFormat="1" ht="8.65" customHeight="1">
      <c r="A85" s="23" t="s">
        <v>11</v>
      </c>
      <c r="B85" s="299">
        <v>43.8</v>
      </c>
      <c r="C85" s="299">
        <v>39.5</v>
      </c>
      <c r="D85" s="299">
        <v>65.7</v>
      </c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</row>
    <row r="86" spans="1:29" s="134" customFormat="1" ht="8.65" customHeight="1">
      <c r="A86" s="135" t="s">
        <v>12</v>
      </c>
      <c r="B86" s="300">
        <v>53.2</v>
      </c>
      <c r="C86" s="300">
        <v>49.1</v>
      </c>
      <c r="D86" s="300">
        <v>68.900000000000006</v>
      </c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</row>
    <row r="87" spans="1:29" s="134" customFormat="1" ht="8.65" customHeight="1">
      <c r="A87" s="135" t="s">
        <v>13</v>
      </c>
      <c r="B87" s="300">
        <v>55.2</v>
      </c>
      <c r="C87" s="300">
        <v>51.2</v>
      </c>
      <c r="D87" s="300">
        <v>70.099999999999994</v>
      </c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</row>
    <row r="88" spans="1:29" s="134" customFormat="1" ht="8.65" customHeight="1">
      <c r="A88" s="135" t="s">
        <v>14</v>
      </c>
      <c r="B88" s="300">
        <v>26.4</v>
      </c>
      <c r="C88" s="300">
        <v>24</v>
      </c>
      <c r="D88" s="300">
        <v>47.8</v>
      </c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</row>
    <row r="89" spans="1:29" s="134" customFormat="1" ht="8.65" customHeight="1">
      <c r="A89" s="23" t="s">
        <v>15</v>
      </c>
      <c r="B89" s="299">
        <v>53.6</v>
      </c>
      <c r="C89" s="299">
        <v>49</v>
      </c>
      <c r="D89" s="299">
        <v>77.3</v>
      </c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</row>
    <row r="90" spans="1:29" s="134" customFormat="1" ht="8.65" customHeight="1">
      <c r="A90" s="135" t="s">
        <v>16</v>
      </c>
      <c r="B90" s="300">
        <v>62.9</v>
      </c>
      <c r="C90" s="300">
        <v>60.5</v>
      </c>
      <c r="D90" s="300">
        <v>67.599999999999994</v>
      </c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</row>
    <row r="91" spans="1:29" s="134" customFormat="1" ht="8.65" customHeight="1">
      <c r="A91" s="135" t="s">
        <v>17</v>
      </c>
      <c r="B91" s="300">
        <v>44.2</v>
      </c>
      <c r="C91" s="300">
        <v>37.6</v>
      </c>
      <c r="D91" s="300">
        <v>61.4</v>
      </c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</row>
    <row r="92" spans="1:29" s="134" customFormat="1" ht="8.65" customHeight="1">
      <c r="A92" s="135" t="s">
        <v>18</v>
      </c>
      <c r="B92" s="300">
        <v>44</v>
      </c>
      <c r="C92" s="300">
        <v>40.799999999999997</v>
      </c>
      <c r="D92" s="300">
        <v>58.9</v>
      </c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</row>
    <row r="93" spans="1:29" s="134" customFormat="1" ht="8.65" customHeight="1">
      <c r="A93" s="23" t="s">
        <v>19</v>
      </c>
      <c r="B93" s="299">
        <v>32.5</v>
      </c>
      <c r="C93" s="299">
        <v>30.5</v>
      </c>
      <c r="D93" s="299">
        <v>41.2</v>
      </c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</row>
    <row r="94" spans="1:29" s="134" customFormat="1" ht="8.65" customHeight="1">
      <c r="A94" s="135" t="s">
        <v>20</v>
      </c>
      <c r="B94" s="300">
        <v>39.200000000000003</v>
      </c>
      <c r="C94" s="300">
        <v>36.1</v>
      </c>
      <c r="D94" s="300">
        <v>54.7</v>
      </c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</row>
    <row r="95" spans="1:29" s="134" customFormat="1" ht="8.65" customHeight="1">
      <c r="A95" s="135" t="s">
        <v>21</v>
      </c>
      <c r="B95" s="300">
        <v>55.3</v>
      </c>
      <c r="C95" s="300">
        <v>51.8</v>
      </c>
      <c r="D95" s="300">
        <v>70.3</v>
      </c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</row>
    <row r="96" spans="1:29" s="134" customFormat="1" ht="8.65" customHeight="1">
      <c r="A96" s="135" t="s">
        <v>22</v>
      </c>
      <c r="B96" s="300">
        <v>47.8</v>
      </c>
      <c r="C96" s="300">
        <v>44.9</v>
      </c>
      <c r="D96" s="300">
        <v>58.2</v>
      </c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</row>
    <row r="97" spans="1:29" s="134" customFormat="1" ht="8.65" customHeight="1">
      <c r="A97" s="23" t="s">
        <v>23</v>
      </c>
      <c r="B97" s="299">
        <v>34.9</v>
      </c>
      <c r="C97" s="299">
        <v>30.3</v>
      </c>
      <c r="D97" s="299">
        <v>59.9</v>
      </c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</row>
    <row r="98" spans="1:29" s="134" customFormat="1" ht="8.65" customHeight="1">
      <c r="A98" s="135" t="s">
        <v>24</v>
      </c>
      <c r="B98" s="300">
        <v>48.3</v>
      </c>
      <c r="C98" s="300">
        <v>46.3</v>
      </c>
      <c r="D98" s="300">
        <v>59.3</v>
      </c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</row>
    <row r="99" spans="1:29" s="134" customFormat="1" ht="8.65" customHeight="1">
      <c r="A99" s="135" t="s">
        <v>25</v>
      </c>
      <c r="B99" s="300">
        <v>47.5</v>
      </c>
      <c r="C99" s="300">
        <v>44.4</v>
      </c>
      <c r="D99" s="300">
        <v>70.2</v>
      </c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</row>
    <row r="100" spans="1:29" s="134" customFormat="1" ht="8.65" customHeight="1">
      <c r="A100" s="135" t="s">
        <v>26</v>
      </c>
      <c r="B100" s="300">
        <v>57</v>
      </c>
      <c r="C100" s="300">
        <v>54.7</v>
      </c>
      <c r="D100" s="300">
        <v>69.400000000000006</v>
      </c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</row>
    <row r="101" spans="1:29" s="134" customFormat="1" ht="8.65" customHeight="1">
      <c r="A101" s="23" t="s">
        <v>27</v>
      </c>
      <c r="B101" s="299">
        <v>33.9</v>
      </c>
      <c r="C101" s="299">
        <v>29</v>
      </c>
      <c r="D101" s="299">
        <v>43.5</v>
      </c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</row>
    <row r="102" spans="1:29" s="134" customFormat="1" ht="8.65" customHeight="1">
      <c r="A102" s="135" t="s">
        <v>28</v>
      </c>
      <c r="B102" s="300">
        <v>40.9</v>
      </c>
      <c r="C102" s="300">
        <v>37.200000000000003</v>
      </c>
      <c r="D102" s="300">
        <v>49.4</v>
      </c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</row>
    <row r="103" spans="1:29" s="134" customFormat="1" ht="8.65" customHeight="1">
      <c r="A103" s="135" t="s">
        <v>29</v>
      </c>
      <c r="B103" s="300">
        <v>42.9</v>
      </c>
      <c r="C103" s="300">
        <v>41.3</v>
      </c>
      <c r="D103" s="300">
        <v>57.3</v>
      </c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</row>
    <row r="104" spans="1:29" s="134" customFormat="1" ht="8.65" customHeight="1">
      <c r="A104" s="135" t="s">
        <v>30</v>
      </c>
      <c r="B104" s="300">
        <v>53.4</v>
      </c>
      <c r="C104" s="300">
        <v>51.4</v>
      </c>
      <c r="D104" s="300">
        <v>80</v>
      </c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</row>
    <row r="105" spans="1:29" s="134" customFormat="1" ht="8.65" customHeight="1">
      <c r="A105" s="23" t="s">
        <v>31</v>
      </c>
      <c r="B105" s="299">
        <v>37.9</v>
      </c>
      <c r="C105" s="299">
        <v>33.6</v>
      </c>
      <c r="D105" s="299">
        <v>51.9</v>
      </c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</row>
    <row r="106" spans="1:29" s="134" customFormat="1" ht="8.65" customHeight="1">
      <c r="A106" s="135" t="s">
        <v>32</v>
      </c>
      <c r="B106" s="300">
        <v>49.5</v>
      </c>
      <c r="C106" s="300">
        <v>45.9</v>
      </c>
      <c r="D106" s="300">
        <v>70.900000000000006</v>
      </c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</row>
    <row r="107" spans="1:29" s="134" customFormat="1" ht="8.65" customHeight="1">
      <c r="A107" s="135" t="s">
        <v>33</v>
      </c>
      <c r="B107" s="300">
        <v>60</v>
      </c>
      <c r="C107" s="300">
        <v>56.9</v>
      </c>
      <c r="D107" s="300">
        <v>79.2</v>
      </c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</row>
    <row r="108" spans="1:29" s="134" customFormat="1" ht="8.65" customHeight="1">
      <c r="A108" s="135" t="s">
        <v>34</v>
      </c>
      <c r="B108" s="300">
        <v>35.700000000000003</v>
      </c>
      <c r="C108" s="300">
        <v>33.5</v>
      </c>
      <c r="D108" s="300">
        <v>70.599999999999994</v>
      </c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</row>
    <row r="109" spans="1:29" s="134" customFormat="1" ht="8.65" customHeight="1">
      <c r="A109" s="23" t="s">
        <v>35</v>
      </c>
      <c r="B109" s="299">
        <v>50.8</v>
      </c>
      <c r="C109" s="299">
        <v>48.3</v>
      </c>
      <c r="D109" s="299">
        <v>71.099999999999994</v>
      </c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</row>
    <row r="110" spans="1:29" s="134" customFormat="1" ht="8.65" customHeight="1">
      <c r="A110" s="135" t="s">
        <v>36</v>
      </c>
      <c r="B110" s="300">
        <v>43.2</v>
      </c>
      <c r="C110" s="300">
        <v>38.6</v>
      </c>
      <c r="D110" s="300">
        <v>52.7</v>
      </c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</row>
    <row r="111" spans="1:29" s="134" customFormat="1" ht="8.65" customHeight="1">
      <c r="A111" s="135" t="s">
        <v>37</v>
      </c>
      <c r="B111" s="300">
        <v>39.4</v>
      </c>
      <c r="C111" s="300">
        <v>35.1</v>
      </c>
      <c r="D111" s="300">
        <v>59.3</v>
      </c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</row>
    <row r="112" spans="1:29" s="134" customFormat="1" ht="8.65" customHeight="1">
      <c r="A112" s="135" t="s">
        <v>38</v>
      </c>
      <c r="B112" s="300">
        <v>41.5</v>
      </c>
      <c r="C112" s="300">
        <v>39.299999999999997</v>
      </c>
      <c r="D112" s="300">
        <v>69.5</v>
      </c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</row>
    <row r="113" spans="1:29" s="134" customFormat="1" ht="8.65" customHeight="1">
      <c r="A113" s="23" t="s">
        <v>39</v>
      </c>
      <c r="B113" s="299">
        <v>41.5</v>
      </c>
      <c r="C113" s="299">
        <v>35.5</v>
      </c>
      <c r="D113" s="299">
        <v>57</v>
      </c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</row>
    <row r="114" spans="1:29" s="134" customFormat="1" ht="9" customHeight="1">
      <c r="A114" s="60"/>
      <c r="B114" s="302"/>
      <c r="C114" s="302"/>
      <c r="D114" s="302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</row>
    <row r="115" spans="1:29" ht="9" customHeight="1">
      <c r="A115" s="132" t="s">
        <v>206</v>
      </c>
      <c r="B115" s="122"/>
      <c r="C115" s="122"/>
      <c r="D115" s="122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</row>
    <row r="116" spans="1:29" s="134" customFormat="1" ht="3.95" customHeight="1">
      <c r="A116" s="132"/>
      <c r="B116" s="301"/>
      <c r="C116" s="301"/>
      <c r="D116" s="301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</row>
    <row r="117" spans="1:29" s="134" customFormat="1" ht="8.65" customHeight="1">
      <c r="A117" s="135" t="s">
        <v>8</v>
      </c>
      <c r="B117" s="300">
        <v>54.4</v>
      </c>
      <c r="C117" s="300">
        <v>51.5</v>
      </c>
      <c r="D117" s="300">
        <v>64.599999999999994</v>
      </c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</row>
    <row r="118" spans="1:29" s="134" customFormat="1" ht="8.65" customHeight="1">
      <c r="A118" s="135" t="s">
        <v>9</v>
      </c>
      <c r="B118" s="300">
        <v>59.5</v>
      </c>
      <c r="C118" s="300">
        <v>59.1</v>
      </c>
      <c r="D118" s="300">
        <v>76.5</v>
      </c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</row>
    <row r="119" spans="1:29" s="134" customFormat="1" ht="8.65" customHeight="1">
      <c r="A119" s="135" t="s">
        <v>10</v>
      </c>
      <c r="B119" s="300">
        <v>51.3</v>
      </c>
      <c r="C119" s="300">
        <v>51.4</v>
      </c>
      <c r="D119" s="300">
        <v>81.400000000000006</v>
      </c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</row>
    <row r="120" spans="1:29" s="134" customFormat="1" ht="8.65" customHeight="1">
      <c r="A120" s="23" t="s">
        <v>11</v>
      </c>
      <c r="B120" s="299">
        <v>41.5</v>
      </c>
      <c r="C120" s="299">
        <v>39.200000000000003</v>
      </c>
      <c r="D120" s="299">
        <v>69.099999999999994</v>
      </c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</row>
    <row r="121" spans="1:29" s="134" customFormat="1" ht="8.65" customHeight="1">
      <c r="A121" s="135" t="s">
        <v>12</v>
      </c>
      <c r="B121" s="300">
        <v>51.1</v>
      </c>
      <c r="C121" s="300">
        <v>49.3</v>
      </c>
      <c r="D121" s="300">
        <v>68.3</v>
      </c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</row>
    <row r="122" spans="1:29" s="134" customFormat="1" ht="8.65" customHeight="1">
      <c r="A122" s="135" t="s">
        <v>13</v>
      </c>
      <c r="B122" s="300">
        <v>55.2</v>
      </c>
      <c r="C122" s="300">
        <v>55</v>
      </c>
      <c r="D122" s="300">
        <v>70.3</v>
      </c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</row>
    <row r="123" spans="1:29" s="134" customFormat="1" ht="8.65" customHeight="1">
      <c r="A123" s="135" t="s">
        <v>14</v>
      </c>
      <c r="B123" s="300">
        <v>25.9</v>
      </c>
      <c r="C123" s="300">
        <v>23.3</v>
      </c>
      <c r="D123" s="300">
        <v>51.6</v>
      </c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</row>
    <row r="124" spans="1:29" s="134" customFormat="1" ht="8.65" customHeight="1">
      <c r="A124" s="23" t="s">
        <v>15</v>
      </c>
      <c r="B124" s="299">
        <v>50.9</v>
      </c>
      <c r="C124" s="299">
        <v>50.1</v>
      </c>
      <c r="D124" s="299">
        <v>76.400000000000006</v>
      </c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</row>
    <row r="125" spans="1:29" s="134" customFormat="1" ht="8.65" customHeight="1">
      <c r="A125" s="135" t="s">
        <v>16</v>
      </c>
      <c r="B125" s="300">
        <v>62.7</v>
      </c>
      <c r="C125" s="300">
        <v>61.5</v>
      </c>
      <c r="D125" s="300">
        <v>69.599999999999994</v>
      </c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</row>
    <row r="126" spans="1:29" s="134" customFormat="1" ht="8.65" customHeight="1">
      <c r="A126" s="135" t="s">
        <v>17</v>
      </c>
      <c r="B126" s="300">
        <v>42.4</v>
      </c>
      <c r="C126" s="300">
        <v>38.6</v>
      </c>
      <c r="D126" s="300">
        <v>60.1</v>
      </c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</row>
    <row r="127" spans="1:29" s="134" customFormat="1" ht="8.65" customHeight="1">
      <c r="A127" s="135" t="s">
        <v>18</v>
      </c>
      <c r="B127" s="300">
        <v>41.3</v>
      </c>
      <c r="C127" s="300">
        <v>37.700000000000003</v>
      </c>
      <c r="D127" s="300">
        <v>60.6</v>
      </c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</row>
    <row r="128" spans="1:29" s="134" customFormat="1" ht="8.65" customHeight="1">
      <c r="A128" s="23" t="s">
        <v>19</v>
      </c>
      <c r="B128" s="299">
        <v>32.9</v>
      </c>
      <c r="C128" s="299">
        <v>31.3</v>
      </c>
      <c r="D128" s="299">
        <v>43.5</v>
      </c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</row>
    <row r="129" spans="1:29" s="134" customFormat="1" ht="8.65" customHeight="1">
      <c r="A129" s="135" t="s">
        <v>20</v>
      </c>
      <c r="B129" s="300">
        <v>47.2</v>
      </c>
      <c r="C129" s="300">
        <v>44.4</v>
      </c>
      <c r="D129" s="300">
        <v>65.3</v>
      </c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</row>
    <row r="130" spans="1:29" s="134" customFormat="1" ht="8.65" customHeight="1">
      <c r="A130" s="135" t="s">
        <v>21</v>
      </c>
      <c r="B130" s="300">
        <v>53.3</v>
      </c>
      <c r="C130" s="300">
        <v>51.9</v>
      </c>
      <c r="D130" s="300">
        <v>68.900000000000006</v>
      </c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</row>
    <row r="131" spans="1:29" s="134" customFormat="1" ht="8.65" customHeight="1">
      <c r="A131" s="135" t="s">
        <v>22</v>
      </c>
      <c r="B131" s="300">
        <v>51.5</v>
      </c>
      <c r="C131" s="300">
        <v>49</v>
      </c>
      <c r="D131" s="300">
        <v>61.6</v>
      </c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</row>
    <row r="132" spans="1:29" s="134" customFormat="1" ht="8.65" customHeight="1">
      <c r="A132" s="23" t="s">
        <v>23</v>
      </c>
      <c r="B132" s="299">
        <v>33.6</v>
      </c>
      <c r="C132" s="299">
        <v>32</v>
      </c>
      <c r="D132" s="299">
        <v>59.1</v>
      </c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</row>
    <row r="133" spans="1:29" s="134" customFormat="1" ht="8.65" customHeight="1">
      <c r="A133" s="135" t="s">
        <v>24</v>
      </c>
      <c r="B133" s="300">
        <v>46.7</v>
      </c>
      <c r="C133" s="300">
        <v>45.9</v>
      </c>
      <c r="D133" s="300">
        <v>56.7</v>
      </c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</row>
    <row r="134" spans="1:29" s="134" customFormat="1" ht="8.65" customHeight="1">
      <c r="A134" s="135" t="s">
        <v>25</v>
      </c>
      <c r="B134" s="300">
        <v>46.1</v>
      </c>
      <c r="C134" s="300">
        <v>45.2</v>
      </c>
      <c r="D134" s="300">
        <v>68.900000000000006</v>
      </c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</row>
    <row r="135" spans="1:29" s="134" customFormat="1" ht="8.65" customHeight="1">
      <c r="A135" s="135" t="s">
        <v>26</v>
      </c>
      <c r="B135" s="300">
        <v>56.9</v>
      </c>
      <c r="C135" s="300">
        <v>57.4</v>
      </c>
      <c r="D135" s="300">
        <v>72.7</v>
      </c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</row>
    <row r="136" spans="1:29" s="134" customFormat="1" ht="8.65" customHeight="1">
      <c r="A136" s="23" t="s">
        <v>27</v>
      </c>
      <c r="B136" s="299">
        <v>34.200000000000003</v>
      </c>
      <c r="C136" s="299">
        <v>30.3</v>
      </c>
      <c r="D136" s="299">
        <v>44.6</v>
      </c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</row>
    <row r="137" spans="1:29" s="134" customFormat="1" ht="8.65" customHeight="1">
      <c r="A137" s="135" t="s">
        <v>28</v>
      </c>
      <c r="B137" s="300">
        <v>41.1</v>
      </c>
      <c r="C137" s="300">
        <v>38.1</v>
      </c>
      <c r="D137" s="300">
        <v>55.4</v>
      </c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</row>
    <row r="138" spans="1:29" s="134" customFormat="1" ht="8.65" customHeight="1">
      <c r="A138" s="135" t="s">
        <v>29</v>
      </c>
      <c r="B138" s="300">
        <v>40.1</v>
      </c>
      <c r="C138" s="300">
        <v>39.299999999999997</v>
      </c>
      <c r="D138" s="300">
        <v>61</v>
      </c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</row>
    <row r="139" spans="1:29" s="134" customFormat="1" ht="8.65" customHeight="1">
      <c r="A139" s="135" t="s">
        <v>30</v>
      </c>
      <c r="B139" s="300">
        <v>53.4</v>
      </c>
      <c r="C139" s="300">
        <v>53.1</v>
      </c>
      <c r="D139" s="300">
        <v>81.3</v>
      </c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</row>
    <row r="140" spans="1:29" s="134" customFormat="1" ht="8.65" customHeight="1">
      <c r="A140" s="23" t="s">
        <v>31</v>
      </c>
      <c r="B140" s="299">
        <v>37.9</v>
      </c>
      <c r="C140" s="299">
        <v>35</v>
      </c>
      <c r="D140" s="299">
        <v>53.6</v>
      </c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</row>
    <row r="141" spans="1:29" s="134" customFormat="1" ht="8.65" customHeight="1">
      <c r="A141" s="135" t="s">
        <v>32</v>
      </c>
      <c r="B141" s="300">
        <v>46.2</v>
      </c>
      <c r="C141" s="300">
        <v>45.2</v>
      </c>
      <c r="D141" s="300">
        <v>72.3</v>
      </c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</row>
    <row r="142" spans="1:29" s="134" customFormat="1" ht="8.65" customHeight="1">
      <c r="A142" s="135" t="s">
        <v>33</v>
      </c>
      <c r="B142" s="300">
        <v>57.6</v>
      </c>
      <c r="C142" s="300">
        <v>56</v>
      </c>
      <c r="D142" s="300">
        <v>77.8</v>
      </c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</row>
    <row r="143" spans="1:29" s="134" customFormat="1" ht="8.65" customHeight="1">
      <c r="A143" s="135" t="s">
        <v>34</v>
      </c>
      <c r="B143" s="300">
        <v>41.3</v>
      </c>
      <c r="C143" s="300">
        <v>36.799999999999997</v>
      </c>
      <c r="D143" s="300">
        <v>63.9</v>
      </c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</row>
    <row r="144" spans="1:29" s="134" customFormat="1" ht="8.65" customHeight="1">
      <c r="A144" s="23" t="s">
        <v>35</v>
      </c>
      <c r="B144" s="299">
        <v>48.2</v>
      </c>
      <c r="C144" s="299">
        <v>49</v>
      </c>
      <c r="D144" s="299">
        <v>69</v>
      </c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</row>
    <row r="145" spans="1:29" s="134" customFormat="1" ht="8.65" customHeight="1">
      <c r="A145" s="135" t="s">
        <v>36</v>
      </c>
      <c r="B145" s="300">
        <v>42.6</v>
      </c>
      <c r="C145" s="300">
        <v>38.799999999999997</v>
      </c>
      <c r="D145" s="300">
        <v>54.7</v>
      </c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</row>
    <row r="146" spans="1:29" s="134" customFormat="1" ht="8.65" customHeight="1">
      <c r="A146" s="135" t="s">
        <v>37</v>
      </c>
      <c r="B146" s="300">
        <v>33.299999999999997</v>
      </c>
      <c r="C146" s="300">
        <v>31.5</v>
      </c>
      <c r="D146" s="300">
        <v>51.7</v>
      </c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</row>
    <row r="147" spans="1:29" s="134" customFormat="1" ht="8.65" customHeight="1">
      <c r="A147" s="135" t="s">
        <v>38</v>
      </c>
      <c r="B147" s="300">
        <v>41.9</v>
      </c>
      <c r="C147" s="300">
        <v>41.3</v>
      </c>
      <c r="D147" s="300">
        <v>72.599999999999994</v>
      </c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</row>
    <row r="148" spans="1:29" s="134" customFormat="1" ht="8.65" customHeight="1">
      <c r="A148" s="23" t="s">
        <v>39</v>
      </c>
      <c r="B148" s="299">
        <v>40.200000000000003</v>
      </c>
      <c r="C148" s="299">
        <v>35.6</v>
      </c>
      <c r="D148" s="299">
        <v>59.2</v>
      </c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</row>
    <row r="149" spans="1:29" s="134" customFormat="1" ht="8.65" customHeight="1">
      <c r="A149" s="60"/>
      <c r="B149" s="302"/>
      <c r="C149" s="302"/>
      <c r="D149" s="302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</row>
    <row r="150" spans="1:29" ht="9" customHeight="1">
      <c r="A150" s="132" t="s">
        <v>205</v>
      </c>
      <c r="B150" s="122"/>
      <c r="C150" s="122"/>
      <c r="D150" s="122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</row>
    <row r="151" spans="1:29" s="134" customFormat="1" ht="3.95" customHeight="1">
      <c r="A151" s="132"/>
      <c r="B151" s="301"/>
      <c r="C151" s="301"/>
      <c r="D151" s="301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</row>
    <row r="152" spans="1:29" s="134" customFormat="1" ht="8.85" customHeight="1">
      <c r="A152" s="135" t="s">
        <v>8</v>
      </c>
      <c r="B152" s="300">
        <v>57.263984442237096</v>
      </c>
      <c r="C152" s="300">
        <v>63.324738623647725</v>
      </c>
      <c r="D152" s="300">
        <v>74.848079632283756</v>
      </c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</row>
    <row r="153" spans="1:29" s="134" customFormat="1" ht="8.65" customHeight="1">
      <c r="A153" s="135" t="s">
        <v>9</v>
      </c>
      <c r="B153" s="300">
        <v>67.412259261633096</v>
      </c>
      <c r="C153" s="300">
        <v>74.366691124348662</v>
      </c>
      <c r="D153" s="300">
        <v>84.459997021711217</v>
      </c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</row>
    <row r="154" spans="1:29" s="134" customFormat="1" ht="8.65" customHeight="1">
      <c r="A154" s="135" t="s">
        <v>10</v>
      </c>
      <c r="B154" s="300">
        <v>61.265952501234175</v>
      </c>
      <c r="C154" s="300">
        <v>71.965336637895675</v>
      </c>
      <c r="D154" s="300">
        <v>87.513475158931314</v>
      </c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</row>
    <row r="155" spans="1:29" s="134" customFormat="1" ht="8.65" customHeight="1">
      <c r="A155" s="23" t="s">
        <v>11</v>
      </c>
      <c r="B155" s="299">
        <v>49.917495412300958</v>
      </c>
      <c r="C155" s="299">
        <v>57.762954083545445</v>
      </c>
      <c r="D155" s="299">
        <v>73.529963101087233</v>
      </c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</row>
    <row r="156" spans="1:29" s="134" customFormat="1" ht="8.65" customHeight="1">
      <c r="A156" s="135" t="s">
        <v>12</v>
      </c>
      <c r="B156" s="300">
        <v>53.555045784450371</v>
      </c>
      <c r="C156" s="300">
        <v>61.521084394547643</v>
      </c>
      <c r="D156" s="300">
        <v>74.488129464980872</v>
      </c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</row>
    <row r="157" spans="1:29" s="134" customFormat="1" ht="8.65" customHeight="1">
      <c r="A157" s="135" t="s">
        <v>13</v>
      </c>
      <c r="B157" s="300">
        <v>56.32814247479773</v>
      </c>
      <c r="C157" s="300">
        <v>65.964936637588607</v>
      </c>
      <c r="D157" s="300">
        <v>77.938774093528011</v>
      </c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</row>
    <row r="158" spans="1:29" s="134" customFormat="1" ht="8.65" customHeight="1">
      <c r="A158" s="135" t="s">
        <v>14</v>
      </c>
      <c r="B158" s="300">
        <v>32.293924996540433</v>
      </c>
      <c r="C158" s="300">
        <v>33.694892014439901</v>
      </c>
      <c r="D158" s="300">
        <v>56.616849599356748</v>
      </c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</row>
    <row r="159" spans="1:29" s="134" customFormat="1" ht="8.65" customHeight="1">
      <c r="A159" s="23" t="s">
        <v>15</v>
      </c>
      <c r="B159" s="299">
        <v>54.294794654882971</v>
      </c>
      <c r="C159" s="299">
        <v>60.015845799442999</v>
      </c>
      <c r="D159" s="299">
        <v>76.410537755606939</v>
      </c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</row>
    <row r="160" spans="1:29" s="134" customFormat="1" ht="8.65" customHeight="1">
      <c r="A160" s="135" t="s">
        <v>16</v>
      </c>
      <c r="B160" s="300">
        <v>67.489134042987672</v>
      </c>
      <c r="C160" s="300">
        <v>72.365386495146979</v>
      </c>
      <c r="D160" s="300">
        <v>79.701238201327243</v>
      </c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</row>
    <row r="161" spans="1:29" s="134" customFormat="1" ht="8.65" customHeight="1">
      <c r="A161" s="135" t="s">
        <v>17</v>
      </c>
      <c r="B161" s="300">
        <v>46.51082423466913</v>
      </c>
      <c r="C161" s="300">
        <v>52.374635635989172</v>
      </c>
      <c r="D161" s="300">
        <v>69.219365364604968</v>
      </c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</row>
    <row r="162" spans="1:29" s="134" customFormat="1" ht="8.65" customHeight="1">
      <c r="A162" s="135" t="s">
        <v>18</v>
      </c>
      <c r="B162" s="300">
        <v>47.170640240323948</v>
      </c>
      <c r="C162" s="300">
        <v>52.903638592213689</v>
      </c>
      <c r="D162" s="300">
        <v>66.217126604338105</v>
      </c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</row>
    <row r="163" spans="1:29" s="134" customFormat="1" ht="8.65" customHeight="1">
      <c r="A163" s="23" t="s">
        <v>19</v>
      </c>
      <c r="B163" s="299">
        <v>37.869063833995405</v>
      </c>
      <c r="C163" s="299">
        <v>41.607908074041987</v>
      </c>
      <c r="D163" s="299">
        <v>55.164895299280992</v>
      </c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</row>
    <row r="164" spans="1:29" s="134" customFormat="1" ht="8.65" customHeight="1">
      <c r="A164" s="135" t="s">
        <v>20</v>
      </c>
      <c r="B164" s="300">
        <v>49.349199074002144</v>
      </c>
      <c r="C164" s="300">
        <v>55.34954088529124</v>
      </c>
      <c r="D164" s="300">
        <v>66.850014760032934</v>
      </c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</row>
    <row r="165" spans="1:29" s="134" customFormat="1" ht="8.65" customHeight="1">
      <c r="A165" s="135" t="s">
        <v>21</v>
      </c>
      <c r="B165" s="300">
        <v>58.657427681545371</v>
      </c>
      <c r="C165" s="300">
        <v>66.489298445456328</v>
      </c>
      <c r="D165" s="300">
        <v>76.319910343354792</v>
      </c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</row>
    <row r="166" spans="1:29" s="134" customFormat="1" ht="8.65" customHeight="1">
      <c r="A166" s="135" t="s">
        <v>22</v>
      </c>
      <c r="B166" s="300">
        <v>56.006958466733678</v>
      </c>
      <c r="C166" s="300">
        <v>61.654808566067253</v>
      </c>
      <c r="D166" s="300">
        <v>72.882670405418978</v>
      </c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</row>
    <row r="167" spans="1:29" s="134" customFormat="1" ht="8.65" customHeight="1">
      <c r="A167" s="23" t="s">
        <v>23</v>
      </c>
      <c r="B167" s="299">
        <v>38.356284931998388</v>
      </c>
      <c r="C167" s="299">
        <v>43.7545584673409</v>
      </c>
      <c r="D167" s="299">
        <v>60.62356908003791</v>
      </c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</row>
    <row r="168" spans="1:29" s="134" customFormat="1" ht="8.65" customHeight="1">
      <c r="A168" s="135" t="s">
        <v>24</v>
      </c>
      <c r="B168" s="300">
        <v>49.007296909960289</v>
      </c>
      <c r="C168" s="300">
        <v>57.328984605896096</v>
      </c>
      <c r="D168" s="300">
        <v>66.900691719218258</v>
      </c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</row>
    <row r="169" spans="1:29" s="134" customFormat="1" ht="8.65" customHeight="1">
      <c r="A169" s="135" t="s">
        <v>25</v>
      </c>
      <c r="B169" s="300">
        <v>48.163130505864402</v>
      </c>
      <c r="C169" s="300">
        <v>55.312999496398149</v>
      </c>
      <c r="D169" s="300">
        <v>73.871639917380108</v>
      </c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</row>
    <row r="170" spans="1:29" s="134" customFormat="1" ht="8.65" customHeight="1">
      <c r="A170" s="135" t="s">
        <v>26</v>
      </c>
      <c r="B170" s="300">
        <v>61.026415927001963</v>
      </c>
      <c r="C170" s="300">
        <v>70.360944838283302</v>
      </c>
      <c r="D170" s="300">
        <v>76.89412212634042</v>
      </c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</row>
    <row r="171" spans="1:29" s="134" customFormat="1" ht="8.65" customHeight="1">
      <c r="A171" s="23" t="s">
        <v>27</v>
      </c>
      <c r="B171" s="299">
        <v>38.500411727199804</v>
      </c>
      <c r="C171" s="299">
        <v>41.650698592738259</v>
      </c>
      <c r="D171" s="299">
        <v>57.364822766974719</v>
      </c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</row>
    <row r="172" spans="1:29" s="134" customFormat="1" ht="8.65" customHeight="1">
      <c r="A172" s="135" t="s">
        <v>28</v>
      </c>
      <c r="B172" s="300">
        <v>45.420753274031121</v>
      </c>
      <c r="C172" s="300">
        <v>47.62797174771886</v>
      </c>
      <c r="D172" s="300">
        <v>59.283154948582087</v>
      </c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</row>
    <row r="173" spans="1:29" s="134" customFormat="1" ht="8.65" customHeight="1">
      <c r="A173" s="135" t="s">
        <v>29</v>
      </c>
      <c r="B173" s="300">
        <v>52.440926032260329</v>
      </c>
      <c r="C173" s="300">
        <v>57.424656869315513</v>
      </c>
      <c r="D173" s="300">
        <v>75.569999873134179</v>
      </c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</row>
    <row r="174" spans="1:29" s="134" customFormat="1" ht="8.65" customHeight="1">
      <c r="A174" s="135" t="s">
        <v>30</v>
      </c>
      <c r="B174" s="300">
        <v>56.921109600479745</v>
      </c>
      <c r="C174" s="300">
        <v>67.620372825080693</v>
      </c>
      <c r="D174" s="300">
        <v>81.322311237632391</v>
      </c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</row>
    <row r="175" spans="1:29" s="134" customFormat="1" ht="8.65" customHeight="1">
      <c r="A175" s="23" t="s">
        <v>31</v>
      </c>
      <c r="B175" s="299">
        <v>47.194134527563492</v>
      </c>
      <c r="C175" s="299">
        <v>50.610000705062596</v>
      </c>
      <c r="D175" s="299">
        <v>64.025032153285466</v>
      </c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</row>
    <row r="176" spans="1:29" s="134" customFormat="1" ht="8.65" customHeight="1">
      <c r="A176" s="135" t="s">
        <v>32</v>
      </c>
      <c r="B176" s="300">
        <v>49.758058956821976</v>
      </c>
      <c r="C176" s="300">
        <v>59.378439821242338</v>
      </c>
      <c r="D176" s="300">
        <v>84.297181283073243</v>
      </c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</row>
    <row r="177" spans="1:29" s="134" customFormat="1" ht="8.65" customHeight="1">
      <c r="A177" s="135" t="s">
        <v>33</v>
      </c>
      <c r="B177" s="300">
        <v>61.178547345710314</v>
      </c>
      <c r="C177" s="300">
        <v>68.271376213605151</v>
      </c>
      <c r="D177" s="300">
        <v>86.289787357296149</v>
      </c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</row>
    <row r="178" spans="1:29" s="134" customFormat="1" ht="8.65" customHeight="1">
      <c r="A178" s="135" t="s">
        <v>34</v>
      </c>
      <c r="B178" s="300">
        <v>46.553828581403963</v>
      </c>
      <c r="C178" s="300">
        <v>47.860751896211987</v>
      </c>
      <c r="D178" s="300">
        <v>71.503628178674489</v>
      </c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</row>
    <row r="179" spans="1:29" s="134" customFormat="1" ht="8.65" customHeight="1">
      <c r="A179" s="23" t="s">
        <v>35</v>
      </c>
      <c r="B179" s="299">
        <v>49.343404735918476</v>
      </c>
      <c r="C179" s="299">
        <v>63.022288090312159</v>
      </c>
      <c r="D179" s="299">
        <v>75.742693664423882</v>
      </c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</row>
    <row r="180" spans="1:29" s="134" customFormat="1" ht="8.65" customHeight="1">
      <c r="A180" s="135" t="s">
        <v>36</v>
      </c>
      <c r="B180" s="300">
        <v>49.814343622229629</v>
      </c>
      <c r="C180" s="300">
        <v>53.906768210293578</v>
      </c>
      <c r="D180" s="300">
        <v>64.476020846859811</v>
      </c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</row>
    <row r="181" spans="1:29" s="134" customFormat="1" ht="8.65" customHeight="1">
      <c r="A181" s="135" t="s">
        <v>37</v>
      </c>
      <c r="B181" s="300">
        <v>41.047774463702758</v>
      </c>
      <c r="C181" s="300">
        <v>49.044693490828664</v>
      </c>
      <c r="D181" s="300">
        <v>74.029276165216132</v>
      </c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</row>
    <row r="182" spans="1:29" s="134" customFormat="1" ht="8.65" customHeight="1">
      <c r="A182" s="135" t="s">
        <v>38</v>
      </c>
      <c r="B182" s="300">
        <v>48.187422470757042</v>
      </c>
      <c r="C182" s="300">
        <v>61.74316566986834</v>
      </c>
      <c r="D182" s="300">
        <v>75.397717831699751</v>
      </c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</row>
    <row r="183" spans="1:29" s="134" customFormat="1" ht="8.65" customHeight="1">
      <c r="A183" s="23" t="s">
        <v>39</v>
      </c>
      <c r="B183" s="299">
        <v>43.026275248815935</v>
      </c>
      <c r="C183" s="299">
        <v>46.75253115125286</v>
      </c>
      <c r="D183" s="299">
        <v>61.47118464327427</v>
      </c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</row>
    <row r="184" spans="1:29" s="134" customFormat="1" ht="8.85" customHeight="1">
      <c r="A184" s="132"/>
      <c r="B184" s="301"/>
      <c r="C184" s="301"/>
      <c r="D184" s="301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</row>
    <row r="185" spans="1:29" s="134" customFormat="1" ht="8.65" customHeight="1">
      <c r="A185" s="132" t="s">
        <v>204</v>
      </c>
      <c r="B185" s="122"/>
      <c r="C185" s="122"/>
      <c r="D185" s="122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</row>
    <row r="186" spans="1:29" s="134" customFormat="1" ht="3.95" customHeight="1">
      <c r="A186" s="132"/>
      <c r="B186" s="301"/>
      <c r="C186" s="301"/>
      <c r="D186" s="301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</row>
    <row r="187" spans="1:29" s="134" customFormat="1" ht="8.85" customHeight="1">
      <c r="A187" s="135" t="s">
        <v>8</v>
      </c>
      <c r="B187" s="300">
        <v>55.778321108394458</v>
      </c>
      <c r="C187" s="300">
        <v>66.912372845543175</v>
      </c>
      <c r="D187" s="300">
        <v>80.315562972449683</v>
      </c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</row>
    <row r="188" spans="1:29" s="134" customFormat="1" ht="8.85" customHeight="1">
      <c r="A188" s="135" t="s">
        <v>9</v>
      </c>
      <c r="B188" s="300">
        <v>63.182871765175406</v>
      </c>
      <c r="C188" s="300">
        <v>76.511718536024233</v>
      </c>
      <c r="D188" s="300">
        <v>86.5843225942765</v>
      </c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</row>
    <row r="189" spans="1:29" s="134" customFormat="1" ht="8.85" customHeight="1">
      <c r="A189" s="135" t="s">
        <v>10</v>
      </c>
      <c r="B189" s="300">
        <v>50.49681326946677</v>
      </c>
      <c r="C189" s="300">
        <v>70.462231446555109</v>
      </c>
      <c r="D189" s="300">
        <v>84.713590119156009</v>
      </c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</row>
    <row r="190" spans="1:29" s="134" customFormat="1" ht="8.85" customHeight="1">
      <c r="A190" s="23" t="s">
        <v>11</v>
      </c>
      <c r="B190" s="299">
        <v>40.748961335936251</v>
      </c>
      <c r="C190" s="299">
        <v>56.102876272310063</v>
      </c>
      <c r="D190" s="299">
        <v>71.19088344132021</v>
      </c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</row>
    <row r="191" spans="1:29" s="134" customFormat="1" ht="8.85" customHeight="1">
      <c r="A191" s="135" t="s">
        <v>12</v>
      </c>
      <c r="B191" s="300">
        <v>48.924822123023098</v>
      </c>
      <c r="C191" s="300">
        <v>66.262800514541013</v>
      </c>
      <c r="D191" s="300">
        <v>78.293202495038486</v>
      </c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</row>
    <row r="192" spans="1:29" s="134" customFormat="1" ht="8.85" customHeight="1">
      <c r="A192" s="135" t="s">
        <v>13</v>
      </c>
      <c r="B192" s="300">
        <v>49.319908302243</v>
      </c>
      <c r="C192" s="300">
        <v>64.480304460526511</v>
      </c>
      <c r="D192" s="300">
        <v>77.359643996943404</v>
      </c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</row>
    <row r="193" spans="1:29" s="134" customFormat="1" ht="8.85" customHeight="1">
      <c r="A193" s="135" t="s">
        <v>14</v>
      </c>
      <c r="B193" s="300">
        <v>27.743278476506273</v>
      </c>
      <c r="C193" s="300">
        <v>33.126258700187286</v>
      </c>
      <c r="D193" s="300">
        <v>58.064968277745578</v>
      </c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</row>
    <row r="194" spans="1:29" s="134" customFormat="1" ht="8.85" customHeight="1">
      <c r="A194" s="23" t="s">
        <v>15</v>
      </c>
      <c r="B194" s="299">
        <v>51.982589979700791</v>
      </c>
      <c r="C194" s="299">
        <v>63.677187869913908</v>
      </c>
      <c r="D194" s="299">
        <v>79.616555266623251</v>
      </c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</row>
    <row r="195" spans="1:29" s="134" customFormat="1" ht="8.85" customHeight="1">
      <c r="A195" s="135" t="s">
        <v>16</v>
      </c>
      <c r="B195" s="300">
        <v>62.691859808556082</v>
      </c>
      <c r="C195" s="300">
        <v>73.084304051699334</v>
      </c>
      <c r="D195" s="300">
        <v>79.915558734279585</v>
      </c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</row>
    <row r="196" spans="1:29" s="134" customFormat="1" ht="8.85" customHeight="1">
      <c r="A196" s="135" t="s">
        <v>17</v>
      </c>
      <c r="B196" s="300">
        <v>45.135577678391428</v>
      </c>
      <c r="C196" s="300">
        <v>58.468493917694708</v>
      </c>
      <c r="D196" s="300">
        <v>77.910447383904085</v>
      </c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</row>
    <row r="197" spans="1:29" s="134" customFormat="1" ht="8.85" customHeight="1">
      <c r="A197" s="135" t="s">
        <v>18</v>
      </c>
      <c r="B197" s="300">
        <v>40.439231344186211</v>
      </c>
      <c r="C197" s="300">
        <v>52.801657871514962</v>
      </c>
      <c r="D197" s="300">
        <v>64.729291172241844</v>
      </c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</row>
    <row r="198" spans="1:29" s="134" customFormat="1" ht="8.85" customHeight="1">
      <c r="A198" s="23" t="s">
        <v>19</v>
      </c>
      <c r="B198" s="299">
        <v>31.673325371906508</v>
      </c>
      <c r="C198" s="299">
        <v>42.274545577275994</v>
      </c>
      <c r="D198" s="299">
        <v>58.67224597402253</v>
      </c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</row>
    <row r="199" spans="1:29" s="134" customFormat="1" ht="8.85" customHeight="1">
      <c r="A199" s="135" t="s">
        <v>20</v>
      </c>
      <c r="B199" s="300">
        <v>47.209243904729689</v>
      </c>
      <c r="C199" s="300">
        <v>56.067056945183616</v>
      </c>
      <c r="D199" s="300">
        <v>74.882698831684181</v>
      </c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</row>
    <row r="200" spans="1:29" s="134" customFormat="1" ht="8.85" customHeight="1">
      <c r="A200" s="135" t="s">
        <v>21</v>
      </c>
      <c r="B200" s="300">
        <v>50.853242940377655</v>
      </c>
      <c r="C200" s="300">
        <v>68.574670190223173</v>
      </c>
      <c r="D200" s="300">
        <v>81.77863733317507</v>
      </c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</row>
    <row r="201" spans="1:29" s="134" customFormat="1" ht="8.85" customHeight="1">
      <c r="A201" s="135" t="s">
        <v>22</v>
      </c>
      <c r="B201" s="300">
        <v>53.513474946108822</v>
      </c>
      <c r="C201" s="300">
        <v>63.799423473883884</v>
      </c>
      <c r="D201" s="300">
        <v>75.174286570445403</v>
      </c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</row>
    <row r="202" spans="1:29" s="134" customFormat="1" ht="8.85" customHeight="1">
      <c r="A202" s="23" t="s">
        <v>23</v>
      </c>
      <c r="B202" s="299">
        <v>34.941571177292552</v>
      </c>
      <c r="C202" s="299">
        <v>51.27475016562034</v>
      </c>
      <c r="D202" s="299">
        <v>73.132399211218754</v>
      </c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</row>
    <row r="203" spans="1:29" s="134" customFormat="1" ht="8.85" customHeight="1">
      <c r="A203" s="135" t="s">
        <v>24</v>
      </c>
      <c r="B203" s="300">
        <v>48.053477555042832</v>
      </c>
      <c r="C203" s="300">
        <v>61.993126485259253</v>
      </c>
      <c r="D203" s="300">
        <v>75.539087799199464</v>
      </c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</row>
    <row r="204" spans="1:29" s="134" customFormat="1" ht="8.85" customHeight="1">
      <c r="A204" s="135" t="s">
        <v>25</v>
      </c>
      <c r="B204" s="300">
        <v>47.696290788396048</v>
      </c>
      <c r="C204" s="300">
        <v>61.997553773869562</v>
      </c>
      <c r="D204" s="300">
        <v>80.39687414687414</v>
      </c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</row>
    <row r="205" spans="1:29" s="134" customFormat="1" ht="8.85" customHeight="1">
      <c r="A205" s="135" t="s">
        <v>26</v>
      </c>
      <c r="B205" s="300">
        <v>53.930743733875516</v>
      </c>
      <c r="C205" s="300">
        <v>70.735468741991141</v>
      </c>
      <c r="D205" s="300">
        <v>78.72501238702182</v>
      </c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</row>
    <row r="206" spans="1:29" s="134" customFormat="1" ht="8.85" customHeight="1">
      <c r="A206" s="23" t="s">
        <v>27</v>
      </c>
      <c r="B206" s="299">
        <v>29.142060928214029</v>
      </c>
      <c r="C206" s="299">
        <v>36.896747101770394</v>
      </c>
      <c r="D206" s="299">
        <v>52.728970726102595</v>
      </c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</row>
    <row r="207" spans="1:29" s="134" customFormat="1" ht="8.85" customHeight="1">
      <c r="A207" s="135" t="s">
        <v>28</v>
      </c>
      <c r="B207" s="300">
        <v>41.444533280317863</v>
      </c>
      <c r="C207" s="300">
        <v>50.352490892733783</v>
      </c>
      <c r="D207" s="300">
        <v>65.471214316465165</v>
      </c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</row>
    <row r="208" spans="1:29" s="134" customFormat="1" ht="8.85" customHeight="1">
      <c r="A208" s="135" t="s">
        <v>29</v>
      </c>
      <c r="B208" s="300">
        <v>51.07810016169185</v>
      </c>
      <c r="C208" s="300">
        <v>60.226041385478268</v>
      </c>
      <c r="D208" s="300">
        <v>76.452649919426747</v>
      </c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</row>
    <row r="209" spans="1:29" s="134" customFormat="1" ht="8.85" customHeight="1">
      <c r="A209" s="135" t="s">
        <v>30</v>
      </c>
      <c r="B209" s="300">
        <v>52.016971351518634</v>
      </c>
      <c r="C209" s="300">
        <v>73.87635947654627</v>
      </c>
      <c r="D209" s="300">
        <v>82.738930766170043</v>
      </c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</row>
    <row r="210" spans="1:29" s="134" customFormat="1" ht="8.85" customHeight="1">
      <c r="A210" s="23" t="s">
        <v>31</v>
      </c>
      <c r="B210" s="299">
        <v>42.84369461901084</v>
      </c>
      <c r="C210" s="299">
        <v>53.497674999919887</v>
      </c>
      <c r="D210" s="299">
        <v>68.732514429101116</v>
      </c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</row>
    <row r="211" spans="1:29" s="134" customFormat="1" ht="8.85" customHeight="1">
      <c r="A211" s="135" t="s">
        <v>32</v>
      </c>
      <c r="B211" s="300">
        <v>48.056851364584539</v>
      </c>
      <c r="C211" s="300">
        <v>63.43787325378937</v>
      </c>
      <c r="D211" s="300">
        <v>85.680464914420114</v>
      </c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</row>
    <row r="212" spans="1:29" s="134" customFormat="1" ht="8.85" customHeight="1">
      <c r="A212" s="135" t="s">
        <v>33</v>
      </c>
      <c r="B212" s="300">
        <v>55.429005654849128</v>
      </c>
      <c r="C212" s="300">
        <v>71.389095828178498</v>
      </c>
      <c r="D212" s="300">
        <v>87.400715748937529</v>
      </c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</row>
    <row r="213" spans="1:29" s="134" customFormat="1" ht="8.85" customHeight="1">
      <c r="A213" s="135" t="s">
        <v>34</v>
      </c>
      <c r="B213" s="300">
        <v>41.287679747925907</v>
      </c>
      <c r="C213" s="300">
        <v>58.111301614383002</v>
      </c>
      <c r="D213" s="300">
        <v>72.90212808850967</v>
      </c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</row>
    <row r="214" spans="1:29" s="134" customFormat="1" ht="8.85" customHeight="1">
      <c r="A214" s="23" t="s">
        <v>35</v>
      </c>
      <c r="B214" s="299">
        <v>48.759433417117258</v>
      </c>
      <c r="C214" s="299">
        <v>66.445433425769636</v>
      </c>
      <c r="D214" s="299">
        <v>80.252631097536479</v>
      </c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</row>
    <row r="215" spans="1:29" s="134" customFormat="1" ht="8.85" customHeight="1">
      <c r="A215" s="135" t="s">
        <v>36</v>
      </c>
      <c r="B215" s="300">
        <v>46.289502030846919</v>
      </c>
      <c r="C215" s="300">
        <v>55.150958477413695</v>
      </c>
      <c r="D215" s="300">
        <v>69.547673445304355</v>
      </c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</row>
    <row r="216" spans="1:29" s="134" customFormat="1" ht="8.85" customHeight="1">
      <c r="A216" s="135" t="s">
        <v>37</v>
      </c>
      <c r="B216" s="300">
        <v>37.563938120028304</v>
      </c>
      <c r="C216" s="300">
        <v>49.705124221264292</v>
      </c>
      <c r="D216" s="300">
        <v>64.561149660990736</v>
      </c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</row>
    <row r="217" spans="1:29" s="134" customFormat="1" ht="8.85" customHeight="1">
      <c r="A217" s="135" t="s">
        <v>38</v>
      </c>
      <c r="B217" s="300">
        <v>46.737122630309997</v>
      </c>
      <c r="C217" s="300">
        <v>63.643295087928564</v>
      </c>
      <c r="D217" s="300">
        <v>76.860176586487711</v>
      </c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</row>
    <row r="218" spans="1:29" s="134" customFormat="1" ht="8.85" customHeight="1">
      <c r="A218" s="23" t="s">
        <v>39</v>
      </c>
      <c r="B218" s="299">
        <v>39.740449981511503</v>
      </c>
      <c r="C218" s="299">
        <v>49.821301590010528</v>
      </c>
      <c r="D218" s="299">
        <v>66.195636715305625</v>
      </c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</row>
    <row r="219" spans="1:29" s="134" customFormat="1" ht="8.85" customHeight="1">
      <c r="A219" s="60"/>
      <c r="B219" s="302"/>
      <c r="C219" s="302"/>
      <c r="D219" s="302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</row>
    <row r="220" spans="1:29" ht="9" customHeight="1">
      <c r="A220" s="132" t="s">
        <v>203</v>
      </c>
      <c r="B220" s="122"/>
      <c r="C220" s="122"/>
      <c r="D220" s="122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</row>
    <row r="221" spans="1:29" s="134" customFormat="1" ht="3.95" customHeight="1">
      <c r="A221" s="132"/>
      <c r="B221" s="301"/>
      <c r="C221" s="301"/>
      <c r="D221" s="301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</row>
    <row r="222" spans="1:29" s="134" customFormat="1" ht="8.65" customHeight="1">
      <c r="A222" s="135" t="s">
        <v>8</v>
      </c>
      <c r="B222" s="300">
        <v>49.953801791069026</v>
      </c>
      <c r="C222" s="300">
        <v>70.216708521454237</v>
      </c>
      <c r="D222" s="300">
        <v>74.411861263224878</v>
      </c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</row>
    <row r="223" spans="1:29" s="134" customFormat="1" ht="8.65" customHeight="1">
      <c r="A223" s="135" t="s">
        <v>9</v>
      </c>
      <c r="B223" s="300">
        <v>57.045581868485584</v>
      </c>
      <c r="C223" s="300">
        <v>79.76341705529974</v>
      </c>
      <c r="D223" s="300">
        <v>86.010437808060303</v>
      </c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</row>
    <row r="224" spans="1:29" s="134" customFormat="1" ht="8.65" customHeight="1">
      <c r="A224" s="135" t="s">
        <v>10</v>
      </c>
      <c r="B224" s="300">
        <v>52.213464517707173</v>
      </c>
      <c r="C224" s="300">
        <v>77.220123393036715</v>
      </c>
      <c r="D224" s="300">
        <v>85.084391052645884</v>
      </c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</row>
    <row r="225" spans="1:29" s="134" customFormat="1" ht="8.65" customHeight="1">
      <c r="A225" s="23" t="s">
        <v>11</v>
      </c>
      <c r="B225" s="299">
        <v>45.236065071183582</v>
      </c>
      <c r="C225" s="299">
        <v>65.585420299296786</v>
      </c>
      <c r="D225" s="299">
        <v>72.212654965605779</v>
      </c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</row>
    <row r="226" spans="1:29" s="134" customFormat="1" ht="8.65" customHeight="1">
      <c r="A226" s="135" t="s">
        <v>12</v>
      </c>
      <c r="B226" s="300">
        <v>47.249259533198504</v>
      </c>
      <c r="C226" s="300">
        <v>69.673559473119241</v>
      </c>
      <c r="D226" s="300">
        <v>74.131721667936318</v>
      </c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</row>
    <row r="227" spans="1:29" s="134" customFormat="1" ht="8.65" customHeight="1">
      <c r="A227" s="135" t="s">
        <v>13</v>
      </c>
      <c r="B227" s="300">
        <v>48.018943426704361</v>
      </c>
      <c r="C227" s="300">
        <v>68.719262821689483</v>
      </c>
      <c r="D227" s="300">
        <v>77.586842395095275</v>
      </c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</row>
    <row r="228" spans="1:29" s="134" customFormat="1" ht="8.65" customHeight="1">
      <c r="A228" s="135" t="s">
        <v>14</v>
      </c>
      <c r="B228" s="300">
        <v>27.945325026092338</v>
      </c>
      <c r="C228" s="300">
        <v>37.384607554415915</v>
      </c>
      <c r="D228" s="300">
        <v>53.161160461116182</v>
      </c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</row>
    <row r="229" spans="1:29" s="134" customFormat="1" ht="8.65" customHeight="1">
      <c r="A229" s="23" t="s">
        <v>15</v>
      </c>
      <c r="B229" s="299">
        <v>50.049655537534711</v>
      </c>
      <c r="C229" s="299">
        <v>70.083933782098242</v>
      </c>
      <c r="D229" s="299">
        <v>80.294947172877528</v>
      </c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</row>
    <row r="230" spans="1:29" s="134" customFormat="1" ht="8.65" customHeight="1">
      <c r="A230" s="135" t="s">
        <v>16</v>
      </c>
      <c r="B230" s="300">
        <v>63.359143666929207</v>
      </c>
      <c r="C230" s="300">
        <v>77.692681777596334</v>
      </c>
      <c r="D230" s="300">
        <v>81.917233736930612</v>
      </c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</row>
    <row r="231" spans="1:29" s="134" customFormat="1" ht="8.65" customHeight="1">
      <c r="A231" s="135" t="s">
        <v>17</v>
      </c>
      <c r="B231" s="300">
        <v>42.325779662651804</v>
      </c>
      <c r="C231" s="300">
        <v>60.644701592151563</v>
      </c>
      <c r="D231" s="300">
        <v>70.770125922169086</v>
      </c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</row>
    <row r="232" spans="1:29" s="134" customFormat="1" ht="8.65" customHeight="1">
      <c r="A232" s="135" t="s">
        <v>18</v>
      </c>
      <c r="B232" s="300">
        <v>38.185691948833686</v>
      </c>
      <c r="C232" s="300">
        <v>57.696200502294204</v>
      </c>
      <c r="D232" s="300">
        <v>69.658576001797996</v>
      </c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</row>
    <row r="233" spans="1:29" s="134" customFormat="1" ht="8.65" customHeight="1">
      <c r="A233" s="23" t="s">
        <v>19</v>
      </c>
      <c r="B233" s="299">
        <v>33.042391644762162</v>
      </c>
      <c r="C233" s="299">
        <v>47.789174526060258</v>
      </c>
      <c r="D233" s="299">
        <v>57.549427314697233</v>
      </c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</row>
    <row r="234" spans="1:29" s="134" customFormat="1" ht="8.65" customHeight="1">
      <c r="A234" s="135" t="s">
        <v>20</v>
      </c>
      <c r="B234" s="300">
        <v>45.010637984737755</v>
      </c>
      <c r="C234" s="300">
        <v>59.281500170947396</v>
      </c>
      <c r="D234" s="300">
        <v>67.361613743415887</v>
      </c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</row>
    <row r="235" spans="1:29" s="134" customFormat="1" ht="8.65" customHeight="1">
      <c r="A235" s="135" t="s">
        <v>21</v>
      </c>
      <c r="B235" s="300">
        <v>47.031930514659471</v>
      </c>
      <c r="C235" s="300">
        <v>70.464154786622188</v>
      </c>
      <c r="D235" s="300">
        <v>79.442926014475162</v>
      </c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</row>
    <row r="236" spans="1:29" s="134" customFormat="1" ht="8.65" customHeight="1">
      <c r="A236" s="135" t="s">
        <v>22</v>
      </c>
      <c r="B236" s="300">
        <v>49.845453378251939</v>
      </c>
      <c r="C236" s="300">
        <v>67.586015111211225</v>
      </c>
      <c r="D236" s="300">
        <v>73.127078298936453</v>
      </c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</row>
    <row r="237" spans="1:29" s="134" customFormat="1" ht="8.65" customHeight="1">
      <c r="A237" s="23" t="s">
        <v>23</v>
      </c>
      <c r="B237" s="299">
        <v>34.382404662432251</v>
      </c>
      <c r="C237" s="299">
        <v>53.253676227204508</v>
      </c>
      <c r="D237" s="299">
        <v>66.878146774657537</v>
      </c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</row>
    <row r="238" spans="1:29" s="134" customFormat="1" ht="8.65" customHeight="1">
      <c r="A238" s="135" t="s">
        <v>24</v>
      </c>
      <c r="B238" s="300">
        <v>48.631764025810725</v>
      </c>
      <c r="C238" s="300">
        <v>66.992164001412419</v>
      </c>
      <c r="D238" s="300">
        <v>72.392920237111284</v>
      </c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</row>
    <row r="239" spans="1:29" s="134" customFormat="1" ht="8.65" customHeight="1">
      <c r="A239" s="135" t="s">
        <v>25</v>
      </c>
      <c r="B239" s="300">
        <v>42.514179943148008</v>
      </c>
      <c r="C239" s="300">
        <v>64.410568299508611</v>
      </c>
      <c r="D239" s="300">
        <v>70.889931909830111</v>
      </c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</row>
    <row r="240" spans="1:29" s="134" customFormat="1" ht="8.65" customHeight="1">
      <c r="A240" s="135" t="s">
        <v>26</v>
      </c>
      <c r="B240" s="300">
        <v>51.078044038544114</v>
      </c>
      <c r="C240" s="300">
        <v>75.114780467939013</v>
      </c>
      <c r="D240" s="300">
        <v>79.329329297987101</v>
      </c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</row>
    <row r="241" spans="1:29" s="134" customFormat="1" ht="8.65" customHeight="1">
      <c r="A241" s="23" t="s">
        <v>27</v>
      </c>
      <c r="B241" s="299">
        <v>34.596604124691687</v>
      </c>
      <c r="C241" s="299">
        <v>47.74942124772074</v>
      </c>
      <c r="D241" s="299">
        <v>55.340474764158621</v>
      </c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</row>
    <row r="242" spans="1:29" s="134" customFormat="1" ht="8.65" customHeight="1">
      <c r="A242" s="135" t="s">
        <v>28</v>
      </c>
      <c r="B242" s="300">
        <v>41.130160235001256</v>
      </c>
      <c r="C242" s="300">
        <v>55.999102586937333</v>
      </c>
      <c r="D242" s="300">
        <v>63.664388613614619</v>
      </c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</row>
    <row r="243" spans="1:29" s="134" customFormat="1" ht="8.65" customHeight="1">
      <c r="A243" s="135" t="s">
        <v>29</v>
      </c>
      <c r="B243" s="300">
        <v>49.090939202552377</v>
      </c>
      <c r="C243" s="300">
        <v>65.807432544333807</v>
      </c>
      <c r="D243" s="300">
        <v>77.86162359455119</v>
      </c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</row>
    <row r="244" spans="1:29" s="134" customFormat="1" ht="8.65" customHeight="1">
      <c r="A244" s="135" t="s">
        <v>30</v>
      </c>
      <c r="B244" s="300">
        <v>51.098166859645289</v>
      </c>
      <c r="C244" s="300">
        <v>77.389569494440735</v>
      </c>
      <c r="D244" s="300">
        <v>78.769623778901504</v>
      </c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</row>
    <row r="245" spans="1:29" s="134" customFormat="1" ht="8.65" customHeight="1">
      <c r="A245" s="23" t="s">
        <v>31</v>
      </c>
      <c r="B245" s="299">
        <v>41.492012468963054</v>
      </c>
      <c r="C245" s="299">
        <v>57.647598800276668</v>
      </c>
      <c r="D245" s="299">
        <v>67.241162239951052</v>
      </c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</row>
    <row r="246" spans="1:29" s="134" customFormat="1" ht="8.65" customHeight="1">
      <c r="A246" s="135" t="s">
        <v>32</v>
      </c>
      <c r="B246" s="300">
        <v>44.025024710281954</v>
      </c>
      <c r="C246" s="300">
        <v>66.491256417758791</v>
      </c>
      <c r="D246" s="300">
        <v>80.649665701546382</v>
      </c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</row>
    <row r="247" spans="1:29" s="134" customFormat="1" ht="8.65" customHeight="1">
      <c r="A247" s="135" t="s">
        <v>33</v>
      </c>
      <c r="B247" s="300">
        <v>54.907192194438458</v>
      </c>
      <c r="C247" s="300">
        <v>78.478404442806522</v>
      </c>
      <c r="D247" s="300">
        <v>90.67853507065945</v>
      </c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</row>
    <row r="248" spans="1:29" s="134" customFormat="1" ht="8.65" customHeight="1">
      <c r="A248" s="135" t="s">
        <v>34</v>
      </c>
      <c r="B248" s="300">
        <v>40.389019180141531</v>
      </c>
      <c r="C248" s="300">
        <v>61.615490759965439</v>
      </c>
      <c r="D248" s="300">
        <v>71.949388449910742</v>
      </c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</row>
    <row r="249" spans="1:29" s="134" customFormat="1" ht="8.65" customHeight="1">
      <c r="A249" s="23" t="s">
        <v>35</v>
      </c>
      <c r="B249" s="299">
        <v>46.016915382899889</v>
      </c>
      <c r="C249" s="299">
        <v>69.827290817771129</v>
      </c>
      <c r="D249" s="299">
        <v>77.598789891508048</v>
      </c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</row>
    <row r="250" spans="1:29" s="134" customFormat="1" ht="8.65" customHeight="1">
      <c r="A250" s="135" t="s">
        <v>36</v>
      </c>
      <c r="B250" s="300">
        <v>42.153577670284626</v>
      </c>
      <c r="C250" s="300">
        <v>58.102106093542716</v>
      </c>
      <c r="D250" s="300">
        <v>65.257615765812616</v>
      </c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</row>
    <row r="251" spans="1:29" s="134" customFormat="1" ht="8.65" customHeight="1">
      <c r="A251" s="135" t="s">
        <v>37</v>
      </c>
      <c r="B251" s="300">
        <v>35.345259281723415</v>
      </c>
      <c r="C251" s="300">
        <v>52.932278305465587</v>
      </c>
      <c r="D251" s="300">
        <v>64.18152148926319</v>
      </c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</row>
    <row r="252" spans="1:29" s="134" customFormat="1" ht="8.65" customHeight="1">
      <c r="A252" s="135" t="s">
        <v>38</v>
      </c>
      <c r="B252" s="300">
        <v>46.08335047717302</v>
      </c>
      <c r="C252" s="300">
        <v>69.718185678424803</v>
      </c>
      <c r="D252" s="300">
        <v>75.967191251270577</v>
      </c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</row>
    <row r="253" spans="1:29" s="134" customFormat="1" ht="8.65" customHeight="1">
      <c r="A253" s="23" t="s">
        <v>39</v>
      </c>
      <c r="B253" s="299">
        <v>37.262153144757661</v>
      </c>
      <c r="C253" s="299">
        <v>53.82960210621971</v>
      </c>
      <c r="D253" s="299">
        <v>64.566814117964313</v>
      </c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</row>
    <row r="254" spans="1:29" s="134" customFormat="1" ht="8.85" customHeight="1">
      <c r="A254" s="60"/>
      <c r="B254" s="302"/>
      <c r="C254" s="302"/>
      <c r="D254" s="302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</row>
    <row r="255" spans="1:29" ht="9" customHeight="1">
      <c r="A255" s="132" t="s">
        <v>202</v>
      </c>
      <c r="B255" s="122"/>
      <c r="C255" s="122"/>
      <c r="D255" s="122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</row>
    <row r="256" spans="1:29" s="134" customFormat="1" ht="3.95" customHeight="1">
      <c r="A256" s="132"/>
      <c r="B256" s="301"/>
      <c r="C256" s="301"/>
      <c r="D256" s="301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</row>
    <row r="257" spans="1:29" s="134" customFormat="1" ht="8.65" customHeight="1">
      <c r="A257" s="135" t="s">
        <v>8</v>
      </c>
      <c r="B257" s="300">
        <v>49.043626909316458</v>
      </c>
      <c r="C257" s="300">
        <v>73.294388307845296</v>
      </c>
      <c r="D257" s="300">
        <v>78.837735434901361</v>
      </c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</row>
    <row r="258" spans="1:29" s="134" customFormat="1" ht="8.65" customHeight="1">
      <c r="A258" s="135" t="s">
        <v>9</v>
      </c>
      <c r="B258" s="300">
        <v>57.516293897637382</v>
      </c>
      <c r="C258" s="300">
        <v>80.781842572829206</v>
      </c>
      <c r="D258" s="300">
        <v>83.911010355413325</v>
      </c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</row>
    <row r="259" spans="1:29" s="134" customFormat="1" ht="8.65" customHeight="1">
      <c r="A259" s="135" t="s">
        <v>10</v>
      </c>
      <c r="B259" s="300">
        <v>49.878151293929839</v>
      </c>
      <c r="C259" s="300">
        <v>76.308978618800509</v>
      </c>
      <c r="D259" s="300">
        <v>81.346010548730192</v>
      </c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</row>
    <row r="260" spans="1:29" s="134" customFormat="1" ht="8.65" customHeight="1">
      <c r="A260" s="23" t="s">
        <v>11</v>
      </c>
      <c r="B260" s="299">
        <v>43.267363608041919</v>
      </c>
      <c r="C260" s="299">
        <v>66.547868066795814</v>
      </c>
      <c r="D260" s="299">
        <v>72.076512076230998</v>
      </c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</row>
    <row r="261" spans="1:29" s="134" customFormat="1" ht="8.65" customHeight="1">
      <c r="A261" s="135" t="s">
        <v>12</v>
      </c>
      <c r="B261" s="300">
        <v>44.703427075420848</v>
      </c>
      <c r="C261" s="300">
        <v>69.941324904831774</v>
      </c>
      <c r="D261" s="300">
        <v>76.937750386441792</v>
      </c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</row>
    <row r="262" spans="1:29" s="134" customFormat="1" ht="8.65" customHeight="1">
      <c r="A262" s="135" t="s">
        <v>13</v>
      </c>
      <c r="B262" s="300">
        <v>48.771626899053224</v>
      </c>
      <c r="C262" s="300">
        <v>74.109574357132104</v>
      </c>
      <c r="D262" s="300">
        <v>78.886033629610736</v>
      </c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</row>
    <row r="263" spans="1:29" s="134" customFormat="1" ht="8.65" customHeight="1">
      <c r="A263" s="135" t="s">
        <v>14</v>
      </c>
      <c r="B263" s="300">
        <v>30.007120927843705</v>
      </c>
      <c r="C263" s="300">
        <v>41.87752548490252</v>
      </c>
      <c r="D263" s="300">
        <v>58.0636813207866</v>
      </c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</row>
    <row r="264" spans="1:29" s="134" customFormat="1" ht="8.65" customHeight="1">
      <c r="A264" s="23" t="s">
        <v>15</v>
      </c>
      <c r="B264" s="299">
        <v>50.316308166639153</v>
      </c>
      <c r="C264" s="299">
        <v>71.812242634492733</v>
      </c>
      <c r="D264" s="299">
        <v>77.460507255643734</v>
      </c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</row>
    <row r="265" spans="1:29" s="134" customFormat="1" ht="8.65" customHeight="1">
      <c r="A265" s="135" t="s">
        <v>16</v>
      </c>
      <c r="B265" s="300">
        <v>57.861982672654754</v>
      </c>
      <c r="C265" s="300">
        <v>76.904704949412888</v>
      </c>
      <c r="D265" s="300">
        <v>81.426282448660487</v>
      </c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</row>
    <row r="266" spans="1:29" s="134" customFormat="1" ht="8.65" customHeight="1">
      <c r="A266" s="135" t="s">
        <v>17</v>
      </c>
      <c r="B266" s="300">
        <v>43.024233757578813</v>
      </c>
      <c r="C266" s="300">
        <v>65.479775282280428</v>
      </c>
      <c r="D266" s="300">
        <v>74.467315965950519</v>
      </c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</row>
    <row r="267" spans="1:29" s="134" customFormat="1" ht="8.65" customHeight="1">
      <c r="A267" s="135" t="s">
        <v>18</v>
      </c>
      <c r="B267" s="300">
        <v>38.277691601994157</v>
      </c>
      <c r="C267" s="300">
        <v>60.956225184049387</v>
      </c>
      <c r="D267" s="300">
        <v>67.930137355834944</v>
      </c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</row>
    <row r="268" spans="1:29" s="134" customFormat="1" ht="8.65" customHeight="1">
      <c r="A268" s="23" t="s">
        <v>19</v>
      </c>
      <c r="B268" s="299">
        <v>33.15881966307871</v>
      </c>
      <c r="C268" s="299">
        <v>51.348526396913108</v>
      </c>
      <c r="D268" s="299">
        <v>59.78832179992105</v>
      </c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</row>
    <row r="269" spans="1:29" s="134" customFormat="1" ht="8.65" customHeight="1">
      <c r="A269" s="135" t="s">
        <v>20</v>
      </c>
      <c r="B269" s="300">
        <v>42.398627647166784</v>
      </c>
      <c r="C269" s="300">
        <v>57.287812228030809</v>
      </c>
      <c r="D269" s="300">
        <v>67.48118047209411</v>
      </c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</row>
    <row r="270" spans="1:29" s="134" customFormat="1" ht="8.65" customHeight="1">
      <c r="A270" s="135" t="s">
        <v>21</v>
      </c>
      <c r="B270" s="300">
        <v>48.289145431060106</v>
      </c>
      <c r="C270" s="300">
        <v>73.200488003253355</v>
      </c>
      <c r="D270" s="300">
        <v>80.711757649844458</v>
      </c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</row>
    <row r="271" spans="1:29" s="134" customFormat="1" ht="8.65" customHeight="1">
      <c r="A271" s="135" t="s">
        <v>22</v>
      </c>
      <c r="B271" s="300">
        <v>51.381428423302857</v>
      </c>
      <c r="C271" s="300">
        <v>70.605438590935933</v>
      </c>
      <c r="D271" s="300">
        <v>74.391025461923846</v>
      </c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</row>
    <row r="272" spans="1:29" s="134" customFormat="1" ht="8.65" customHeight="1">
      <c r="A272" s="23" t="s">
        <v>23</v>
      </c>
      <c r="B272" s="299">
        <v>33.263008397826447</v>
      </c>
      <c r="C272" s="299">
        <v>58.152435101612554</v>
      </c>
      <c r="D272" s="299">
        <v>72.169610820291112</v>
      </c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</row>
    <row r="273" spans="1:29" s="134" customFormat="1" ht="8.65" customHeight="1">
      <c r="A273" s="135" t="s">
        <v>24</v>
      </c>
      <c r="B273" s="300">
        <v>44.696408589911719</v>
      </c>
      <c r="C273" s="300">
        <v>68.440789708821683</v>
      </c>
      <c r="D273" s="300">
        <v>77.178943664101567</v>
      </c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</row>
    <row r="274" spans="1:29" s="134" customFormat="1" ht="8.65" customHeight="1">
      <c r="A274" s="135" t="s">
        <v>25</v>
      </c>
      <c r="B274" s="300">
        <v>41.844185770017354</v>
      </c>
      <c r="C274" s="300">
        <v>63.383236836500522</v>
      </c>
      <c r="D274" s="300">
        <v>71.969245323203808</v>
      </c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</row>
    <row r="275" spans="1:29" s="134" customFormat="1" ht="8.65" customHeight="1">
      <c r="A275" s="135" t="s">
        <v>26</v>
      </c>
      <c r="B275" s="300">
        <v>50.850374878923212</v>
      </c>
      <c r="C275" s="300">
        <v>78.475218619185995</v>
      </c>
      <c r="D275" s="300">
        <v>82.454605746726543</v>
      </c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</row>
    <row r="276" spans="1:29" s="134" customFormat="1" ht="8.65" customHeight="1">
      <c r="A276" s="23" t="s">
        <v>27</v>
      </c>
      <c r="B276" s="299">
        <v>34.32343171245418</v>
      </c>
      <c r="C276" s="299">
        <v>48.918443095395546</v>
      </c>
      <c r="D276" s="299">
        <v>60.828456425095659</v>
      </c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</row>
    <row r="277" spans="1:29" s="134" customFormat="1" ht="8.65" customHeight="1">
      <c r="A277" s="135" t="s">
        <v>28</v>
      </c>
      <c r="B277" s="300">
        <v>39.416271461841845</v>
      </c>
      <c r="C277" s="300">
        <v>56.093670360372258</v>
      </c>
      <c r="D277" s="300">
        <v>66.300180175645039</v>
      </c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</row>
    <row r="278" spans="1:29" s="134" customFormat="1" ht="8.65" customHeight="1">
      <c r="A278" s="135" t="s">
        <v>29</v>
      </c>
      <c r="B278" s="300">
        <v>49.176378426792382</v>
      </c>
      <c r="C278" s="300">
        <v>69.732678168427142</v>
      </c>
      <c r="D278" s="300">
        <v>74.701873082095403</v>
      </c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</row>
    <row r="279" spans="1:29" s="134" customFormat="1" ht="8.65" customHeight="1">
      <c r="A279" s="135" t="s">
        <v>30</v>
      </c>
      <c r="B279" s="300">
        <v>49.978797120017319</v>
      </c>
      <c r="C279" s="300">
        <v>77.117194568969296</v>
      </c>
      <c r="D279" s="300">
        <v>81.352292617788763</v>
      </c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</row>
    <row r="280" spans="1:29" s="134" customFormat="1" ht="8.65" customHeight="1">
      <c r="A280" s="23" t="s">
        <v>31</v>
      </c>
      <c r="B280" s="299">
        <v>40.521734907407662</v>
      </c>
      <c r="C280" s="299">
        <v>60.604968728569311</v>
      </c>
      <c r="D280" s="299">
        <v>66.946749858711641</v>
      </c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</row>
    <row r="281" spans="1:29" s="134" customFormat="1" ht="8.65" customHeight="1">
      <c r="A281" s="135" t="s">
        <v>32</v>
      </c>
      <c r="B281" s="300">
        <v>46.045349044813427</v>
      </c>
      <c r="C281" s="300">
        <v>71.061745349008604</v>
      </c>
      <c r="D281" s="300">
        <v>81.382743519068782</v>
      </c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</row>
    <row r="282" spans="1:29" s="134" customFormat="1" ht="8.65" customHeight="1">
      <c r="A282" s="135" t="s">
        <v>33</v>
      </c>
      <c r="B282" s="300">
        <v>52.153790348664565</v>
      </c>
      <c r="C282" s="300">
        <v>79.082782229178562</v>
      </c>
      <c r="D282" s="300">
        <v>87.559217091923699</v>
      </c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</row>
    <row r="283" spans="1:29" s="134" customFormat="1" ht="8.65" customHeight="1">
      <c r="A283" s="135" t="s">
        <v>34</v>
      </c>
      <c r="B283" s="300">
        <v>39.893548978895986</v>
      </c>
      <c r="C283" s="300">
        <v>55.910685663117846</v>
      </c>
      <c r="D283" s="300">
        <v>70.795801503261046</v>
      </c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</row>
    <row r="284" spans="1:29" s="134" customFormat="1" ht="8.65" customHeight="1">
      <c r="A284" s="23" t="s">
        <v>35</v>
      </c>
      <c r="B284" s="299">
        <v>47.216017878138395</v>
      </c>
      <c r="C284" s="299">
        <v>72.265508887923474</v>
      </c>
      <c r="D284" s="299">
        <v>78.935573235261913</v>
      </c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</row>
    <row r="285" spans="1:29" s="134" customFormat="1" ht="8.65" customHeight="1">
      <c r="A285" s="135" t="s">
        <v>36</v>
      </c>
      <c r="B285" s="300">
        <v>45.809568554545741</v>
      </c>
      <c r="C285" s="300">
        <v>62.153674131627824</v>
      </c>
      <c r="D285" s="300">
        <v>71.18664760432506</v>
      </c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</row>
    <row r="286" spans="1:29" s="134" customFormat="1" ht="8.65" customHeight="1">
      <c r="A286" s="135" t="s">
        <v>37</v>
      </c>
      <c r="B286" s="300">
        <v>36.154202838473779</v>
      </c>
      <c r="C286" s="300">
        <v>53.77712055143239</v>
      </c>
      <c r="D286" s="300">
        <v>65.169984242511205</v>
      </c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</row>
    <row r="287" spans="1:29" s="134" customFormat="1" ht="8.65" customHeight="1">
      <c r="A287" s="135" t="s">
        <v>38</v>
      </c>
      <c r="B287" s="300">
        <v>46.072685114163058</v>
      </c>
      <c r="C287" s="300">
        <v>70.435099702489481</v>
      </c>
      <c r="D287" s="300">
        <v>78.183752354558095</v>
      </c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</row>
    <row r="288" spans="1:29" s="134" customFormat="1" ht="8.65" customHeight="1">
      <c r="A288" s="23" t="s">
        <v>39</v>
      </c>
      <c r="B288" s="299">
        <v>38.132092626474652</v>
      </c>
      <c r="C288" s="299">
        <v>56.993848847781436</v>
      </c>
      <c r="D288" s="299">
        <v>66.414063464625258</v>
      </c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</row>
    <row r="289" spans="1:29" ht="3" customHeight="1">
      <c r="A289" s="120"/>
      <c r="B289" s="120"/>
      <c r="C289" s="120"/>
      <c r="D289" s="298"/>
      <c r="E289" s="131"/>
      <c r="F289" s="138"/>
      <c r="G289" s="138"/>
    </row>
    <row r="290" spans="1:29" ht="3" customHeight="1">
      <c r="A290" s="124"/>
      <c r="B290" s="124"/>
      <c r="C290" s="124"/>
      <c r="D290" s="124"/>
      <c r="E290" s="131"/>
      <c r="F290" s="138"/>
      <c r="G290" s="138"/>
    </row>
    <row r="291" spans="1:29" ht="9" customHeight="1">
      <c r="A291" s="295" t="s">
        <v>201</v>
      </c>
      <c r="B291" s="122"/>
      <c r="C291" s="122"/>
      <c r="D291" s="122"/>
      <c r="E291" s="131"/>
      <c r="F291" s="138"/>
      <c r="G291" s="138"/>
    </row>
    <row r="292" spans="1:29" s="130" customFormat="1" ht="9" customHeight="1">
      <c r="A292" s="295" t="s">
        <v>200</v>
      </c>
      <c r="B292" s="294"/>
      <c r="C292" s="294"/>
      <c r="D292" s="294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</row>
    <row r="293" spans="1:29" s="130" customFormat="1" ht="9" customHeight="1">
      <c r="A293" s="297" t="s">
        <v>199</v>
      </c>
      <c r="B293" s="296"/>
      <c r="C293" s="296"/>
      <c r="D293" s="294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</row>
    <row r="294" spans="1:29" s="130" customFormat="1" ht="9" customHeight="1">
      <c r="A294" s="295" t="s">
        <v>198</v>
      </c>
      <c r="B294" s="294"/>
      <c r="C294" s="294"/>
      <c r="D294" s="294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</row>
    <row r="295" spans="1:29" s="130" customFormat="1" ht="9" hidden="1" customHeight="1">
      <c r="A295" s="34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  <c r="AB295" s="128"/>
      <c r="AC295" s="128"/>
    </row>
    <row r="296" spans="1:29" ht="9" hidden="1" customHeight="1">
      <c r="A296" s="293"/>
    </row>
    <row r="297" spans="1:29" ht="11.25" hidden="1" customHeight="1"/>
    <row r="298" spans="1:29" ht="11.25" hidden="1" customHeight="1"/>
    <row r="299" spans="1:29" ht="11.25" hidden="1" customHeight="1"/>
    <row r="300" spans="1:29" ht="11.25" hidden="1" customHeight="1"/>
    <row r="301" spans="1:29" ht="11.25" hidden="1" customHeight="1"/>
    <row r="302" spans="1:29" ht="11.25" hidden="1" customHeight="1"/>
    <row r="303" spans="1:29" ht="11.25" hidden="1" customHeight="1"/>
    <row r="304" spans="1:29" ht="11.25" hidden="1" customHeight="1"/>
    <row r="305" ht="11.25" hidden="1" customHeight="1"/>
    <row r="306" ht="11.25" hidden="1" customHeight="1"/>
    <row r="307" ht="11.25" hidden="1" customHeight="1"/>
    <row r="308" ht="11.25" hidden="1" customHeight="1"/>
    <row r="309" ht="11.25" hidden="1" customHeight="1"/>
    <row r="310" ht="11.25" hidden="1" customHeight="1"/>
    <row r="311" ht="11.25" hidden="1" customHeight="1"/>
    <row r="312" ht="11.25" hidden="1" customHeight="1"/>
    <row r="313" ht="11.25" hidden="1" customHeight="1"/>
    <row r="314" ht="11.25" hidden="1" customHeight="1"/>
    <row r="315" ht="11.25" hidden="1" customHeight="1"/>
    <row r="316" ht="11.25" hidden="1" customHeight="1"/>
    <row r="317" ht="11.25" hidden="1" customHeight="1"/>
    <row r="318" ht="11.25" hidden="1" customHeight="1"/>
    <row r="319" ht="11.25" hidden="1" customHeight="1"/>
    <row r="320" ht="11.25" hidden="1" customHeight="1"/>
    <row r="321" ht="11.25" hidden="1" customHeight="1"/>
    <row r="322" ht="11.25" hidden="1" customHeight="1"/>
    <row r="323" ht="11.25" hidden="1" customHeight="1"/>
    <row r="324" ht="11.25" hidden="1" customHeight="1"/>
    <row r="325" ht="11.25" hidden="1" customHeight="1"/>
    <row r="326" ht="11.25" hidden="1" customHeight="1"/>
    <row r="327" ht="11.25" hidden="1" customHeight="1"/>
    <row r="328" ht="11.25" hidden="1" customHeight="1"/>
    <row r="329" ht="11.25" hidden="1" customHeight="1"/>
    <row r="330" ht="11.25" hidden="1" customHeight="1"/>
    <row r="331" ht="11.25" hidden="1" customHeight="1"/>
    <row r="332" ht="11.25" hidden="1" customHeight="1"/>
    <row r="333" ht="11.25" hidden="1" customHeight="1"/>
    <row r="334" ht="11.25" hidden="1" customHeight="1"/>
    <row r="335" ht="11.25" hidden="1" customHeight="1"/>
    <row r="336" ht="11.25" hidden="1" customHeight="1"/>
    <row r="337" ht="11.25" hidden="1" customHeight="1"/>
    <row r="338" ht="11.25" hidden="1" customHeight="1"/>
    <row r="339" ht="11.25" hidden="1" customHeight="1"/>
    <row r="340" ht="11.25" hidden="1" customHeight="1"/>
    <row r="341" ht="11.25" hidden="1" customHeight="1"/>
    <row r="342" ht="11.25" hidden="1" customHeight="1"/>
    <row r="343" ht="11.25" hidden="1" customHeight="1"/>
    <row r="344" ht="11.25" hidden="1" customHeight="1"/>
    <row r="345" ht="11.25" hidden="1" customHeight="1"/>
    <row r="346" ht="11.25" hidden="1" customHeight="1"/>
    <row r="347" ht="11.25" hidden="1" customHeight="1"/>
    <row r="348" ht="11.25" hidden="1" customHeight="1"/>
    <row r="349" ht="11.25" hidden="1" customHeight="1"/>
    <row r="350" ht="11.25" hidden="1" customHeight="1"/>
    <row r="351" ht="11.25" hidden="1" customHeight="1"/>
    <row r="352" ht="11.25" hidden="1" customHeight="1"/>
    <row r="353" ht="11.25" hidden="1" customHeight="1"/>
    <row r="354" ht="11.25" hidden="1" customHeight="1"/>
    <row r="355" ht="11.25" hidden="1" customHeight="1"/>
    <row r="356" ht="11.25" hidden="1" customHeight="1"/>
    <row r="357" ht="11.25" hidden="1" customHeight="1"/>
    <row r="358" ht="11.25" hidden="1" customHeight="1"/>
    <row r="359" ht="11.25" hidden="1" customHeight="1"/>
    <row r="360" ht="11.25" hidden="1" customHeight="1"/>
    <row r="361" ht="11.25" hidden="1" customHeight="1"/>
    <row r="362" ht="11.25" hidden="1" customHeight="1"/>
    <row r="363" ht="11.25" hidden="1" customHeight="1"/>
    <row r="364" ht="11.25" hidden="1" customHeight="1"/>
    <row r="365" ht="11.25" hidden="1" customHeight="1"/>
    <row r="366" ht="11.25" hidden="1" customHeight="1"/>
    <row r="367" ht="11.25" hidden="1" customHeight="1"/>
    <row r="368" ht="11.25" hidden="1" customHeight="1"/>
    <row r="369" ht="11.25" hidden="1" customHeight="1"/>
    <row r="370" ht="11.25" hidden="1" customHeight="1"/>
    <row r="371" ht="11.25" hidden="1" customHeight="1"/>
    <row r="372" ht="11.25" hidden="1" customHeight="1"/>
    <row r="373" ht="11.25" hidden="1" customHeight="1"/>
    <row r="374" ht="11.25" hidden="1" customHeight="1"/>
    <row r="375" ht="11.25" hidden="1" customHeight="1"/>
    <row r="376" ht="11.25" hidden="1" customHeight="1"/>
    <row r="377" ht="11.25" hidden="1" customHeight="1"/>
    <row r="378" ht="11.25" hidden="1" customHeight="1"/>
    <row r="379" ht="11.25" hidden="1" customHeight="1"/>
    <row r="380" ht="11.25" hidden="1" customHeight="1"/>
    <row r="381" ht="11.25" hidden="1" customHeight="1"/>
    <row r="382" ht="11.25" hidden="1" customHeight="1"/>
    <row r="383" ht="11.25" hidden="1" customHeight="1"/>
    <row r="384" ht="11.25" hidden="1" customHeight="1"/>
    <row r="385" ht="11.25" hidden="1" customHeight="1"/>
    <row r="386" ht="11.25" hidden="1" customHeight="1"/>
    <row r="387" ht="11.25" hidden="1" customHeight="1"/>
    <row r="388" ht="11.25" hidden="1" customHeight="1"/>
    <row r="389" ht="11.25" hidden="1" customHeight="1"/>
    <row r="390" ht="11.25" hidden="1" customHeight="1"/>
    <row r="391" ht="11.25" hidden="1" customHeight="1"/>
    <row r="392" ht="11.25" hidden="1" customHeight="1"/>
    <row r="393" ht="11.25" hidden="1" customHeight="1"/>
    <row r="394" ht="11.25" hidden="1" customHeight="1"/>
    <row r="395" ht="11.25" hidden="1" customHeight="1"/>
    <row r="396" ht="11.25" hidden="1" customHeight="1"/>
    <row r="397" ht="11.25" hidden="1" customHeight="1"/>
    <row r="398" ht="11.25" hidden="1" customHeight="1"/>
    <row r="399" ht="11.25" hidden="1" customHeight="1"/>
    <row r="400" ht="11.25" hidden="1" customHeight="1"/>
    <row r="401" ht="11.25" hidden="1" customHeight="1"/>
    <row r="402" ht="11.25" hidden="1" customHeight="1"/>
    <row r="403" ht="11.25" hidden="1" customHeight="1"/>
    <row r="404" ht="11.25" hidden="1" customHeight="1"/>
    <row r="405" ht="11.25" hidden="1" customHeight="1"/>
    <row r="406" ht="11.25" hidden="1" customHeight="1"/>
    <row r="407" ht="11.25" hidden="1" customHeight="1"/>
    <row r="408" ht="11.25" hidden="1" customHeight="1"/>
    <row r="409" ht="11.25" hidden="1" customHeight="1"/>
    <row r="410" ht="11.25" hidden="1" customHeight="1"/>
    <row r="411" ht="11.25" hidden="1" customHeight="1"/>
    <row r="412" ht="11.25" hidden="1" customHeight="1"/>
    <row r="413" ht="11.25" hidden="1" customHeight="1"/>
    <row r="414" ht="11.25" hidden="1" customHeight="1"/>
    <row r="415" ht="11.25" hidden="1" customHeight="1"/>
    <row r="416" ht="11.25" hidden="1" customHeight="1"/>
    <row r="417" ht="11.25" hidden="1" customHeight="1"/>
    <row r="418" ht="11.25" hidden="1" customHeight="1"/>
    <row r="419" ht="11.25" hidden="1" customHeight="1"/>
    <row r="420" ht="11.25" hidden="1" customHeight="1"/>
    <row r="421" ht="11.25" hidden="1" customHeight="1"/>
    <row r="422" ht="11.25" hidden="1" customHeight="1"/>
    <row r="423" ht="11.25" hidden="1" customHeight="1"/>
    <row r="424" ht="11.25" hidden="1" customHeight="1"/>
    <row r="425" ht="11.25" hidden="1" customHeight="1"/>
    <row r="426" ht="11.25" hidden="1" customHeight="1"/>
    <row r="427" ht="11.25" hidden="1" customHeight="1"/>
    <row r="428" ht="11.25" hidden="1" customHeight="1"/>
    <row r="429" ht="11.25" hidden="1" customHeight="1"/>
    <row r="430" ht="11.25" hidden="1" customHeight="1"/>
    <row r="431" ht="11.25" hidden="1" customHeight="1"/>
    <row r="432" ht="11.25" hidden="1" customHeight="1"/>
    <row r="433" ht="11.25" hidden="1" customHeight="1"/>
    <row r="434" ht="11.25" hidden="1" customHeight="1"/>
    <row r="435" ht="11.25" hidden="1" customHeight="1"/>
    <row r="436" ht="11.25" hidden="1" customHeight="1"/>
    <row r="437" ht="11.25" hidden="1" customHeight="1"/>
    <row r="438" ht="11.25" hidden="1" customHeight="1"/>
    <row r="439" ht="11.25" hidden="1" customHeight="1"/>
    <row r="440" ht="11.25" hidden="1" customHeight="1"/>
    <row r="441" ht="11.25" hidden="1" customHeight="1"/>
    <row r="442" ht="11.25" hidden="1" customHeight="1"/>
    <row r="443" ht="11.25" hidden="1" customHeight="1"/>
    <row r="444" ht="11.25" hidden="1" customHeight="1"/>
    <row r="445" ht="11.25" hidden="1" customHeight="1"/>
    <row r="446" ht="11.25" hidden="1" customHeight="1"/>
    <row r="447" ht="11.25" hidden="1" customHeight="1"/>
    <row r="448" ht="11.25" hidden="1" customHeight="1"/>
    <row r="449" spans="1:32" ht="11.25" hidden="1" customHeight="1"/>
    <row r="450" spans="1:32" ht="11.25" hidden="1" customHeight="1"/>
    <row r="451" spans="1:32" ht="11.25" hidden="1" customHeight="1"/>
    <row r="452" spans="1:32" ht="11.25" hidden="1" customHeight="1"/>
    <row r="453" spans="1:32" ht="11.25" hidden="1" customHeight="1"/>
    <row r="454" spans="1:32" ht="11.25" hidden="1" customHeight="1"/>
    <row r="455" spans="1:32" ht="11.25" hidden="1" customHeight="1"/>
    <row r="456" spans="1:32" ht="11.25" hidden="1" customHeight="1"/>
    <row r="457" spans="1:32" s="292" customFormat="1" ht="11.25" hidden="1" customHeight="1">
      <c r="A457" s="123"/>
      <c r="B457" s="123"/>
      <c r="C457" s="123"/>
      <c r="D457" s="123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  <c r="AB457" s="122"/>
      <c r="AC457" s="122"/>
      <c r="AD457" s="123"/>
      <c r="AE457" s="123"/>
      <c r="AF457" s="123"/>
    </row>
    <row r="458" spans="1:32" s="292" customFormat="1" ht="11.25" hidden="1" customHeight="1">
      <c r="A458" s="123"/>
      <c r="B458" s="123"/>
      <c r="C458" s="123"/>
      <c r="D458" s="123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  <c r="AB458" s="122"/>
      <c r="AC458" s="122"/>
      <c r="AD458" s="123"/>
      <c r="AE458" s="123"/>
      <c r="AF458" s="123"/>
    </row>
    <row r="459" spans="1:32" s="292" customFormat="1" ht="11.25" hidden="1" customHeight="1">
      <c r="A459" s="123"/>
      <c r="B459" s="123"/>
      <c r="C459" s="123"/>
      <c r="D459" s="123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  <c r="AB459" s="122"/>
      <c r="AC459" s="122"/>
      <c r="AD459" s="123"/>
      <c r="AE459" s="123"/>
      <c r="AF459" s="123"/>
    </row>
    <row r="460" spans="1:32" s="292" customFormat="1" ht="11.25" hidden="1" customHeight="1">
      <c r="A460" s="123"/>
      <c r="B460" s="123"/>
      <c r="C460" s="123"/>
      <c r="D460" s="123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  <c r="AB460" s="122"/>
      <c r="AC460" s="122"/>
      <c r="AD460" s="123"/>
      <c r="AE460" s="123"/>
      <c r="AF460" s="123"/>
    </row>
    <row r="461" spans="1:32" s="292" customFormat="1" ht="11.25" hidden="1" customHeight="1">
      <c r="A461" s="123"/>
      <c r="B461" s="123"/>
      <c r="C461" s="123"/>
      <c r="D461" s="123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  <c r="AB461" s="122"/>
      <c r="AC461" s="122"/>
      <c r="AD461" s="123"/>
      <c r="AE461" s="123"/>
      <c r="AF461" s="123"/>
    </row>
    <row r="462" spans="1:32" s="292" customFormat="1" ht="11.25" hidden="1" customHeight="1">
      <c r="A462" s="123"/>
      <c r="B462" s="123"/>
      <c r="C462" s="123"/>
      <c r="D462" s="123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  <c r="AB462" s="122"/>
      <c r="AC462" s="122"/>
      <c r="AD462" s="123"/>
      <c r="AE462" s="123"/>
      <c r="AF462" s="123"/>
    </row>
    <row r="463" spans="1:32" s="292" customFormat="1" ht="11.25" hidden="1" customHeight="1">
      <c r="A463" s="123"/>
      <c r="B463" s="140"/>
      <c r="C463" s="140"/>
      <c r="D463" s="140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  <c r="AB463" s="122"/>
      <c r="AC463" s="122"/>
      <c r="AD463" s="123"/>
      <c r="AE463" s="123"/>
      <c r="AF463" s="123"/>
    </row>
    <row r="464" spans="1:32" s="292" customFormat="1" ht="11.25" hidden="1" customHeight="1">
      <c r="A464" s="123"/>
      <c r="B464" s="138"/>
      <c r="C464" s="138"/>
      <c r="D464" s="138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  <c r="AB464" s="122"/>
      <c r="AC464" s="122"/>
      <c r="AD464" s="123"/>
      <c r="AE464" s="123"/>
      <c r="AF464" s="123"/>
    </row>
    <row r="465" spans="1:32" s="292" customFormat="1" ht="11.25" hidden="1" customHeight="1">
      <c r="A465" s="123"/>
      <c r="B465" s="138"/>
      <c r="C465" s="138"/>
      <c r="D465" s="138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  <c r="AB465" s="122"/>
      <c r="AC465" s="122"/>
      <c r="AD465" s="123"/>
      <c r="AE465" s="123"/>
      <c r="AF465" s="123"/>
    </row>
    <row r="466" spans="1:32" s="292" customFormat="1" ht="11.25" hidden="1" customHeight="1">
      <c r="A466" s="123"/>
      <c r="B466" s="138"/>
      <c r="C466" s="138"/>
      <c r="D466" s="138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  <c r="AB466" s="122"/>
      <c r="AC466" s="122"/>
      <c r="AD466" s="123"/>
      <c r="AE466" s="123"/>
      <c r="AF466" s="123"/>
    </row>
    <row r="467" spans="1:32" s="292" customFormat="1" ht="11.25" hidden="1" customHeight="1">
      <c r="A467" s="123"/>
      <c r="B467" s="138"/>
      <c r="C467" s="138"/>
      <c r="D467" s="138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  <c r="AB467" s="122"/>
      <c r="AC467" s="122"/>
      <c r="AD467" s="123"/>
      <c r="AE467" s="123"/>
      <c r="AF467" s="123"/>
    </row>
    <row r="468" spans="1:32" s="292" customFormat="1" ht="11.25" hidden="1" customHeight="1">
      <c r="A468" s="123"/>
      <c r="B468" s="138"/>
      <c r="C468" s="138"/>
      <c r="D468" s="138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  <c r="AB468" s="122"/>
      <c r="AC468" s="122"/>
      <c r="AD468" s="123"/>
      <c r="AE468" s="123"/>
      <c r="AF468" s="123"/>
    </row>
    <row r="469" spans="1:32" s="292" customFormat="1" ht="11.25" hidden="1" customHeight="1">
      <c r="A469" s="123"/>
      <c r="B469" s="138"/>
      <c r="C469" s="138"/>
      <c r="D469" s="138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  <c r="AB469" s="122"/>
      <c r="AC469" s="122"/>
      <c r="AD469" s="123"/>
      <c r="AE469" s="123"/>
      <c r="AF469" s="123"/>
    </row>
    <row r="470" spans="1:32" s="292" customFormat="1" ht="11.25" hidden="1" customHeight="1">
      <c r="A470" s="123"/>
      <c r="B470" s="138"/>
      <c r="C470" s="138"/>
      <c r="D470" s="138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  <c r="AB470" s="122"/>
      <c r="AC470" s="122"/>
      <c r="AD470" s="123"/>
      <c r="AE470" s="123"/>
      <c r="AF470" s="123"/>
    </row>
    <row r="471" spans="1:32" s="292" customFormat="1" ht="11.25" hidden="1" customHeight="1">
      <c r="A471" s="123"/>
      <c r="B471" s="138"/>
      <c r="C471" s="138"/>
      <c r="D471" s="138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  <c r="AB471" s="122"/>
      <c r="AC471" s="122"/>
      <c r="AD471" s="123"/>
      <c r="AE471" s="123"/>
      <c r="AF471" s="123"/>
    </row>
    <row r="472" spans="1:32" s="292" customFormat="1" ht="11.25" hidden="1" customHeight="1">
      <c r="A472" s="123"/>
      <c r="B472" s="138"/>
      <c r="C472" s="138"/>
      <c r="D472" s="138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  <c r="AB472" s="122"/>
      <c r="AC472" s="122"/>
      <c r="AD472" s="123"/>
      <c r="AE472" s="123"/>
      <c r="AF472" s="123"/>
    </row>
    <row r="473" spans="1:32" s="292" customFormat="1" ht="11.25" hidden="1" customHeight="1">
      <c r="A473" s="123"/>
      <c r="B473" s="138"/>
      <c r="C473" s="138"/>
      <c r="D473" s="138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3"/>
      <c r="AE473" s="123"/>
      <c r="AF473" s="123"/>
    </row>
    <row r="474" spans="1:32" s="292" customFormat="1" ht="11.25" hidden="1" customHeight="1">
      <c r="A474" s="123"/>
      <c r="B474" s="138"/>
      <c r="C474" s="138"/>
      <c r="D474" s="138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  <c r="AB474" s="122"/>
      <c r="AC474" s="122"/>
      <c r="AD474" s="123"/>
      <c r="AE474" s="123"/>
      <c r="AF474" s="123"/>
    </row>
    <row r="475" spans="1:32" s="292" customFormat="1" ht="11.25" hidden="1" customHeight="1">
      <c r="A475" s="123"/>
      <c r="B475" s="138"/>
      <c r="C475" s="138"/>
      <c r="D475" s="138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  <c r="AB475" s="122"/>
      <c r="AC475" s="122"/>
      <c r="AD475" s="123"/>
      <c r="AE475" s="123"/>
      <c r="AF475" s="123"/>
    </row>
    <row r="476" spans="1:32" s="292" customFormat="1" ht="11.25" hidden="1" customHeight="1">
      <c r="A476" s="123"/>
      <c r="B476" s="138"/>
      <c r="C476" s="138"/>
      <c r="D476" s="138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  <c r="AB476" s="122"/>
      <c r="AC476" s="122"/>
      <c r="AD476" s="123"/>
      <c r="AE476" s="123"/>
      <c r="AF476" s="123"/>
    </row>
    <row r="477" spans="1:32" s="292" customFormat="1" ht="11.25" hidden="1" customHeight="1">
      <c r="A477" s="123"/>
      <c r="B477" s="138"/>
      <c r="C477" s="138"/>
      <c r="D477" s="138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  <c r="AB477" s="122"/>
      <c r="AC477" s="122"/>
      <c r="AD477" s="123"/>
      <c r="AE477" s="123"/>
      <c r="AF477" s="123"/>
    </row>
    <row r="478" spans="1:32" s="292" customFormat="1" ht="11.25" hidden="1" customHeight="1">
      <c r="A478" s="123"/>
      <c r="B478" s="138"/>
      <c r="C478" s="138"/>
      <c r="D478" s="138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  <c r="AB478" s="122"/>
      <c r="AC478" s="122"/>
      <c r="AD478" s="123"/>
      <c r="AE478" s="123"/>
      <c r="AF478" s="123"/>
    </row>
    <row r="479" spans="1:32" s="292" customFormat="1" ht="11.25" hidden="1" customHeight="1">
      <c r="A479" s="123"/>
      <c r="B479" s="138"/>
      <c r="C479" s="138"/>
      <c r="D479" s="138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  <c r="AB479" s="122"/>
      <c r="AC479" s="122"/>
      <c r="AD479" s="123"/>
      <c r="AE479" s="123"/>
      <c r="AF479" s="123"/>
    </row>
    <row r="480" spans="1:32" s="292" customFormat="1" ht="11.25" hidden="1" customHeight="1">
      <c r="A480" s="123"/>
      <c r="B480" s="138"/>
      <c r="C480" s="138"/>
      <c r="D480" s="138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  <c r="AB480" s="122"/>
      <c r="AC480" s="122"/>
      <c r="AD480" s="123"/>
      <c r="AE480" s="123"/>
      <c r="AF480" s="123"/>
    </row>
    <row r="481" spans="1:32" s="292" customFormat="1" ht="11.25" hidden="1" customHeight="1">
      <c r="A481" s="123"/>
      <c r="B481" s="138"/>
      <c r="C481" s="138"/>
      <c r="D481" s="138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  <c r="AB481" s="122"/>
      <c r="AC481" s="122"/>
      <c r="AD481" s="123"/>
      <c r="AE481" s="123"/>
      <c r="AF481" s="123"/>
    </row>
    <row r="482" spans="1:32" s="292" customFormat="1" ht="11.25" hidden="1" customHeight="1">
      <c r="A482" s="123"/>
      <c r="B482" s="138"/>
      <c r="C482" s="138"/>
      <c r="D482" s="138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  <c r="AB482" s="122"/>
      <c r="AC482" s="122"/>
      <c r="AD482" s="123"/>
      <c r="AE482" s="123"/>
      <c r="AF482" s="123"/>
    </row>
    <row r="483" spans="1:32" s="292" customFormat="1" ht="11.25" hidden="1" customHeight="1">
      <c r="A483" s="123"/>
      <c r="B483" s="138"/>
      <c r="C483" s="138"/>
      <c r="D483" s="138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  <c r="AB483" s="122"/>
      <c r="AC483" s="122"/>
      <c r="AD483" s="123"/>
      <c r="AE483" s="123"/>
      <c r="AF483" s="123"/>
    </row>
    <row r="484" spans="1:32" s="292" customFormat="1" ht="11.25" hidden="1" customHeight="1">
      <c r="A484" s="123"/>
      <c r="B484" s="138"/>
      <c r="C484" s="138"/>
      <c r="D484" s="138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  <c r="AB484" s="122"/>
      <c r="AC484" s="122"/>
      <c r="AD484" s="123"/>
      <c r="AE484" s="123"/>
      <c r="AF484" s="123"/>
    </row>
    <row r="485" spans="1:32" s="292" customFormat="1" ht="11.25" hidden="1" customHeight="1">
      <c r="A485" s="123"/>
      <c r="B485" s="138"/>
      <c r="C485" s="138"/>
      <c r="D485" s="138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  <c r="AB485" s="122"/>
      <c r="AC485" s="122"/>
      <c r="AD485" s="123"/>
      <c r="AE485" s="123"/>
      <c r="AF485" s="123"/>
    </row>
    <row r="486" spans="1:32" s="292" customFormat="1" ht="11.25" hidden="1" customHeight="1">
      <c r="A486" s="123"/>
      <c r="B486" s="138"/>
      <c r="C486" s="138"/>
      <c r="D486" s="138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  <c r="AB486" s="122"/>
      <c r="AC486" s="122"/>
      <c r="AD486" s="123"/>
      <c r="AE486" s="123"/>
      <c r="AF486" s="123"/>
    </row>
    <row r="487" spans="1:32" s="292" customFormat="1" ht="11.25" hidden="1" customHeight="1">
      <c r="A487" s="123"/>
      <c r="B487" s="138"/>
      <c r="C487" s="138"/>
      <c r="D487" s="138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  <c r="AB487" s="122"/>
      <c r="AC487" s="122"/>
      <c r="AD487" s="123"/>
      <c r="AE487" s="123"/>
      <c r="AF487" s="123"/>
    </row>
    <row r="488" spans="1:32" s="292" customFormat="1" ht="11.25" hidden="1" customHeight="1">
      <c r="A488" s="123"/>
      <c r="B488" s="138"/>
      <c r="C488" s="138"/>
      <c r="D488" s="138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  <c r="AB488" s="122"/>
      <c r="AC488" s="122"/>
      <c r="AD488" s="123"/>
      <c r="AE488" s="123"/>
      <c r="AF488" s="123"/>
    </row>
    <row r="489" spans="1:32" s="292" customFormat="1" ht="11.25" hidden="1" customHeight="1">
      <c r="A489" s="123"/>
      <c r="B489" s="138"/>
      <c r="C489" s="138"/>
      <c r="D489" s="138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  <c r="AB489" s="122"/>
      <c r="AC489" s="122"/>
      <c r="AD489" s="123"/>
      <c r="AE489" s="123"/>
      <c r="AF489" s="123"/>
    </row>
    <row r="490" spans="1:32" s="292" customFormat="1" ht="11.25" hidden="1" customHeight="1">
      <c r="A490" s="123"/>
      <c r="B490" s="138"/>
      <c r="C490" s="138"/>
      <c r="D490" s="138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  <c r="AB490" s="122"/>
      <c r="AC490" s="122"/>
      <c r="AD490" s="123"/>
      <c r="AE490" s="123"/>
      <c r="AF490" s="123"/>
    </row>
    <row r="491" spans="1:32" s="292" customFormat="1" ht="11.25" hidden="1" customHeight="1">
      <c r="A491" s="123"/>
      <c r="B491" s="138"/>
      <c r="C491" s="138"/>
      <c r="D491" s="138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  <c r="AB491" s="122"/>
      <c r="AC491" s="122"/>
      <c r="AD491" s="123"/>
      <c r="AE491" s="123"/>
      <c r="AF491" s="123"/>
    </row>
    <row r="492" spans="1:32" s="292" customFormat="1" ht="11.25" hidden="1" customHeight="1">
      <c r="A492" s="123"/>
      <c r="B492" s="138"/>
      <c r="C492" s="138"/>
      <c r="D492" s="138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  <c r="AB492" s="122"/>
      <c r="AC492" s="122"/>
      <c r="AD492" s="123"/>
      <c r="AE492" s="123"/>
      <c r="AF492" s="123"/>
    </row>
    <row r="493" spans="1:32" s="292" customFormat="1" ht="11.25" hidden="1" customHeight="1">
      <c r="A493" s="123"/>
      <c r="B493" s="138"/>
      <c r="C493" s="138"/>
      <c r="D493" s="138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  <c r="AB493" s="122"/>
      <c r="AC493" s="122"/>
      <c r="AD493" s="123"/>
      <c r="AE493" s="123"/>
      <c r="AF493" s="123"/>
    </row>
    <row r="494" spans="1:32" s="292" customFormat="1" ht="11.25" hidden="1" customHeight="1">
      <c r="A494" s="123"/>
      <c r="B494" s="138"/>
      <c r="C494" s="138"/>
      <c r="D494" s="138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  <c r="AB494" s="122"/>
      <c r="AC494" s="122"/>
      <c r="AD494" s="123"/>
      <c r="AE494" s="123"/>
      <c r="AF494" s="123"/>
    </row>
    <row r="495" spans="1:32" s="292" customFormat="1" ht="11.25" hidden="1" customHeight="1">
      <c r="A495" s="123"/>
      <c r="B495" s="138"/>
      <c r="C495" s="138"/>
      <c r="D495" s="138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  <c r="AB495" s="122"/>
      <c r="AC495" s="122"/>
      <c r="AD495" s="123"/>
      <c r="AE495" s="123"/>
      <c r="AF495" s="123"/>
    </row>
    <row r="496" spans="1:32" s="292" customFormat="1" ht="11.25" hidden="1" customHeight="1">
      <c r="A496" s="123"/>
      <c r="B496" s="123"/>
      <c r="C496" s="123"/>
      <c r="D496" s="123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  <c r="AB496" s="122"/>
      <c r="AC496" s="122"/>
      <c r="AD496" s="123"/>
      <c r="AE496" s="123"/>
      <c r="AF496" s="123"/>
    </row>
  </sheetData>
  <sheetProtection sheet="1" objects="1" scenarios="1"/>
  <hyperlinks>
    <hyperlink ref="D1" location="Índice!A1" display="Índice!A1"/>
    <hyperlink ref="A294" r:id="rId1" display="Fuente: INEGI. Estadísticas sobre disponibilidad y uso de tecnología de información y comunicación en los hogares. En: www.inegi.org.mx (29 de septiembre de 2014).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2"/>
  <headerFooter scaleWithDoc="0" alignWithMargins="0">
    <oddHeader xml:space="preserve">&amp;L&amp;10&amp;K000080INEGI. Anuario estadístico y geográfico por entidad federativa 2019.
</oddHeader>
  </headerFooter>
  <rowBreaks count="3" manualBreakCount="3">
    <brk id="79" max="3" man="1"/>
    <brk id="149" max="3" man="1"/>
    <brk id="219" max="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5"/>
  <sheetViews>
    <sheetView showGridLines="0" showRowColHeaders="0" zoomScale="130" zoomScaleNormal="130" workbookViewId="0">
      <pane xSplit="1" ySplit="8" topLeftCell="B9" activePane="bottomRight" state="frozen"/>
      <selection activeCell="B257" sqref="B257:D288"/>
      <selection pane="topRight" activeCell="B257" sqref="B257:D288"/>
      <selection pane="bottomLeft" activeCell="B257" sqref="B257:D288"/>
      <selection pane="bottomRight"/>
    </sheetView>
  </sheetViews>
  <sheetFormatPr baseColWidth="10" defaultColWidth="0" defaultRowHeight="0" customHeight="1" zeroHeight="1"/>
  <cols>
    <col min="1" max="1" width="18.25" style="123" customWidth="1"/>
    <col min="2" max="5" width="14.875" style="123" customWidth="1"/>
    <col min="6" max="6" width="0.75" style="122" customWidth="1"/>
    <col min="7" max="8" width="21.25" style="122" hidden="1" customWidth="1"/>
    <col min="9" max="30" width="10.125" style="122" hidden="1" customWidth="1"/>
    <col min="31" max="33" width="0" style="123" hidden="1" customWidth="1"/>
    <col min="34" max="16384" width="10.125" style="123" hidden="1"/>
  </cols>
  <sheetData>
    <row r="1" spans="1:30" s="114" customFormat="1" ht="12" customHeight="1">
      <c r="A1" s="113" t="s">
        <v>224</v>
      </c>
      <c r="E1" s="307" t="s">
        <v>225</v>
      </c>
      <c r="F1" s="117"/>
      <c r="G1" s="117"/>
      <c r="H1" s="118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</row>
    <row r="2" spans="1:30" s="114" customFormat="1" ht="12" customHeight="1">
      <c r="A2" s="113" t="s">
        <v>47</v>
      </c>
      <c r="E2" s="306"/>
      <c r="F2" s="117"/>
      <c r="G2" s="117"/>
      <c r="H2" s="118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</row>
    <row r="3" spans="1:30" s="114" customFormat="1" ht="12" customHeight="1">
      <c r="A3" s="305" t="s">
        <v>214</v>
      </c>
      <c r="F3" s="117"/>
      <c r="G3" s="117"/>
      <c r="H3" s="118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</row>
    <row r="4" spans="1:30" s="114" customFormat="1" ht="12" customHeight="1">
      <c r="A4" s="304" t="s">
        <v>213</v>
      </c>
      <c r="F4" s="117"/>
      <c r="G4" s="117"/>
      <c r="H4" s="118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</row>
    <row r="5" spans="1:30" ht="3" customHeight="1">
      <c r="A5" s="120"/>
      <c r="B5" s="120"/>
      <c r="C5" s="120"/>
      <c r="D5" s="120"/>
      <c r="E5" s="120"/>
    </row>
    <row r="6" spans="1:30" ht="3" customHeight="1">
      <c r="A6" s="122"/>
      <c r="B6" s="124"/>
      <c r="C6" s="124"/>
      <c r="D6" s="124"/>
      <c r="E6" s="124"/>
    </row>
    <row r="7" spans="1:30" s="130" customFormat="1" ht="26.25" customHeight="1">
      <c r="A7" s="125" t="s">
        <v>4</v>
      </c>
      <c r="B7" s="126" t="s">
        <v>223</v>
      </c>
      <c r="C7" s="126" t="s">
        <v>222</v>
      </c>
      <c r="D7" s="126" t="s">
        <v>221</v>
      </c>
      <c r="E7" s="126" t="s">
        <v>220</v>
      </c>
      <c r="F7" s="128"/>
      <c r="G7" s="128"/>
      <c r="H7" s="128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8"/>
      <c r="V7" s="128"/>
      <c r="W7" s="128"/>
      <c r="X7" s="128"/>
      <c r="Y7" s="128"/>
      <c r="Z7" s="128"/>
      <c r="AA7" s="128"/>
      <c r="AB7" s="128"/>
      <c r="AC7" s="128"/>
      <c r="AD7" s="128"/>
    </row>
    <row r="8" spans="1:30" ht="3" customHeight="1">
      <c r="A8" s="120"/>
      <c r="B8" s="120"/>
      <c r="C8" s="120"/>
      <c r="D8" s="120"/>
      <c r="E8" s="120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1:30" ht="3" customHeight="1">
      <c r="A9" s="122"/>
      <c r="B9" s="122"/>
      <c r="C9" s="122"/>
      <c r="D9" s="122"/>
      <c r="E9" s="122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</row>
    <row r="10" spans="1:30" ht="9" customHeight="1">
      <c r="A10" s="132" t="s">
        <v>209</v>
      </c>
      <c r="B10" s="122"/>
      <c r="C10" s="122"/>
      <c r="D10" s="122"/>
      <c r="E10" s="122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</row>
    <row r="11" spans="1:30" s="134" customFormat="1" ht="3.95" customHeight="1">
      <c r="A11" s="132"/>
      <c r="B11" s="301"/>
      <c r="C11" s="301"/>
      <c r="D11" s="301"/>
      <c r="E11" s="301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</row>
    <row r="12" spans="1:30" s="134" customFormat="1" ht="8.65" customHeight="1">
      <c r="A12" s="135" t="s">
        <v>8</v>
      </c>
      <c r="B12" s="300">
        <v>25.2</v>
      </c>
      <c r="C12" s="300">
        <v>93.8</v>
      </c>
      <c r="D12" s="300">
        <v>12.7</v>
      </c>
      <c r="E12" s="300">
        <v>30.8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</row>
    <row r="13" spans="1:30" s="134" customFormat="1" ht="8.65" customHeight="1">
      <c r="A13" s="135" t="s">
        <v>9</v>
      </c>
      <c r="B13" s="300">
        <v>37.200000000000003</v>
      </c>
      <c r="C13" s="300">
        <v>98</v>
      </c>
      <c r="D13" s="300">
        <v>19.5</v>
      </c>
      <c r="E13" s="300">
        <v>42.2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</row>
    <row r="14" spans="1:30" s="134" customFormat="1" ht="8.65" customHeight="1">
      <c r="A14" s="135" t="s">
        <v>10</v>
      </c>
      <c r="B14" s="300">
        <v>28.7</v>
      </c>
      <c r="C14" s="300">
        <v>99.4</v>
      </c>
      <c r="D14" s="300">
        <v>10.7</v>
      </c>
      <c r="E14" s="300">
        <v>37.299999999999997</v>
      </c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</row>
    <row r="15" spans="1:30" s="134" customFormat="1" ht="8.65" customHeight="1">
      <c r="A15" s="23" t="s">
        <v>11</v>
      </c>
      <c r="B15" s="299">
        <v>20.5</v>
      </c>
      <c r="C15" s="299">
        <v>99.5</v>
      </c>
      <c r="D15" s="299">
        <v>8.1</v>
      </c>
      <c r="E15" s="299">
        <v>47.9</v>
      </c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</row>
    <row r="16" spans="1:30" s="134" customFormat="1" ht="8.65" customHeight="1">
      <c r="A16" s="135" t="s">
        <v>12</v>
      </c>
      <c r="B16" s="300">
        <v>25.3</v>
      </c>
      <c r="C16" s="300">
        <v>98</v>
      </c>
      <c r="D16" s="300">
        <v>10.9</v>
      </c>
      <c r="E16" s="300">
        <v>33.6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</row>
    <row r="17" spans="1:30" s="134" customFormat="1" ht="8.65" customHeight="1">
      <c r="A17" s="135" t="s">
        <v>13</v>
      </c>
      <c r="B17" s="300">
        <v>26.4</v>
      </c>
      <c r="C17" s="300">
        <v>95.1</v>
      </c>
      <c r="D17" s="300">
        <v>12.3</v>
      </c>
      <c r="E17" s="300">
        <v>33.4</v>
      </c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</row>
    <row r="18" spans="1:30" s="134" customFormat="1" ht="8.65" customHeight="1">
      <c r="A18" s="135" t="s">
        <v>14</v>
      </c>
      <c r="B18" s="300">
        <v>5.0999999999999996</v>
      </c>
      <c r="C18" s="300">
        <v>97.9</v>
      </c>
      <c r="D18" s="300">
        <v>2.5</v>
      </c>
      <c r="E18" s="300">
        <v>13.7</v>
      </c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</row>
    <row r="19" spans="1:30" s="134" customFormat="1" ht="8.65" customHeight="1">
      <c r="A19" s="23" t="s">
        <v>15</v>
      </c>
      <c r="B19" s="299">
        <v>26.4</v>
      </c>
      <c r="C19" s="299">
        <v>91.5</v>
      </c>
      <c r="D19" s="299">
        <v>16</v>
      </c>
      <c r="E19" s="299">
        <v>25.8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</row>
    <row r="20" spans="1:30" s="134" customFormat="1" ht="8.65" customHeight="1">
      <c r="A20" s="135" t="s">
        <v>16</v>
      </c>
      <c r="B20" s="300">
        <v>36.1</v>
      </c>
      <c r="C20" s="300">
        <v>96.3</v>
      </c>
      <c r="D20" s="300">
        <v>22.5</v>
      </c>
      <c r="E20" s="300">
        <v>28.3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</row>
    <row r="21" spans="1:30" s="134" customFormat="1" ht="8.65" customHeight="1">
      <c r="A21" s="135" t="s">
        <v>17</v>
      </c>
      <c r="B21" s="300">
        <v>18.5</v>
      </c>
      <c r="C21" s="300">
        <v>99.7</v>
      </c>
      <c r="D21" s="300">
        <v>6.2</v>
      </c>
      <c r="E21" s="300">
        <v>21.9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</row>
    <row r="22" spans="1:30" s="134" customFormat="1" ht="8.65" customHeight="1">
      <c r="A22" s="135" t="s">
        <v>18</v>
      </c>
      <c r="B22" s="300">
        <v>15.7</v>
      </c>
      <c r="C22" s="300">
        <v>91.2</v>
      </c>
      <c r="D22" s="300">
        <v>7.4</v>
      </c>
      <c r="E22" s="300">
        <v>19.600000000000001</v>
      </c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</row>
    <row r="23" spans="1:30" s="134" customFormat="1" ht="8.65" customHeight="1">
      <c r="A23" s="23" t="s">
        <v>19</v>
      </c>
      <c r="B23" s="299">
        <v>10.9</v>
      </c>
      <c r="C23" s="299">
        <v>93.8</v>
      </c>
      <c r="D23" s="299">
        <v>4.5999999999999996</v>
      </c>
      <c r="E23" s="299">
        <v>17.3</v>
      </c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</row>
    <row r="24" spans="1:30" s="134" customFormat="1" ht="8.65" customHeight="1">
      <c r="A24" s="135" t="s">
        <v>20</v>
      </c>
      <c r="B24" s="300">
        <v>13</v>
      </c>
      <c r="C24" s="300">
        <v>91.9</v>
      </c>
      <c r="D24" s="300">
        <v>7.5</v>
      </c>
      <c r="E24" s="300">
        <v>19.5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</row>
    <row r="25" spans="1:30" s="134" customFormat="1" ht="8.65" customHeight="1">
      <c r="A25" s="135" t="s">
        <v>21</v>
      </c>
      <c r="B25" s="300">
        <v>26.4</v>
      </c>
      <c r="C25" s="300">
        <v>94.3</v>
      </c>
      <c r="D25" s="300">
        <v>12.5</v>
      </c>
      <c r="E25" s="300">
        <v>36</v>
      </c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</row>
    <row r="26" spans="1:30" s="134" customFormat="1" ht="8.65" customHeight="1">
      <c r="A26" s="135" t="s">
        <v>22</v>
      </c>
      <c r="B26" s="300">
        <v>23.8</v>
      </c>
      <c r="C26" s="300">
        <v>96.1</v>
      </c>
      <c r="D26" s="300">
        <v>21.1</v>
      </c>
      <c r="E26" s="300">
        <v>20.2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</row>
    <row r="27" spans="1:30" s="134" customFormat="1" ht="8.65" customHeight="1">
      <c r="A27" s="23" t="s">
        <v>23</v>
      </c>
      <c r="B27" s="299">
        <v>13.3</v>
      </c>
      <c r="C27" s="299">
        <v>99.4</v>
      </c>
      <c r="D27" s="299">
        <v>14.8</v>
      </c>
      <c r="E27" s="299">
        <v>31.9</v>
      </c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</row>
    <row r="28" spans="1:30" s="134" customFormat="1" ht="8.65" customHeight="1">
      <c r="A28" s="135" t="s">
        <v>24</v>
      </c>
      <c r="B28" s="300">
        <v>26.7</v>
      </c>
      <c r="C28" s="300">
        <v>99</v>
      </c>
      <c r="D28" s="300">
        <v>10.5</v>
      </c>
      <c r="E28" s="300">
        <v>26.5</v>
      </c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</row>
    <row r="29" spans="1:30" s="134" customFormat="1" ht="8.65" customHeight="1">
      <c r="A29" s="135" t="s">
        <v>25</v>
      </c>
      <c r="B29" s="300">
        <v>21.3</v>
      </c>
      <c r="C29" s="300">
        <v>95.5</v>
      </c>
      <c r="D29" s="300">
        <v>8.5</v>
      </c>
      <c r="E29" s="300">
        <v>31.2</v>
      </c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</row>
    <row r="30" spans="1:30" s="134" customFormat="1" ht="8.65" customHeight="1">
      <c r="A30" s="135" t="s">
        <v>26</v>
      </c>
      <c r="B30" s="300">
        <v>35.299999999999997</v>
      </c>
      <c r="C30" s="300">
        <v>96.5</v>
      </c>
      <c r="D30" s="300">
        <v>26.2</v>
      </c>
      <c r="E30" s="300">
        <v>33.200000000000003</v>
      </c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</row>
    <row r="31" spans="1:30" s="134" customFormat="1" ht="8.65" customHeight="1">
      <c r="A31" s="23" t="s">
        <v>27</v>
      </c>
      <c r="B31" s="299">
        <v>8.4</v>
      </c>
      <c r="C31" s="299">
        <v>85.8</v>
      </c>
      <c r="D31" s="299">
        <v>4.3</v>
      </c>
      <c r="E31" s="299">
        <v>10.3</v>
      </c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</row>
    <row r="32" spans="1:30" s="134" customFormat="1" ht="8.65" customHeight="1">
      <c r="A32" s="135" t="s">
        <v>28</v>
      </c>
      <c r="B32" s="300">
        <v>13.7</v>
      </c>
      <c r="C32" s="300">
        <v>93.6</v>
      </c>
      <c r="D32" s="300">
        <v>7.8</v>
      </c>
      <c r="E32" s="300">
        <v>15.1</v>
      </c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</row>
    <row r="33" spans="1:30" s="134" customFormat="1" ht="8.65" customHeight="1">
      <c r="A33" s="135" t="s">
        <v>29</v>
      </c>
      <c r="B33" s="300">
        <v>22</v>
      </c>
      <c r="C33" s="300">
        <v>99</v>
      </c>
      <c r="D33" s="300">
        <v>12.4</v>
      </c>
      <c r="E33" s="300">
        <v>33.700000000000003</v>
      </c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</row>
    <row r="34" spans="1:30" s="134" customFormat="1" ht="8.65" customHeight="1">
      <c r="A34" s="135" t="s">
        <v>30</v>
      </c>
      <c r="B34" s="300">
        <v>31.1</v>
      </c>
      <c r="C34" s="300">
        <v>98.6</v>
      </c>
      <c r="D34" s="300">
        <v>12.3</v>
      </c>
      <c r="E34" s="300">
        <v>48</v>
      </c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</row>
    <row r="35" spans="1:30" s="134" customFormat="1" ht="8.65" customHeight="1">
      <c r="A35" s="23" t="s">
        <v>31</v>
      </c>
      <c r="B35" s="299">
        <v>16.5</v>
      </c>
      <c r="C35" s="299">
        <v>92.5</v>
      </c>
      <c r="D35" s="299">
        <v>9</v>
      </c>
      <c r="E35" s="299">
        <v>26.8</v>
      </c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</row>
    <row r="36" spans="1:30" s="134" customFormat="1" ht="8.65" customHeight="1">
      <c r="A36" s="135" t="s">
        <v>32</v>
      </c>
      <c r="B36" s="300">
        <v>25.9</v>
      </c>
      <c r="C36" s="300">
        <v>99.8</v>
      </c>
      <c r="D36" s="300">
        <v>10.9</v>
      </c>
      <c r="E36" s="300">
        <v>34.799999999999997</v>
      </c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</row>
    <row r="37" spans="1:30" s="134" customFormat="1" ht="8.65" customHeight="1">
      <c r="A37" s="135" t="s">
        <v>33</v>
      </c>
      <c r="B37" s="300">
        <v>31.4</v>
      </c>
      <c r="C37" s="300">
        <v>94.7</v>
      </c>
      <c r="D37" s="300">
        <v>11.3</v>
      </c>
      <c r="E37" s="300">
        <v>43.2</v>
      </c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</row>
    <row r="38" spans="1:30" s="134" customFormat="1" ht="8.65" customHeight="1">
      <c r="A38" s="135" t="s">
        <v>34</v>
      </c>
      <c r="B38" s="300">
        <v>13.9</v>
      </c>
      <c r="C38" s="300">
        <v>88.4</v>
      </c>
      <c r="D38" s="300">
        <v>5.8</v>
      </c>
      <c r="E38" s="300">
        <v>23.2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</row>
    <row r="39" spans="1:30" s="134" customFormat="1" ht="8.65" customHeight="1">
      <c r="A39" s="23" t="s">
        <v>35</v>
      </c>
      <c r="B39" s="299">
        <v>24.7</v>
      </c>
      <c r="C39" s="299">
        <v>99.4</v>
      </c>
      <c r="D39" s="299">
        <v>11.5</v>
      </c>
      <c r="E39" s="299">
        <v>34.6</v>
      </c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</row>
    <row r="40" spans="1:30" s="134" customFormat="1" ht="8.65" customHeight="1">
      <c r="A40" s="135" t="s">
        <v>36</v>
      </c>
      <c r="B40" s="300">
        <v>9.8000000000000007</v>
      </c>
      <c r="C40" s="300">
        <v>92.4</v>
      </c>
      <c r="D40" s="300">
        <v>5.9</v>
      </c>
      <c r="E40" s="300">
        <v>21.4</v>
      </c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</row>
    <row r="41" spans="1:30" s="134" customFormat="1" ht="8.65" customHeight="1">
      <c r="A41" s="135" t="s">
        <v>37</v>
      </c>
      <c r="B41" s="300">
        <v>14.7</v>
      </c>
      <c r="C41" s="300">
        <v>96.9</v>
      </c>
      <c r="D41" s="300">
        <v>9.1999999999999993</v>
      </c>
      <c r="E41" s="300">
        <v>22.5</v>
      </c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</row>
    <row r="42" spans="1:30" s="134" customFormat="1" ht="8.65" customHeight="1">
      <c r="A42" s="135" t="s">
        <v>38</v>
      </c>
      <c r="B42" s="300">
        <v>20.5</v>
      </c>
      <c r="C42" s="300">
        <v>95.9</v>
      </c>
      <c r="D42" s="300">
        <v>7.8</v>
      </c>
      <c r="E42" s="300">
        <v>35</v>
      </c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</row>
    <row r="43" spans="1:30" s="134" customFormat="1" ht="8.65" customHeight="1">
      <c r="A43" s="23" t="s">
        <v>39</v>
      </c>
      <c r="B43" s="299">
        <v>13</v>
      </c>
      <c r="C43" s="299">
        <v>96.1</v>
      </c>
      <c r="D43" s="299">
        <v>5.5</v>
      </c>
      <c r="E43" s="299">
        <v>27.3</v>
      </c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</row>
    <row r="44" spans="1:30" s="134" customFormat="1" ht="9" customHeight="1">
      <c r="A44" s="60"/>
      <c r="B44" s="302"/>
      <c r="C44" s="302"/>
      <c r="D44" s="302"/>
      <c r="E44" s="302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</row>
    <row r="45" spans="1:30" ht="9" customHeight="1">
      <c r="A45" s="132" t="s">
        <v>208</v>
      </c>
      <c r="B45" s="122"/>
      <c r="C45" s="122"/>
      <c r="D45" s="122"/>
      <c r="E45" s="122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</row>
    <row r="46" spans="1:30" s="134" customFormat="1" ht="3.95" customHeight="1">
      <c r="A46" s="132"/>
      <c r="B46" s="301"/>
      <c r="C46" s="301"/>
      <c r="D46" s="301"/>
      <c r="E46" s="301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</row>
    <row r="47" spans="1:30" s="134" customFormat="1" ht="8.65" customHeight="1">
      <c r="A47" s="135" t="s">
        <v>8</v>
      </c>
      <c r="B47" s="300">
        <v>28.8</v>
      </c>
      <c r="C47" s="300">
        <v>98.2</v>
      </c>
      <c r="D47" s="300">
        <v>14.8</v>
      </c>
      <c r="E47" s="300">
        <v>33</v>
      </c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</row>
    <row r="48" spans="1:30" s="134" customFormat="1" ht="8.65" customHeight="1">
      <c r="A48" s="135" t="s">
        <v>9</v>
      </c>
      <c r="B48" s="300">
        <v>38.1</v>
      </c>
      <c r="C48" s="300">
        <v>96.7</v>
      </c>
      <c r="D48" s="300">
        <v>23.2</v>
      </c>
      <c r="E48" s="300">
        <v>47.8</v>
      </c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</row>
    <row r="49" spans="1:30" s="134" customFormat="1" ht="8.65" customHeight="1">
      <c r="A49" s="135" t="s">
        <v>10</v>
      </c>
      <c r="B49" s="300">
        <v>40.700000000000003</v>
      </c>
      <c r="C49" s="300">
        <v>97.8</v>
      </c>
      <c r="D49" s="300">
        <v>18.8</v>
      </c>
      <c r="E49" s="300">
        <v>51.6</v>
      </c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</row>
    <row r="50" spans="1:30" s="134" customFormat="1" ht="8.65" customHeight="1">
      <c r="A50" s="23" t="s">
        <v>11</v>
      </c>
      <c r="B50" s="299">
        <v>22.2</v>
      </c>
      <c r="C50" s="299">
        <v>95.8</v>
      </c>
      <c r="D50" s="299">
        <v>13.8</v>
      </c>
      <c r="E50" s="299">
        <v>62.1</v>
      </c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</row>
    <row r="51" spans="1:30" s="134" customFormat="1" ht="8.65" customHeight="1">
      <c r="A51" s="135" t="s">
        <v>12</v>
      </c>
      <c r="B51" s="300">
        <v>24.9</v>
      </c>
      <c r="C51" s="300">
        <v>96.3</v>
      </c>
      <c r="D51" s="300">
        <v>12.3</v>
      </c>
      <c r="E51" s="300">
        <v>32.9</v>
      </c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</row>
    <row r="52" spans="1:30" s="134" customFormat="1" ht="8.65" customHeight="1">
      <c r="A52" s="135" t="s">
        <v>13</v>
      </c>
      <c r="B52" s="300">
        <v>28.9</v>
      </c>
      <c r="C52" s="300">
        <v>100</v>
      </c>
      <c r="D52" s="300">
        <v>14.1</v>
      </c>
      <c r="E52" s="300">
        <v>36.9</v>
      </c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</row>
    <row r="53" spans="1:30" s="134" customFormat="1" ht="8.65" customHeight="1">
      <c r="A53" s="135" t="s">
        <v>14</v>
      </c>
      <c r="B53" s="300">
        <v>10.4</v>
      </c>
      <c r="C53" s="300">
        <v>99.8</v>
      </c>
      <c r="D53" s="300">
        <v>4.4000000000000004</v>
      </c>
      <c r="E53" s="300">
        <v>20.7</v>
      </c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</row>
    <row r="54" spans="1:30" s="134" customFormat="1" ht="8.65" customHeight="1">
      <c r="A54" s="23" t="s">
        <v>15</v>
      </c>
      <c r="B54" s="299">
        <v>26.5</v>
      </c>
      <c r="C54" s="299">
        <v>99.6</v>
      </c>
      <c r="D54" s="299">
        <v>21.2</v>
      </c>
      <c r="E54" s="299">
        <v>32.700000000000003</v>
      </c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</row>
    <row r="55" spans="1:30" s="134" customFormat="1" ht="8.65" customHeight="1">
      <c r="A55" s="135" t="s">
        <v>16</v>
      </c>
      <c r="B55" s="300">
        <v>38.700000000000003</v>
      </c>
      <c r="C55" s="300">
        <v>94.7</v>
      </c>
      <c r="D55" s="300">
        <v>29.9</v>
      </c>
      <c r="E55" s="300">
        <v>34.4</v>
      </c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</row>
    <row r="56" spans="1:30" s="134" customFormat="1" ht="8.65" customHeight="1">
      <c r="A56" s="135" t="s">
        <v>17</v>
      </c>
      <c r="B56" s="300">
        <v>24.3</v>
      </c>
      <c r="C56" s="300">
        <v>97.4</v>
      </c>
      <c r="D56" s="300">
        <v>12.1</v>
      </c>
      <c r="E56" s="300">
        <v>26.5</v>
      </c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</row>
    <row r="57" spans="1:30" s="134" customFormat="1" ht="8.65" customHeight="1">
      <c r="A57" s="135" t="s">
        <v>18</v>
      </c>
      <c r="B57" s="300">
        <v>16.399999999999999</v>
      </c>
      <c r="C57" s="300">
        <v>97.4</v>
      </c>
      <c r="D57" s="300">
        <v>13.6</v>
      </c>
      <c r="E57" s="300">
        <v>21</v>
      </c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</row>
    <row r="58" spans="1:30" s="134" customFormat="1" ht="8.65" customHeight="1">
      <c r="A58" s="23" t="s">
        <v>19</v>
      </c>
      <c r="B58" s="299">
        <v>11.8</v>
      </c>
      <c r="C58" s="299">
        <v>98.7</v>
      </c>
      <c r="D58" s="299">
        <v>7.7</v>
      </c>
      <c r="E58" s="299">
        <v>20.7</v>
      </c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</row>
    <row r="59" spans="1:30" s="134" customFormat="1" ht="8.65" customHeight="1">
      <c r="A59" s="135" t="s">
        <v>20</v>
      </c>
      <c r="B59" s="300">
        <v>13.4</v>
      </c>
      <c r="C59" s="300">
        <v>92.6</v>
      </c>
      <c r="D59" s="300">
        <v>8.6999999999999993</v>
      </c>
      <c r="E59" s="300">
        <v>28.6</v>
      </c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</row>
    <row r="60" spans="1:30" s="134" customFormat="1" ht="8.65" customHeight="1">
      <c r="A60" s="135" t="s">
        <v>21</v>
      </c>
      <c r="B60" s="300">
        <v>28.9</v>
      </c>
      <c r="C60" s="300">
        <v>96.2</v>
      </c>
      <c r="D60" s="300">
        <v>19.8</v>
      </c>
      <c r="E60" s="300">
        <v>41.1</v>
      </c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</row>
    <row r="61" spans="1:30" s="134" customFormat="1" ht="8.65" customHeight="1">
      <c r="A61" s="135" t="s">
        <v>22</v>
      </c>
      <c r="B61" s="300">
        <v>21.7</v>
      </c>
      <c r="C61" s="300">
        <v>94.9</v>
      </c>
      <c r="D61" s="300">
        <v>18.3</v>
      </c>
      <c r="E61" s="300">
        <v>20.399999999999999</v>
      </c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</row>
    <row r="62" spans="1:30" s="134" customFormat="1" ht="8.65" customHeight="1">
      <c r="A62" s="23" t="s">
        <v>23</v>
      </c>
      <c r="B62" s="299">
        <v>14.4</v>
      </c>
      <c r="C62" s="299">
        <v>99.8</v>
      </c>
      <c r="D62" s="299">
        <v>10.3</v>
      </c>
      <c r="E62" s="299">
        <v>31.2</v>
      </c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</row>
    <row r="63" spans="1:30" s="134" customFormat="1" ht="8.65" customHeight="1">
      <c r="A63" s="135" t="s">
        <v>24</v>
      </c>
      <c r="B63" s="300">
        <v>27.1</v>
      </c>
      <c r="C63" s="300">
        <v>100</v>
      </c>
      <c r="D63" s="300">
        <v>17.600000000000001</v>
      </c>
      <c r="E63" s="300">
        <v>27.5</v>
      </c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</row>
    <row r="64" spans="1:30" s="134" customFormat="1" ht="8.65" customHeight="1">
      <c r="A64" s="135" t="s">
        <v>25</v>
      </c>
      <c r="B64" s="300">
        <v>21.9</v>
      </c>
      <c r="C64" s="300">
        <v>98.8</v>
      </c>
      <c r="D64" s="300">
        <v>11.1</v>
      </c>
      <c r="E64" s="300">
        <v>39.9</v>
      </c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</row>
    <row r="65" spans="1:30" s="134" customFormat="1" ht="8.65" customHeight="1">
      <c r="A65" s="135" t="s">
        <v>26</v>
      </c>
      <c r="B65" s="300">
        <v>34.700000000000003</v>
      </c>
      <c r="C65" s="300">
        <v>97.5</v>
      </c>
      <c r="D65" s="300">
        <v>21.7</v>
      </c>
      <c r="E65" s="300">
        <v>37.799999999999997</v>
      </c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</row>
    <row r="66" spans="1:30" s="134" customFormat="1" ht="8.65" customHeight="1">
      <c r="A66" s="23" t="s">
        <v>27</v>
      </c>
      <c r="B66" s="299">
        <v>8</v>
      </c>
      <c r="C66" s="299">
        <v>92.7</v>
      </c>
      <c r="D66" s="299">
        <v>5.6</v>
      </c>
      <c r="E66" s="299">
        <v>10.1</v>
      </c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</row>
    <row r="67" spans="1:30" s="134" customFormat="1" ht="8.65" customHeight="1">
      <c r="A67" s="135" t="s">
        <v>28</v>
      </c>
      <c r="B67" s="300">
        <v>16.2</v>
      </c>
      <c r="C67" s="300">
        <v>98.7</v>
      </c>
      <c r="D67" s="300">
        <v>10.9</v>
      </c>
      <c r="E67" s="300">
        <v>18.600000000000001</v>
      </c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</row>
    <row r="68" spans="1:30" s="134" customFormat="1" ht="8.65" customHeight="1">
      <c r="A68" s="135" t="s">
        <v>29</v>
      </c>
      <c r="B68" s="300">
        <v>26.4</v>
      </c>
      <c r="C68" s="300">
        <v>99.7</v>
      </c>
      <c r="D68" s="300">
        <v>17.5</v>
      </c>
      <c r="E68" s="300">
        <v>35.9</v>
      </c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</row>
    <row r="69" spans="1:30" s="134" customFormat="1" ht="8.65" customHeight="1">
      <c r="A69" s="135" t="s">
        <v>30</v>
      </c>
      <c r="B69" s="300">
        <v>36</v>
      </c>
      <c r="C69" s="300">
        <v>94.3</v>
      </c>
      <c r="D69" s="300">
        <v>17.399999999999999</v>
      </c>
      <c r="E69" s="300">
        <v>59.9</v>
      </c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</row>
    <row r="70" spans="1:30" s="134" customFormat="1" ht="8.65" customHeight="1">
      <c r="A70" s="23" t="s">
        <v>31</v>
      </c>
      <c r="B70" s="299">
        <v>20.399999999999999</v>
      </c>
      <c r="C70" s="299">
        <v>95.3</v>
      </c>
      <c r="D70" s="299">
        <v>12.2</v>
      </c>
      <c r="E70" s="299">
        <v>31.2</v>
      </c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</row>
    <row r="71" spans="1:30" s="134" customFormat="1" ht="8.65" customHeight="1">
      <c r="A71" s="135" t="s">
        <v>32</v>
      </c>
      <c r="B71" s="300">
        <v>25.2</v>
      </c>
      <c r="C71" s="300">
        <v>99.9</v>
      </c>
      <c r="D71" s="300">
        <v>20.5</v>
      </c>
      <c r="E71" s="300">
        <v>42</v>
      </c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</row>
    <row r="72" spans="1:30" s="134" customFormat="1" ht="8.65" customHeight="1">
      <c r="A72" s="135" t="s">
        <v>33</v>
      </c>
      <c r="B72" s="300">
        <v>33.299999999999997</v>
      </c>
      <c r="C72" s="300">
        <v>98.3</v>
      </c>
      <c r="D72" s="300">
        <v>16.7</v>
      </c>
      <c r="E72" s="300">
        <v>48.8</v>
      </c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</row>
    <row r="73" spans="1:30" s="134" customFormat="1" ht="8.65" customHeight="1">
      <c r="A73" s="135" t="s">
        <v>34</v>
      </c>
      <c r="B73" s="300">
        <v>16.5</v>
      </c>
      <c r="C73" s="300">
        <v>99.1</v>
      </c>
      <c r="D73" s="300">
        <v>8.6999999999999993</v>
      </c>
      <c r="E73" s="300">
        <v>30</v>
      </c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</row>
    <row r="74" spans="1:30" s="134" customFormat="1" ht="8.65" customHeight="1">
      <c r="A74" s="23" t="s">
        <v>35</v>
      </c>
      <c r="B74" s="299">
        <v>32</v>
      </c>
      <c r="C74" s="299">
        <v>98.5</v>
      </c>
      <c r="D74" s="299">
        <v>17.7</v>
      </c>
      <c r="E74" s="299">
        <v>41.5</v>
      </c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</row>
    <row r="75" spans="1:30" s="134" customFormat="1" ht="8.65" customHeight="1">
      <c r="A75" s="135" t="s">
        <v>36</v>
      </c>
      <c r="B75" s="300">
        <v>11.7</v>
      </c>
      <c r="C75" s="300">
        <v>94.6</v>
      </c>
      <c r="D75" s="300">
        <v>11</v>
      </c>
      <c r="E75" s="300">
        <v>21.8</v>
      </c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</row>
    <row r="76" spans="1:30" s="134" customFormat="1" ht="8.65" customHeight="1">
      <c r="A76" s="135" t="s">
        <v>37</v>
      </c>
      <c r="B76" s="300">
        <v>14.9</v>
      </c>
      <c r="C76" s="300">
        <v>97.7</v>
      </c>
      <c r="D76" s="300">
        <v>10.199999999999999</v>
      </c>
      <c r="E76" s="300">
        <v>21.9</v>
      </c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</row>
    <row r="77" spans="1:30" s="134" customFormat="1" ht="8.65" customHeight="1">
      <c r="A77" s="135" t="s">
        <v>38</v>
      </c>
      <c r="B77" s="300">
        <v>23.3</v>
      </c>
      <c r="C77" s="300">
        <v>100</v>
      </c>
      <c r="D77" s="300">
        <v>14.6</v>
      </c>
      <c r="E77" s="300">
        <v>47.6</v>
      </c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</row>
    <row r="78" spans="1:30" s="134" customFormat="1" ht="8.65" customHeight="1">
      <c r="A78" s="23" t="s">
        <v>39</v>
      </c>
      <c r="B78" s="299">
        <v>15.6</v>
      </c>
      <c r="C78" s="299">
        <v>91.1</v>
      </c>
      <c r="D78" s="299">
        <v>7.9</v>
      </c>
      <c r="E78" s="299">
        <v>33.799999999999997</v>
      </c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</row>
    <row r="79" spans="1:30" s="134" customFormat="1" ht="8.65" customHeight="1">
      <c r="A79" s="60"/>
      <c r="B79" s="302"/>
      <c r="C79" s="302"/>
      <c r="D79" s="302"/>
      <c r="E79" s="302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</row>
    <row r="80" spans="1:30" ht="9" customHeight="1">
      <c r="A80" s="132" t="s">
        <v>207</v>
      </c>
      <c r="B80" s="122"/>
      <c r="C80" s="122"/>
      <c r="D80" s="122"/>
      <c r="E80" s="122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</row>
    <row r="81" spans="1:30" s="134" customFormat="1" ht="3.95" customHeight="1">
      <c r="A81" s="132"/>
      <c r="B81" s="301"/>
      <c r="C81" s="301"/>
      <c r="D81" s="301"/>
      <c r="E81" s="301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</row>
    <row r="82" spans="1:30" s="134" customFormat="1" ht="8.65" customHeight="1">
      <c r="A82" s="135" t="s">
        <v>8</v>
      </c>
      <c r="B82" s="300">
        <v>35.799999999999997</v>
      </c>
      <c r="C82" s="300">
        <v>95.3</v>
      </c>
      <c r="D82" s="300">
        <v>14.8</v>
      </c>
      <c r="E82" s="300">
        <v>44.8</v>
      </c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</row>
    <row r="83" spans="1:30" s="134" customFormat="1" ht="8.65" customHeight="1">
      <c r="A83" s="135" t="s">
        <v>9</v>
      </c>
      <c r="B83" s="300">
        <v>46.6</v>
      </c>
      <c r="C83" s="300">
        <v>92.8</v>
      </c>
      <c r="D83" s="300">
        <v>23.2</v>
      </c>
      <c r="E83" s="300">
        <v>52.9</v>
      </c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</row>
    <row r="84" spans="1:30" s="134" customFormat="1" ht="8.65" customHeight="1">
      <c r="A84" s="135" t="s">
        <v>10</v>
      </c>
      <c r="B84" s="300">
        <v>50.7</v>
      </c>
      <c r="C84" s="300">
        <v>91.9</v>
      </c>
      <c r="D84" s="300">
        <v>18.8</v>
      </c>
      <c r="E84" s="300">
        <v>67.599999999999994</v>
      </c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</row>
    <row r="85" spans="1:30" s="134" customFormat="1" ht="8.65" customHeight="1">
      <c r="A85" s="23" t="s">
        <v>11</v>
      </c>
      <c r="B85" s="299">
        <v>26.8</v>
      </c>
      <c r="C85" s="299">
        <v>93.3</v>
      </c>
      <c r="D85" s="299">
        <v>13.8</v>
      </c>
      <c r="E85" s="299">
        <v>59.7</v>
      </c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</row>
    <row r="86" spans="1:30" s="134" customFormat="1" ht="8.65" customHeight="1">
      <c r="A86" s="135" t="s">
        <v>12</v>
      </c>
      <c r="B86" s="300">
        <v>11.8</v>
      </c>
      <c r="C86" s="300">
        <v>83.3</v>
      </c>
      <c r="D86" s="300">
        <v>12.3</v>
      </c>
      <c r="E86" s="300">
        <v>39.5</v>
      </c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</row>
    <row r="87" spans="1:30" s="134" customFormat="1" ht="8.65" customHeight="1">
      <c r="A87" s="135" t="s">
        <v>13</v>
      </c>
      <c r="B87" s="300">
        <v>32.1</v>
      </c>
      <c r="C87" s="300">
        <v>92.8</v>
      </c>
      <c r="D87" s="300">
        <v>14.1</v>
      </c>
      <c r="E87" s="300">
        <v>45.2</v>
      </c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</row>
    <row r="88" spans="1:30" s="134" customFormat="1" ht="8.65" customHeight="1">
      <c r="A88" s="135" t="s">
        <v>14</v>
      </c>
      <c r="B88" s="300">
        <v>34.299999999999997</v>
      </c>
      <c r="C88" s="300">
        <v>92.2</v>
      </c>
      <c r="D88" s="300">
        <v>4.4000000000000004</v>
      </c>
      <c r="E88" s="300">
        <v>22.9</v>
      </c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</row>
    <row r="89" spans="1:30" s="134" customFormat="1" ht="8.65" customHeight="1">
      <c r="A89" s="23" t="s">
        <v>15</v>
      </c>
      <c r="B89" s="299">
        <v>40.200000000000003</v>
      </c>
      <c r="C89" s="299">
        <v>97.4</v>
      </c>
      <c r="D89" s="299">
        <v>21.2</v>
      </c>
      <c r="E89" s="299">
        <v>35.799999999999997</v>
      </c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</row>
    <row r="90" spans="1:30" s="134" customFormat="1" ht="8.65" customHeight="1">
      <c r="A90" s="135" t="s">
        <v>16</v>
      </c>
      <c r="B90" s="300">
        <v>50.2</v>
      </c>
      <c r="C90" s="300">
        <v>96.6</v>
      </c>
      <c r="D90" s="300">
        <v>29.9</v>
      </c>
      <c r="E90" s="300">
        <v>36.1</v>
      </c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</row>
    <row r="91" spans="1:30" s="134" customFormat="1" ht="8.65" customHeight="1">
      <c r="A91" s="135" t="s">
        <v>17</v>
      </c>
      <c r="B91" s="300">
        <v>22.4</v>
      </c>
      <c r="C91" s="300">
        <v>81.2</v>
      </c>
      <c r="D91" s="300">
        <v>12.1</v>
      </c>
      <c r="E91" s="300">
        <v>29.9</v>
      </c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</row>
    <row r="92" spans="1:30" s="134" customFormat="1" ht="8.65" customHeight="1">
      <c r="A92" s="135" t="s">
        <v>18</v>
      </c>
      <c r="B92" s="300">
        <v>24.7</v>
      </c>
      <c r="C92" s="300">
        <v>92.6</v>
      </c>
      <c r="D92" s="300">
        <v>13.6</v>
      </c>
      <c r="E92" s="300">
        <v>29.8</v>
      </c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</row>
    <row r="93" spans="1:30" s="134" customFormat="1" ht="8.65" customHeight="1">
      <c r="A93" s="23" t="s">
        <v>19</v>
      </c>
      <c r="B93" s="299">
        <v>15.3</v>
      </c>
      <c r="C93" s="299">
        <v>92.9</v>
      </c>
      <c r="D93" s="299">
        <v>7.7</v>
      </c>
      <c r="E93" s="299">
        <v>28.2</v>
      </c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</row>
    <row r="94" spans="1:30" s="134" customFormat="1" ht="8.65" customHeight="1">
      <c r="A94" s="135" t="s">
        <v>20</v>
      </c>
      <c r="B94" s="300">
        <v>18.2</v>
      </c>
      <c r="C94" s="300">
        <v>87</v>
      </c>
      <c r="D94" s="300">
        <v>8.6999999999999993</v>
      </c>
      <c r="E94" s="300">
        <v>32.200000000000003</v>
      </c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</row>
    <row r="95" spans="1:30" s="134" customFormat="1" ht="8.65" customHeight="1">
      <c r="A95" s="135" t="s">
        <v>21</v>
      </c>
      <c r="B95" s="300">
        <v>36.4</v>
      </c>
      <c r="C95" s="300">
        <v>84</v>
      </c>
      <c r="D95" s="300">
        <v>19.8</v>
      </c>
      <c r="E95" s="300">
        <v>39.799999999999997</v>
      </c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</row>
    <row r="96" spans="1:30" s="134" customFormat="1" ht="8.65" customHeight="1">
      <c r="A96" s="135" t="s">
        <v>22</v>
      </c>
      <c r="B96" s="300">
        <v>29.3</v>
      </c>
      <c r="C96" s="300">
        <v>93.3</v>
      </c>
      <c r="D96" s="300">
        <v>18.3</v>
      </c>
      <c r="E96" s="300">
        <v>33.299999999999997</v>
      </c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</row>
    <row r="97" spans="1:30" s="134" customFormat="1" ht="8.65" customHeight="1">
      <c r="A97" s="23" t="s">
        <v>23</v>
      </c>
      <c r="B97" s="299">
        <v>19.3</v>
      </c>
      <c r="C97" s="299">
        <v>80.400000000000006</v>
      </c>
      <c r="D97" s="299">
        <v>10.3</v>
      </c>
      <c r="E97" s="299">
        <v>39.4</v>
      </c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</row>
    <row r="98" spans="1:30" s="134" customFormat="1" ht="8.65" customHeight="1">
      <c r="A98" s="135" t="s">
        <v>24</v>
      </c>
      <c r="B98" s="300">
        <v>32.200000000000003</v>
      </c>
      <c r="C98" s="300">
        <v>93.2</v>
      </c>
      <c r="D98" s="300">
        <v>17.600000000000001</v>
      </c>
      <c r="E98" s="300">
        <v>30.6</v>
      </c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</row>
    <row r="99" spans="1:30" s="134" customFormat="1" ht="8.65" customHeight="1">
      <c r="A99" s="135" t="s">
        <v>25</v>
      </c>
      <c r="B99" s="300">
        <v>31.6</v>
      </c>
      <c r="C99" s="300">
        <v>85.7</v>
      </c>
      <c r="D99" s="300">
        <v>11.1</v>
      </c>
      <c r="E99" s="300">
        <v>40.1</v>
      </c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</row>
    <row r="100" spans="1:30" s="134" customFormat="1" ht="8.65" customHeight="1">
      <c r="A100" s="135" t="s">
        <v>26</v>
      </c>
      <c r="B100" s="300">
        <v>46.8</v>
      </c>
      <c r="C100" s="300">
        <v>93</v>
      </c>
      <c r="D100" s="300">
        <v>21.7</v>
      </c>
      <c r="E100" s="300">
        <v>42.4</v>
      </c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</row>
    <row r="101" spans="1:30" s="134" customFormat="1" ht="8.65" customHeight="1">
      <c r="A101" s="23" t="s">
        <v>27</v>
      </c>
      <c r="B101" s="299">
        <v>12.6</v>
      </c>
      <c r="C101" s="299">
        <v>96</v>
      </c>
      <c r="D101" s="299">
        <v>5.6</v>
      </c>
      <c r="E101" s="299">
        <v>20.399999999999999</v>
      </c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</row>
    <row r="102" spans="1:30" s="134" customFormat="1" ht="8.65" customHeight="1">
      <c r="A102" s="135" t="s">
        <v>28</v>
      </c>
      <c r="B102" s="300">
        <v>22.7</v>
      </c>
      <c r="C102" s="300">
        <v>95.5</v>
      </c>
      <c r="D102" s="300">
        <v>10.9</v>
      </c>
      <c r="E102" s="300">
        <v>22.1</v>
      </c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</row>
    <row r="103" spans="1:30" s="134" customFormat="1" ht="8.65" customHeight="1">
      <c r="A103" s="135" t="s">
        <v>29</v>
      </c>
      <c r="B103" s="300">
        <v>34.21</v>
      </c>
      <c r="C103" s="300">
        <v>90</v>
      </c>
      <c r="D103" s="300">
        <v>17.5</v>
      </c>
      <c r="E103" s="300">
        <v>50.7</v>
      </c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</row>
    <row r="104" spans="1:30" s="134" customFormat="1" ht="8.65" customHeight="1">
      <c r="A104" s="135" t="s">
        <v>30</v>
      </c>
      <c r="B104" s="300">
        <v>42.6</v>
      </c>
      <c r="C104" s="300">
        <v>85.6</v>
      </c>
      <c r="D104" s="300">
        <v>17.399999999999999</v>
      </c>
      <c r="E104" s="300">
        <v>59.7</v>
      </c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</row>
    <row r="105" spans="1:30" s="134" customFormat="1" ht="8.65" customHeight="1">
      <c r="A105" s="23" t="s">
        <v>31</v>
      </c>
      <c r="B105" s="299">
        <v>26.4</v>
      </c>
      <c r="C105" s="299">
        <v>91.1</v>
      </c>
      <c r="D105" s="299">
        <v>12.2</v>
      </c>
      <c r="E105" s="299">
        <v>35</v>
      </c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</row>
    <row r="106" spans="1:30" s="134" customFormat="1" ht="8.65" customHeight="1">
      <c r="A106" s="135" t="s">
        <v>32</v>
      </c>
      <c r="B106" s="300">
        <v>34.299999999999997</v>
      </c>
      <c r="C106" s="300">
        <v>93.2</v>
      </c>
      <c r="D106" s="300">
        <v>20.5</v>
      </c>
      <c r="E106" s="300">
        <v>47.4</v>
      </c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</row>
    <row r="107" spans="1:30" s="134" customFormat="1" ht="8.65" customHeight="1">
      <c r="A107" s="135" t="s">
        <v>33</v>
      </c>
      <c r="B107" s="300">
        <v>47</v>
      </c>
      <c r="C107" s="300">
        <v>89.9</v>
      </c>
      <c r="D107" s="300">
        <v>16.7</v>
      </c>
      <c r="E107" s="300">
        <v>51.7</v>
      </c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</row>
    <row r="108" spans="1:30" s="134" customFormat="1" ht="8.65" customHeight="1">
      <c r="A108" s="135" t="s">
        <v>34</v>
      </c>
      <c r="B108" s="300">
        <v>23.7</v>
      </c>
      <c r="C108" s="300">
        <v>98</v>
      </c>
      <c r="D108" s="300">
        <v>8.6999999999999993</v>
      </c>
      <c r="E108" s="300">
        <v>39.4</v>
      </c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</row>
    <row r="109" spans="1:30" s="134" customFormat="1" ht="8.65" customHeight="1">
      <c r="A109" s="23" t="s">
        <v>35</v>
      </c>
      <c r="B109" s="299">
        <v>35.9</v>
      </c>
      <c r="C109" s="299">
        <v>92.8</v>
      </c>
      <c r="D109" s="299">
        <v>17.7</v>
      </c>
      <c r="E109" s="299">
        <v>41.7</v>
      </c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</row>
    <row r="110" spans="1:30" s="134" customFormat="1" ht="8.65" customHeight="1">
      <c r="A110" s="135" t="s">
        <v>36</v>
      </c>
      <c r="B110" s="300">
        <v>17.399999999999999</v>
      </c>
      <c r="C110" s="300">
        <v>93.9</v>
      </c>
      <c r="D110" s="300">
        <v>11</v>
      </c>
      <c r="E110" s="300">
        <v>33.200000000000003</v>
      </c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</row>
    <row r="111" spans="1:30" s="134" customFormat="1" ht="8.65" customHeight="1">
      <c r="A111" s="135" t="s">
        <v>37</v>
      </c>
      <c r="B111" s="300">
        <v>24.9</v>
      </c>
      <c r="C111" s="300">
        <v>94.7</v>
      </c>
      <c r="D111" s="300">
        <v>10.199999999999999</v>
      </c>
      <c r="E111" s="300">
        <v>34.1</v>
      </c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</row>
    <row r="112" spans="1:30" s="134" customFormat="1" ht="8.65" customHeight="1">
      <c r="A112" s="135" t="s">
        <v>38</v>
      </c>
      <c r="B112" s="300">
        <v>25.3</v>
      </c>
      <c r="C112" s="300">
        <v>92.7</v>
      </c>
      <c r="D112" s="300">
        <v>14.6</v>
      </c>
      <c r="E112" s="300">
        <v>56.1</v>
      </c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</row>
    <row r="113" spans="1:30" s="134" customFormat="1" ht="8.65" customHeight="1">
      <c r="A113" s="23" t="s">
        <v>39</v>
      </c>
      <c r="B113" s="299">
        <v>22.5</v>
      </c>
      <c r="C113" s="299">
        <v>90.4</v>
      </c>
      <c r="D113" s="299">
        <v>7.9</v>
      </c>
      <c r="E113" s="299">
        <v>36.6</v>
      </c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</row>
    <row r="114" spans="1:30" s="134" customFormat="1" ht="8.65" customHeight="1">
      <c r="A114" s="60"/>
      <c r="B114" s="302"/>
      <c r="C114" s="302"/>
      <c r="D114" s="302"/>
      <c r="E114" s="302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</row>
    <row r="115" spans="1:30" ht="9" customHeight="1">
      <c r="A115" s="132" t="s">
        <v>206</v>
      </c>
      <c r="B115" s="122"/>
      <c r="C115" s="122"/>
      <c r="D115" s="122"/>
      <c r="E115" s="122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</row>
    <row r="116" spans="1:30" s="134" customFormat="1" ht="3.95" customHeight="1">
      <c r="A116" s="132"/>
      <c r="B116" s="301"/>
      <c r="C116" s="301"/>
      <c r="D116" s="301"/>
      <c r="E116" s="301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</row>
    <row r="117" spans="1:30" s="134" customFormat="1" ht="8.65" customHeight="1">
      <c r="A117" s="135" t="s">
        <v>8</v>
      </c>
      <c r="B117" s="300">
        <v>39.4</v>
      </c>
      <c r="C117" s="300">
        <v>96.1</v>
      </c>
      <c r="D117" s="300">
        <v>35.4</v>
      </c>
      <c r="E117" s="300">
        <v>47.7</v>
      </c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</row>
    <row r="118" spans="1:30" s="134" customFormat="1" ht="8.65" customHeight="1">
      <c r="A118" s="135" t="s">
        <v>9</v>
      </c>
      <c r="B118" s="300">
        <v>51.7</v>
      </c>
      <c r="C118" s="300">
        <v>99.5</v>
      </c>
      <c r="D118" s="300">
        <v>36.5</v>
      </c>
      <c r="E118" s="300">
        <v>57.3</v>
      </c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</row>
    <row r="119" spans="1:30" s="134" customFormat="1" ht="8.65" customHeight="1">
      <c r="A119" s="135" t="s">
        <v>10</v>
      </c>
      <c r="B119" s="300">
        <v>45.9</v>
      </c>
      <c r="C119" s="300">
        <v>95.5</v>
      </c>
      <c r="D119" s="300">
        <v>32.799999999999997</v>
      </c>
      <c r="E119" s="300">
        <v>63.7</v>
      </c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</row>
    <row r="120" spans="1:30" s="134" customFormat="1" ht="8.65" customHeight="1">
      <c r="A120" s="23" t="s">
        <v>11</v>
      </c>
      <c r="B120" s="299">
        <v>27.2</v>
      </c>
      <c r="C120" s="299">
        <v>99.5</v>
      </c>
      <c r="D120" s="299">
        <v>29.8</v>
      </c>
      <c r="E120" s="299">
        <v>61.7</v>
      </c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</row>
    <row r="121" spans="1:30" s="134" customFormat="1" ht="8.65" customHeight="1">
      <c r="A121" s="135" t="s">
        <v>12</v>
      </c>
      <c r="B121" s="300">
        <v>35.200000000000003</v>
      </c>
      <c r="C121" s="300">
        <v>98.3</v>
      </c>
      <c r="D121" s="300">
        <v>34.200000000000003</v>
      </c>
      <c r="E121" s="300">
        <v>41.9</v>
      </c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</row>
    <row r="122" spans="1:30" s="134" customFormat="1" ht="8.65" customHeight="1">
      <c r="A122" s="135" t="s">
        <v>13</v>
      </c>
      <c r="B122" s="300">
        <v>45.3</v>
      </c>
      <c r="C122" s="300">
        <v>99.8</v>
      </c>
      <c r="D122" s="300">
        <v>34.799999999999997</v>
      </c>
      <c r="E122" s="300">
        <v>44.8</v>
      </c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</row>
    <row r="123" spans="1:30" s="134" customFormat="1" ht="8.65" customHeight="1">
      <c r="A123" s="135" t="s">
        <v>14</v>
      </c>
      <c r="B123" s="300">
        <v>10</v>
      </c>
      <c r="C123" s="300">
        <v>94.3</v>
      </c>
      <c r="D123" s="300">
        <v>11.3</v>
      </c>
      <c r="E123" s="300">
        <v>25.8</v>
      </c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</row>
    <row r="124" spans="1:30" s="134" customFormat="1" ht="8.65" customHeight="1">
      <c r="A124" s="23" t="s">
        <v>15</v>
      </c>
      <c r="B124" s="299">
        <v>42.9</v>
      </c>
      <c r="C124" s="299">
        <v>99.9</v>
      </c>
      <c r="D124" s="299">
        <v>36.299999999999997</v>
      </c>
      <c r="E124" s="299">
        <v>44</v>
      </c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</row>
    <row r="125" spans="1:30" s="134" customFormat="1" ht="8.65" customHeight="1">
      <c r="A125" s="135" t="s">
        <v>16</v>
      </c>
      <c r="B125" s="300">
        <v>55</v>
      </c>
      <c r="C125" s="300">
        <v>96.5</v>
      </c>
      <c r="D125" s="300">
        <v>47.6</v>
      </c>
      <c r="E125" s="300">
        <v>38</v>
      </c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</row>
    <row r="126" spans="1:30" s="134" customFormat="1" ht="8.65" customHeight="1">
      <c r="A126" s="135" t="s">
        <v>17</v>
      </c>
      <c r="B126" s="300">
        <v>30.4</v>
      </c>
      <c r="C126" s="300">
        <v>99.9</v>
      </c>
      <c r="D126" s="300">
        <v>24.7</v>
      </c>
      <c r="E126" s="300">
        <v>35.9</v>
      </c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</row>
    <row r="127" spans="1:30" s="134" customFormat="1" ht="8.65" customHeight="1">
      <c r="A127" s="135" t="s">
        <v>18</v>
      </c>
      <c r="B127" s="300">
        <v>27.5</v>
      </c>
      <c r="C127" s="300">
        <v>100</v>
      </c>
      <c r="D127" s="300">
        <v>29.2</v>
      </c>
      <c r="E127" s="300">
        <v>27.1</v>
      </c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</row>
    <row r="128" spans="1:30" s="134" customFormat="1" ht="8.65" customHeight="1">
      <c r="A128" s="23" t="s">
        <v>19</v>
      </c>
      <c r="B128" s="299">
        <v>20.8</v>
      </c>
      <c r="C128" s="299">
        <v>99.4</v>
      </c>
      <c r="D128" s="299">
        <v>18.600000000000001</v>
      </c>
      <c r="E128" s="299">
        <v>32.6</v>
      </c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</row>
    <row r="129" spans="1:30" s="134" customFormat="1" ht="8.65" customHeight="1">
      <c r="A129" s="135" t="s">
        <v>20</v>
      </c>
      <c r="B129" s="300">
        <v>25.7</v>
      </c>
      <c r="C129" s="300">
        <v>99.7</v>
      </c>
      <c r="D129" s="300">
        <v>19.3</v>
      </c>
      <c r="E129" s="300">
        <v>37</v>
      </c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</row>
    <row r="130" spans="1:30" s="134" customFormat="1" ht="8.65" customHeight="1">
      <c r="A130" s="135" t="s">
        <v>21</v>
      </c>
      <c r="B130" s="300">
        <v>42.4</v>
      </c>
      <c r="C130" s="300">
        <v>97.6</v>
      </c>
      <c r="D130" s="300">
        <v>36.299999999999997</v>
      </c>
      <c r="E130" s="300">
        <v>44.2</v>
      </c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</row>
    <row r="131" spans="1:30" s="134" customFormat="1" ht="8.65" customHeight="1">
      <c r="A131" s="135" t="s">
        <v>22</v>
      </c>
      <c r="B131" s="300">
        <v>35.200000000000003</v>
      </c>
      <c r="C131" s="300">
        <v>94.7</v>
      </c>
      <c r="D131" s="300">
        <v>30.6</v>
      </c>
      <c r="E131" s="300">
        <v>34</v>
      </c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</row>
    <row r="132" spans="1:30" s="134" customFormat="1" ht="8.65" customHeight="1">
      <c r="A132" s="23" t="s">
        <v>23</v>
      </c>
      <c r="B132" s="299">
        <v>23.7</v>
      </c>
      <c r="C132" s="299">
        <v>99.9</v>
      </c>
      <c r="D132" s="299">
        <v>21.3</v>
      </c>
      <c r="E132" s="299">
        <v>41.4</v>
      </c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</row>
    <row r="133" spans="1:30" s="134" customFormat="1" ht="8.65" customHeight="1">
      <c r="A133" s="135" t="s">
        <v>24</v>
      </c>
      <c r="B133" s="300">
        <v>38.4</v>
      </c>
      <c r="C133" s="300">
        <v>100</v>
      </c>
      <c r="D133" s="300">
        <v>24.6</v>
      </c>
      <c r="E133" s="300">
        <v>31.7</v>
      </c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</row>
    <row r="134" spans="1:30" s="134" customFormat="1" ht="8.65" customHeight="1">
      <c r="A134" s="135" t="s">
        <v>25</v>
      </c>
      <c r="B134" s="300">
        <v>35.9</v>
      </c>
      <c r="C134" s="300">
        <v>100</v>
      </c>
      <c r="D134" s="300">
        <v>29.8</v>
      </c>
      <c r="E134" s="300">
        <v>40.299999999999997</v>
      </c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</row>
    <row r="135" spans="1:30" s="134" customFormat="1" ht="8.65" customHeight="1">
      <c r="A135" s="135" t="s">
        <v>26</v>
      </c>
      <c r="B135" s="300">
        <v>55.6</v>
      </c>
      <c r="C135" s="300">
        <v>99</v>
      </c>
      <c r="D135" s="300">
        <v>50.6</v>
      </c>
      <c r="E135" s="300">
        <v>48.1</v>
      </c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</row>
    <row r="136" spans="1:30" s="134" customFormat="1" ht="8.65" customHeight="1">
      <c r="A136" s="23" t="s">
        <v>27</v>
      </c>
      <c r="B136" s="299">
        <v>14.6</v>
      </c>
      <c r="C136" s="299">
        <v>96.1</v>
      </c>
      <c r="D136" s="299">
        <v>12.5</v>
      </c>
      <c r="E136" s="299">
        <v>23.3</v>
      </c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</row>
    <row r="137" spans="1:30" s="134" customFormat="1" ht="8.65" customHeight="1">
      <c r="A137" s="135" t="s">
        <v>28</v>
      </c>
      <c r="B137" s="300">
        <v>24.1</v>
      </c>
      <c r="C137" s="300">
        <v>98.7</v>
      </c>
      <c r="D137" s="300">
        <v>22.9</v>
      </c>
      <c r="E137" s="300">
        <v>24.8</v>
      </c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</row>
    <row r="138" spans="1:30" s="134" customFormat="1" ht="8.65" customHeight="1">
      <c r="A138" s="135" t="s">
        <v>29</v>
      </c>
      <c r="B138" s="300">
        <v>32.4</v>
      </c>
      <c r="C138" s="300">
        <v>99.6</v>
      </c>
      <c r="D138" s="300">
        <v>33.9</v>
      </c>
      <c r="E138" s="300">
        <v>44.1</v>
      </c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</row>
    <row r="139" spans="1:30" s="134" customFormat="1" ht="8.65" customHeight="1">
      <c r="A139" s="135" t="s">
        <v>30</v>
      </c>
      <c r="B139" s="300">
        <v>47.3</v>
      </c>
      <c r="C139" s="300">
        <v>98.7</v>
      </c>
      <c r="D139" s="300">
        <v>36.4</v>
      </c>
      <c r="E139" s="300">
        <v>62.9</v>
      </c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</row>
    <row r="140" spans="1:30" s="134" customFormat="1" ht="8.65" customHeight="1">
      <c r="A140" s="23" t="s">
        <v>31</v>
      </c>
      <c r="B140" s="299">
        <v>27.3</v>
      </c>
      <c r="C140" s="299">
        <v>99.6</v>
      </c>
      <c r="D140" s="299">
        <v>22.5</v>
      </c>
      <c r="E140" s="299">
        <v>36.299999999999997</v>
      </c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</row>
    <row r="141" spans="1:30" s="134" customFormat="1" ht="8.65" customHeight="1">
      <c r="A141" s="135" t="s">
        <v>32</v>
      </c>
      <c r="B141" s="300">
        <v>38.299999999999997</v>
      </c>
      <c r="C141" s="300">
        <v>99.7</v>
      </c>
      <c r="D141" s="300">
        <v>29</v>
      </c>
      <c r="E141" s="300">
        <v>46.3</v>
      </c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</row>
    <row r="142" spans="1:30" s="134" customFormat="1" ht="8.65" customHeight="1">
      <c r="A142" s="135" t="s">
        <v>33</v>
      </c>
      <c r="B142" s="300">
        <v>46</v>
      </c>
      <c r="C142" s="300">
        <v>99.8</v>
      </c>
      <c r="D142" s="300">
        <v>27.7</v>
      </c>
      <c r="E142" s="300">
        <v>47.4</v>
      </c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</row>
    <row r="143" spans="1:30" s="134" customFormat="1" ht="8.65" customHeight="1">
      <c r="A143" s="135" t="s">
        <v>34</v>
      </c>
      <c r="B143" s="300">
        <v>29.2</v>
      </c>
      <c r="C143" s="300">
        <v>98.1</v>
      </c>
      <c r="D143" s="300">
        <v>24.4</v>
      </c>
      <c r="E143" s="300">
        <v>38.299999999999997</v>
      </c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</row>
    <row r="144" spans="1:30" s="134" customFormat="1" ht="8.65" customHeight="1">
      <c r="A144" s="23" t="s">
        <v>35</v>
      </c>
      <c r="B144" s="299">
        <v>38.5</v>
      </c>
      <c r="C144" s="299">
        <v>96.6</v>
      </c>
      <c r="D144" s="299">
        <v>33.1</v>
      </c>
      <c r="E144" s="299">
        <v>47.5</v>
      </c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</row>
    <row r="145" spans="1:30" s="134" customFormat="1" ht="8.65" customHeight="1">
      <c r="A145" s="135" t="s">
        <v>36</v>
      </c>
      <c r="B145" s="300">
        <v>25.5</v>
      </c>
      <c r="C145" s="300">
        <v>96.9</v>
      </c>
      <c r="D145" s="300">
        <v>22.8</v>
      </c>
      <c r="E145" s="300">
        <v>35.5</v>
      </c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</row>
    <row r="146" spans="1:30" s="134" customFormat="1" ht="8.65" customHeight="1">
      <c r="A146" s="135" t="s">
        <v>37</v>
      </c>
      <c r="B146" s="300">
        <v>21.8</v>
      </c>
      <c r="C146" s="300">
        <v>97</v>
      </c>
      <c r="D146" s="300">
        <v>19.399999999999999</v>
      </c>
      <c r="E146" s="300">
        <v>28.6</v>
      </c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</row>
    <row r="147" spans="1:30" s="134" customFormat="1" ht="8.65" customHeight="1">
      <c r="A147" s="135" t="s">
        <v>38</v>
      </c>
      <c r="B147" s="300">
        <v>30.2</v>
      </c>
      <c r="C147" s="300">
        <v>97.8</v>
      </c>
      <c r="D147" s="300">
        <v>29</v>
      </c>
      <c r="E147" s="300">
        <v>48.4</v>
      </c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</row>
    <row r="148" spans="1:30" s="134" customFormat="1" ht="8.65" customHeight="1">
      <c r="A148" s="23" t="s">
        <v>39</v>
      </c>
      <c r="B148" s="299">
        <v>26.1</v>
      </c>
      <c r="C148" s="299">
        <v>98.8</v>
      </c>
      <c r="D148" s="299">
        <v>20.5</v>
      </c>
      <c r="E148" s="299">
        <v>38.1</v>
      </c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</row>
    <row r="149" spans="1:30" s="134" customFormat="1" ht="8.65" customHeight="1">
      <c r="A149" s="60"/>
      <c r="B149" s="302"/>
      <c r="C149" s="302"/>
      <c r="D149" s="302"/>
      <c r="E149" s="302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</row>
    <row r="150" spans="1:30" ht="9" customHeight="1">
      <c r="A150" s="132" t="s">
        <v>219</v>
      </c>
      <c r="B150" s="122"/>
      <c r="C150" s="122"/>
      <c r="D150" s="122"/>
      <c r="E150" s="122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</row>
    <row r="151" spans="1:30" s="134" customFormat="1" ht="3.95" customHeight="1">
      <c r="A151" s="132"/>
      <c r="B151" s="301"/>
      <c r="C151" s="301"/>
      <c r="D151" s="301"/>
      <c r="E151" s="301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</row>
    <row r="152" spans="1:30" s="134" customFormat="1" ht="8.65" customHeight="1">
      <c r="A152" s="135" t="s">
        <v>8</v>
      </c>
      <c r="B152" s="300">
        <v>40.31799790199311</v>
      </c>
      <c r="C152" s="300" t="s">
        <v>62</v>
      </c>
      <c r="D152" s="300">
        <v>49.23272890753784</v>
      </c>
      <c r="E152" s="300">
        <v>51.01123932264349</v>
      </c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</row>
    <row r="153" spans="1:30" s="134" customFormat="1" ht="8.65" customHeight="1">
      <c r="A153" s="135" t="s">
        <v>9</v>
      </c>
      <c r="B153" s="300">
        <v>56.515827742145241</v>
      </c>
      <c r="C153" s="300" t="s">
        <v>62</v>
      </c>
      <c r="D153" s="300">
        <v>53.583680627395346</v>
      </c>
      <c r="E153" s="300">
        <v>57.588153577867764</v>
      </c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</row>
    <row r="154" spans="1:30" s="134" customFormat="1" ht="8.65" customHeight="1">
      <c r="A154" s="135" t="s">
        <v>10</v>
      </c>
      <c r="B154" s="300">
        <v>57.70329232732302</v>
      </c>
      <c r="C154" s="300" t="s">
        <v>62</v>
      </c>
      <c r="D154" s="300">
        <v>45.421185820170166</v>
      </c>
      <c r="E154" s="300">
        <v>65.314310426773659</v>
      </c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</row>
    <row r="155" spans="1:30" s="134" customFormat="1" ht="8.65" customHeight="1">
      <c r="A155" s="23" t="s">
        <v>11</v>
      </c>
      <c r="B155" s="299">
        <v>40.185526477454232</v>
      </c>
      <c r="C155" s="299" t="s">
        <v>62</v>
      </c>
      <c r="D155" s="299">
        <v>44.934267108981444</v>
      </c>
      <c r="E155" s="299">
        <v>72.79026907482492</v>
      </c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</row>
    <row r="156" spans="1:30" s="134" customFormat="1" ht="8.65" customHeight="1">
      <c r="A156" s="135" t="s">
        <v>12</v>
      </c>
      <c r="B156" s="300">
        <v>41.035805210442916</v>
      </c>
      <c r="C156" s="300" t="s">
        <v>62</v>
      </c>
      <c r="D156" s="300">
        <v>50.005257004959105</v>
      </c>
      <c r="E156" s="300">
        <v>47.64098160799265</v>
      </c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</row>
    <row r="157" spans="1:30" s="134" customFormat="1" ht="8.65" customHeight="1">
      <c r="A157" s="135" t="s">
        <v>13</v>
      </c>
      <c r="B157" s="300">
        <v>47.757495819299528</v>
      </c>
      <c r="C157" s="300" t="s">
        <v>62</v>
      </c>
      <c r="D157" s="300">
        <v>55.68598817627246</v>
      </c>
      <c r="E157" s="300">
        <v>53.863909367124386</v>
      </c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</row>
    <row r="158" spans="1:30" s="134" customFormat="1" ht="8.65" customHeight="1">
      <c r="A158" s="135" t="s">
        <v>14</v>
      </c>
      <c r="B158" s="300">
        <v>13.106496773287585</v>
      </c>
      <c r="C158" s="300" t="s">
        <v>62</v>
      </c>
      <c r="D158" s="300">
        <v>22.247831050925278</v>
      </c>
      <c r="E158" s="300">
        <v>34.715396027816276</v>
      </c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</row>
    <row r="159" spans="1:30" s="134" customFormat="1" ht="8.65" customHeight="1">
      <c r="A159" s="23" t="s">
        <v>15</v>
      </c>
      <c r="B159" s="299">
        <v>41.782124346255777</v>
      </c>
      <c r="C159" s="299" t="s">
        <v>62</v>
      </c>
      <c r="D159" s="299">
        <v>47.86040948427496</v>
      </c>
      <c r="E159" s="299">
        <v>41.381927343511812</v>
      </c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</row>
    <row r="160" spans="1:30" s="134" customFormat="1" ht="8.65" customHeight="1">
      <c r="A160" s="135" t="s">
        <v>16</v>
      </c>
      <c r="B160" s="300">
        <v>63.0913849012952</v>
      </c>
      <c r="C160" s="300" t="s">
        <v>62</v>
      </c>
      <c r="D160" s="300">
        <v>59.43284091555573</v>
      </c>
      <c r="E160" s="300">
        <v>42.914569624333907</v>
      </c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</row>
    <row r="161" spans="1:30" s="134" customFormat="1" ht="8.65" customHeight="1">
      <c r="A161" s="135" t="s">
        <v>17</v>
      </c>
      <c r="B161" s="300">
        <v>28.227003660478665</v>
      </c>
      <c r="C161" s="300" t="s">
        <v>62</v>
      </c>
      <c r="D161" s="300">
        <v>39.60978425392053</v>
      </c>
      <c r="E161" s="300">
        <v>42.47650172019658</v>
      </c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</row>
    <row r="162" spans="1:30" s="134" customFormat="1" ht="8.65" customHeight="1">
      <c r="A162" s="135" t="s">
        <v>18</v>
      </c>
      <c r="B162" s="300">
        <v>36.337286350198781</v>
      </c>
      <c r="C162" s="300" t="s">
        <v>62</v>
      </c>
      <c r="D162" s="300">
        <v>61.362873356213257</v>
      </c>
      <c r="E162" s="300">
        <v>41.18869142682388</v>
      </c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</row>
    <row r="163" spans="1:30" s="134" customFormat="1" ht="8.65" customHeight="1">
      <c r="A163" s="23" t="s">
        <v>19</v>
      </c>
      <c r="B163" s="299">
        <v>21.714969686818915</v>
      </c>
      <c r="C163" s="299" t="s">
        <v>62</v>
      </c>
      <c r="D163" s="299">
        <v>26.861649638727474</v>
      </c>
      <c r="E163" s="299">
        <v>35.479276836206409</v>
      </c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</row>
    <row r="164" spans="1:30" s="134" customFormat="1" ht="8.65" customHeight="1">
      <c r="A164" s="135" t="s">
        <v>20</v>
      </c>
      <c r="B164" s="300">
        <v>31.838675026080132</v>
      </c>
      <c r="C164" s="300" t="s">
        <v>62</v>
      </c>
      <c r="D164" s="300">
        <v>44.355201049402481</v>
      </c>
      <c r="E164" s="300">
        <v>48.768811262484896</v>
      </c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</row>
    <row r="165" spans="1:30" s="134" customFormat="1" ht="8.65" customHeight="1">
      <c r="A165" s="135" t="s">
        <v>21</v>
      </c>
      <c r="B165" s="300">
        <v>47.380016038801372</v>
      </c>
      <c r="C165" s="300" t="s">
        <v>62</v>
      </c>
      <c r="D165" s="300">
        <v>59.740633797559504</v>
      </c>
      <c r="E165" s="300">
        <v>48.868445705285815</v>
      </c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</row>
    <row r="166" spans="1:30" s="134" customFormat="1" ht="8.65" customHeight="1">
      <c r="A166" s="135" t="s">
        <v>22</v>
      </c>
      <c r="B166" s="300">
        <v>40.871878729398681</v>
      </c>
      <c r="C166" s="300" t="s">
        <v>62</v>
      </c>
      <c r="D166" s="300">
        <v>46.327292200230694</v>
      </c>
      <c r="E166" s="300">
        <v>31.887106444745367</v>
      </c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</row>
    <row r="167" spans="1:30" s="134" customFormat="1" ht="8.65" customHeight="1">
      <c r="A167" s="23" t="s">
        <v>23</v>
      </c>
      <c r="B167" s="299">
        <v>24.983869545619726</v>
      </c>
      <c r="C167" s="299" t="s">
        <v>62</v>
      </c>
      <c r="D167" s="299">
        <v>50.928809279934875</v>
      </c>
      <c r="E167" s="299">
        <v>49.235750195913944</v>
      </c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</row>
    <row r="168" spans="1:30" s="134" customFormat="1" ht="8.65" customHeight="1">
      <c r="A168" s="135" t="s">
        <v>24</v>
      </c>
      <c r="B168" s="300">
        <v>40.548597800398234</v>
      </c>
      <c r="C168" s="300" t="s">
        <v>62</v>
      </c>
      <c r="D168" s="300">
        <v>47.200811359026368</v>
      </c>
      <c r="E168" s="300">
        <v>37.31116363027337</v>
      </c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</row>
    <row r="169" spans="1:30" s="134" customFormat="1" ht="8.65" customHeight="1">
      <c r="A169" s="135" t="s">
        <v>25</v>
      </c>
      <c r="B169" s="300">
        <v>34.470992724304992</v>
      </c>
      <c r="C169" s="300" t="s">
        <v>62</v>
      </c>
      <c r="D169" s="300">
        <v>41.001174992909526</v>
      </c>
      <c r="E169" s="300">
        <v>50.147887038612694</v>
      </c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</row>
    <row r="170" spans="1:30" s="134" customFormat="1" ht="8.65" customHeight="1">
      <c r="A170" s="135" t="s">
        <v>26</v>
      </c>
      <c r="B170" s="300">
        <v>59.085323537171497</v>
      </c>
      <c r="C170" s="300" t="s">
        <v>62</v>
      </c>
      <c r="D170" s="300">
        <v>67.54655757826032</v>
      </c>
      <c r="E170" s="300">
        <v>50.555765855672938</v>
      </c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</row>
    <row r="171" spans="1:30" s="134" customFormat="1" ht="8.65" customHeight="1">
      <c r="A171" s="23" t="s">
        <v>27</v>
      </c>
      <c r="B171" s="299">
        <v>17.839602530699139</v>
      </c>
      <c r="C171" s="299" t="s">
        <v>62</v>
      </c>
      <c r="D171" s="299">
        <v>23.594079815381864</v>
      </c>
      <c r="E171" s="299">
        <v>26.172246209516093</v>
      </c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</row>
    <row r="172" spans="1:30" s="134" customFormat="1" ht="8.65" customHeight="1">
      <c r="A172" s="135" t="s">
        <v>28</v>
      </c>
      <c r="B172" s="300">
        <v>26.012164800919745</v>
      </c>
      <c r="C172" s="300" t="s">
        <v>62</v>
      </c>
      <c r="D172" s="300">
        <v>39.414297221945823</v>
      </c>
      <c r="E172" s="300">
        <v>32.362654809038482</v>
      </c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</row>
    <row r="173" spans="1:30" s="134" customFormat="1" ht="8.65" customHeight="1">
      <c r="A173" s="135" t="s">
        <v>29</v>
      </c>
      <c r="B173" s="300">
        <v>43.372196677804894</v>
      </c>
      <c r="C173" s="300" t="s">
        <v>62</v>
      </c>
      <c r="D173" s="300">
        <v>57.410815388920696</v>
      </c>
      <c r="E173" s="300">
        <v>51.701591784767118</v>
      </c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</row>
    <row r="174" spans="1:30" s="134" customFormat="1" ht="8.65" customHeight="1">
      <c r="A174" s="135" t="s">
        <v>30</v>
      </c>
      <c r="B174" s="300">
        <v>49.981516693635328</v>
      </c>
      <c r="C174" s="300" t="s">
        <v>62</v>
      </c>
      <c r="D174" s="300">
        <v>42.868653419190323</v>
      </c>
      <c r="E174" s="300">
        <v>60.033115001582701</v>
      </c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</row>
    <row r="175" spans="1:30" s="134" customFormat="1" ht="8.65" customHeight="1">
      <c r="A175" s="23" t="s">
        <v>31</v>
      </c>
      <c r="B175" s="299">
        <v>40.048371168096523</v>
      </c>
      <c r="C175" s="299" t="s">
        <v>62</v>
      </c>
      <c r="D175" s="299">
        <v>50.914147894846451</v>
      </c>
      <c r="E175" s="299">
        <v>48.724277623631998</v>
      </c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</row>
    <row r="176" spans="1:30" s="134" customFormat="1" ht="8.65" customHeight="1">
      <c r="A176" s="135" t="s">
        <v>32</v>
      </c>
      <c r="B176" s="300">
        <v>38.365318858711603</v>
      </c>
      <c r="C176" s="300" t="s">
        <v>62</v>
      </c>
      <c r="D176" s="300">
        <v>41.304483948713475</v>
      </c>
      <c r="E176" s="300">
        <v>56.550106018173494</v>
      </c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</row>
    <row r="177" spans="1:30" s="134" customFormat="1" ht="8.65" customHeight="1">
      <c r="A177" s="135" t="s">
        <v>33</v>
      </c>
      <c r="B177" s="300">
        <v>57.137431969264419</v>
      </c>
      <c r="C177" s="300" t="s">
        <v>62</v>
      </c>
      <c r="D177" s="300">
        <v>39.295559178803281</v>
      </c>
      <c r="E177" s="300">
        <v>55.368243498220394</v>
      </c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</row>
    <row r="178" spans="1:30" s="134" customFormat="1" ht="8.65" customHeight="1">
      <c r="A178" s="135" t="s">
        <v>34</v>
      </c>
      <c r="B178" s="300">
        <v>21.539558911248058</v>
      </c>
      <c r="C178" s="300" t="s">
        <v>62</v>
      </c>
      <c r="D178" s="300">
        <v>39.36937484133918</v>
      </c>
      <c r="E178" s="300">
        <v>51.448777669278435</v>
      </c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</row>
    <row r="179" spans="1:30" s="134" customFormat="1" ht="8.65" customHeight="1">
      <c r="A179" s="23" t="s">
        <v>35</v>
      </c>
      <c r="B179" s="299">
        <v>44.371498738355577</v>
      </c>
      <c r="C179" s="299" t="s">
        <v>62</v>
      </c>
      <c r="D179" s="299">
        <v>55.794935172107344</v>
      </c>
      <c r="E179" s="299">
        <v>57.697717137733484</v>
      </c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</row>
    <row r="180" spans="1:30" s="134" customFormat="1" ht="8.65" customHeight="1">
      <c r="A180" s="135" t="s">
        <v>36</v>
      </c>
      <c r="B180" s="300">
        <v>23.409878884932915</v>
      </c>
      <c r="C180" s="300" t="s">
        <v>62</v>
      </c>
      <c r="D180" s="300">
        <v>33.582611669957558</v>
      </c>
      <c r="E180" s="300">
        <v>39.794772928683592</v>
      </c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</row>
    <row r="181" spans="1:30" s="134" customFormat="1" ht="8.65" customHeight="1">
      <c r="A181" s="135" t="s">
        <v>37</v>
      </c>
      <c r="B181" s="300">
        <v>26.734059213342487</v>
      </c>
      <c r="C181" s="300" t="s">
        <v>62</v>
      </c>
      <c r="D181" s="300">
        <v>36.119388396712203</v>
      </c>
      <c r="E181" s="300">
        <v>40.297380120929574</v>
      </c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</row>
    <row r="182" spans="1:30" s="134" customFormat="1" ht="8.65" customHeight="1">
      <c r="A182" s="135" t="s">
        <v>38</v>
      </c>
      <c r="B182" s="300">
        <v>47.252624564935388</v>
      </c>
      <c r="C182" s="300" t="s">
        <v>62</v>
      </c>
      <c r="D182" s="300">
        <v>43.476157395921206</v>
      </c>
      <c r="E182" s="300">
        <v>55.520447150725516</v>
      </c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</row>
    <row r="183" spans="1:30" s="134" customFormat="1" ht="8.65" customHeight="1">
      <c r="A183" s="23" t="s">
        <v>39</v>
      </c>
      <c r="B183" s="299">
        <v>29.931496873306223</v>
      </c>
      <c r="C183" s="299" t="s">
        <v>62</v>
      </c>
      <c r="D183" s="299">
        <v>39.446005735256549</v>
      </c>
      <c r="E183" s="299">
        <v>47.211046457488187</v>
      </c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</row>
    <row r="184" spans="1:30" s="134" customFormat="1" ht="8.65" customHeight="1">
      <c r="A184" s="60"/>
      <c r="B184" s="302"/>
      <c r="C184" s="302"/>
      <c r="D184" s="302"/>
      <c r="E184" s="302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</row>
    <row r="185" spans="1:30" s="134" customFormat="1" ht="8.65" customHeight="1">
      <c r="A185" s="132" t="s">
        <v>218</v>
      </c>
      <c r="B185" s="122"/>
      <c r="C185" s="122"/>
      <c r="D185" s="122"/>
      <c r="E185" s="122"/>
      <c r="F185" s="122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</row>
    <row r="186" spans="1:30" s="134" customFormat="1" ht="3.95" customHeight="1">
      <c r="A186" s="132"/>
      <c r="B186" s="301"/>
      <c r="C186" s="301"/>
      <c r="D186" s="301"/>
      <c r="E186" s="301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</row>
    <row r="187" spans="1:30" s="134" customFormat="1" ht="8.65" customHeight="1">
      <c r="A187" s="135" t="s">
        <v>8</v>
      </c>
      <c r="B187" s="300">
        <v>46.865431385928993</v>
      </c>
      <c r="C187" s="300">
        <v>99.263891481550615</v>
      </c>
      <c r="D187" s="300">
        <v>69.598854536653079</v>
      </c>
      <c r="E187" s="300">
        <v>63.982059851043104</v>
      </c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</row>
    <row r="188" spans="1:30" s="134" customFormat="1" ht="8.65" customHeight="1">
      <c r="A188" s="135" t="s">
        <v>9</v>
      </c>
      <c r="B188" s="300">
        <v>67.980635901427974</v>
      </c>
      <c r="C188" s="300">
        <v>99.481549340127685</v>
      </c>
      <c r="D188" s="300">
        <v>62.438514121682445</v>
      </c>
      <c r="E188" s="300">
        <v>62.874936142262868</v>
      </c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</row>
    <row r="189" spans="1:30" s="134" customFormat="1" ht="8.65" customHeight="1">
      <c r="A189" s="135" t="s">
        <v>10</v>
      </c>
      <c r="B189" s="300">
        <v>75.533978126502006</v>
      </c>
      <c r="C189" s="300">
        <v>99.766121694864168</v>
      </c>
      <c r="D189" s="300">
        <v>62.10926630182729</v>
      </c>
      <c r="E189" s="300">
        <v>75.577404693442162</v>
      </c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</row>
    <row r="190" spans="1:30" s="134" customFormat="1" ht="8.65" customHeight="1">
      <c r="A190" s="23" t="s">
        <v>11</v>
      </c>
      <c r="B190" s="299">
        <v>53.718298899811892</v>
      </c>
      <c r="C190" s="299">
        <v>99.777497368047733</v>
      </c>
      <c r="D190" s="299">
        <v>63.514906486016024</v>
      </c>
      <c r="E190" s="299">
        <v>77.506908764203573</v>
      </c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</row>
    <row r="191" spans="1:30" s="134" customFormat="1" ht="8.65" customHeight="1">
      <c r="A191" s="135" t="s">
        <v>12</v>
      </c>
      <c r="B191" s="300">
        <v>52.224429167268752</v>
      </c>
      <c r="C191" s="300">
        <v>99.493753399988748</v>
      </c>
      <c r="D191" s="300">
        <v>69.870342658832698</v>
      </c>
      <c r="E191" s="300">
        <v>61.441268457312759</v>
      </c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</row>
    <row r="192" spans="1:30" s="134" customFormat="1" ht="8.65" customHeight="1">
      <c r="A192" s="135" t="s">
        <v>13</v>
      </c>
      <c r="B192" s="300">
        <v>54.28028706008223</v>
      </c>
      <c r="C192" s="300">
        <v>99.736077239167471</v>
      </c>
      <c r="D192" s="300">
        <v>63.310529918714664</v>
      </c>
      <c r="E192" s="300">
        <v>59.325145864784368</v>
      </c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</row>
    <row r="193" spans="1:30" s="134" customFormat="1" ht="8.65" customHeight="1">
      <c r="A193" s="135" t="s">
        <v>14</v>
      </c>
      <c r="B193" s="300">
        <v>13.330259826577381</v>
      </c>
      <c r="C193" s="300">
        <v>97.723735632846456</v>
      </c>
      <c r="D193" s="300">
        <v>63.385621367018963</v>
      </c>
      <c r="E193" s="300">
        <v>43.096173868277184</v>
      </c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</row>
    <row r="194" spans="1:30" s="134" customFormat="1" ht="8.65" customHeight="1">
      <c r="A194" s="23" t="s">
        <v>15</v>
      </c>
      <c r="B194" s="299">
        <v>46.896797863763119</v>
      </c>
      <c r="C194" s="299">
        <v>99.723581531618564</v>
      </c>
      <c r="D194" s="299">
        <v>63.631547218379922</v>
      </c>
      <c r="E194" s="299">
        <v>50.482003239860639</v>
      </c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</row>
    <row r="195" spans="1:30" s="134" customFormat="1" ht="8.65" customHeight="1">
      <c r="A195" s="135" t="s">
        <v>16</v>
      </c>
      <c r="B195" s="300">
        <v>67.560826296028708</v>
      </c>
      <c r="C195" s="300">
        <v>99.864464572058125</v>
      </c>
      <c r="D195" s="300">
        <v>79.498791912922982</v>
      </c>
      <c r="E195" s="300">
        <v>48.558845388542125</v>
      </c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</row>
    <row r="196" spans="1:30" s="134" customFormat="1" ht="8.65" customHeight="1">
      <c r="A196" s="135" t="s">
        <v>17</v>
      </c>
      <c r="B196" s="300">
        <v>46.149090154527627</v>
      </c>
      <c r="C196" s="300">
        <v>99.774721039494935</v>
      </c>
      <c r="D196" s="300">
        <v>66.666666666666657</v>
      </c>
      <c r="E196" s="300">
        <v>52.908879939357753</v>
      </c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</row>
    <row r="197" spans="1:30" s="134" customFormat="1" ht="8.65" customHeight="1">
      <c r="A197" s="135" t="s">
        <v>18</v>
      </c>
      <c r="B197" s="300">
        <v>40.673246956688516</v>
      </c>
      <c r="C197" s="300">
        <v>99.360128468924771</v>
      </c>
      <c r="D197" s="300">
        <v>67.432526768332806</v>
      </c>
      <c r="E197" s="300">
        <v>52.992815954174468</v>
      </c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</row>
    <row r="198" spans="1:30" s="134" customFormat="1" ht="8.65" customHeight="1">
      <c r="A198" s="23" t="s">
        <v>19</v>
      </c>
      <c r="B198" s="299">
        <v>33.142612602974211</v>
      </c>
      <c r="C198" s="299">
        <v>99.634584097306515</v>
      </c>
      <c r="D198" s="299">
        <v>59.468706536856743</v>
      </c>
      <c r="E198" s="299">
        <v>41.931421846581792</v>
      </c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</row>
    <row r="199" spans="1:30" s="134" customFormat="1" ht="8.65" customHeight="1">
      <c r="A199" s="135" t="s">
        <v>20</v>
      </c>
      <c r="B199" s="300">
        <v>37.510381731691808</v>
      </c>
      <c r="C199" s="300">
        <v>99.873284197258755</v>
      </c>
      <c r="D199" s="300">
        <v>59.952367287653296</v>
      </c>
      <c r="E199" s="300">
        <v>59.910903567776117</v>
      </c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</row>
    <row r="200" spans="1:30" s="134" customFormat="1" ht="8.65" customHeight="1">
      <c r="A200" s="135" t="s">
        <v>21</v>
      </c>
      <c r="B200" s="300">
        <v>59.461972360628003</v>
      </c>
      <c r="C200" s="300">
        <v>99.710828667962062</v>
      </c>
      <c r="D200" s="300">
        <v>69.737755006110746</v>
      </c>
      <c r="E200" s="300">
        <v>56.950173921218386</v>
      </c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</row>
    <row r="201" spans="1:30" s="134" customFormat="1" ht="8.65" customHeight="1">
      <c r="A201" s="135" t="s">
        <v>22</v>
      </c>
      <c r="B201" s="300">
        <v>45.271441593584399</v>
      </c>
      <c r="C201" s="300">
        <v>99.393668478771474</v>
      </c>
      <c r="D201" s="300">
        <v>72.027139682192882</v>
      </c>
      <c r="E201" s="300">
        <v>41.59403211739486</v>
      </c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</row>
    <row r="202" spans="1:30" s="134" customFormat="1" ht="8.65" customHeight="1">
      <c r="A202" s="23" t="s">
        <v>23</v>
      </c>
      <c r="B202" s="299">
        <v>33.583656988327462</v>
      </c>
      <c r="C202" s="299">
        <v>99.842026288938229</v>
      </c>
      <c r="D202" s="299">
        <v>63.878570720195185</v>
      </c>
      <c r="E202" s="299">
        <v>61.010142220064964</v>
      </c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</row>
    <row r="203" spans="1:30" s="134" customFormat="1" ht="8.65" customHeight="1">
      <c r="A203" s="135" t="s">
        <v>24</v>
      </c>
      <c r="B203" s="300">
        <v>53.364126108447337</v>
      </c>
      <c r="C203" s="300">
        <v>99.680840361205441</v>
      </c>
      <c r="D203" s="300">
        <v>63.547586870799933</v>
      </c>
      <c r="E203" s="300">
        <v>49.496454819778954</v>
      </c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</row>
    <row r="204" spans="1:30" s="134" customFormat="1" ht="8.65" customHeight="1">
      <c r="A204" s="135" t="s">
        <v>25</v>
      </c>
      <c r="B204" s="300">
        <v>45.958101814992055</v>
      </c>
      <c r="C204" s="300">
        <v>99.595168770857015</v>
      </c>
      <c r="D204" s="300">
        <v>70.415098767191026</v>
      </c>
      <c r="E204" s="300">
        <v>58.36469132284622</v>
      </c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</row>
    <row r="205" spans="1:30" s="134" customFormat="1" ht="8.65" customHeight="1">
      <c r="A205" s="135" t="s">
        <v>26</v>
      </c>
      <c r="B205" s="300">
        <v>67.426612366846896</v>
      </c>
      <c r="C205" s="300">
        <v>99.564668102214313</v>
      </c>
      <c r="D205" s="300">
        <v>78.425682891570318</v>
      </c>
      <c r="E205" s="300">
        <v>56.98851409144666</v>
      </c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</row>
    <row r="206" spans="1:30" s="134" customFormat="1" ht="8.65" customHeight="1">
      <c r="A206" s="23" t="s">
        <v>27</v>
      </c>
      <c r="B206" s="299">
        <v>20.637530570792975</v>
      </c>
      <c r="C206" s="299">
        <v>98.388234243885023</v>
      </c>
      <c r="D206" s="299">
        <v>57.347169063969531</v>
      </c>
      <c r="E206" s="299">
        <v>30.571898359885591</v>
      </c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</row>
    <row r="207" spans="1:30" s="134" customFormat="1" ht="8.65" customHeight="1">
      <c r="A207" s="135" t="s">
        <v>28</v>
      </c>
      <c r="B207" s="300">
        <v>29.230054229203322</v>
      </c>
      <c r="C207" s="300">
        <v>97.441640872772226</v>
      </c>
      <c r="D207" s="300">
        <v>63.090352919917393</v>
      </c>
      <c r="E207" s="300">
        <v>39.410824428699705</v>
      </c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</row>
    <row r="208" spans="1:30" s="134" customFormat="1" ht="8.65" customHeight="1">
      <c r="A208" s="135" t="s">
        <v>29</v>
      </c>
      <c r="B208" s="300">
        <v>54.20158554498807</v>
      </c>
      <c r="C208" s="300">
        <v>99.437601502402643</v>
      </c>
      <c r="D208" s="300">
        <v>67.716572513235519</v>
      </c>
      <c r="E208" s="300">
        <v>63.046151784145636</v>
      </c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</row>
    <row r="209" spans="1:30" s="134" customFormat="1" ht="8.65" customHeight="1">
      <c r="A209" s="135" t="s">
        <v>30</v>
      </c>
      <c r="B209" s="300">
        <v>63.630947755588366</v>
      </c>
      <c r="C209" s="300">
        <v>98.143436728269435</v>
      </c>
      <c r="D209" s="300">
        <v>63.104488823270387</v>
      </c>
      <c r="E209" s="300">
        <v>68.390663178525486</v>
      </c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</row>
    <row r="210" spans="1:30" s="134" customFormat="1" ht="8.65" customHeight="1">
      <c r="A210" s="23" t="s">
        <v>31</v>
      </c>
      <c r="B210" s="299">
        <v>51.39513280036887</v>
      </c>
      <c r="C210" s="299">
        <v>99.535331679772014</v>
      </c>
      <c r="D210" s="299">
        <v>71.199170040074051</v>
      </c>
      <c r="E210" s="299">
        <v>58.015419353526312</v>
      </c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</row>
    <row r="211" spans="1:30" s="134" customFormat="1" ht="8.65" customHeight="1">
      <c r="A211" s="135" t="s">
        <v>32</v>
      </c>
      <c r="B211" s="300">
        <v>41.07462288396998</v>
      </c>
      <c r="C211" s="300">
        <v>99.473162301964692</v>
      </c>
      <c r="D211" s="300">
        <v>63.958116480202754</v>
      </c>
      <c r="E211" s="300">
        <v>70.495389811614672</v>
      </c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</row>
    <row r="212" spans="1:30" s="134" customFormat="1" ht="8.65" customHeight="1">
      <c r="A212" s="135" t="s">
        <v>33</v>
      </c>
      <c r="B212" s="300">
        <v>71.664332006366621</v>
      </c>
      <c r="C212" s="300">
        <v>99.943283537923591</v>
      </c>
      <c r="D212" s="300">
        <v>63.427556217402625</v>
      </c>
      <c r="E212" s="300">
        <v>66.986803769543698</v>
      </c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</row>
    <row r="213" spans="1:30" s="134" customFormat="1" ht="8.65" customHeight="1">
      <c r="A213" s="135" t="s">
        <v>34</v>
      </c>
      <c r="B213" s="300">
        <v>62.468597938720571</v>
      </c>
      <c r="C213" s="300">
        <v>99.82353189723095</v>
      </c>
      <c r="D213" s="300">
        <v>69.672673297457095</v>
      </c>
      <c r="E213" s="300">
        <v>61.235494499010969</v>
      </c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</row>
    <row r="214" spans="1:30" s="134" customFormat="1" ht="8.65" customHeight="1">
      <c r="A214" s="23" t="s">
        <v>35</v>
      </c>
      <c r="B214" s="299">
        <v>55.891923758270167</v>
      </c>
      <c r="C214" s="299">
        <v>99.667035660080487</v>
      </c>
      <c r="D214" s="299">
        <v>70.337208069334721</v>
      </c>
      <c r="E214" s="299">
        <v>57.240055606304253</v>
      </c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</row>
    <row r="215" spans="1:30" s="134" customFormat="1" ht="8.65" customHeight="1">
      <c r="A215" s="135" t="s">
        <v>36</v>
      </c>
      <c r="B215" s="300">
        <v>28.367844092570039</v>
      </c>
      <c r="C215" s="300">
        <v>99.483656460899923</v>
      </c>
      <c r="D215" s="300">
        <v>59.634279646459909</v>
      </c>
      <c r="E215" s="300">
        <v>50.407258190449426</v>
      </c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</row>
    <row r="216" spans="1:30" s="134" customFormat="1" ht="8.65" customHeight="1">
      <c r="A216" s="135" t="s">
        <v>37</v>
      </c>
      <c r="B216" s="300">
        <v>30.318696657651646</v>
      </c>
      <c r="C216" s="300">
        <v>98.843185098925758</v>
      </c>
      <c r="D216" s="300">
        <v>66.403611072505456</v>
      </c>
      <c r="E216" s="300">
        <v>45.987092953695367</v>
      </c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</row>
    <row r="217" spans="1:30" s="134" customFormat="1" ht="8.65" customHeight="1">
      <c r="A217" s="135" t="s">
        <v>38</v>
      </c>
      <c r="B217" s="300">
        <v>58.991656188885578</v>
      </c>
      <c r="C217" s="300">
        <v>99.592385362027684</v>
      </c>
      <c r="D217" s="300">
        <v>67.662442873876188</v>
      </c>
      <c r="E217" s="300">
        <v>60.183113199596136</v>
      </c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</row>
    <row r="218" spans="1:30" s="134" customFormat="1" ht="8.65" customHeight="1">
      <c r="A218" s="23" t="s">
        <v>39</v>
      </c>
      <c r="B218" s="299">
        <v>33.318775504633486</v>
      </c>
      <c r="C218" s="299">
        <v>99.453842897909581</v>
      </c>
      <c r="D218" s="299">
        <v>66.36800371224632</v>
      </c>
      <c r="E218" s="299">
        <v>55.688471564466155</v>
      </c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</row>
    <row r="219" spans="1:30" s="134" customFormat="1" ht="8.65" customHeight="1">
      <c r="A219" s="60"/>
      <c r="B219" s="302"/>
      <c r="C219" s="302"/>
      <c r="D219" s="302"/>
      <c r="E219" s="302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</row>
    <row r="220" spans="1:30" ht="9" customHeight="1">
      <c r="A220" s="132" t="s">
        <v>217</v>
      </c>
      <c r="B220" s="122"/>
      <c r="C220" s="122"/>
      <c r="D220" s="122"/>
      <c r="E220" s="122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</row>
    <row r="221" spans="1:30" s="134" customFormat="1" ht="3.95" customHeight="1">
      <c r="A221" s="132"/>
      <c r="B221" s="301"/>
      <c r="C221" s="301"/>
      <c r="D221" s="301"/>
      <c r="E221" s="301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</row>
    <row r="222" spans="1:30" s="134" customFormat="1" ht="8.65" customHeight="1">
      <c r="A222" s="135" t="s">
        <v>8</v>
      </c>
      <c r="B222" s="300">
        <v>52.659407823501283</v>
      </c>
      <c r="C222" s="300">
        <v>99.639904809619239</v>
      </c>
      <c r="D222" s="300">
        <v>43.141871227596397</v>
      </c>
      <c r="E222" s="300">
        <v>52.420591516937002</v>
      </c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</row>
    <row r="223" spans="1:30" s="134" customFormat="1" ht="8.65" customHeight="1">
      <c r="A223" s="135" t="s">
        <v>9</v>
      </c>
      <c r="B223" s="300">
        <v>72.123870310966581</v>
      </c>
      <c r="C223" s="300">
        <v>99.724180824665069</v>
      </c>
      <c r="D223" s="300">
        <v>52.099526969325062</v>
      </c>
      <c r="E223" s="300">
        <v>59.071109988135518</v>
      </c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</row>
    <row r="224" spans="1:30" s="134" customFormat="1" ht="8.65" customHeight="1">
      <c r="A224" s="135" t="s">
        <v>10</v>
      </c>
      <c r="B224" s="300">
        <v>77.783863017670456</v>
      </c>
      <c r="C224" s="300">
        <v>99.834330799975149</v>
      </c>
      <c r="D224" s="300">
        <v>44.045253551195032</v>
      </c>
      <c r="E224" s="300">
        <v>70.042364008311722</v>
      </c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</row>
    <row r="225" spans="1:30" s="134" customFormat="1" ht="8.65" customHeight="1">
      <c r="A225" s="23" t="s">
        <v>11</v>
      </c>
      <c r="B225" s="299">
        <v>61.564422502073171</v>
      </c>
      <c r="C225" s="299">
        <v>99.786360930990199</v>
      </c>
      <c r="D225" s="299">
        <v>50.455267138672077</v>
      </c>
      <c r="E225" s="299">
        <v>73.555242705340092</v>
      </c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</row>
    <row r="226" spans="1:30" s="134" customFormat="1" ht="8.65" customHeight="1">
      <c r="A226" s="135" t="s">
        <v>12</v>
      </c>
      <c r="B226" s="300">
        <v>50.149545090951655</v>
      </c>
      <c r="C226" s="300">
        <v>99.625177126662706</v>
      </c>
      <c r="D226" s="300">
        <v>45.687139438405389</v>
      </c>
      <c r="E226" s="300">
        <v>58.788413301851847</v>
      </c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</row>
    <row r="227" spans="1:30" s="134" customFormat="1" ht="8.65" customHeight="1">
      <c r="A227" s="135" t="s">
        <v>13</v>
      </c>
      <c r="B227" s="300">
        <v>63.276552206925018</v>
      </c>
      <c r="C227" s="300">
        <v>99.924826960172481</v>
      </c>
      <c r="D227" s="300">
        <v>53.984248152187085</v>
      </c>
      <c r="E227" s="300">
        <v>58.164455852524632</v>
      </c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</row>
    <row r="228" spans="1:30" s="134" customFormat="1" ht="8.65" customHeight="1">
      <c r="A228" s="135" t="s">
        <v>14</v>
      </c>
      <c r="B228" s="300">
        <v>16.504817321857853</v>
      </c>
      <c r="C228" s="300">
        <v>99.163160948719806</v>
      </c>
      <c r="D228" s="300">
        <v>49.870736596496769</v>
      </c>
      <c r="E228" s="300">
        <v>41.853275382314365</v>
      </c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</row>
    <row r="229" spans="1:30" s="134" customFormat="1" ht="8.65" customHeight="1">
      <c r="A229" s="23" t="s">
        <v>15</v>
      </c>
      <c r="B229" s="299">
        <v>52.289938086267298</v>
      </c>
      <c r="C229" s="299">
        <v>99.464683181747958</v>
      </c>
      <c r="D229" s="299">
        <v>53.395243803003709</v>
      </c>
      <c r="E229" s="299">
        <v>47.754805993576028</v>
      </c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</row>
    <row r="230" spans="1:30" s="134" customFormat="1" ht="8.65" customHeight="1">
      <c r="A230" s="135" t="s">
        <v>16</v>
      </c>
      <c r="B230" s="300">
        <v>74.567589266023447</v>
      </c>
      <c r="C230" s="300">
        <v>99.821769993934353</v>
      </c>
      <c r="D230" s="300">
        <v>67.796692873545624</v>
      </c>
      <c r="E230" s="300">
        <v>47.370698661602638</v>
      </c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</row>
    <row r="231" spans="1:30" s="134" customFormat="1" ht="8.65" customHeight="1">
      <c r="A231" s="135" t="s">
        <v>17</v>
      </c>
      <c r="B231" s="300">
        <v>39.310118613473286</v>
      </c>
      <c r="C231" s="300">
        <v>99.380665357166919</v>
      </c>
      <c r="D231" s="300">
        <v>43.939690162993813</v>
      </c>
      <c r="E231" s="300">
        <v>49.775893471980567</v>
      </c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</row>
    <row r="232" spans="1:30" s="134" customFormat="1" ht="8.65" customHeight="1">
      <c r="A232" s="135" t="s">
        <v>18</v>
      </c>
      <c r="B232" s="300">
        <v>41.518769707290346</v>
      </c>
      <c r="C232" s="300">
        <v>99.540533278540835</v>
      </c>
      <c r="D232" s="300">
        <v>46.812481910100018</v>
      </c>
      <c r="E232" s="300">
        <v>47.166710961929041</v>
      </c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</row>
    <row r="233" spans="1:30" s="134" customFormat="1" ht="8.65" customHeight="1">
      <c r="A233" s="23" t="s">
        <v>19</v>
      </c>
      <c r="B233" s="299">
        <v>32.229983237465056</v>
      </c>
      <c r="C233" s="299">
        <v>99.847452886035271</v>
      </c>
      <c r="D233" s="299">
        <v>57.895203270982655</v>
      </c>
      <c r="E233" s="299">
        <v>46.537996651686264</v>
      </c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</row>
    <row r="234" spans="1:30" s="134" customFormat="1" ht="8.65" customHeight="1">
      <c r="A234" s="135" t="s">
        <v>20</v>
      </c>
      <c r="B234" s="300">
        <v>33.060289750513782</v>
      </c>
      <c r="C234" s="300">
        <v>99.509380174656044</v>
      </c>
      <c r="D234" s="300">
        <v>42.51731605077407</v>
      </c>
      <c r="E234" s="300">
        <v>54.206031261352116</v>
      </c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</row>
    <row r="235" spans="1:30" s="134" customFormat="1" ht="8.65" customHeight="1">
      <c r="A235" s="135" t="s">
        <v>21</v>
      </c>
      <c r="B235" s="300">
        <v>55.34848184055091</v>
      </c>
      <c r="C235" s="300">
        <v>99.566869863520807</v>
      </c>
      <c r="D235" s="300">
        <v>47.338738353976609</v>
      </c>
      <c r="E235" s="300">
        <v>53.013006030383224</v>
      </c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</row>
    <row r="236" spans="1:30" s="134" customFormat="1" ht="8.65" customHeight="1">
      <c r="A236" s="135" t="s">
        <v>22</v>
      </c>
      <c r="B236" s="300">
        <v>51.75997730011607</v>
      </c>
      <c r="C236" s="300">
        <v>99.839319025196431</v>
      </c>
      <c r="D236" s="300">
        <v>51.765534135700584</v>
      </c>
      <c r="E236" s="300">
        <v>38.875067777659822</v>
      </c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</row>
    <row r="237" spans="1:30" s="134" customFormat="1" ht="8.65" customHeight="1">
      <c r="A237" s="23" t="s">
        <v>23</v>
      </c>
      <c r="B237" s="299">
        <v>41.759263837045459</v>
      </c>
      <c r="C237" s="299">
        <v>99.891966287562056</v>
      </c>
      <c r="D237" s="299">
        <v>41.478192662071422</v>
      </c>
      <c r="E237" s="299">
        <v>62.324333176773052</v>
      </c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</row>
    <row r="238" spans="1:30" s="134" customFormat="1" ht="8.65" customHeight="1">
      <c r="A238" s="135" t="s">
        <v>24</v>
      </c>
      <c r="B238" s="300">
        <v>56.188842304199049</v>
      </c>
      <c r="C238" s="300">
        <v>99.516053188432295</v>
      </c>
      <c r="D238" s="300">
        <v>47.944618303265791</v>
      </c>
      <c r="E238" s="300">
        <v>47.454793992715665</v>
      </c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</row>
    <row r="239" spans="1:30" s="134" customFormat="1" ht="8.65" customHeight="1">
      <c r="A239" s="135" t="s">
        <v>25</v>
      </c>
      <c r="B239" s="300">
        <v>43.015609289220826</v>
      </c>
      <c r="C239" s="300">
        <v>97.549374999999998</v>
      </c>
      <c r="D239" s="300">
        <v>47.027252962878038</v>
      </c>
      <c r="E239" s="300">
        <v>55.858994832749929</v>
      </c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</row>
    <row r="240" spans="1:30" s="134" customFormat="1" ht="8.65" customHeight="1">
      <c r="A240" s="135" t="s">
        <v>26</v>
      </c>
      <c r="B240" s="300">
        <v>66.352757732407596</v>
      </c>
      <c r="C240" s="300">
        <v>99.669105474396559</v>
      </c>
      <c r="D240" s="300">
        <v>62.042587030370356</v>
      </c>
      <c r="E240" s="300">
        <v>49.561152630739947</v>
      </c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</row>
    <row r="241" spans="1:30" s="134" customFormat="1" ht="8.65" customHeight="1">
      <c r="A241" s="23" t="s">
        <v>27</v>
      </c>
      <c r="B241" s="299">
        <v>40.380383211678833</v>
      </c>
      <c r="C241" s="299">
        <v>99.944867354017106</v>
      </c>
      <c r="D241" s="299">
        <v>50.622167068856939</v>
      </c>
      <c r="E241" s="299">
        <v>38.404379562043793</v>
      </c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</row>
    <row r="242" spans="1:30" s="134" customFormat="1" ht="8.65" customHeight="1">
      <c r="A242" s="135" t="s">
        <v>28</v>
      </c>
      <c r="B242" s="300">
        <v>32.704397826715002</v>
      </c>
      <c r="C242" s="300">
        <v>99.252458244046267</v>
      </c>
      <c r="D242" s="300">
        <v>48.392218332690319</v>
      </c>
      <c r="E242" s="300">
        <v>39.897983591636141</v>
      </c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</row>
    <row r="243" spans="1:30" s="134" customFormat="1" ht="8.65" customHeight="1">
      <c r="A243" s="135" t="s">
        <v>29</v>
      </c>
      <c r="B243" s="300">
        <v>52.035584736660788</v>
      </c>
      <c r="C243" s="300">
        <v>99.437586000986585</v>
      </c>
      <c r="D243" s="300">
        <v>51.04372879277954</v>
      </c>
      <c r="E243" s="300">
        <v>61.456454630811727</v>
      </c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</row>
    <row r="244" spans="1:30" s="134" customFormat="1" ht="8.65" customHeight="1">
      <c r="A244" s="135" t="s">
        <v>30</v>
      </c>
      <c r="B244" s="300">
        <v>68.584015128973704</v>
      </c>
      <c r="C244" s="300">
        <v>99.716400440249004</v>
      </c>
      <c r="D244" s="300">
        <v>58.941510267468814</v>
      </c>
      <c r="E244" s="300">
        <v>59.138591064399982</v>
      </c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</row>
    <row r="245" spans="1:30" s="134" customFormat="1" ht="8.65" customHeight="1">
      <c r="A245" s="23" t="s">
        <v>31</v>
      </c>
      <c r="B245" s="299">
        <v>34.610301920186615</v>
      </c>
      <c r="C245" s="299">
        <v>98.646713093297777</v>
      </c>
      <c r="D245" s="299">
        <v>48.520556648484941</v>
      </c>
      <c r="E245" s="299">
        <v>52.770352097767393</v>
      </c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</row>
    <row r="246" spans="1:30" s="134" customFormat="1" ht="8.65" customHeight="1">
      <c r="A246" s="135" t="s">
        <v>32</v>
      </c>
      <c r="B246" s="300">
        <v>62.101673340077987</v>
      </c>
      <c r="C246" s="300">
        <v>99.880303180952524</v>
      </c>
      <c r="D246" s="300">
        <v>49.954120136578425</v>
      </c>
      <c r="E246" s="300">
        <v>57.666110944869551</v>
      </c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</row>
    <row r="247" spans="1:30" s="134" customFormat="1" ht="8.65" customHeight="1">
      <c r="A247" s="135" t="s">
        <v>33</v>
      </c>
      <c r="B247" s="300">
        <v>83.073384848135362</v>
      </c>
      <c r="C247" s="300">
        <v>99.924187362019637</v>
      </c>
      <c r="D247" s="300">
        <v>42.423823107818507</v>
      </c>
      <c r="E247" s="300">
        <v>68.26140935271809</v>
      </c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</row>
    <row r="248" spans="1:30" s="134" customFormat="1" ht="8.65" customHeight="1">
      <c r="A248" s="135" t="s">
        <v>34</v>
      </c>
      <c r="B248" s="300">
        <v>55.740084306615088</v>
      </c>
      <c r="C248" s="300">
        <v>99.487344841881651</v>
      </c>
      <c r="D248" s="300">
        <v>54.821336966579956</v>
      </c>
      <c r="E248" s="300">
        <v>55.327915276533858</v>
      </c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</row>
    <row r="249" spans="1:30" s="134" customFormat="1" ht="8.65" customHeight="1">
      <c r="A249" s="23" t="s">
        <v>35</v>
      </c>
      <c r="B249" s="299">
        <v>59.2894836231902</v>
      </c>
      <c r="C249" s="299">
        <v>99.639775232581655</v>
      </c>
      <c r="D249" s="299">
        <v>58.595631937559581</v>
      </c>
      <c r="E249" s="299">
        <v>54.853964844251678</v>
      </c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</row>
    <row r="250" spans="1:30" s="134" customFormat="1" ht="8.65" customHeight="1">
      <c r="A250" s="135" t="s">
        <v>36</v>
      </c>
      <c r="B250" s="300">
        <v>27.647257873492375</v>
      </c>
      <c r="C250" s="300">
        <v>99.477641299121387</v>
      </c>
      <c r="D250" s="300">
        <v>34.739222384903208</v>
      </c>
      <c r="E250" s="300">
        <v>44.53719817272134</v>
      </c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</row>
    <row r="251" spans="1:30" s="134" customFormat="1" ht="8.65" customHeight="1">
      <c r="A251" s="135" t="s">
        <v>37</v>
      </c>
      <c r="B251" s="300">
        <v>38.193617788988441</v>
      </c>
      <c r="C251" s="300">
        <v>99.786002180813256</v>
      </c>
      <c r="D251" s="300">
        <v>60.036249128671756</v>
      </c>
      <c r="E251" s="300">
        <v>43.097881251622866</v>
      </c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</row>
    <row r="252" spans="1:30" s="134" customFormat="1" ht="8.65" customHeight="1">
      <c r="A252" s="135" t="s">
        <v>38</v>
      </c>
      <c r="B252" s="300">
        <v>66.572637757742498</v>
      </c>
      <c r="C252" s="300">
        <v>99.748115984278343</v>
      </c>
      <c r="D252" s="300">
        <v>50.8221634545718</v>
      </c>
      <c r="E252" s="300">
        <v>57.646133522185607</v>
      </c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</row>
    <row r="253" spans="1:30" s="134" customFormat="1" ht="8.65" customHeight="1">
      <c r="A253" s="23" t="s">
        <v>39</v>
      </c>
      <c r="B253" s="299">
        <v>36.436915153448368</v>
      </c>
      <c r="C253" s="299">
        <v>99.638324792004809</v>
      </c>
      <c r="D253" s="299">
        <v>35.915943511114733</v>
      </c>
      <c r="E253" s="299">
        <v>53.306573098979491</v>
      </c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</row>
    <row r="254" spans="1:30" s="134" customFormat="1" ht="8.65" customHeight="1">
      <c r="A254" s="60"/>
      <c r="B254" s="302"/>
      <c r="C254" s="302"/>
      <c r="D254" s="302"/>
      <c r="E254" s="302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</row>
    <row r="255" spans="1:30" ht="9" customHeight="1">
      <c r="A255" s="132" t="s">
        <v>202</v>
      </c>
      <c r="B255" s="122"/>
      <c r="C255" s="122"/>
      <c r="D255" s="122"/>
      <c r="E255" s="122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</row>
    <row r="256" spans="1:30" s="134" customFormat="1" ht="3.95" customHeight="1">
      <c r="A256" s="132"/>
      <c r="B256" s="301"/>
      <c r="C256" s="301"/>
      <c r="D256" s="301"/>
      <c r="E256" s="301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</row>
    <row r="257" spans="1:30" s="134" customFormat="1" ht="8.65" customHeight="1">
      <c r="A257" s="135" t="s">
        <v>8</v>
      </c>
      <c r="B257" s="300">
        <v>57.929868984773293</v>
      </c>
      <c r="C257" s="300">
        <v>99.759007932249034</v>
      </c>
      <c r="D257" s="300">
        <v>77.859104936527132</v>
      </c>
      <c r="E257" s="300">
        <v>50.020064885884494</v>
      </c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</row>
    <row r="258" spans="1:30" s="134" customFormat="1" ht="8.65" customHeight="1">
      <c r="A258" s="135" t="s">
        <v>9</v>
      </c>
      <c r="B258" s="300">
        <v>73.126937895999916</v>
      </c>
      <c r="C258" s="300">
        <v>99.772972612039126</v>
      </c>
      <c r="D258" s="300">
        <v>74.794172725817717</v>
      </c>
      <c r="E258" s="300">
        <v>56.516077811525967</v>
      </c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</row>
    <row r="259" spans="1:30" s="134" customFormat="1" ht="8.65" customHeight="1">
      <c r="A259" s="135" t="s">
        <v>10</v>
      </c>
      <c r="B259" s="300">
        <v>74.365970477386938</v>
      </c>
      <c r="C259" s="300">
        <v>99.842153886762574</v>
      </c>
      <c r="D259" s="300">
        <v>70.389054648241199</v>
      </c>
      <c r="E259" s="300">
        <v>63.308731155778894</v>
      </c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</row>
    <row r="260" spans="1:30" s="134" customFormat="1" ht="8.65" customHeight="1">
      <c r="A260" s="23" t="s">
        <v>11</v>
      </c>
      <c r="B260" s="299">
        <v>51.303241716221073</v>
      </c>
      <c r="C260" s="299">
        <v>99.757381238496521</v>
      </c>
      <c r="D260" s="299">
        <v>68.168906369496341</v>
      </c>
      <c r="E260" s="299">
        <v>67.595714129637429</v>
      </c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</row>
    <row r="261" spans="1:30" s="134" customFormat="1" ht="8.65" customHeight="1">
      <c r="A261" s="135" t="s">
        <v>12</v>
      </c>
      <c r="B261" s="300">
        <v>56.538119382811502</v>
      </c>
      <c r="C261" s="300">
        <v>99.808831963295745</v>
      </c>
      <c r="D261" s="300">
        <v>77.368409175399393</v>
      </c>
      <c r="E261" s="300">
        <v>57.140770143488837</v>
      </c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</row>
    <row r="262" spans="1:30" s="134" customFormat="1" ht="8.65" customHeight="1">
      <c r="A262" s="135" t="s">
        <v>13</v>
      </c>
      <c r="B262" s="300">
        <v>60.8304030763368</v>
      </c>
      <c r="C262" s="300">
        <v>99.929523321373665</v>
      </c>
      <c r="D262" s="300">
        <v>73.902669276471912</v>
      </c>
      <c r="E262" s="300">
        <v>56.801371879925867</v>
      </c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</row>
    <row r="263" spans="1:30" s="134" customFormat="1" ht="8.65" customHeight="1">
      <c r="A263" s="135" t="s">
        <v>14</v>
      </c>
      <c r="B263" s="300">
        <v>24.601329062414763</v>
      </c>
      <c r="C263" s="300">
        <v>99.659324206808137</v>
      </c>
      <c r="D263" s="300">
        <v>62.621277496733953</v>
      </c>
      <c r="E263" s="300">
        <v>41.745337290574156</v>
      </c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</row>
    <row r="264" spans="1:30" s="134" customFormat="1" ht="8.65" customHeight="1">
      <c r="A264" s="23" t="s">
        <v>15</v>
      </c>
      <c r="B264" s="299">
        <v>52.86173933235758</v>
      </c>
      <c r="C264" s="299">
        <v>99.265037446982689</v>
      </c>
      <c r="D264" s="299">
        <v>74.114694747804549</v>
      </c>
      <c r="E264" s="299">
        <v>45.648502589506869</v>
      </c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</row>
    <row r="265" spans="1:30" s="134" customFormat="1" ht="8.65" customHeight="1">
      <c r="A265" s="135" t="s">
        <v>16</v>
      </c>
      <c r="B265" s="300">
        <v>72.345665845684181</v>
      </c>
      <c r="C265" s="300">
        <v>99.852941101196279</v>
      </c>
      <c r="D265" s="300">
        <v>83.942071297718911</v>
      </c>
      <c r="E265" s="300">
        <v>43.880125447013299</v>
      </c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</row>
    <row r="266" spans="1:30" s="134" customFormat="1" ht="8.65" customHeight="1">
      <c r="A266" s="135" t="s">
        <v>17</v>
      </c>
      <c r="B266" s="300">
        <v>50.905049604549049</v>
      </c>
      <c r="C266" s="300">
        <v>99.322360143101136</v>
      </c>
      <c r="D266" s="300">
        <v>73.466736540712674</v>
      </c>
      <c r="E266" s="300">
        <v>50.350474561229142</v>
      </c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</row>
    <row r="267" spans="1:30" s="134" customFormat="1" ht="8.65" customHeight="1">
      <c r="A267" s="135" t="s">
        <v>18</v>
      </c>
      <c r="B267" s="300">
        <v>48.567363662756705</v>
      </c>
      <c r="C267" s="300">
        <v>99.347856663709351</v>
      </c>
      <c r="D267" s="300">
        <v>74.122493001357043</v>
      </c>
      <c r="E267" s="300">
        <v>46.712378435115255</v>
      </c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</row>
    <row r="268" spans="1:30" s="134" customFormat="1" ht="8.65" customHeight="1">
      <c r="A268" s="23" t="s">
        <v>19</v>
      </c>
      <c r="B268" s="299">
        <v>35.040902856094711</v>
      </c>
      <c r="C268" s="299">
        <v>99.264853919916249</v>
      </c>
      <c r="D268" s="299">
        <v>64.661685961607645</v>
      </c>
      <c r="E268" s="299">
        <v>44.959278553640338</v>
      </c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</row>
    <row r="269" spans="1:30" s="134" customFormat="1" ht="8.65" customHeight="1">
      <c r="A269" s="135" t="s">
        <v>20</v>
      </c>
      <c r="B269" s="300">
        <v>38.216819075292705</v>
      </c>
      <c r="C269" s="300">
        <v>99.472925712652895</v>
      </c>
      <c r="D269" s="300">
        <v>62.822028506585383</v>
      </c>
      <c r="E269" s="300">
        <v>49.375053414238103</v>
      </c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</row>
    <row r="270" spans="1:30" s="134" customFormat="1" ht="8.65" customHeight="1">
      <c r="A270" s="135" t="s">
        <v>21</v>
      </c>
      <c r="B270" s="300">
        <v>60.897662731926019</v>
      </c>
      <c r="C270" s="300">
        <v>99.600376451799207</v>
      </c>
      <c r="D270" s="300">
        <v>74.934600694090165</v>
      </c>
      <c r="E270" s="300">
        <v>52.693452775079798</v>
      </c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</row>
    <row r="271" spans="1:30" s="134" customFormat="1" ht="8.65" customHeight="1">
      <c r="A271" s="135" t="s">
        <v>22</v>
      </c>
      <c r="B271" s="300">
        <v>58.993397342316314</v>
      </c>
      <c r="C271" s="300">
        <v>99.699961399839978</v>
      </c>
      <c r="D271" s="300">
        <v>73.61894610057999</v>
      </c>
      <c r="E271" s="300">
        <v>35.624425667370971</v>
      </c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</row>
    <row r="272" spans="1:30" s="134" customFormat="1" ht="8.65" customHeight="1">
      <c r="A272" s="23" t="s">
        <v>23</v>
      </c>
      <c r="B272" s="299">
        <v>44.037945659645636</v>
      </c>
      <c r="C272" s="299">
        <v>99.13618263870454</v>
      </c>
      <c r="D272" s="299">
        <v>69.041024146246045</v>
      </c>
      <c r="E272" s="299">
        <v>59.978583085625573</v>
      </c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</row>
    <row r="273" spans="1:30" s="134" customFormat="1" ht="8.65" customHeight="1">
      <c r="A273" s="135" t="s">
        <v>24</v>
      </c>
      <c r="B273" s="300">
        <v>55.381765094123047</v>
      </c>
      <c r="C273" s="300">
        <v>99.809579942420598</v>
      </c>
      <c r="D273" s="300">
        <v>68.392375459136829</v>
      </c>
      <c r="E273" s="300">
        <v>44.664686639118457</v>
      </c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</row>
    <row r="274" spans="1:30" s="134" customFormat="1" ht="8.65" customHeight="1">
      <c r="A274" s="135" t="s">
        <v>25</v>
      </c>
      <c r="B274" s="300">
        <v>42.203764729510816</v>
      </c>
      <c r="C274" s="300">
        <v>99.245469687292584</v>
      </c>
      <c r="D274" s="300">
        <v>76.415605419561473</v>
      </c>
      <c r="E274" s="300">
        <v>52.022557722240869</v>
      </c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</row>
    <row r="275" spans="1:30" s="134" customFormat="1" ht="8.65" customHeight="1">
      <c r="A275" s="135" t="s">
        <v>26</v>
      </c>
      <c r="B275" s="300">
        <v>72.68298427117503</v>
      </c>
      <c r="C275" s="300">
        <v>99.728373574285285</v>
      </c>
      <c r="D275" s="300">
        <v>83.211708301791575</v>
      </c>
      <c r="E275" s="300">
        <v>46.817259651778954</v>
      </c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</row>
    <row r="276" spans="1:30" s="134" customFormat="1" ht="8.65" customHeight="1">
      <c r="A276" s="23" t="s">
        <v>27</v>
      </c>
      <c r="B276" s="299">
        <v>29.461094428226048</v>
      </c>
      <c r="C276" s="299">
        <v>98.268283093441184</v>
      </c>
      <c r="D276" s="299">
        <v>61.848815902234421</v>
      </c>
      <c r="E276" s="299">
        <v>40.421837006277563</v>
      </c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</row>
    <row r="277" spans="1:30" s="134" customFormat="1" ht="8.65" customHeight="1">
      <c r="A277" s="135" t="s">
        <v>28</v>
      </c>
      <c r="B277" s="300">
        <v>39.641261190560115</v>
      </c>
      <c r="C277" s="300">
        <v>99.30496559907634</v>
      </c>
      <c r="D277" s="300">
        <v>68.30662875364051</v>
      </c>
      <c r="E277" s="300">
        <v>37.169135185170632</v>
      </c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</row>
    <row r="278" spans="1:30" s="134" customFormat="1" ht="8.65" customHeight="1">
      <c r="A278" s="135" t="s">
        <v>29</v>
      </c>
      <c r="B278" s="300">
        <v>55.499726277690407</v>
      </c>
      <c r="C278" s="300">
        <v>99.229734993654432</v>
      </c>
      <c r="D278" s="300">
        <v>74.795231304068878</v>
      </c>
      <c r="E278" s="300">
        <v>61.4065491113614</v>
      </c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</row>
    <row r="279" spans="1:30" s="134" customFormat="1" ht="8.65" customHeight="1">
      <c r="A279" s="135" t="s">
        <v>30</v>
      </c>
      <c r="B279" s="300">
        <v>74.163449855903835</v>
      </c>
      <c r="C279" s="300">
        <v>100</v>
      </c>
      <c r="D279" s="300">
        <v>69.861499421854489</v>
      </c>
      <c r="E279" s="300">
        <v>57.627705593826853</v>
      </c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</row>
    <row r="280" spans="1:30" s="134" customFormat="1" ht="8.65" customHeight="1">
      <c r="A280" s="23" t="s">
        <v>31</v>
      </c>
      <c r="B280" s="299">
        <v>36.905904114435053</v>
      </c>
      <c r="C280" s="299">
        <v>99.363329925969424</v>
      </c>
      <c r="D280" s="299">
        <v>72.282291572842311</v>
      </c>
      <c r="E280" s="299">
        <v>49.64996168702411</v>
      </c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</row>
    <row r="281" spans="1:30" s="134" customFormat="1" ht="8.65" customHeight="1">
      <c r="A281" s="135" t="s">
        <v>32</v>
      </c>
      <c r="B281" s="300">
        <v>62.699404122575167</v>
      </c>
      <c r="C281" s="300">
        <v>99.809329805438196</v>
      </c>
      <c r="D281" s="300">
        <v>74.343530807236462</v>
      </c>
      <c r="E281" s="300">
        <v>55.692941000663119</v>
      </c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</row>
    <row r="282" spans="1:30" s="134" customFormat="1" ht="8.65" customHeight="1">
      <c r="A282" s="135" t="s">
        <v>33</v>
      </c>
      <c r="B282" s="300">
        <v>81.401730478191908</v>
      </c>
      <c r="C282" s="300">
        <v>99.969176439083725</v>
      </c>
      <c r="D282" s="300">
        <v>70.049966110238799</v>
      </c>
      <c r="E282" s="300">
        <v>64.150195788586927</v>
      </c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</row>
    <row r="283" spans="1:30" s="134" customFormat="1" ht="8.65" customHeight="1">
      <c r="A283" s="135" t="s">
        <v>34</v>
      </c>
      <c r="B283" s="300">
        <v>44.761004831606911</v>
      </c>
      <c r="C283" s="300">
        <v>99.967803181178468</v>
      </c>
      <c r="D283" s="300">
        <v>71.526799669572767</v>
      </c>
      <c r="E283" s="300">
        <v>47.238614820493616</v>
      </c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</row>
    <row r="284" spans="1:30" s="134" customFormat="1" ht="8.65" customHeight="1">
      <c r="A284" s="23" t="s">
        <v>35</v>
      </c>
      <c r="B284" s="299">
        <v>56.304872121706751</v>
      </c>
      <c r="C284" s="299">
        <v>99.774103866618674</v>
      </c>
      <c r="D284" s="299">
        <v>77.473429375785202</v>
      </c>
      <c r="E284" s="299">
        <v>49.728654091280063</v>
      </c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</row>
    <row r="285" spans="1:30" s="134" customFormat="1" ht="8.65" customHeight="1">
      <c r="A285" s="135" t="s">
        <v>36</v>
      </c>
      <c r="B285" s="300">
        <v>34.193387526059972</v>
      </c>
      <c r="C285" s="300">
        <v>97.524269712277629</v>
      </c>
      <c r="D285" s="300">
        <v>63.467673617995345</v>
      </c>
      <c r="E285" s="300">
        <v>46.585918302361769</v>
      </c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</row>
    <row r="286" spans="1:30" s="134" customFormat="1" ht="8.65" customHeight="1">
      <c r="A286" s="135" t="s">
        <v>37</v>
      </c>
      <c r="B286" s="300">
        <v>35.370322975884115</v>
      </c>
      <c r="C286" s="300">
        <v>98.900852221256201</v>
      </c>
      <c r="D286" s="300">
        <v>71.089355922366494</v>
      </c>
      <c r="E286" s="300">
        <v>43.230806744466769</v>
      </c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</row>
    <row r="287" spans="1:30" s="134" customFormat="1" ht="8.65" customHeight="1">
      <c r="A287" s="135" t="s">
        <v>38</v>
      </c>
      <c r="B287" s="300">
        <v>50.444614245006633</v>
      </c>
      <c r="C287" s="300">
        <v>99.454629038605916</v>
      </c>
      <c r="D287" s="300">
        <v>73.165820259060794</v>
      </c>
      <c r="E287" s="300">
        <v>54.297492809428164</v>
      </c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</row>
    <row r="288" spans="1:30" s="134" customFormat="1" ht="8.65" customHeight="1">
      <c r="A288" s="23" t="s">
        <v>39</v>
      </c>
      <c r="B288" s="299">
        <v>41.272155956261457</v>
      </c>
      <c r="C288" s="299">
        <v>99.280768347243949</v>
      </c>
      <c r="D288" s="299">
        <v>71.4954536835547</v>
      </c>
      <c r="E288" s="299">
        <v>52.305664159495805</v>
      </c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</row>
    <row r="289" spans="1:30" ht="3" customHeight="1">
      <c r="A289" s="120"/>
      <c r="B289" s="120"/>
      <c r="C289" s="120"/>
      <c r="D289" s="120"/>
      <c r="E289" s="120"/>
      <c r="F289" s="131"/>
      <c r="G289" s="138"/>
      <c r="H289" s="138"/>
    </row>
    <row r="290" spans="1:30" ht="3" customHeight="1">
      <c r="A290" s="122"/>
      <c r="B290" s="122"/>
      <c r="C290" s="122"/>
      <c r="D290" s="122"/>
      <c r="E290" s="122"/>
      <c r="F290" s="131"/>
      <c r="G290" s="138"/>
      <c r="H290" s="138"/>
    </row>
    <row r="291" spans="1:30" s="130" customFormat="1" ht="9" customHeight="1">
      <c r="A291" s="295" t="s">
        <v>200</v>
      </c>
      <c r="B291" s="295"/>
      <c r="C291" s="295"/>
      <c r="D291" s="295"/>
      <c r="E291" s="295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  <c r="AD291" s="128"/>
    </row>
    <row r="292" spans="1:30" s="130" customFormat="1" ht="9" customHeight="1">
      <c r="A292" s="297" t="s">
        <v>199</v>
      </c>
      <c r="B292" s="296"/>
      <c r="C292" s="296"/>
      <c r="D292" s="294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</row>
    <row r="293" spans="1:30" s="130" customFormat="1" ht="9" customHeight="1">
      <c r="A293" s="295" t="s">
        <v>198</v>
      </c>
      <c r="B293" s="295"/>
      <c r="C293" s="295"/>
      <c r="D293" s="295"/>
      <c r="E293" s="295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  <c r="AD293" s="128"/>
    </row>
    <row r="294" spans="1:30" s="130" customFormat="1" ht="9" hidden="1" customHeight="1">
      <c r="A294" s="34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  <c r="AD294" s="128"/>
    </row>
    <row r="295" spans="1:30" ht="9" hidden="1" customHeight="1">
      <c r="A295" s="293"/>
    </row>
    <row r="296" spans="1:30" ht="11.25" hidden="1" customHeight="1"/>
    <row r="297" spans="1:30" ht="11.25" hidden="1" customHeight="1"/>
    <row r="298" spans="1:30" ht="11.25" hidden="1" customHeight="1"/>
    <row r="299" spans="1:30" ht="11.25" hidden="1" customHeight="1"/>
    <row r="300" spans="1:30" ht="11.25" hidden="1" customHeight="1"/>
    <row r="301" spans="1:30" ht="11.25" hidden="1" customHeight="1"/>
    <row r="302" spans="1:30" ht="11.25" hidden="1" customHeight="1"/>
    <row r="303" spans="1:30" ht="11.25" hidden="1" customHeight="1"/>
    <row r="304" spans="1:30" ht="11.25" hidden="1" customHeight="1"/>
    <row r="305" ht="11.25" hidden="1" customHeight="1"/>
    <row r="306" ht="11.25" hidden="1" customHeight="1"/>
    <row r="307" ht="11.25" hidden="1" customHeight="1"/>
    <row r="308" ht="11.25" hidden="1" customHeight="1"/>
    <row r="309" ht="11.25" hidden="1" customHeight="1"/>
    <row r="310" ht="11.25" hidden="1" customHeight="1"/>
    <row r="311" ht="11.25" hidden="1" customHeight="1"/>
    <row r="312" ht="11.25" hidden="1" customHeight="1"/>
    <row r="313" ht="11.25" hidden="1" customHeight="1"/>
    <row r="314" ht="11.25" hidden="1" customHeight="1"/>
    <row r="315" ht="11.25" hidden="1" customHeight="1"/>
    <row r="316" ht="11.25" hidden="1" customHeight="1"/>
    <row r="317" ht="11.25" hidden="1" customHeight="1"/>
    <row r="318" ht="11.25" hidden="1" customHeight="1"/>
    <row r="319" ht="11.25" hidden="1" customHeight="1"/>
    <row r="320" ht="11.25" hidden="1" customHeight="1"/>
    <row r="321" ht="11.25" hidden="1" customHeight="1"/>
    <row r="322" ht="11.25" hidden="1" customHeight="1"/>
    <row r="323" ht="11.25" hidden="1" customHeight="1"/>
    <row r="324" ht="11.25" hidden="1" customHeight="1"/>
    <row r="325" ht="11.25" hidden="1" customHeight="1"/>
    <row r="326" ht="11.25" hidden="1" customHeight="1"/>
    <row r="327" ht="11.25" hidden="1" customHeight="1"/>
    <row r="328" ht="11.25" hidden="1" customHeight="1"/>
    <row r="329" ht="11.25" hidden="1" customHeight="1"/>
    <row r="330" ht="11.25" hidden="1" customHeight="1"/>
    <row r="331" ht="11.25" hidden="1" customHeight="1"/>
    <row r="332" ht="11.25" hidden="1" customHeight="1"/>
    <row r="333" ht="11.25" hidden="1" customHeight="1"/>
    <row r="334" ht="11.25" hidden="1" customHeight="1"/>
    <row r="335" ht="11.25" hidden="1" customHeight="1"/>
    <row r="336" ht="11.25" hidden="1" customHeight="1"/>
    <row r="337" ht="11.25" hidden="1" customHeight="1"/>
    <row r="338" ht="11.25" hidden="1" customHeight="1"/>
    <row r="339" ht="11.25" hidden="1" customHeight="1"/>
    <row r="340" ht="11.25" hidden="1" customHeight="1"/>
    <row r="341" ht="11.25" hidden="1" customHeight="1"/>
    <row r="342" ht="11.25" hidden="1" customHeight="1"/>
    <row r="343" ht="11.25" hidden="1" customHeight="1"/>
    <row r="344" ht="11.25" hidden="1" customHeight="1"/>
    <row r="345" ht="11.25" hidden="1" customHeight="1"/>
    <row r="346" ht="11.25" hidden="1" customHeight="1"/>
    <row r="347" ht="11.25" hidden="1" customHeight="1"/>
    <row r="348" ht="11.25" hidden="1" customHeight="1"/>
    <row r="349" ht="11.25" hidden="1" customHeight="1"/>
    <row r="350" ht="11.25" hidden="1" customHeight="1"/>
    <row r="351" ht="11.25" hidden="1" customHeight="1"/>
    <row r="352" ht="11.25" hidden="1" customHeight="1"/>
    <row r="353" ht="11.25" hidden="1" customHeight="1"/>
    <row r="354" ht="11.25" hidden="1" customHeight="1"/>
    <row r="355" ht="11.25" hidden="1" customHeight="1"/>
    <row r="356" ht="11.25" hidden="1" customHeight="1"/>
    <row r="357" ht="11.25" hidden="1" customHeight="1"/>
    <row r="358" ht="11.25" hidden="1" customHeight="1"/>
    <row r="359" ht="11.25" hidden="1" customHeight="1"/>
    <row r="360" ht="11.25" hidden="1" customHeight="1"/>
    <row r="361" ht="11.25" hidden="1" customHeight="1"/>
    <row r="362" ht="11.25" hidden="1" customHeight="1"/>
    <row r="363" ht="11.25" hidden="1" customHeight="1"/>
    <row r="364" ht="11.25" hidden="1" customHeight="1"/>
    <row r="365" ht="11.25" hidden="1" customHeight="1"/>
    <row r="366" ht="11.25" hidden="1" customHeight="1"/>
    <row r="367" ht="11.25" hidden="1" customHeight="1"/>
    <row r="368" ht="11.25" hidden="1" customHeight="1"/>
    <row r="369" ht="11.25" hidden="1" customHeight="1"/>
    <row r="370" ht="11.25" hidden="1" customHeight="1"/>
    <row r="371" ht="11.25" hidden="1" customHeight="1"/>
    <row r="372" ht="11.25" hidden="1" customHeight="1"/>
    <row r="373" ht="11.25" hidden="1" customHeight="1"/>
    <row r="374" ht="11.25" hidden="1" customHeight="1"/>
    <row r="375" ht="11.25" hidden="1" customHeight="1"/>
    <row r="376" ht="11.25" hidden="1" customHeight="1"/>
    <row r="377" ht="11.25" hidden="1" customHeight="1"/>
    <row r="378" ht="11.25" hidden="1" customHeight="1"/>
    <row r="379" ht="11.25" hidden="1" customHeight="1"/>
    <row r="380" ht="11.25" hidden="1" customHeight="1"/>
    <row r="381" ht="11.25" hidden="1" customHeight="1"/>
    <row r="382" ht="11.25" hidden="1" customHeight="1"/>
    <row r="383" ht="11.25" hidden="1" customHeight="1"/>
    <row r="384" ht="11.25" hidden="1" customHeight="1"/>
    <row r="385" ht="11.25" hidden="1" customHeight="1"/>
    <row r="386" ht="11.25" hidden="1" customHeight="1"/>
    <row r="387" ht="11.25" hidden="1" customHeight="1"/>
    <row r="388" ht="11.25" hidden="1" customHeight="1"/>
    <row r="389" ht="11.25" hidden="1" customHeight="1"/>
    <row r="390" ht="11.25" hidden="1" customHeight="1"/>
    <row r="391" ht="11.25" hidden="1" customHeight="1"/>
    <row r="392" ht="11.25" hidden="1" customHeight="1"/>
    <row r="393" ht="11.25" hidden="1" customHeight="1"/>
    <row r="394" ht="11.25" hidden="1" customHeight="1"/>
    <row r="395" ht="11.25" hidden="1" customHeight="1"/>
    <row r="396" ht="11.25" hidden="1" customHeight="1"/>
    <row r="397" ht="11.25" hidden="1" customHeight="1"/>
    <row r="398" ht="11.25" hidden="1" customHeight="1"/>
    <row r="399" ht="11.25" hidden="1" customHeight="1"/>
    <row r="400" ht="11.25" hidden="1" customHeight="1"/>
    <row r="401" ht="11.25" hidden="1" customHeight="1"/>
    <row r="402" ht="11.25" hidden="1" customHeight="1"/>
    <row r="403" ht="11.25" hidden="1" customHeight="1"/>
    <row r="404" ht="11.25" hidden="1" customHeight="1"/>
    <row r="405" ht="11.25" hidden="1" customHeight="1"/>
    <row r="406" ht="11.25" hidden="1" customHeight="1"/>
    <row r="407" ht="11.25" hidden="1" customHeight="1"/>
    <row r="408" ht="11.25" hidden="1" customHeight="1"/>
    <row r="409" ht="11.25" hidden="1" customHeight="1"/>
    <row r="410" ht="11.25" hidden="1" customHeight="1"/>
    <row r="411" ht="11.25" hidden="1" customHeight="1"/>
    <row r="412" ht="11.25" hidden="1" customHeight="1"/>
    <row r="413" ht="11.25" hidden="1" customHeight="1"/>
    <row r="414" ht="11.25" hidden="1" customHeight="1"/>
    <row r="415" ht="11.25" hidden="1" customHeight="1"/>
    <row r="416" ht="11.25" hidden="1" customHeight="1"/>
    <row r="417" ht="11.25" hidden="1" customHeight="1"/>
    <row r="418" ht="11.25" hidden="1" customHeight="1"/>
    <row r="419" ht="11.25" hidden="1" customHeight="1"/>
    <row r="420" ht="11.25" hidden="1" customHeight="1"/>
    <row r="421" ht="11.25" hidden="1" customHeight="1"/>
    <row r="422" ht="11.25" hidden="1" customHeight="1"/>
    <row r="423" ht="11.25" hidden="1" customHeight="1"/>
    <row r="424" ht="11.25" hidden="1" customHeight="1"/>
    <row r="425" ht="11.25" hidden="1" customHeight="1"/>
    <row r="426" ht="11.25" hidden="1" customHeight="1"/>
    <row r="427" ht="11.25" hidden="1" customHeight="1"/>
    <row r="428" ht="11.25" hidden="1" customHeight="1"/>
    <row r="429" ht="11.25" hidden="1" customHeight="1"/>
    <row r="430" ht="11.25" hidden="1" customHeight="1"/>
    <row r="431" ht="11.25" hidden="1" customHeight="1"/>
    <row r="432" ht="11.25" hidden="1" customHeight="1"/>
    <row r="433" ht="11.25" hidden="1" customHeight="1"/>
    <row r="434" ht="11.25" hidden="1" customHeight="1"/>
    <row r="435" ht="11.25" hidden="1" customHeight="1"/>
    <row r="436" ht="11.25" hidden="1" customHeight="1"/>
    <row r="437" ht="11.25" hidden="1" customHeight="1"/>
    <row r="438" ht="11.25" hidden="1" customHeight="1"/>
    <row r="439" ht="11.25" hidden="1" customHeight="1"/>
    <row r="440" ht="11.25" hidden="1" customHeight="1"/>
    <row r="441" ht="11.25" hidden="1" customHeight="1"/>
    <row r="442" ht="11.25" hidden="1" customHeight="1"/>
    <row r="443" ht="11.25" hidden="1" customHeight="1"/>
    <row r="444" ht="11.25" hidden="1" customHeight="1"/>
    <row r="445" ht="11.25" hidden="1" customHeight="1"/>
    <row r="446" ht="11.25" hidden="1" customHeight="1"/>
    <row r="447" ht="11.25" hidden="1" customHeight="1"/>
    <row r="448" ht="11.25" hidden="1" customHeight="1"/>
    <row r="449" spans="1:33" ht="11.25" hidden="1" customHeight="1"/>
    <row r="450" spans="1:33" ht="11.25" hidden="1" customHeight="1"/>
    <row r="451" spans="1:33" ht="11.25" hidden="1" customHeight="1"/>
    <row r="452" spans="1:33" ht="11.25" hidden="1" customHeight="1"/>
    <row r="453" spans="1:33" ht="11.25" hidden="1" customHeight="1"/>
    <row r="454" spans="1:33" ht="11.25" hidden="1" customHeight="1"/>
    <row r="455" spans="1:33" ht="11.25" hidden="1" customHeight="1"/>
    <row r="456" spans="1:33" s="292" customFormat="1" ht="11.25" hidden="1" customHeight="1">
      <c r="A456" s="123"/>
      <c r="B456" s="123"/>
      <c r="C456" s="123"/>
      <c r="D456" s="123"/>
      <c r="E456" s="123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  <c r="AB456" s="122"/>
      <c r="AC456" s="122"/>
      <c r="AD456" s="122"/>
      <c r="AE456" s="123"/>
      <c r="AF456" s="123"/>
      <c r="AG456" s="123"/>
    </row>
    <row r="457" spans="1:33" s="292" customFormat="1" ht="11.25" hidden="1" customHeight="1">
      <c r="A457" s="123"/>
      <c r="B457" s="123"/>
      <c r="C457" s="123"/>
      <c r="D457" s="123"/>
      <c r="E457" s="123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  <c r="AB457" s="122"/>
      <c r="AC457" s="122"/>
      <c r="AD457" s="122"/>
      <c r="AE457" s="123"/>
      <c r="AF457" s="123"/>
      <c r="AG457" s="123"/>
    </row>
    <row r="458" spans="1:33" s="292" customFormat="1" ht="11.25" hidden="1" customHeight="1">
      <c r="A458" s="123"/>
      <c r="B458" s="123"/>
      <c r="C458" s="123"/>
      <c r="D458" s="123"/>
      <c r="E458" s="123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  <c r="AB458" s="122"/>
      <c r="AC458" s="122"/>
      <c r="AD458" s="122"/>
      <c r="AE458" s="123"/>
      <c r="AF458" s="123"/>
      <c r="AG458" s="123"/>
    </row>
    <row r="459" spans="1:33" s="292" customFormat="1" ht="11.25" hidden="1" customHeight="1">
      <c r="A459" s="123"/>
      <c r="B459" s="123"/>
      <c r="C459" s="123"/>
      <c r="D459" s="123"/>
      <c r="E459" s="123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  <c r="AB459" s="122"/>
      <c r="AC459" s="122"/>
      <c r="AD459" s="122"/>
      <c r="AE459" s="123"/>
      <c r="AF459" s="123"/>
      <c r="AG459" s="123"/>
    </row>
    <row r="460" spans="1:33" s="292" customFormat="1" ht="11.25" hidden="1" customHeight="1">
      <c r="A460" s="123"/>
      <c r="B460" s="123"/>
      <c r="C460" s="123"/>
      <c r="D460" s="123"/>
      <c r="E460" s="123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  <c r="AB460" s="122"/>
      <c r="AC460" s="122"/>
      <c r="AD460" s="122"/>
      <c r="AE460" s="123"/>
      <c r="AF460" s="123"/>
      <c r="AG460" s="123"/>
    </row>
    <row r="461" spans="1:33" s="292" customFormat="1" ht="11.25" hidden="1" customHeight="1">
      <c r="A461" s="123"/>
      <c r="B461" s="123"/>
      <c r="C461" s="123"/>
      <c r="D461" s="123"/>
      <c r="E461" s="123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  <c r="AB461" s="122"/>
      <c r="AC461" s="122"/>
      <c r="AD461" s="122"/>
      <c r="AE461" s="123"/>
      <c r="AF461" s="123"/>
      <c r="AG461" s="123"/>
    </row>
    <row r="462" spans="1:33" s="292" customFormat="1" ht="11.25" hidden="1" customHeight="1">
      <c r="A462" s="123"/>
      <c r="B462" s="140"/>
      <c r="C462" s="140"/>
      <c r="D462" s="140"/>
      <c r="E462" s="140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  <c r="AB462" s="122"/>
      <c r="AC462" s="122"/>
      <c r="AD462" s="122"/>
      <c r="AE462" s="123"/>
      <c r="AF462" s="123"/>
      <c r="AG462" s="123"/>
    </row>
    <row r="463" spans="1:33" s="292" customFormat="1" ht="11.25" hidden="1" customHeight="1">
      <c r="A463" s="123"/>
      <c r="B463" s="138"/>
      <c r="C463" s="138"/>
      <c r="D463" s="138"/>
      <c r="E463" s="138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  <c r="AB463" s="122"/>
      <c r="AC463" s="122"/>
      <c r="AD463" s="122"/>
      <c r="AE463" s="123"/>
      <c r="AF463" s="123"/>
      <c r="AG463" s="123"/>
    </row>
    <row r="464" spans="1:33" s="292" customFormat="1" ht="11.25" hidden="1" customHeight="1">
      <c r="A464" s="123"/>
      <c r="B464" s="138"/>
      <c r="C464" s="138"/>
      <c r="D464" s="138"/>
      <c r="E464" s="138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  <c r="AB464" s="122"/>
      <c r="AC464" s="122"/>
      <c r="AD464" s="122"/>
      <c r="AE464" s="123"/>
      <c r="AF464" s="123"/>
      <c r="AG464" s="123"/>
    </row>
    <row r="465" spans="1:33" s="292" customFormat="1" ht="11.25" hidden="1" customHeight="1">
      <c r="A465" s="123"/>
      <c r="B465" s="138"/>
      <c r="C465" s="138"/>
      <c r="D465" s="138"/>
      <c r="E465" s="138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  <c r="AB465" s="122"/>
      <c r="AC465" s="122"/>
      <c r="AD465" s="122"/>
      <c r="AE465" s="123"/>
      <c r="AF465" s="123"/>
      <c r="AG465" s="123"/>
    </row>
    <row r="466" spans="1:33" s="292" customFormat="1" ht="11.25" hidden="1" customHeight="1">
      <c r="A466" s="123"/>
      <c r="B466" s="138"/>
      <c r="C466" s="138"/>
      <c r="D466" s="138"/>
      <c r="E466" s="138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  <c r="AB466" s="122"/>
      <c r="AC466" s="122"/>
      <c r="AD466" s="122"/>
      <c r="AE466" s="123"/>
      <c r="AF466" s="123"/>
      <c r="AG466" s="123"/>
    </row>
    <row r="467" spans="1:33" s="292" customFormat="1" ht="11.25" hidden="1" customHeight="1">
      <c r="A467" s="123"/>
      <c r="B467" s="138"/>
      <c r="C467" s="138"/>
      <c r="D467" s="138"/>
      <c r="E467" s="138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  <c r="AB467" s="122"/>
      <c r="AC467" s="122"/>
      <c r="AD467" s="122"/>
      <c r="AE467" s="123"/>
      <c r="AF467" s="123"/>
      <c r="AG467" s="123"/>
    </row>
    <row r="468" spans="1:33" s="292" customFormat="1" ht="11.25" hidden="1" customHeight="1">
      <c r="A468" s="123"/>
      <c r="B468" s="138"/>
      <c r="C468" s="138"/>
      <c r="D468" s="138"/>
      <c r="E468" s="138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  <c r="AB468" s="122"/>
      <c r="AC468" s="122"/>
      <c r="AD468" s="122"/>
      <c r="AE468" s="123"/>
      <c r="AF468" s="123"/>
      <c r="AG468" s="123"/>
    </row>
    <row r="469" spans="1:33" s="292" customFormat="1" ht="11.25" hidden="1" customHeight="1">
      <c r="A469" s="123"/>
      <c r="B469" s="138"/>
      <c r="C469" s="138"/>
      <c r="D469" s="138"/>
      <c r="E469" s="138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  <c r="AB469" s="122"/>
      <c r="AC469" s="122"/>
      <c r="AD469" s="122"/>
      <c r="AE469" s="123"/>
      <c r="AF469" s="123"/>
      <c r="AG469" s="123"/>
    </row>
    <row r="470" spans="1:33" s="292" customFormat="1" ht="11.25" hidden="1" customHeight="1">
      <c r="A470" s="123"/>
      <c r="B470" s="138"/>
      <c r="C470" s="138"/>
      <c r="D470" s="138"/>
      <c r="E470" s="138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  <c r="AB470" s="122"/>
      <c r="AC470" s="122"/>
      <c r="AD470" s="122"/>
      <c r="AE470" s="123"/>
      <c r="AF470" s="123"/>
      <c r="AG470" s="123"/>
    </row>
    <row r="471" spans="1:33" s="292" customFormat="1" ht="11.25" hidden="1" customHeight="1">
      <c r="A471" s="123"/>
      <c r="B471" s="138"/>
      <c r="C471" s="138"/>
      <c r="D471" s="138"/>
      <c r="E471" s="138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  <c r="AB471" s="122"/>
      <c r="AC471" s="122"/>
      <c r="AD471" s="122"/>
      <c r="AE471" s="123"/>
      <c r="AF471" s="123"/>
      <c r="AG471" s="123"/>
    </row>
    <row r="472" spans="1:33" s="292" customFormat="1" ht="11.25" hidden="1" customHeight="1">
      <c r="A472" s="123"/>
      <c r="B472" s="138"/>
      <c r="C472" s="138"/>
      <c r="D472" s="138"/>
      <c r="E472" s="138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  <c r="AB472" s="122"/>
      <c r="AC472" s="122"/>
      <c r="AD472" s="122"/>
      <c r="AE472" s="123"/>
      <c r="AF472" s="123"/>
      <c r="AG472" s="123"/>
    </row>
    <row r="473" spans="1:33" s="292" customFormat="1" ht="11.25" hidden="1" customHeight="1">
      <c r="A473" s="123"/>
      <c r="B473" s="138"/>
      <c r="C473" s="138"/>
      <c r="D473" s="138"/>
      <c r="E473" s="138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3"/>
      <c r="AF473" s="123"/>
      <c r="AG473" s="123"/>
    </row>
    <row r="474" spans="1:33" s="292" customFormat="1" ht="11.25" hidden="1" customHeight="1">
      <c r="A474" s="123"/>
      <c r="B474" s="138"/>
      <c r="C474" s="138"/>
      <c r="D474" s="138"/>
      <c r="E474" s="138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  <c r="AB474" s="122"/>
      <c r="AC474" s="122"/>
      <c r="AD474" s="122"/>
      <c r="AE474" s="123"/>
      <c r="AF474" s="123"/>
      <c r="AG474" s="123"/>
    </row>
    <row r="475" spans="1:33" s="292" customFormat="1" ht="11.25" hidden="1" customHeight="1">
      <c r="A475" s="123"/>
      <c r="B475" s="138"/>
      <c r="C475" s="138"/>
      <c r="D475" s="138"/>
      <c r="E475" s="138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  <c r="AB475" s="122"/>
      <c r="AC475" s="122"/>
      <c r="AD475" s="122"/>
      <c r="AE475" s="123"/>
      <c r="AF475" s="123"/>
      <c r="AG475" s="123"/>
    </row>
    <row r="476" spans="1:33" s="292" customFormat="1" ht="11.25" hidden="1" customHeight="1">
      <c r="A476" s="123"/>
      <c r="B476" s="138"/>
      <c r="C476" s="138"/>
      <c r="D476" s="138"/>
      <c r="E476" s="138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  <c r="AB476" s="122"/>
      <c r="AC476" s="122"/>
      <c r="AD476" s="122"/>
      <c r="AE476" s="123"/>
      <c r="AF476" s="123"/>
      <c r="AG476" s="123"/>
    </row>
    <row r="477" spans="1:33" s="292" customFormat="1" ht="11.25" hidden="1" customHeight="1">
      <c r="A477" s="123"/>
      <c r="B477" s="138"/>
      <c r="C477" s="138"/>
      <c r="D477" s="138"/>
      <c r="E477" s="138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  <c r="AB477" s="122"/>
      <c r="AC477" s="122"/>
      <c r="AD477" s="122"/>
      <c r="AE477" s="123"/>
      <c r="AF477" s="123"/>
      <c r="AG477" s="123"/>
    </row>
    <row r="478" spans="1:33" s="292" customFormat="1" ht="11.25" hidden="1" customHeight="1">
      <c r="A478" s="123"/>
      <c r="B478" s="138"/>
      <c r="C478" s="138"/>
      <c r="D478" s="138"/>
      <c r="E478" s="138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  <c r="AB478" s="122"/>
      <c r="AC478" s="122"/>
      <c r="AD478" s="122"/>
      <c r="AE478" s="123"/>
      <c r="AF478" s="123"/>
      <c r="AG478" s="123"/>
    </row>
    <row r="479" spans="1:33" s="292" customFormat="1" ht="11.25" hidden="1" customHeight="1">
      <c r="A479" s="123"/>
      <c r="B479" s="138"/>
      <c r="C479" s="138"/>
      <c r="D479" s="138"/>
      <c r="E479" s="138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  <c r="AB479" s="122"/>
      <c r="AC479" s="122"/>
      <c r="AD479" s="122"/>
      <c r="AE479" s="123"/>
      <c r="AF479" s="123"/>
      <c r="AG479" s="123"/>
    </row>
    <row r="480" spans="1:33" s="292" customFormat="1" ht="11.25" hidden="1" customHeight="1">
      <c r="A480" s="123"/>
      <c r="B480" s="138"/>
      <c r="C480" s="138"/>
      <c r="D480" s="138"/>
      <c r="E480" s="138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  <c r="AB480" s="122"/>
      <c r="AC480" s="122"/>
      <c r="AD480" s="122"/>
      <c r="AE480" s="123"/>
      <c r="AF480" s="123"/>
      <c r="AG480" s="123"/>
    </row>
    <row r="481" spans="1:33" s="292" customFormat="1" ht="11.25" hidden="1" customHeight="1">
      <c r="A481" s="123"/>
      <c r="B481" s="138"/>
      <c r="C481" s="138"/>
      <c r="D481" s="138"/>
      <c r="E481" s="138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  <c r="AB481" s="122"/>
      <c r="AC481" s="122"/>
      <c r="AD481" s="122"/>
      <c r="AE481" s="123"/>
      <c r="AF481" s="123"/>
      <c r="AG481" s="123"/>
    </row>
    <row r="482" spans="1:33" s="292" customFormat="1" ht="11.25" hidden="1" customHeight="1">
      <c r="A482" s="123"/>
      <c r="B482" s="138"/>
      <c r="C482" s="138"/>
      <c r="D482" s="138"/>
      <c r="E482" s="138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  <c r="AB482" s="122"/>
      <c r="AC482" s="122"/>
      <c r="AD482" s="122"/>
      <c r="AE482" s="123"/>
      <c r="AF482" s="123"/>
      <c r="AG482" s="123"/>
    </row>
    <row r="483" spans="1:33" s="292" customFormat="1" ht="11.25" hidden="1" customHeight="1">
      <c r="A483" s="123"/>
      <c r="B483" s="138"/>
      <c r="C483" s="138"/>
      <c r="D483" s="138"/>
      <c r="E483" s="138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  <c r="AB483" s="122"/>
      <c r="AC483" s="122"/>
      <c r="AD483" s="122"/>
      <c r="AE483" s="123"/>
      <c r="AF483" s="123"/>
      <c r="AG483" s="123"/>
    </row>
    <row r="484" spans="1:33" s="292" customFormat="1" ht="11.25" hidden="1" customHeight="1">
      <c r="A484" s="123"/>
      <c r="B484" s="138"/>
      <c r="C484" s="138"/>
      <c r="D484" s="138"/>
      <c r="E484" s="138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  <c r="AB484" s="122"/>
      <c r="AC484" s="122"/>
      <c r="AD484" s="122"/>
      <c r="AE484" s="123"/>
      <c r="AF484" s="123"/>
      <c r="AG484" s="123"/>
    </row>
    <row r="485" spans="1:33" s="292" customFormat="1" ht="11.25" hidden="1" customHeight="1">
      <c r="A485" s="123"/>
      <c r="B485" s="138"/>
      <c r="C485" s="138"/>
      <c r="D485" s="138"/>
      <c r="E485" s="138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  <c r="AB485" s="122"/>
      <c r="AC485" s="122"/>
      <c r="AD485" s="122"/>
      <c r="AE485" s="123"/>
      <c r="AF485" s="123"/>
      <c r="AG485" s="123"/>
    </row>
    <row r="486" spans="1:33" s="292" customFormat="1" ht="11.25" hidden="1" customHeight="1">
      <c r="A486" s="123"/>
      <c r="B486" s="138"/>
      <c r="C486" s="138"/>
      <c r="D486" s="138"/>
      <c r="E486" s="138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  <c r="AB486" s="122"/>
      <c r="AC486" s="122"/>
      <c r="AD486" s="122"/>
      <c r="AE486" s="123"/>
      <c r="AF486" s="123"/>
      <c r="AG486" s="123"/>
    </row>
    <row r="487" spans="1:33" s="292" customFormat="1" ht="11.25" hidden="1" customHeight="1">
      <c r="A487" s="123"/>
      <c r="B487" s="138"/>
      <c r="C487" s="138"/>
      <c r="D487" s="138"/>
      <c r="E487" s="138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  <c r="AB487" s="122"/>
      <c r="AC487" s="122"/>
      <c r="AD487" s="122"/>
      <c r="AE487" s="123"/>
      <c r="AF487" s="123"/>
      <c r="AG487" s="123"/>
    </row>
    <row r="488" spans="1:33" s="292" customFormat="1" ht="11.25" hidden="1" customHeight="1">
      <c r="A488" s="123"/>
      <c r="B488" s="138"/>
      <c r="C488" s="138"/>
      <c r="D488" s="138"/>
      <c r="E488" s="138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  <c r="AB488" s="122"/>
      <c r="AC488" s="122"/>
      <c r="AD488" s="122"/>
      <c r="AE488" s="123"/>
      <c r="AF488" s="123"/>
      <c r="AG488" s="123"/>
    </row>
    <row r="489" spans="1:33" s="292" customFormat="1" ht="11.25" hidden="1" customHeight="1">
      <c r="A489" s="123"/>
      <c r="B489" s="138"/>
      <c r="C489" s="138"/>
      <c r="D489" s="138"/>
      <c r="E489" s="138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  <c r="AB489" s="122"/>
      <c r="AC489" s="122"/>
      <c r="AD489" s="122"/>
      <c r="AE489" s="123"/>
      <c r="AF489" s="123"/>
      <c r="AG489" s="123"/>
    </row>
    <row r="490" spans="1:33" s="292" customFormat="1" ht="11.25" hidden="1" customHeight="1">
      <c r="A490" s="123"/>
      <c r="B490" s="138"/>
      <c r="C490" s="138"/>
      <c r="D490" s="138"/>
      <c r="E490" s="138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  <c r="AB490" s="122"/>
      <c r="AC490" s="122"/>
      <c r="AD490" s="122"/>
      <c r="AE490" s="123"/>
      <c r="AF490" s="123"/>
      <c r="AG490" s="123"/>
    </row>
    <row r="491" spans="1:33" s="292" customFormat="1" ht="11.25" hidden="1" customHeight="1">
      <c r="A491" s="123"/>
      <c r="B491" s="138"/>
      <c r="C491" s="138"/>
      <c r="D491" s="138"/>
      <c r="E491" s="138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  <c r="AB491" s="122"/>
      <c r="AC491" s="122"/>
      <c r="AD491" s="122"/>
      <c r="AE491" s="123"/>
      <c r="AF491" s="123"/>
      <c r="AG491" s="123"/>
    </row>
    <row r="492" spans="1:33" s="292" customFormat="1" ht="11.25" hidden="1" customHeight="1">
      <c r="A492" s="123"/>
      <c r="B492" s="138"/>
      <c r="C492" s="138"/>
      <c r="D492" s="138"/>
      <c r="E492" s="138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  <c r="AB492" s="122"/>
      <c r="AC492" s="122"/>
      <c r="AD492" s="122"/>
      <c r="AE492" s="123"/>
      <c r="AF492" s="123"/>
      <c r="AG492" s="123"/>
    </row>
    <row r="493" spans="1:33" s="292" customFormat="1" ht="11.25" hidden="1" customHeight="1">
      <c r="A493" s="123"/>
      <c r="B493" s="138"/>
      <c r="C493" s="138"/>
      <c r="D493" s="138"/>
      <c r="E493" s="138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  <c r="AB493" s="122"/>
      <c r="AC493" s="122"/>
      <c r="AD493" s="122"/>
      <c r="AE493" s="123"/>
      <c r="AF493" s="123"/>
      <c r="AG493" s="123"/>
    </row>
    <row r="494" spans="1:33" s="292" customFormat="1" ht="11.25" hidden="1" customHeight="1">
      <c r="A494" s="123"/>
      <c r="B494" s="138"/>
      <c r="C494" s="138"/>
      <c r="D494" s="138"/>
      <c r="E494" s="138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  <c r="AB494" s="122"/>
      <c r="AC494" s="122"/>
      <c r="AD494" s="122"/>
      <c r="AE494" s="123"/>
      <c r="AF494" s="123"/>
      <c r="AG494" s="123"/>
    </row>
    <row r="495" spans="1:33" s="292" customFormat="1" ht="11.25" hidden="1" customHeight="1">
      <c r="A495" s="123"/>
      <c r="B495" s="123"/>
      <c r="C495" s="123"/>
      <c r="D495" s="123"/>
      <c r="E495" s="123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  <c r="AB495" s="122"/>
      <c r="AC495" s="122"/>
      <c r="AD495" s="122"/>
      <c r="AE495" s="123"/>
      <c r="AF495" s="123"/>
      <c r="AG495" s="123"/>
    </row>
  </sheetData>
  <sheetProtection sheet="1" objects="1" scenarios="1"/>
  <hyperlinks>
    <hyperlink ref="E1" location="Índice!A1" display="Índice!A1"/>
    <hyperlink ref="A293" r:id="rId1" display="Fuente: INEGI. Estadísticas sobre disponibilidad y uso de tecnología de información y comunicación en los hogares. En: www.inegi.org.mx (29 de septiembre de 2014).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2"/>
  <headerFooter scaleWithDoc="0" alignWithMargins="0">
    <oddHeader>&amp;L&amp;10&amp;K000080INEGI. Anuario estadístico y geográfico por entidad federativa 2019.</oddHeader>
  </headerFooter>
  <rowBreaks count="3" manualBreakCount="3">
    <brk id="79" max="4" man="1"/>
    <brk id="149" max="4" man="1"/>
    <brk id="219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showGridLines="0" showRowColHeaders="0" zoomScale="130" zoomScaleNormal="130" workbookViewId="0"/>
  </sheetViews>
  <sheetFormatPr baseColWidth="10" defaultColWidth="0" defaultRowHeight="0" customHeight="1" zeroHeight="1"/>
  <cols>
    <col min="1" max="1" width="17.25" style="154" customWidth="1"/>
    <col min="2" max="2" width="7.5" style="154" customWidth="1"/>
    <col min="3" max="3" width="2.75" style="154" customWidth="1"/>
    <col min="4" max="4" width="7.25" style="154" customWidth="1"/>
    <col min="5" max="5" width="2.5" style="154" customWidth="1"/>
    <col min="6" max="6" width="6.375" style="154" customWidth="1"/>
    <col min="7" max="7" width="8.5" style="154" customWidth="1"/>
    <col min="8" max="8" width="9.75" style="154" customWidth="1"/>
    <col min="9" max="9" width="8.875" style="154" customWidth="1"/>
    <col min="10" max="10" width="9.375" style="154" customWidth="1"/>
    <col min="11" max="11" width="16.125" style="154" customWidth="1"/>
    <col min="12" max="12" width="10.75" style="154" customWidth="1"/>
    <col min="13" max="13" width="12" style="154" customWidth="1"/>
    <col min="14" max="14" width="10.375" style="266" customWidth="1"/>
    <col min="15" max="15" width="10" style="266" customWidth="1"/>
    <col min="16" max="17" width="10.375" style="266" customWidth="1"/>
    <col min="18" max="18" width="0.75" style="266" customWidth="1"/>
    <col min="19" max="16384" width="10" style="266" hidden="1"/>
  </cols>
  <sheetData>
    <row r="1" spans="1:21" s="286" customFormat="1" ht="12" customHeight="1">
      <c r="A1" s="148" t="s">
        <v>193</v>
      </c>
      <c r="B1" s="289"/>
      <c r="C1" s="289"/>
      <c r="D1" s="289"/>
      <c r="E1" s="289"/>
      <c r="F1" s="289"/>
      <c r="G1" s="289"/>
      <c r="H1" s="289"/>
      <c r="J1" s="290" t="s">
        <v>192</v>
      </c>
      <c r="K1" s="148" t="s">
        <v>193</v>
      </c>
      <c r="L1" s="287"/>
      <c r="M1" s="291"/>
      <c r="Q1" s="3" t="s">
        <v>192</v>
      </c>
    </row>
    <row r="2" spans="1:21" s="286" customFormat="1" ht="12" customHeight="1">
      <c r="A2" s="148" t="s">
        <v>190</v>
      </c>
      <c r="B2" s="289"/>
      <c r="C2" s="289"/>
      <c r="D2" s="289"/>
      <c r="E2" s="289"/>
      <c r="F2" s="289"/>
      <c r="G2" s="289"/>
      <c r="H2" s="289"/>
      <c r="J2" s="290" t="s">
        <v>191</v>
      </c>
      <c r="K2" s="148" t="s">
        <v>190</v>
      </c>
      <c r="L2" s="287"/>
      <c r="M2" s="291"/>
      <c r="Q2" s="290" t="s">
        <v>189</v>
      </c>
    </row>
    <row r="3" spans="1:21" s="286" customFormat="1" ht="12" customHeight="1">
      <c r="A3" s="148" t="s">
        <v>188</v>
      </c>
      <c r="B3" s="289"/>
      <c r="C3" s="289"/>
      <c r="D3" s="289"/>
      <c r="E3" s="289"/>
      <c r="F3" s="289"/>
      <c r="G3" s="289"/>
      <c r="H3" s="289"/>
      <c r="I3" s="290"/>
      <c r="J3" s="289"/>
      <c r="K3" s="148" t="s">
        <v>188</v>
      </c>
      <c r="L3" s="287"/>
      <c r="M3" s="291"/>
      <c r="Q3" s="290"/>
    </row>
    <row r="4" spans="1:21" s="286" customFormat="1" ht="12" customHeight="1">
      <c r="A4" s="288" t="s">
        <v>187</v>
      </c>
      <c r="B4" s="289"/>
      <c r="C4" s="289"/>
      <c r="D4" s="289"/>
      <c r="E4" s="289"/>
      <c r="F4" s="289"/>
      <c r="G4" s="289"/>
      <c r="H4" s="289"/>
      <c r="I4" s="289"/>
      <c r="J4" s="289"/>
      <c r="K4" s="288" t="s">
        <v>187</v>
      </c>
      <c r="L4" s="287"/>
      <c r="M4" s="287"/>
    </row>
    <row r="5" spans="1:21" ht="3" customHeight="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268"/>
      <c r="O5" s="268"/>
      <c r="P5" s="268"/>
      <c r="Q5" s="268"/>
      <c r="R5" s="285"/>
    </row>
    <row r="6" spans="1:21" ht="3" customHeight="1">
      <c r="A6" s="155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</row>
    <row r="7" spans="1:21" s="257" customFormat="1" ht="9.9499999999999993" customHeight="1">
      <c r="A7" s="318" t="s">
        <v>50</v>
      </c>
      <c r="B7" s="316" t="s">
        <v>186</v>
      </c>
      <c r="C7" s="308"/>
      <c r="D7" s="284" t="s">
        <v>185</v>
      </c>
      <c r="E7" s="284"/>
      <c r="F7" s="284"/>
      <c r="G7" s="284"/>
      <c r="H7" s="284"/>
      <c r="I7" s="284"/>
      <c r="J7" s="316" t="s">
        <v>184</v>
      </c>
      <c r="K7" s="318" t="s">
        <v>50</v>
      </c>
      <c r="L7" s="317" t="s">
        <v>183</v>
      </c>
      <c r="M7" s="317" t="s">
        <v>182</v>
      </c>
      <c r="N7" s="256" t="s">
        <v>181</v>
      </c>
      <c r="O7" s="313" t="s">
        <v>180</v>
      </c>
      <c r="P7" s="256" t="s">
        <v>179</v>
      </c>
      <c r="Q7" s="256" t="s">
        <v>178</v>
      </c>
    </row>
    <row r="8" spans="1:21" s="257" customFormat="1" ht="9.9499999999999993" customHeight="1">
      <c r="A8" s="319"/>
      <c r="B8" s="316"/>
      <c r="C8" s="308"/>
      <c r="D8" s="308" t="s">
        <v>54</v>
      </c>
      <c r="E8" s="308"/>
      <c r="F8" s="314" t="s">
        <v>177</v>
      </c>
      <c r="G8" s="314"/>
      <c r="H8" s="314"/>
      <c r="I8" s="315" t="s">
        <v>176</v>
      </c>
      <c r="J8" s="316"/>
      <c r="K8" s="319"/>
      <c r="L8" s="317"/>
      <c r="M8" s="317"/>
      <c r="N8" s="256" t="s">
        <v>175</v>
      </c>
      <c r="O8" s="313"/>
      <c r="P8" s="256" t="s">
        <v>174</v>
      </c>
      <c r="Q8" s="256" t="s">
        <v>173</v>
      </c>
    </row>
    <row r="9" spans="1:21" s="257" customFormat="1" ht="10.5" customHeight="1">
      <c r="A9" s="319"/>
      <c r="B9" s="316"/>
      <c r="C9" s="308"/>
      <c r="D9" s="308"/>
      <c r="E9" s="308"/>
      <c r="F9" s="308" t="s">
        <v>54</v>
      </c>
      <c r="G9" s="315" t="s">
        <v>172</v>
      </c>
      <c r="H9" s="315" t="s">
        <v>171</v>
      </c>
      <c r="I9" s="316"/>
      <c r="J9" s="316"/>
      <c r="K9" s="319"/>
      <c r="L9" s="317"/>
      <c r="M9" s="317"/>
      <c r="N9" s="256" t="s">
        <v>169</v>
      </c>
      <c r="O9" s="313"/>
      <c r="P9" s="256" t="s">
        <v>170</v>
      </c>
      <c r="Q9" s="256" t="s">
        <v>169</v>
      </c>
    </row>
    <row r="10" spans="1:21" s="257" customFormat="1" ht="10.5" customHeight="1">
      <c r="A10" s="319"/>
      <c r="B10" s="316"/>
      <c r="C10" s="308"/>
      <c r="D10" s="308"/>
      <c r="E10" s="308"/>
      <c r="F10" s="308"/>
      <c r="G10" s="316"/>
      <c r="H10" s="316"/>
      <c r="I10" s="316"/>
      <c r="J10" s="316"/>
      <c r="K10" s="319"/>
      <c r="L10" s="317"/>
      <c r="M10" s="317"/>
      <c r="N10" s="256" t="s">
        <v>168</v>
      </c>
      <c r="O10" s="313"/>
      <c r="P10" s="256" t="s">
        <v>169</v>
      </c>
      <c r="Q10" s="256" t="s">
        <v>168</v>
      </c>
    </row>
    <row r="11" spans="1:21" s="257" customFormat="1" ht="10.5" customHeight="1">
      <c r="A11" s="319"/>
      <c r="B11" s="308"/>
      <c r="C11" s="308"/>
      <c r="D11" s="308"/>
      <c r="E11" s="308"/>
      <c r="F11" s="308"/>
      <c r="G11" s="316"/>
      <c r="H11" s="316"/>
      <c r="I11" s="316"/>
      <c r="J11" s="316"/>
      <c r="K11" s="319"/>
      <c r="L11" s="317"/>
      <c r="M11" s="317"/>
      <c r="N11" s="256"/>
      <c r="O11" s="313"/>
      <c r="P11" s="256" t="s">
        <v>168</v>
      </c>
      <c r="Q11" s="256"/>
    </row>
    <row r="12" spans="1:21" s="257" customFormat="1" ht="10.5" customHeight="1">
      <c r="A12" s="319"/>
      <c r="B12" s="308"/>
      <c r="C12" s="308"/>
      <c r="D12" s="308"/>
      <c r="E12" s="308"/>
      <c r="F12" s="308"/>
      <c r="G12" s="316"/>
      <c r="H12" s="316"/>
      <c r="I12" s="316"/>
      <c r="J12" s="316"/>
      <c r="K12" s="319"/>
      <c r="L12" s="317"/>
      <c r="M12" s="317"/>
      <c r="N12" s="256"/>
      <c r="O12" s="313"/>
      <c r="P12" s="256"/>
      <c r="Q12" s="256"/>
    </row>
    <row r="13" spans="1:21" ht="3" customHeight="1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268"/>
      <c r="O13" s="268"/>
      <c r="P13" s="268"/>
      <c r="Q13" s="268"/>
    </row>
    <row r="14" spans="1:21" ht="3" customHeigh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</row>
    <row r="15" spans="1:21" s="280" customFormat="1" ht="9" customHeight="1">
      <c r="A15" s="283" t="s">
        <v>7</v>
      </c>
      <c r="B15" s="282">
        <f>SUM(B17:B48)</f>
        <v>9338</v>
      </c>
      <c r="C15" s="282"/>
      <c r="D15" s="282">
        <f>SUM(D17:D48)</f>
        <v>287617</v>
      </c>
      <c r="E15" s="282"/>
      <c r="F15" s="282">
        <f>SUM(F17:F48)</f>
        <v>189770</v>
      </c>
      <c r="G15" s="282">
        <f>SUM(G17:G48)</f>
        <v>180623</v>
      </c>
      <c r="H15" s="282">
        <f>SUM(H17:H48)</f>
        <v>9147</v>
      </c>
      <c r="I15" s="282">
        <f>SUM(I17:I48)</f>
        <v>97847</v>
      </c>
      <c r="J15" s="282">
        <f>SUM(J17:J48)</f>
        <v>54021.56500000001</v>
      </c>
      <c r="K15" s="283" t="s">
        <v>7</v>
      </c>
      <c r="L15" s="282">
        <f t="shared" ref="L15:Q15" si="0">SUM(L17:L48)</f>
        <v>405695.42600000004</v>
      </c>
      <c r="M15" s="282">
        <f t="shared" si="0"/>
        <v>568882.62600000005</v>
      </c>
      <c r="N15" s="282">
        <f t="shared" si="0"/>
        <v>541876.58000000019</v>
      </c>
      <c r="O15" s="282">
        <f t="shared" si="0"/>
        <v>163500.11299999998</v>
      </c>
      <c r="P15" s="282">
        <f t="shared" si="0"/>
        <v>21427.264999999999</v>
      </c>
      <c r="Q15" s="282">
        <f t="shared" si="0"/>
        <v>301733.75900000002</v>
      </c>
      <c r="R15" s="281"/>
      <c r="S15" s="281"/>
      <c r="T15" s="281"/>
      <c r="U15" s="281"/>
    </row>
    <row r="16" spans="1:21" s="280" customFormat="1" ht="3.95" customHeight="1">
      <c r="A16" s="283"/>
      <c r="B16" s="282"/>
      <c r="C16" s="282"/>
      <c r="D16" s="282"/>
      <c r="E16" s="282"/>
      <c r="F16" s="282"/>
      <c r="G16" s="282"/>
      <c r="H16" s="282"/>
      <c r="I16" s="282"/>
      <c r="J16" s="282"/>
      <c r="K16" s="283"/>
      <c r="L16" s="282"/>
      <c r="M16" s="282"/>
      <c r="P16" s="281"/>
      <c r="Q16" s="281"/>
      <c r="R16" s="281"/>
      <c r="S16" s="281"/>
      <c r="T16" s="281"/>
      <c r="U16" s="281"/>
    </row>
    <row r="17" spans="1:21" s="213" customFormat="1" ht="9" customHeight="1">
      <c r="A17" s="277" t="s">
        <v>8</v>
      </c>
      <c r="B17" s="278">
        <v>73</v>
      </c>
      <c r="C17" s="276"/>
      <c r="D17" s="276">
        <f t="shared" ref="D17:D48" si="1">SUM(F17,I17)</f>
        <v>2264</v>
      </c>
      <c r="E17" s="276"/>
      <c r="F17" s="276">
        <f t="shared" ref="F17:F48" si="2">SUM(G17:H17)</f>
        <v>2031</v>
      </c>
      <c r="G17" s="276">
        <v>1988</v>
      </c>
      <c r="H17" s="276">
        <v>43</v>
      </c>
      <c r="I17" s="276">
        <v>233</v>
      </c>
      <c r="J17" s="276">
        <v>177.22499999999999</v>
      </c>
      <c r="K17" s="277" t="s">
        <v>8</v>
      </c>
      <c r="L17" s="276">
        <v>456.89299999999997</v>
      </c>
      <c r="M17" s="276">
        <v>912.17</v>
      </c>
      <c r="N17" s="193">
        <v>907.62300000000005</v>
      </c>
      <c r="O17" s="193">
        <v>455.70499999999998</v>
      </c>
      <c r="P17" s="275">
        <v>-7.024</v>
      </c>
      <c r="Q17" s="275">
        <v>143.857</v>
      </c>
      <c r="R17" s="270"/>
      <c r="S17" s="270"/>
      <c r="T17" s="270"/>
      <c r="U17" s="269"/>
    </row>
    <row r="18" spans="1:21" s="213" customFormat="1" ht="9" customHeight="1">
      <c r="A18" s="277" t="s">
        <v>9</v>
      </c>
      <c r="B18" s="278">
        <v>230</v>
      </c>
      <c r="C18" s="276"/>
      <c r="D18" s="276">
        <f t="shared" si="1"/>
        <v>5088</v>
      </c>
      <c r="E18" s="276"/>
      <c r="F18" s="276">
        <f t="shared" si="2"/>
        <v>4403</v>
      </c>
      <c r="G18" s="276">
        <v>4259</v>
      </c>
      <c r="H18" s="276">
        <v>144</v>
      </c>
      <c r="I18" s="276">
        <v>685</v>
      </c>
      <c r="J18" s="276">
        <v>747.25599999999997</v>
      </c>
      <c r="K18" s="277" t="s">
        <v>9</v>
      </c>
      <c r="L18" s="276">
        <v>6774.8670000000002</v>
      </c>
      <c r="M18" s="276">
        <v>8415.6470000000008</v>
      </c>
      <c r="N18" s="193">
        <v>8183.7969999999996</v>
      </c>
      <c r="O18" s="193">
        <v>1641.7470000000001</v>
      </c>
      <c r="P18" s="275">
        <v>108.657</v>
      </c>
      <c r="Q18" s="275">
        <v>2715.3330000000001</v>
      </c>
      <c r="R18" s="270"/>
      <c r="S18" s="270"/>
      <c r="T18" s="270"/>
      <c r="U18" s="269"/>
    </row>
    <row r="19" spans="1:21" s="213" customFormat="1" ht="9" customHeight="1">
      <c r="A19" s="277" t="s">
        <v>10</v>
      </c>
      <c r="B19" s="278">
        <v>75</v>
      </c>
      <c r="C19" s="276"/>
      <c r="D19" s="276">
        <f t="shared" si="1"/>
        <v>1297</v>
      </c>
      <c r="E19" s="276"/>
      <c r="F19" s="276">
        <f t="shared" si="2"/>
        <v>826</v>
      </c>
      <c r="G19" s="276">
        <v>771</v>
      </c>
      <c r="H19" s="276">
        <v>55</v>
      </c>
      <c r="I19" s="276">
        <v>471</v>
      </c>
      <c r="J19" s="276">
        <v>76.804000000000002</v>
      </c>
      <c r="K19" s="277" t="s">
        <v>10</v>
      </c>
      <c r="L19" s="276">
        <v>309.46300000000002</v>
      </c>
      <c r="M19" s="276">
        <v>771.86300000000006</v>
      </c>
      <c r="N19" s="193">
        <v>765.59699999999998</v>
      </c>
      <c r="O19" s="193">
        <v>462.40100000000001</v>
      </c>
      <c r="P19" s="275">
        <v>-5.61</v>
      </c>
      <c r="Q19" s="275">
        <v>95.224000000000004</v>
      </c>
      <c r="R19" s="270"/>
      <c r="S19" s="270"/>
      <c r="T19" s="270"/>
      <c r="U19" s="269"/>
    </row>
    <row r="20" spans="1:21" s="213" customFormat="1" ht="9" customHeight="1">
      <c r="A20" s="273" t="s">
        <v>11</v>
      </c>
      <c r="B20" s="274">
        <v>136</v>
      </c>
      <c r="C20" s="272"/>
      <c r="D20" s="272">
        <f t="shared" si="1"/>
        <v>2174</v>
      </c>
      <c r="E20" s="272"/>
      <c r="F20" s="272">
        <f t="shared" si="2"/>
        <v>2009</v>
      </c>
      <c r="G20" s="272">
        <v>1858</v>
      </c>
      <c r="H20" s="272">
        <v>151</v>
      </c>
      <c r="I20" s="272">
        <v>165</v>
      </c>
      <c r="J20" s="272">
        <v>325.02100000000002</v>
      </c>
      <c r="K20" s="273" t="s">
        <v>11</v>
      </c>
      <c r="L20" s="272">
        <v>445.50299999999999</v>
      </c>
      <c r="M20" s="272">
        <v>1455.76</v>
      </c>
      <c r="N20" s="195">
        <v>1453.6320000000001</v>
      </c>
      <c r="O20" s="195">
        <v>1012.678</v>
      </c>
      <c r="P20" s="271">
        <v>9.1669999999999998</v>
      </c>
      <c r="Q20" s="271">
        <v>871.60599999999999</v>
      </c>
      <c r="R20" s="270"/>
      <c r="S20" s="270"/>
      <c r="T20" s="270"/>
      <c r="U20" s="269"/>
    </row>
    <row r="21" spans="1:21" s="213" customFormat="1" ht="9" customHeight="1">
      <c r="A21" s="277" t="s">
        <v>12</v>
      </c>
      <c r="B21" s="278">
        <v>223</v>
      </c>
      <c r="C21" s="276"/>
      <c r="D21" s="276">
        <f t="shared" si="1"/>
        <v>7791</v>
      </c>
      <c r="E21" s="276"/>
      <c r="F21" s="276">
        <f t="shared" si="2"/>
        <v>6829</v>
      </c>
      <c r="G21" s="276">
        <v>6653</v>
      </c>
      <c r="H21" s="276">
        <v>176</v>
      </c>
      <c r="I21" s="276">
        <v>962</v>
      </c>
      <c r="J21" s="276">
        <v>532.673</v>
      </c>
      <c r="K21" s="277" t="s">
        <v>12</v>
      </c>
      <c r="L21" s="276">
        <v>1356.4</v>
      </c>
      <c r="M21" s="276">
        <v>2750.87</v>
      </c>
      <c r="N21" s="193">
        <v>2749.1819999999998</v>
      </c>
      <c r="O21" s="193">
        <v>1407.5840000000001</v>
      </c>
      <c r="P21" s="275">
        <v>40.862000000000002</v>
      </c>
      <c r="Q21" s="275">
        <v>1148.0060000000001</v>
      </c>
      <c r="R21" s="270"/>
      <c r="S21" s="270"/>
      <c r="T21" s="270"/>
      <c r="U21" s="269"/>
    </row>
    <row r="22" spans="1:21" s="213" customFormat="1" ht="9" customHeight="1">
      <c r="A22" s="277" t="s">
        <v>13</v>
      </c>
      <c r="B22" s="278">
        <v>94</v>
      </c>
      <c r="C22" s="276"/>
      <c r="D22" s="276">
        <f t="shared" si="1"/>
        <v>1035</v>
      </c>
      <c r="E22" s="276"/>
      <c r="F22" s="276">
        <f t="shared" si="2"/>
        <v>922</v>
      </c>
      <c r="G22" s="276">
        <v>842</v>
      </c>
      <c r="H22" s="276">
        <v>80</v>
      </c>
      <c r="I22" s="276">
        <v>113</v>
      </c>
      <c r="J22" s="276">
        <v>65.156000000000006</v>
      </c>
      <c r="K22" s="277" t="s">
        <v>13</v>
      </c>
      <c r="L22" s="276">
        <v>269.875</v>
      </c>
      <c r="M22" s="276">
        <v>532.30399999999997</v>
      </c>
      <c r="N22" s="193">
        <v>529.51599999999996</v>
      </c>
      <c r="O22" s="193">
        <v>262.54700000000003</v>
      </c>
      <c r="P22" s="275">
        <v>3.7589999999999999</v>
      </c>
      <c r="Q22" s="275">
        <v>109.06399999999999</v>
      </c>
      <c r="R22" s="270"/>
      <c r="S22" s="270"/>
      <c r="T22" s="270"/>
      <c r="U22" s="269"/>
    </row>
    <row r="23" spans="1:21" s="213" customFormat="1" ht="9" customHeight="1">
      <c r="A23" s="277" t="s">
        <v>14</v>
      </c>
      <c r="B23" s="278">
        <v>322</v>
      </c>
      <c r="C23" s="276"/>
      <c r="D23" s="276">
        <f t="shared" si="1"/>
        <v>3527</v>
      </c>
      <c r="E23" s="276"/>
      <c r="F23" s="276">
        <f t="shared" si="2"/>
        <v>2841</v>
      </c>
      <c r="G23" s="276">
        <v>2445</v>
      </c>
      <c r="H23" s="276">
        <v>396</v>
      </c>
      <c r="I23" s="276">
        <v>686</v>
      </c>
      <c r="J23" s="276">
        <v>221.47900000000001</v>
      </c>
      <c r="K23" s="277" t="s">
        <v>14</v>
      </c>
      <c r="L23" s="276">
        <v>540.08199999999999</v>
      </c>
      <c r="M23" s="276">
        <v>1303.2260000000001</v>
      </c>
      <c r="N23" s="193">
        <v>1303.5830000000001</v>
      </c>
      <c r="O23" s="193">
        <v>769.75</v>
      </c>
      <c r="P23" s="275">
        <v>-17.327000000000002</v>
      </c>
      <c r="Q23" s="275">
        <v>622.27300000000002</v>
      </c>
      <c r="R23" s="270"/>
      <c r="S23" s="270"/>
      <c r="T23" s="270"/>
      <c r="U23" s="269"/>
    </row>
    <row r="24" spans="1:21" s="213" customFormat="1" ht="9" customHeight="1">
      <c r="A24" s="273" t="s">
        <v>15</v>
      </c>
      <c r="B24" s="274">
        <v>259</v>
      </c>
      <c r="C24" s="272"/>
      <c r="D24" s="272">
        <f t="shared" si="1"/>
        <v>10163</v>
      </c>
      <c r="E24" s="272"/>
      <c r="F24" s="272">
        <f t="shared" si="2"/>
        <v>8784</v>
      </c>
      <c r="G24" s="272">
        <v>8614</v>
      </c>
      <c r="H24" s="272">
        <v>170</v>
      </c>
      <c r="I24" s="272">
        <v>1379</v>
      </c>
      <c r="J24" s="272">
        <v>1325.2619999999999</v>
      </c>
      <c r="K24" s="273" t="s">
        <v>15</v>
      </c>
      <c r="L24" s="272">
        <v>8906.5830000000005</v>
      </c>
      <c r="M24" s="272">
        <v>10426.762000000001</v>
      </c>
      <c r="N24" s="195">
        <v>9222.4760000000006</v>
      </c>
      <c r="O24" s="195">
        <v>1324.829</v>
      </c>
      <c r="P24" s="271">
        <v>153.50800000000001</v>
      </c>
      <c r="Q24" s="271">
        <v>2423.4160000000002</v>
      </c>
      <c r="R24" s="270"/>
      <c r="S24" s="270"/>
      <c r="T24" s="270"/>
      <c r="U24" s="269"/>
    </row>
    <row r="25" spans="1:21" s="213" customFormat="1" ht="9" customHeight="1">
      <c r="A25" s="279" t="s">
        <v>16</v>
      </c>
      <c r="B25" s="278">
        <v>1301</v>
      </c>
      <c r="C25" s="276"/>
      <c r="D25" s="276">
        <f t="shared" si="1"/>
        <v>131830</v>
      </c>
      <c r="E25" s="276"/>
      <c r="F25" s="276">
        <f t="shared" si="2"/>
        <v>74215</v>
      </c>
      <c r="G25" s="276">
        <v>73261</v>
      </c>
      <c r="H25" s="276">
        <v>954</v>
      </c>
      <c r="I25" s="276">
        <v>57615</v>
      </c>
      <c r="J25" s="276">
        <v>38420.053</v>
      </c>
      <c r="K25" s="279" t="s">
        <v>16</v>
      </c>
      <c r="L25" s="276">
        <v>223832.88</v>
      </c>
      <c r="M25" s="276">
        <v>326870.72700000001</v>
      </c>
      <c r="N25" s="193">
        <v>311824.30900000001</v>
      </c>
      <c r="O25" s="193">
        <v>102903.39</v>
      </c>
      <c r="P25" s="275">
        <v>12951.623</v>
      </c>
      <c r="Q25" s="275">
        <v>217272.90299999999</v>
      </c>
      <c r="R25" s="270"/>
      <c r="S25" s="270"/>
      <c r="T25" s="270"/>
      <c r="U25" s="269"/>
    </row>
    <row r="26" spans="1:21" s="213" customFormat="1" ht="9" customHeight="1">
      <c r="A26" s="277" t="s">
        <v>17</v>
      </c>
      <c r="B26" s="278">
        <v>111</v>
      </c>
      <c r="C26" s="276"/>
      <c r="D26" s="276">
        <f t="shared" si="1"/>
        <v>1420</v>
      </c>
      <c r="E26" s="276"/>
      <c r="F26" s="276">
        <f t="shared" si="2"/>
        <v>1187</v>
      </c>
      <c r="G26" s="276">
        <v>1060</v>
      </c>
      <c r="H26" s="276">
        <v>127</v>
      </c>
      <c r="I26" s="276">
        <v>233</v>
      </c>
      <c r="J26" s="276">
        <v>107.086</v>
      </c>
      <c r="K26" s="277" t="s">
        <v>17</v>
      </c>
      <c r="L26" s="276">
        <v>237.155</v>
      </c>
      <c r="M26" s="276">
        <v>572.63</v>
      </c>
      <c r="N26" s="193">
        <v>568.73800000000006</v>
      </c>
      <c r="O26" s="193">
        <v>335.58</v>
      </c>
      <c r="P26" s="275">
        <v>7.47</v>
      </c>
      <c r="Q26" s="275">
        <v>189.12100000000001</v>
      </c>
      <c r="R26" s="270"/>
      <c r="S26" s="270"/>
      <c r="T26" s="270"/>
      <c r="U26" s="269"/>
    </row>
    <row r="27" spans="1:21" s="213" customFormat="1" ht="9" customHeight="1">
      <c r="A27" s="277" t="s">
        <v>18</v>
      </c>
      <c r="B27" s="278">
        <v>450</v>
      </c>
      <c r="C27" s="276"/>
      <c r="D27" s="276">
        <f t="shared" si="1"/>
        <v>5348</v>
      </c>
      <c r="E27" s="276"/>
      <c r="F27" s="276">
        <f t="shared" si="2"/>
        <v>4625</v>
      </c>
      <c r="G27" s="276">
        <v>4181</v>
      </c>
      <c r="H27" s="276">
        <v>444</v>
      </c>
      <c r="I27" s="276">
        <v>723</v>
      </c>
      <c r="J27" s="276">
        <v>405.95699999999999</v>
      </c>
      <c r="K27" s="277" t="s">
        <v>18</v>
      </c>
      <c r="L27" s="276">
        <v>1417.979</v>
      </c>
      <c r="M27" s="276">
        <v>2798.9769999999999</v>
      </c>
      <c r="N27" s="193">
        <v>2780.846</v>
      </c>
      <c r="O27" s="193">
        <v>1382.65</v>
      </c>
      <c r="P27" s="275">
        <v>-20.120999999999999</v>
      </c>
      <c r="Q27" s="275">
        <v>685.40700000000004</v>
      </c>
      <c r="R27" s="270"/>
      <c r="S27" s="270"/>
      <c r="T27" s="270"/>
      <c r="U27" s="269"/>
    </row>
    <row r="28" spans="1:21" s="213" customFormat="1" ht="9" customHeight="1">
      <c r="A28" s="273" t="s">
        <v>19</v>
      </c>
      <c r="B28" s="274">
        <v>231</v>
      </c>
      <c r="C28" s="272"/>
      <c r="D28" s="272">
        <f t="shared" si="1"/>
        <v>2606</v>
      </c>
      <c r="E28" s="272"/>
      <c r="F28" s="272">
        <f t="shared" si="2"/>
        <v>2327</v>
      </c>
      <c r="G28" s="272">
        <v>2116</v>
      </c>
      <c r="H28" s="272">
        <v>211</v>
      </c>
      <c r="I28" s="272">
        <v>279</v>
      </c>
      <c r="J28" s="272">
        <v>175.999</v>
      </c>
      <c r="K28" s="273" t="s">
        <v>19</v>
      </c>
      <c r="L28" s="272">
        <v>461.41699999999997</v>
      </c>
      <c r="M28" s="272">
        <v>1162.9280000000001</v>
      </c>
      <c r="N28" s="195">
        <v>1152.4359999999999</v>
      </c>
      <c r="O28" s="195">
        <v>703.12599999999998</v>
      </c>
      <c r="P28" s="271">
        <v>-22.231000000000002</v>
      </c>
      <c r="Q28" s="271">
        <v>299.80399999999997</v>
      </c>
      <c r="R28" s="270"/>
      <c r="S28" s="270"/>
      <c r="T28" s="270"/>
      <c r="U28" s="269"/>
    </row>
    <row r="29" spans="1:21" s="213" customFormat="1" ht="9" customHeight="1">
      <c r="A29" s="277" t="s">
        <v>20</v>
      </c>
      <c r="B29" s="278">
        <v>274</v>
      </c>
      <c r="C29" s="276"/>
      <c r="D29" s="276">
        <f t="shared" si="1"/>
        <v>2019</v>
      </c>
      <c r="E29" s="276"/>
      <c r="F29" s="276">
        <f t="shared" si="2"/>
        <v>1721</v>
      </c>
      <c r="G29" s="276">
        <v>1439</v>
      </c>
      <c r="H29" s="276">
        <v>282</v>
      </c>
      <c r="I29" s="276">
        <v>298</v>
      </c>
      <c r="J29" s="276">
        <v>138.452</v>
      </c>
      <c r="K29" s="277" t="s">
        <v>20</v>
      </c>
      <c r="L29" s="276">
        <v>467.00200000000001</v>
      </c>
      <c r="M29" s="276">
        <v>940.91700000000003</v>
      </c>
      <c r="N29" s="193">
        <v>938.98400000000004</v>
      </c>
      <c r="O29" s="193">
        <v>478.096</v>
      </c>
      <c r="P29" s="275">
        <v>-10.084</v>
      </c>
      <c r="Q29" s="275">
        <v>142.30000000000001</v>
      </c>
      <c r="R29" s="270"/>
      <c r="S29" s="270"/>
      <c r="T29" s="270"/>
      <c r="U29" s="269"/>
    </row>
    <row r="30" spans="1:21" s="213" customFormat="1" ht="9" customHeight="1">
      <c r="A30" s="277" t="s">
        <v>21</v>
      </c>
      <c r="B30" s="278">
        <v>582</v>
      </c>
      <c r="C30" s="276"/>
      <c r="D30" s="276">
        <f t="shared" si="1"/>
        <v>20314</v>
      </c>
      <c r="E30" s="276"/>
      <c r="F30" s="276">
        <f t="shared" si="2"/>
        <v>11129</v>
      </c>
      <c r="G30" s="276">
        <v>10068</v>
      </c>
      <c r="H30" s="276">
        <v>1061</v>
      </c>
      <c r="I30" s="276">
        <v>9185</v>
      </c>
      <c r="J30" s="276">
        <v>1518.8869999999999</v>
      </c>
      <c r="K30" s="277" t="s">
        <v>21</v>
      </c>
      <c r="L30" s="276">
        <v>22457.812999999998</v>
      </c>
      <c r="M30" s="276">
        <v>26924.324000000001</v>
      </c>
      <c r="N30" s="193">
        <v>26853.591</v>
      </c>
      <c r="O30" s="193">
        <v>4501.4380000000001</v>
      </c>
      <c r="P30" s="275">
        <v>1037.777</v>
      </c>
      <c r="Q30" s="275">
        <v>9683.7659999999996</v>
      </c>
      <c r="R30" s="270"/>
      <c r="S30" s="270"/>
      <c r="T30" s="270"/>
      <c r="U30" s="269"/>
    </row>
    <row r="31" spans="1:21" s="213" customFormat="1" ht="9" customHeight="1">
      <c r="A31" s="277" t="s">
        <v>22</v>
      </c>
      <c r="B31" s="278">
        <v>762</v>
      </c>
      <c r="C31" s="276"/>
      <c r="D31" s="276">
        <f t="shared" si="1"/>
        <v>9388</v>
      </c>
      <c r="E31" s="276"/>
      <c r="F31" s="276">
        <f t="shared" si="2"/>
        <v>5901</v>
      </c>
      <c r="G31" s="276">
        <v>5216</v>
      </c>
      <c r="H31" s="276">
        <v>685</v>
      </c>
      <c r="I31" s="276">
        <v>3487</v>
      </c>
      <c r="J31" s="276">
        <v>486.178</v>
      </c>
      <c r="K31" s="277" t="s">
        <v>22</v>
      </c>
      <c r="L31" s="276">
        <v>3808.386</v>
      </c>
      <c r="M31" s="276">
        <v>6866.4880000000003</v>
      </c>
      <c r="N31" s="193">
        <v>6677.875</v>
      </c>
      <c r="O31" s="193">
        <v>3059.1419999999998</v>
      </c>
      <c r="P31" s="275">
        <v>-43.274000000000001</v>
      </c>
      <c r="Q31" s="275">
        <v>1441.9780000000001</v>
      </c>
      <c r="R31" s="270"/>
      <c r="S31" s="270"/>
      <c r="T31" s="270"/>
      <c r="U31" s="269"/>
    </row>
    <row r="32" spans="1:21" s="213" customFormat="1" ht="9" customHeight="1">
      <c r="A32" s="273" t="s">
        <v>23</v>
      </c>
      <c r="B32" s="274">
        <v>410</v>
      </c>
      <c r="C32" s="272"/>
      <c r="D32" s="272">
        <f t="shared" si="1"/>
        <v>4594</v>
      </c>
      <c r="E32" s="272"/>
      <c r="F32" s="272">
        <f t="shared" si="2"/>
        <v>4030</v>
      </c>
      <c r="G32" s="272">
        <v>3524</v>
      </c>
      <c r="H32" s="272">
        <v>506</v>
      </c>
      <c r="I32" s="272">
        <v>564</v>
      </c>
      <c r="J32" s="272">
        <v>295.07400000000001</v>
      </c>
      <c r="K32" s="273" t="s">
        <v>23</v>
      </c>
      <c r="L32" s="272">
        <v>833.91300000000001</v>
      </c>
      <c r="M32" s="272">
        <v>1890.203</v>
      </c>
      <c r="N32" s="195">
        <v>1900.8969999999999</v>
      </c>
      <c r="O32" s="195">
        <v>1078.8499999999999</v>
      </c>
      <c r="P32" s="271">
        <v>9.35</v>
      </c>
      <c r="Q32" s="271">
        <v>1493.037</v>
      </c>
      <c r="R32" s="270"/>
      <c r="S32" s="270"/>
      <c r="T32" s="270"/>
      <c r="U32" s="269"/>
    </row>
    <row r="33" spans="1:21" s="213" customFormat="1" ht="9" customHeight="1">
      <c r="A33" s="277" t="s">
        <v>24</v>
      </c>
      <c r="B33" s="278">
        <v>157</v>
      </c>
      <c r="C33" s="276"/>
      <c r="D33" s="276">
        <f t="shared" si="1"/>
        <v>2937</v>
      </c>
      <c r="E33" s="276"/>
      <c r="F33" s="276">
        <f t="shared" si="2"/>
        <v>2012</v>
      </c>
      <c r="G33" s="276">
        <v>1843</v>
      </c>
      <c r="H33" s="276">
        <v>169</v>
      </c>
      <c r="I33" s="276">
        <v>925</v>
      </c>
      <c r="J33" s="276">
        <v>199.39400000000001</v>
      </c>
      <c r="K33" s="277" t="s">
        <v>24</v>
      </c>
      <c r="L33" s="276">
        <v>1045.203</v>
      </c>
      <c r="M33" s="276">
        <v>2010.7539999999999</v>
      </c>
      <c r="N33" s="193">
        <v>1999.297</v>
      </c>
      <c r="O33" s="193">
        <v>967.58100000000002</v>
      </c>
      <c r="P33" s="269">
        <v>102.902</v>
      </c>
      <c r="Q33" s="275">
        <v>1276.8440000000001</v>
      </c>
      <c r="R33" s="270"/>
      <c r="S33" s="270"/>
      <c r="T33" s="270"/>
      <c r="U33" s="269"/>
    </row>
    <row r="34" spans="1:21" s="213" customFormat="1" ht="9" customHeight="1">
      <c r="A34" s="277" t="s">
        <v>25</v>
      </c>
      <c r="B34" s="278">
        <v>97</v>
      </c>
      <c r="C34" s="276"/>
      <c r="D34" s="276">
        <f t="shared" si="1"/>
        <v>839</v>
      </c>
      <c r="E34" s="276"/>
      <c r="F34" s="276">
        <f t="shared" si="2"/>
        <v>665</v>
      </c>
      <c r="G34" s="276">
        <v>574</v>
      </c>
      <c r="H34" s="276">
        <v>91</v>
      </c>
      <c r="I34" s="276">
        <v>174</v>
      </c>
      <c r="J34" s="276">
        <v>59.070999999999998</v>
      </c>
      <c r="K34" s="277" t="s">
        <v>25</v>
      </c>
      <c r="L34" s="276">
        <v>158.40199999999999</v>
      </c>
      <c r="M34" s="276">
        <v>360.27100000000002</v>
      </c>
      <c r="N34" s="193">
        <v>356.01400000000001</v>
      </c>
      <c r="O34" s="193">
        <v>201.97200000000001</v>
      </c>
      <c r="P34" s="275">
        <v>-12.015000000000001</v>
      </c>
      <c r="Q34" s="275">
        <v>93.918000000000006</v>
      </c>
      <c r="R34" s="270"/>
      <c r="S34" s="270"/>
      <c r="T34" s="270"/>
      <c r="U34" s="269"/>
    </row>
    <row r="35" spans="1:21" s="213" customFormat="1" ht="9" customHeight="1">
      <c r="A35" s="277" t="s">
        <v>26</v>
      </c>
      <c r="B35" s="278">
        <v>306</v>
      </c>
      <c r="C35" s="276"/>
      <c r="D35" s="276">
        <f t="shared" si="1"/>
        <v>16544</v>
      </c>
      <c r="E35" s="276"/>
      <c r="F35" s="276">
        <f t="shared" si="2"/>
        <v>9201</v>
      </c>
      <c r="G35" s="276">
        <v>8940</v>
      </c>
      <c r="H35" s="276">
        <v>261</v>
      </c>
      <c r="I35" s="276">
        <v>7343</v>
      </c>
      <c r="J35" s="276">
        <v>2428.654</v>
      </c>
      <c r="K35" s="277" t="s">
        <v>26</v>
      </c>
      <c r="L35" s="276">
        <v>28830.69</v>
      </c>
      <c r="M35" s="276">
        <v>43611.036</v>
      </c>
      <c r="N35" s="193">
        <v>41193.057999999997</v>
      </c>
      <c r="O35" s="193">
        <v>14816.584000000001</v>
      </c>
      <c r="P35" s="275">
        <v>5841.585</v>
      </c>
      <c r="Q35" s="275">
        <v>38969.938000000002</v>
      </c>
      <c r="R35" s="270"/>
      <c r="S35" s="270"/>
      <c r="T35" s="270"/>
      <c r="U35" s="269"/>
    </row>
    <row r="36" spans="1:21" s="213" customFormat="1" ht="9" customHeight="1">
      <c r="A36" s="273" t="s">
        <v>27</v>
      </c>
      <c r="B36" s="274">
        <v>359</v>
      </c>
      <c r="C36" s="272"/>
      <c r="D36" s="272">
        <f t="shared" si="1"/>
        <v>3057</v>
      </c>
      <c r="E36" s="272"/>
      <c r="F36" s="272">
        <f t="shared" si="2"/>
        <v>2562</v>
      </c>
      <c r="G36" s="272">
        <v>2060</v>
      </c>
      <c r="H36" s="272">
        <v>502</v>
      </c>
      <c r="I36" s="272">
        <v>495</v>
      </c>
      <c r="J36" s="272">
        <v>206.48400000000001</v>
      </c>
      <c r="K36" s="273" t="s">
        <v>27</v>
      </c>
      <c r="L36" s="272">
        <v>314.18799999999999</v>
      </c>
      <c r="M36" s="272">
        <v>846.50599999999997</v>
      </c>
      <c r="N36" s="195">
        <v>837.40099999999995</v>
      </c>
      <c r="O36" s="195">
        <v>533.84500000000003</v>
      </c>
      <c r="P36" s="271">
        <v>29.798999999999999</v>
      </c>
      <c r="Q36" s="271">
        <v>355.73</v>
      </c>
      <c r="R36" s="270"/>
      <c r="S36" s="270"/>
      <c r="T36" s="270"/>
      <c r="U36" s="269"/>
    </row>
    <row r="37" spans="1:21" s="213" customFormat="1" ht="9" customHeight="1">
      <c r="A37" s="277" t="s">
        <v>28</v>
      </c>
      <c r="B37" s="278">
        <v>420</v>
      </c>
      <c r="C37" s="276"/>
      <c r="D37" s="276">
        <f t="shared" si="1"/>
        <v>6823</v>
      </c>
      <c r="E37" s="276"/>
      <c r="F37" s="276">
        <f t="shared" si="2"/>
        <v>5642</v>
      </c>
      <c r="G37" s="276">
        <v>5165</v>
      </c>
      <c r="H37" s="276">
        <v>477</v>
      </c>
      <c r="I37" s="276">
        <v>1181</v>
      </c>
      <c r="J37" s="276">
        <v>956.12900000000002</v>
      </c>
      <c r="K37" s="277" t="s">
        <v>28</v>
      </c>
      <c r="L37" s="276">
        <v>19493.125</v>
      </c>
      <c r="M37" s="276">
        <v>20783.925999999999</v>
      </c>
      <c r="N37" s="193">
        <v>17539.234</v>
      </c>
      <c r="O37" s="193">
        <v>1648.2190000000001</v>
      </c>
      <c r="P37" s="275">
        <v>443.745</v>
      </c>
      <c r="Q37" s="275">
        <v>5584.5609999999997</v>
      </c>
      <c r="R37" s="270"/>
      <c r="S37" s="270"/>
      <c r="T37" s="270"/>
      <c r="U37" s="269"/>
    </row>
    <row r="38" spans="1:21" s="213" customFormat="1" ht="9" customHeight="1">
      <c r="A38" s="277" t="s">
        <v>167</v>
      </c>
      <c r="B38" s="278">
        <v>173</v>
      </c>
      <c r="C38" s="276"/>
      <c r="D38" s="276">
        <f t="shared" si="1"/>
        <v>7425</v>
      </c>
      <c r="E38" s="276"/>
      <c r="F38" s="276">
        <f t="shared" si="2"/>
        <v>4674</v>
      </c>
      <c r="G38" s="276">
        <v>4486</v>
      </c>
      <c r="H38" s="276">
        <v>188</v>
      </c>
      <c r="I38" s="276">
        <v>2751</v>
      </c>
      <c r="J38" s="276">
        <v>915.63300000000004</v>
      </c>
      <c r="K38" s="277" t="s">
        <v>167</v>
      </c>
      <c r="L38" s="276">
        <v>14429.282999999999</v>
      </c>
      <c r="M38" s="276">
        <v>19125.810000000001</v>
      </c>
      <c r="N38" s="193">
        <v>16811.328000000001</v>
      </c>
      <c r="O38" s="193">
        <v>4698.1819999999998</v>
      </c>
      <c r="P38" s="275">
        <v>303.38200000000001</v>
      </c>
      <c r="Q38" s="275">
        <v>4752.4650000000001</v>
      </c>
      <c r="R38" s="270"/>
      <c r="S38" s="270"/>
      <c r="T38" s="270"/>
      <c r="U38" s="269"/>
    </row>
    <row r="39" spans="1:21" s="213" customFormat="1" ht="9" customHeight="1">
      <c r="A39" s="277" t="s">
        <v>30</v>
      </c>
      <c r="B39" s="278">
        <v>149</v>
      </c>
      <c r="C39" s="276"/>
      <c r="D39" s="276">
        <f t="shared" si="1"/>
        <v>2764</v>
      </c>
      <c r="E39" s="276"/>
      <c r="F39" s="276">
        <f t="shared" si="2"/>
        <v>2202</v>
      </c>
      <c r="G39" s="276">
        <v>2087</v>
      </c>
      <c r="H39" s="276">
        <v>115</v>
      </c>
      <c r="I39" s="276">
        <v>562</v>
      </c>
      <c r="J39" s="276">
        <v>198.416</v>
      </c>
      <c r="K39" s="277" t="s">
        <v>30</v>
      </c>
      <c r="L39" s="276">
        <v>586.41899999999998</v>
      </c>
      <c r="M39" s="276">
        <v>1373.4570000000001</v>
      </c>
      <c r="N39" s="193">
        <v>1368.164</v>
      </c>
      <c r="O39" s="193">
        <v>793.23</v>
      </c>
      <c r="P39" s="275">
        <v>-9.8670000000000009</v>
      </c>
      <c r="Q39" s="275">
        <v>371.577</v>
      </c>
      <c r="R39" s="270"/>
      <c r="S39" s="270"/>
      <c r="T39" s="270"/>
      <c r="U39" s="269"/>
    </row>
    <row r="40" spans="1:21" s="213" customFormat="1" ht="9" customHeight="1">
      <c r="A40" s="273" t="s">
        <v>31</v>
      </c>
      <c r="B40" s="274">
        <v>182</v>
      </c>
      <c r="C40" s="272"/>
      <c r="D40" s="272">
        <f t="shared" si="1"/>
        <v>2395</v>
      </c>
      <c r="E40" s="272"/>
      <c r="F40" s="272">
        <f t="shared" si="2"/>
        <v>2039</v>
      </c>
      <c r="G40" s="272">
        <v>1876</v>
      </c>
      <c r="H40" s="272">
        <v>163</v>
      </c>
      <c r="I40" s="272">
        <v>356</v>
      </c>
      <c r="J40" s="272">
        <v>160.01</v>
      </c>
      <c r="K40" s="273" t="s">
        <v>31</v>
      </c>
      <c r="L40" s="272">
        <v>701.26300000000003</v>
      </c>
      <c r="M40" s="272">
        <v>1566.7049999999999</v>
      </c>
      <c r="N40" s="195">
        <v>1558.002</v>
      </c>
      <c r="O40" s="195">
        <v>865.904</v>
      </c>
      <c r="P40" s="271">
        <v>2.0750000000000002</v>
      </c>
      <c r="Q40" s="271">
        <v>301.19900000000001</v>
      </c>
      <c r="R40" s="270"/>
      <c r="S40" s="270"/>
      <c r="T40" s="270"/>
      <c r="U40" s="269"/>
    </row>
    <row r="41" spans="1:21" s="213" customFormat="1" ht="9" customHeight="1">
      <c r="A41" s="277" t="s">
        <v>32</v>
      </c>
      <c r="B41" s="278">
        <v>205</v>
      </c>
      <c r="C41" s="276"/>
      <c r="D41" s="276">
        <f t="shared" si="1"/>
        <v>5137</v>
      </c>
      <c r="E41" s="276"/>
      <c r="F41" s="276">
        <f t="shared" si="2"/>
        <v>3962</v>
      </c>
      <c r="G41" s="276">
        <v>3810</v>
      </c>
      <c r="H41" s="276">
        <v>152</v>
      </c>
      <c r="I41" s="276">
        <v>1175</v>
      </c>
      <c r="J41" s="276">
        <v>738.81399999999996</v>
      </c>
      <c r="K41" s="277" t="s">
        <v>32</v>
      </c>
      <c r="L41" s="276">
        <v>9077.9760000000006</v>
      </c>
      <c r="M41" s="276">
        <v>9779.3829999999998</v>
      </c>
      <c r="N41" s="193">
        <v>8646.1610000000001</v>
      </c>
      <c r="O41" s="193">
        <v>707.81100000000004</v>
      </c>
      <c r="P41" s="275">
        <v>172.101</v>
      </c>
      <c r="Q41" s="275">
        <v>3290.5819999999999</v>
      </c>
      <c r="R41" s="270"/>
      <c r="S41" s="270"/>
      <c r="T41" s="270"/>
      <c r="U41" s="269"/>
    </row>
    <row r="42" spans="1:21" s="213" customFormat="1" ht="9" customHeight="1">
      <c r="A42" s="277" t="s">
        <v>33</v>
      </c>
      <c r="B42" s="278">
        <v>289</v>
      </c>
      <c r="C42" s="276"/>
      <c r="D42" s="276">
        <f t="shared" si="1"/>
        <v>4953</v>
      </c>
      <c r="E42" s="276"/>
      <c r="F42" s="276">
        <f t="shared" si="2"/>
        <v>3756</v>
      </c>
      <c r="G42" s="276">
        <v>3517</v>
      </c>
      <c r="H42" s="276">
        <v>239</v>
      </c>
      <c r="I42" s="276">
        <v>1197</v>
      </c>
      <c r="J42" s="276">
        <v>328.84699999999998</v>
      </c>
      <c r="K42" s="277" t="s">
        <v>33</v>
      </c>
      <c r="L42" s="276">
        <v>761.46299999999997</v>
      </c>
      <c r="M42" s="276">
        <v>1749.5250000000001</v>
      </c>
      <c r="N42" s="193">
        <v>1751.4960000000001</v>
      </c>
      <c r="O42" s="193">
        <v>998.28200000000004</v>
      </c>
      <c r="P42" s="275">
        <v>-196.209</v>
      </c>
      <c r="Q42" s="275">
        <v>580.22199999999998</v>
      </c>
      <c r="R42" s="270"/>
      <c r="S42" s="270"/>
      <c r="T42" s="270"/>
      <c r="U42" s="269"/>
    </row>
    <row r="43" spans="1:21" s="213" customFormat="1" ht="9" customHeight="1">
      <c r="A43" s="277" t="s">
        <v>34</v>
      </c>
      <c r="B43" s="278">
        <v>166</v>
      </c>
      <c r="C43" s="276"/>
      <c r="D43" s="276">
        <f t="shared" si="1"/>
        <v>2906</v>
      </c>
      <c r="E43" s="276"/>
      <c r="F43" s="276">
        <f t="shared" si="2"/>
        <v>2243</v>
      </c>
      <c r="G43" s="276">
        <v>2058</v>
      </c>
      <c r="H43" s="276">
        <v>185</v>
      </c>
      <c r="I43" s="276">
        <v>663</v>
      </c>
      <c r="J43" s="276">
        <v>421.73599999999999</v>
      </c>
      <c r="K43" s="277" t="s">
        <v>34</v>
      </c>
      <c r="L43" s="276">
        <v>499.19400000000002</v>
      </c>
      <c r="M43" s="276">
        <v>1330.8050000000001</v>
      </c>
      <c r="N43" s="193">
        <v>1328.8119999999999</v>
      </c>
      <c r="O43" s="193">
        <v>837.726</v>
      </c>
      <c r="P43" s="275">
        <v>10.209</v>
      </c>
      <c r="Q43" s="275">
        <v>460.34800000000001</v>
      </c>
      <c r="R43" s="270"/>
      <c r="S43" s="270"/>
      <c r="T43" s="270"/>
      <c r="U43" s="269"/>
    </row>
    <row r="44" spans="1:21" s="213" customFormat="1" ht="9" customHeight="1">
      <c r="A44" s="273" t="s">
        <v>35</v>
      </c>
      <c r="B44" s="274">
        <v>307</v>
      </c>
      <c r="C44" s="272"/>
      <c r="D44" s="272">
        <f t="shared" si="1"/>
        <v>5351</v>
      </c>
      <c r="E44" s="272"/>
      <c r="F44" s="272">
        <f t="shared" si="2"/>
        <v>4080</v>
      </c>
      <c r="G44" s="272">
        <v>3815</v>
      </c>
      <c r="H44" s="272">
        <v>265</v>
      </c>
      <c r="I44" s="272">
        <v>1271</v>
      </c>
      <c r="J44" s="272">
        <v>540.31100000000004</v>
      </c>
      <c r="K44" s="273" t="s">
        <v>35</v>
      </c>
      <c r="L44" s="272">
        <v>1281.3030000000001</v>
      </c>
      <c r="M44" s="272">
        <v>2714.761</v>
      </c>
      <c r="N44" s="195">
        <v>2702.26</v>
      </c>
      <c r="O44" s="195">
        <v>1435.732</v>
      </c>
      <c r="P44" s="271">
        <v>3.17</v>
      </c>
      <c r="Q44" s="271">
        <v>808.92</v>
      </c>
      <c r="R44" s="270"/>
      <c r="S44" s="270"/>
      <c r="T44" s="270"/>
      <c r="U44" s="269"/>
    </row>
    <row r="45" spans="1:21" s="213" customFormat="1" ht="9" customHeight="1">
      <c r="A45" s="277" t="s">
        <v>36</v>
      </c>
      <c r="B45" s="278">
        <v>100</v>
      </c>
      <c r="C45" s="276"/>
      <c r="D45" s="276">
        <f t="shared" si="1"/>
        <v>821</v>
      </c>
      <c r="E45" s="276"/>
      <c r="F45" s="276">
        <f t="shared" si="2"/>
        <v>706</v>
      </c>
      <c r="G45" s="276">
        <v>623</v>
      </c>
      <c r="H45" s="276">
        <v>83</v>
      </c>
      <c r="I45" s="276">
        <v>115</v>
      </c>
      <c r="J45" s="276">
        <v>44.261000000000003</v>
      </c>
      <c r="K45" s="277" t="s">
        <v>36</v>
      </c>
      <c r="L45" s="276">
        <v>118.22499999999999</v>
      </c>
      <c r="M45" s="276">
        <v>282.142</v>
      </c>
      <c r="N45" s="193">
        <v>280.08199999999999</v>
      </c>
      <c r="O45" s="193">
        <v>163.97800000000001</v>
      </c>
      <c r="P45" s="269">
        <v>3.1739999999999999</v>
      </c>
      <c r="Q45" s="275">
        <v>95.594999999999999</v>
      </c>
      <c r="R45" s="270"/>
      <c r="S45" s="270"/>
      <c r="T45" s="270"/>
      <c r="U45" s="269"/>
    </row>
    <row r="46" spans="1:21" s="213" customFormat="1" ht="9" customHeight="1">
      <c r="A46" s="277" t="s">
        <v>37</v>
      </c>
      <c r="B46" s="278">
        <v>568</v>
      </c>
      <c r="C46" s="276"/>
      <c r="D46" s="276">
        <f t="shared" si="1"/>
        <v>8127</v>
      </c>
      <c r="E46" s="276"/>
      <c r="F46" s="276">
        <f t="shared" si="2"/>
        <v>6640</v>
      </c>
      <c r="G46" s="276">
        <v>6163</v>
      </c>
      <c r="H46" s="276">
        <v>477</v>
      </c>
      <c r="I46" s="276">
        <v>1487</v>
      </c>
      <c r="J46" s="276">
        <v>832.875</v>
      </c>
      <c r="K46" s="277" t="s">
        <v>37</v>
      </c>
      <c r="L46" s="276">
        <v>1355.402</v>
      </c>
      <c r="M46" s="276">
        <v>3493.002</v>
      </c>
      <c r="N46" s="193">
        <v>3524.2530000000002</v>
      </c>
      <c r="O46" s="193">
        <v>2185.0880000000002</v>
      </c>
      <c r="P46" s="275">
        <v>78.457999999999998</v>
      </c>
      <c r="Q46" s="275">
        <v>1223.4829999999999</v>
      </c>
      <c r="R46" s="270"/>
      <c r="S46" s="270"/>
      <c r="T46" s="270"/>
      <c r="U46" s="269"/>
    </row>
    <row r="47" spans="1:21" s="213" customFormat="1" ht="9" customHeight="1">
      <c r="A47" s="277" t="s">
        <v>38</v>
      </c>
      <c r="B47" s="278">
        <v>194</v>
      </c>
      <c r="C47" s="276"/>
      <c r="D47" s="276">
        <f t="shared" si="1"/>
        <v>4812</v>
      </c>
      <c r="E47" s="276"/>
      <c r="F47" s="276">
        <f t="shared" si="2"/>
        <v>3881</v>
      </c>
      <c r="G47" s="276">
        <v>3687</v>
      </c>
      <c r="H47" s="276">
        <v>194</v>
      </c>
      <c r="I47" s="276">
        <v>931</v>
      </c>
      <c r="J47" s="276">
        <v>844.66600000000005</v>
      </c>
      <c r="K47" s="277" t="s">
        <v>38</v>
      </c>
      <c r="L47" s="276">
        <v>54186.171999999999</v>
      </c>
      <c r="M47" s="276">
        <v>64677.87</v>
      </c>
      <c r="N47" s="193">
        <v>63588.989000000001</v>
      </c>
      <c r="O47" s="193">
        <v>10564.332</v>
      </c>
      <c r="P47" s="275">
        <v>453.42599999999999</v>
      </c>
      <c r="Q47" s="275">
        <v>4032.261</v>
      </c>
      <c r="R47" s="270"/>
      <c r="S47" s="270"/>
      <c r="T47" s="270"/>
      <c r="U47" s="269"/>
    </row>
    <row r="48" spans="1:21" s="213" customFormat="1" ht="9" customHeight="1">
      <c r="A48" s="273" t="s">
        <v>39</v>
      </c>
      <c r="B48" s="274">
        <v>133</v>
      </c>
      <c r="C48" s="272"/>
      <c r="D48" s="272">
        <f t="shared" si="1"/>
        <v>1868</v>
      </c>
      <c r="E48" s="272"/>
      <c r="F48" s="272">
        <f t="shared" si="2"/>
        <v>1725</v>
      </c>
      <c r="G48" s="272">
        <v>1624</v>
      </c>
      <c r="H48" s="272">
        <v>101</v>
      </c>
      <c r="I48" s="272">
        <v>143</v>
      </c>
      <c r="J48" s="272">
        <v>127.702</v>
      </c>
      <c r="K48" s="273" t="s">
        <v>39</v>
      </c>
      <c r="L48" s="272">
        <v>280.90699999999998</v>
      </c>
      <c r="M48" s="272">
        <v>580.87699999999995</v>
      </c>
      <c r="N48" s="195">
        <v>578.947</v>
      </c>
      <c r="O48" s="195">
        <v>302.13400000000001</v>
      </c>
      <c r="P48" s="271">
        <v>4.8280000000000003</v>
      </c>
      <c r="Q48" s="271">
        <v>199.02099999999999</v>
      </c>
      <c r="R48" s="270"/>
      <c r="S48" s="270"/>
      <c r="T48" s="270"/>
      <c r="U48" s="269"/>
    </row>
    <row r="49" spans="1:17" ht="3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268"/>
      <c r="O49" s="268"/>
      <c r="P49" s="268"/>
      <c r="Q49" s="268"/>
    </row>
    <row r="50" spans="1:17" ht="3" customHeight="1">
      <c r="A50" s="155"/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7" s="257" customFormat="1" ht="9" customHeight="1">
      <c r="A51" s="310"/>
      <c r="B51" s="162"/>
      <c r="C51" s="162"/>
      <c r="D51" s="162"/>
      <c r="E51" s="162"/>
      <c r="F51" s="162"/>
      <c r="G51" s="162"/>
      <c r="H51" s="162"/>
      <c r="I51" s="162"/>
      <c r="J51" s="162"/>
      <c r="K51" s="267" t="s">
        <v>166</v>
      </c>
      <c r="L51" s="162"/>
      <c r="M51" s="162"/>
    </row>
    <row r="52" spans="1:17" s="257" customFormat="1" ht="9" customHeight="1">
      <c r="A52" s="310"/>
      <c r="B52" s="162"/>
      <c r="C52" s="162"/>
      <c r="D52" s="162"/>
      <c r="E52" s="162"/>
      <c r="F52" s="162"/>
      <c r="G52" s="162"/>
      <c r="H52" s="162"/>
      <c r="I52" s="162"/>
      <c r="J52" s="162"/>
      <c r="K52" s="267" t="s">
        <v>165</v>
      </c>
      <c r="L52" s="162"/>
      <c r="M52" s="162"/>
    </row>
    <row r="53" spans="1:17" s="257" customFormat="1" ht="9" customHeight="1">
      <c r="A53" s="310"/>
      <c r="B53" s="162"/>
      <c r="C53" s="162"/>
      <c r="D53" s="162"/>
      <c r="E53" s="162"/>
      <c r="F53" s="162"/>
      <c r="G53" s="162"/>
      <c r="H53" s="162"/>
      <c r="I53" s="162"/>
      <c r="J53" s="162"/>
      <c r="K53" s="330" t="s">
        <v>164</v>
      </c>
      <c r="L53" s="162"/>
      <c r="M53" s="162"/>
    </row>
    <row r="54" spans="1:17" s="257" customFormat="1" ht="9" hidden="1" customHeight="1">
      <c r="A54" s="310"/>
      <c r="B54" s="162"/>
      <c r="C54" s="162"/>
      <c r="D54" s="162"/>
      <c r="E54" s="162"/>
      <c r="F54" s="162"/>
      <c r="G54" s="162"/>
      <c r="H54" s="162"/>
      <c r="I54" s="162"/>
      <c r="J54" s="162"/>
      <c r="K54" s="330"/>
      <c r="L54" s="162"/>
      <c r="M54" s="162"/>
    </row>
    <row r="55" spans="1:17" s="257" customFormat="1" ht="9" hidden="1" customHeight="1">
      <c r="A55" s="310"/>
      <c r="B55" s="162"/>
      <c r="C55" s="162"/>
      <c r="D55" s="162"/>
      <c r="E55" s="162"/>
      <c r="F55" s="162"/>
      <c r="G55" s="162"/>
      <c r="H55" s="162"/>
      <c r="I55" s="162"/>
      <c r="J55" s="162"/>
      <c r="K55" s="330"/>
      <c r="L55" s="162"/>
      <c r="M55" s="162"/>
    </row>
    <row r="56" spans="1:17" s="257" customFormat="1" ht="9" hidden="1" customHeight="1">
      <c r="A56" s="310"/>
      <c r="B56" s="162"/>
      <c r="C56" s="162"/>
      <c r="D56" s="162"/>
      <c r="E56" s="162"/>
      <c r="F56" s="162"/>
      <c r="G56" s="162"/>
      <c r="H56" s="162"/>
      <c r="I56" s="162"/>
      <c r="J56" s="162"/>
      <c r="K56" s="330"/>
      <c r="L56" s="162"/>
      <c r="M56" s="162"/>
    </row>
    <row r="57" spans="1:17" s="257" customFormat="1" ht="9" hidden="1" customHeight="1">
      <c r="A57" s="310"/>
      <c r="B57" s="162"/>
      <c r="C57" s="162"/>
      <c r="D57" s="162"/>
      <c r="E57" s="162"/>
      <c r="F57" s="162"/>
      <c r="G57" s="162"/>
      <c r="H57" s="162"/>
      <c r="I57" s="162"/>
      <c r="J57" s="162"/>
      <c r="K57" s="330"/>
      <c r="L57" s="162"/>
      <c r="M57" s="162"/>
    </row>
    <row r="58" spans="1:17" s="257" customFormat="1" ht="9" hidden="1" customHeight="1">
      <c r="A58" s="310"/>
      <c r="B58" s="162"/>
      <c r="C58" s="162"/>
      <c r="D58" s="162"/>
      <c r="E58" s="162"/>
      <c r="F58" s="162"/>
      <c r="G58" s="162"/>
      <c r="H58" s="162"/>
      <c r="I58" s="162"/>
      <c r="J58" s="162"/>
      <c r="K58" s="330"/>
      <c r="L58" s="162"/>
      <c r="M58" s="162"/>
    </row>
    <row r="59" spans="1:17" s="257" customFormat="1" ht="9" hidden="1" customHeight="1">
      <c r="A59" s="310"/>
      <c r="B59" s="162"/>
      <c r="C59" s="162"/>
      <c r="D59" s="162"/>
      <c r="E59" s="162"/>
      <c r="F59" s="162"/>
      <c r="G59" s="162"/>
      <c r="H59" s="162"/>
      <c r="I59" s="162"/>
      <c r="J59" s="162"/>
      <c r="K59" s="330"/>
      <c r="L59" s="162"/>
      <c r="M59" s="162"/>
    </row>
    <row r="60" spans="1:17" ht="9" hidden="1" customHeight="1">
      <c r="A60" s="310"/>
      <c r="K60" s="266"/>
    </row>
  </sheetData>
  <sheetProtection sheet="1" objects="1" scenarios="1"/>
  <mergeCells count="11">
    <mergeCell ref="A7:A12"/>
    <mergeCell ref="B7:B10"/>
    <mergeCell ref="J7:J12"/>
    <mergeCell ref="K7:K12"/>
    <mergeCell ref="L7:L12"/>
    <mergeCell ref="O7:O12"/>
    <mergeCell ref="F8:H8"/>
    <mergeCell ref="I8:I12"/>
    <mergeCell ref="G9:G12"/>
    <mergeCell ref="H9:H12"/>
    <mergeCell ref="M7:M12"/>
  </mergeCells>
  <hyperlinks>
    <hyperlink ref="Q1" location="Índice!A1" display="Cuadro 15.1"/>
  </hyperlinks>
  <printOptions gridLinesSet="0"/>
  <pageMargins left="0.74803149606299213" right="0.70866141732283472" top="0.70866141732283472" bottom="0.6692913385826772" header="0.51181102362204722" footer="0.51181102362204722"/>
  <pageSetup orientation="portrait" r:id="rId1"/>
  <headerFooter scaleWithDoc="0" alignWithMargins="0">
    <oddHeader>&amp;L&amp;"Arial,Normal"&amp;10&amp;K000080INEGI. Anuario estadístico y geográfico por entidad federativa 2019.</oddHead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9"/>
  <sheetViews>
    <sheetView showGridLines="0" showRowColHeaders="0" zoomScale="130" zoomScaleNormal="130" workbookViewId="0">
      <pane xSplit="1" ySplit="6" topLeftCell="B7" activePane="bottomRight" state="frozen"/>
      <selection activeCell="A873" sqref="A873:A876"/>
      <selection pane="topRight" activeCell="A873" sqref="A873:A876"/>
      <selection pane="bottomLeft" activeCell="A873" sqref="A873:A876"/>
      <selection pane="bottomRight"/>
    </sheetView>
  </sheetViews>
  <sheetFormatPr baseColWidth="10" defaultColWidth="0" defaultRowHeight="13.7" customHeight="1" zeroHeight="1"/>
  <cols>
    <col min="1" max="1" width="17.5" style="154" customWidth="1"/>
    <col min="2" max="2" width="6.5" style="154" customWidth="1"/>
    <col min="3" max="7" width="11" style="154" customWidth="1"/>
    <col min="8" max="8" width="0.75" style="154" customWidth="1"/>
    <col min="9" max="15" width="15.375" style="154" hidden="1" customWidth="1"/>
    <col min="16" max="16384" width="10" style="154" hidden="1"/>
  </cols>
  <sheetData>
    <row r="1" spans="1:26" s="151" customFormat="1" ht="12" customHeight="1">
      <c r="A1" s="148" t="s">
        <v>101</v>
      </c>
      <c r="B1" s="149"/>
      <c r="C1" s="149"/>
      <c r="D1" s="149"/>
      <c r="E1" s="149"/>
      <c r="F1" s="149"/>
      <c r="G1" s="3" t="s">
        <v>102</v>
      </c>
      <c r="H1" s="150"/>
    </row>
    <row r="2" spans="1:26" s="151" customFormat="1" ht="12" customHeight="1">
      <c r="A2" s="150" t="s">
        <v>103</v>
      </c>
      <c r="B2" s="149"/>
      <c r="C2" s="149"/>
      <c r="D2" s="149"/>
      <c r="E2" s="149"/>
      <c r="F2" s="149"/>
      <c r="G2" s="152"/>
      <c r="H2" s="148"/>
    </row>
    <row r="3" spans="1:26" ht="3" customHeight="1">
      <c r="A3" s="153"/>
      <c r="B3" s="153"/>
      <c r="C3" s="153"/>
      <c r="D3" s="153"/>
      <c r="E3" s="153"/>
      <c r="F3" s="153"/>
      <c r="G3" s="153"/>
    </row>
    <row r="4" spans="1:26" ht="3" customHeight="1">
      <c r="A4" s="155"/>
      <c r="B4" s="156"/>
      <c r="C4" s="156"/>
      <c r="D4" s="156"/>
      <c r="E4" s="156"/>
      <c r="F4" s="156"/>
      <c r="G4" s="156"/>
    </row>
    <row r="5" spans="1:26" s="162" customFormat="1" ht="9.9499999999999993" customHeight="1">
      <c r="A5" s="157" t="s">
        <v>4</v>
      </c>
      <c r="B5" s="158" t="s">
        <v>54</v>
      </c>
      <c r="C5" s="158" t="s">
        <v>104</v>
      </c>
      <c r="D5" s="158" t="s">
        <v>105</v>
      </c>
      <c r="E5" s="158" t="s">
        <v>106</v>
      </c>
      <c r="F5" s="159" t="s">
        <v>107</v>
      </c>
      <c r="G5" s="159" t="s">
        <v>108</v>
      </c>
      <c r="H5" s="160"/>
      <c r="I5" s="160"/>
      <c r="J5" s="160"/>
      <c r="K5" s="160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ht="3" customHeight="1">
      <c r="A6" s="153"/>
      <c r="B6" s="163"/>
      <c r="C6" s="163"/>
      <c r="D6" s="163"/>
      <c r="E6" s="163"/>
      <c r="F6" s="163"/>
      <c r="G6" s="163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</row>
    <row r="7" spans="1:26" ht="3" customHeight="1">
      <c r="A7" s="155"/>
      <c r="B7" s="155"/>
      <c r="C7" s="155"/>
      <c r="D7" s="165"/>
      <c r="E7" s="165"/>
      <c r="F7" s="165"/>
      <c r="G7" s="165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</row>
    <row r="8" spans="1:26" s="168" customFormat="1" ht="9" customHeight="1">
      <c r="A8" s="166">
        <v>1995</v>
      </c>
      <c r="B8" s="167"/>
    </row>
    <row r="9" spans="1:26" s="168" customFormat="1" ht="9" customHeight="1">
      <c r="A9" s="166" t="s">
        <v>7</v>
      </c>
      <c r="B9" s="169">
        <f t="shared" ref="B9:G9" si="0">SUM(B11:B42)</f>
        <v>32947</v>
      </c>
      <c r="C9" s="169">
        <f t="shared" si="0"/>
        <v>1764</v>
      </c>
      <c r="D9" s="169">
        <f t="shared" si="0"/>
        <v>259</v>
      </c>
      <c r="E9" s="169">
        <f t="shared" si="0"/>
        <v>5327</v>
      </c>
      <c r="F9" s="169">
        <f t="shared" si="0"/>
        <v>25288</v>
      </c>
      <c r="G9" s="169">
        <f t="shared" si="0"/>
        <v>309</v>
      </c>
    </row>
    <row r="10" spans="1:26" s="168" customFormat="1" ht="3.95" customHeight="1">
      <c r="A10" s="166"/>
      <c r="B10" s="169"/>
      <c r="C10" s="169"/>
      <c r="D10" s="169"/>
      <c r="E10" s="169"/>
      <c r="F10" s="169"/>
      <c r="G10" s="169"/>
    </row>
    <row r="11" spans="1:26" s="168" customFormat="1" ht="9" customHeight="1">
      <c r="A11" s="170" t="s">
        <v>8</v>
      </c>
      <c r="B11" s="171">
        <f t="shared" ref="B11:B42" si="1">SUM(C11:G11)</f>
        <v>380</v>
      </c>
      <c r="C11" s="171">
        <v>12</v>
      </c>
      <c r="D11" s="171">
        <v>7</v>
      </c>
      <c r="E11" s="171">
        <v>61</v>
      </c>
      <c r="F11" s="171">
        <v>297</v>
      </c>
      <c r="G11" s="171">
        <v>3</v>
      </c>
    </row>
    <row r="12" spans="1:26" s="168" customFormat="1" ht="9" customHeight="1">
      <c r="A12" s="170" t="s">
        <v>9</v>
      </c>
      <c r="B12" s="171">
        <f t="shared" si="1"/>
        <v>1309</v>
      </c>
      <c r="C12" s="171">
        <v>41</v>
      </c>
      <c r="D12" s="172">
        <v>20</v>
      </c>
      <c r="E12" s="172">
        <v>30</v>
      </c>
      <c r="F12" s="172">
        <v>1210</v>
      </c>
      <c r="G12" s="172">
        <v>8</v>
      </c>
    </row>
    <row r="13" spans="1:26" s="168" customFormat="1" ht="9" customHeight="1">
      <c r="A13" s="170" t="s">
        <v>10</v>
      </c>
      <c r="B13" s="171">
        <f t="shared" si="1"/>
        <v>544</v>
      </c>
      <c r="C13" s="171">
        <v>21</v>
      </c>
      <c r="D13" s="172">
        <v>4</v>
      </c>
      <c r="E13" s="172">
        <v>44</v>
      </c>
      <c r="F13" s="172">
        <v>472</v>
      </c>
      <c r="G13" s="172">
        <v>3</v>
      </c>
    </row>
    <row r="14" spans="1:26" s="168" customFormat="1" ht="9" customHeight="1">
      <c r="A14" s="173" t="s">
        <v>11</v>
      </c>
      <c r="B14" s="174">
        <f t="shared" si="1"/>
        <v>596</v>
      </c>
      <c r="C14" s="174">
        <v>16</v>
      </c>
      <c r="D14" s="175">
        <v>16</v>
      </c>
      <c r="E14" s="175">
        <v>16</v>
      </c>
      <c r="F14" s="175">
        <v>545</v>
      </c>
      <c r="G14" s="175">
        <v>3</v>
      </c>
    </row>
    <row r="15" spans="1:26" s="168" customFormat="1" ht="9" customHeight="1">
      <c r="A15" s="170" t="s">
        <v>12</v>
      </c>
      <c r="B15" s="171">
        <f t="shared" si="1"/>
        <v>1200</v>
      </c>
      <c r="C15" s="171">
        <v>29</v>
      </c>
      <c r="D15" s="172">
        <v>16</v>
      </c>
      <c r="E15" s="172">
        <v>102</v>
      </c>
      <c r="F15" s="172">
        <v>1027</v>
      </c>
      <c r="G15" s="172">
        <v>26</v>
      </c>
    </row>
    <row r="16" spans="1:26" s="168" customFormat="1" ht="9" customHeight="1">
      <c r="A16" s="170" t="s">
        <v>13</v>
      </c>
      <c r="B16" s="171">
        <f t="shared" si="1"/>
        <v>389</v>
      </c>
      <c r="C16" s="171">
        <v>16</v>
      </c>
      <c r="D16" s="172">
        <v>2</v>
      </c>
      <c r="E16" s="172">
        <v>53</v>
      </c>
      <c r="F16" s="172">
        <v>313</v>
      </c>
      <c r="G16" s="172">
        <v>5</v>
      </c>
    </row>
    <row r="17" spans="1:7" s="168" customFormat="1" ht="9" customHeight="1">
      <c r="A17" s="170" t="s">
        <v>14</v>
      </c>
      <c r="B17" s="171">
        <f t="shared" si="1"/>
        <v>636</v>
      </c>
      <c r="C17" s="171">
        <v>59</v>
      </c>
      <c r="D17" s="172">
        <v>8</v>
      </c>
      <c r="E17" s="172">
        <v>128</v>
      </c>
      <c r="F17" s="172">
        <v>437</v>
      </c>
      <c r="G17" s="172">
        <v>4</v>
      </c>
    </row>
    <row r="18" spans="1:7" s="168" customFormat="1" ht="9" customHeight="1">
      <c r="A18" s="173" t="s">
        <v>15</v>
      </c>
      <c r="B18" s="174">
        <f t="shared" si="1"/>
        <v>1247</v>
      </c>
      <c r="C18" s="174">
        <v>48</v>
      </c>
      <c r="D18" s="175">
        <v>29</v>
      </c>
      <c r="E18" s="175">
        <v>183</v>
      </c>
      <c r="F18" s="175">
        <v>981</v>
      </c>
      <c r="G18" s="175">
        <v>6</v>
      </c>
    </row>
    <row r="19" spans="1:7" s="168" customFormat="1" ht="9" customHeight="1">
      <c r="A19" s="176" t="s">
        <v>16</v>
      </c>
      <c r="B19" s="171">
        <f t="shared" si="1"/>
        <v>3911</v>
      </c>
      <c r="C19" s="171">
        <v>133</v>
      </c>
      <c r="D19" s="172">
        <v>0</v>
      </c>
      <c r="E19" s="172">
        <v>48</v>
      </c>
      <c r="F19" s="172">
        <v>3641</v>
      </c>
      <c r="G19" s="172">
        <v>89</v>
      </c>
    </row>
    <row r="20" spans="1:7" s="168" customFormat="1" ht="9" customHeight="1">
      <c r="A20" s="170" t="s">
        <v>17</v>
      </c>
      <c r="B20" s="171">
        <f t="shared" si="1"/>
        <v>958</v>
      </c>
      <c r="C20" s="171">
        <v>53</v>
      </c>
      <c r="D20" s="172">
        <v>10</v>
      </c>
      <c r="E20" s="172">
        <v>242</v>
      </c>
      <c r="F20" s="172">
        <v>649</v>
      </c>
      <c r="G20" s="172">
        <v>4</v>
      </c>
    </row>
    <row r="21" spans="1:7" s="168" customFormat="1" ht="9" customHeight="1">
      <c r="A21" s="170" t="s">
        <v>18</v>
      </c>
      <c r="B21" s="171">
        <f t="shared" si="1"/>
        <v>698</v>
      </c>
      <c r="C21" s="171">
        <v>74</v>
      </c>
      <c r="D21" s="172">
        <v>1</v>
      </c>
      <c r="E21" s="172">
        <v>170</v>
      </c>
      <c r="F21" s="172">
        <v>446</v>
      </c>
      <c r="G21" s="172">
        <v>7</v>
      </c>
    </row>
    <row r="22" spans="1:7" s="168" customFormat="1" ht="9" customHeight="1">
      <c r="A22" s="173" t="s">
        <v>19</v>
      </c>
      <c r="B22" s="174">
        <f t="shared" si="1"/>
        <v>516</v>
      </c>
      <c r="C22" s="174">
        <v>56</v>
      </c>
      <c r="D22" s="175">
        <v>6</v>
      </c>
      <c r="E22" s="175">
        <v>131</v>
      </c>
      <c r="F22" s="175">
        <v>314</v>
      </c>
      <c r="G22" s="175">
        <v>9</v>
      </c>
    </row>
    <row r="23" spans="1:7" s="168" customFormat="1" ht="9" customHeight="1">
      <c r="A23" s="170" t="s">
        <v>20</v>
      </c>
      <c r="B23" s="171">
        <f t="shared" si="1"/>
        <v>1436</v>
      </c>
      <c r="C23" s="171">
        <v>38</v>
      </c>
      <c r="D23" s="172">
        <v>0</v>
      </c>
      <c r="E23" s="172">
        <v>160</v>
      </c>
      <c r="F23" s="172">
        <v>1235</v>
      </c>
      <c r="G23" s="172">
        <v>3</v>
      </c>
    </row>
    <row r="24" spans="1:7" s="168" customFormat="1" ht="9" customHeight="1">
      <c r="A24" s="170" t="s">
        <v>21</v>
      </c>
      <c r="B24" s="171">
        <f t="shared" si="1"/>
        <v>1508</v>
      </c>
      <c r="C24" s="171">
        <v>153</v>
      </c>
      <c r="D24" s="172">
        <v>6</v>
      </c>
      <c r="E24" s="172">
        <v>421</v>
      </c>
      <c r="F24" s="172">
        <v>918</v>
      </c>
      <c r="G24" s="172">
        <v>10</v>
      </c>
    </row>
    <row r="25" spans="1:7" s="168" customFormat="1" ht="9" customHeight="1">
      <c r="A25" s="170" t="s">
        <v>22</v>
      </c>
      <c r="B25" s="171">
        <f t="shared" si="1"/>
        <v>1658</v>
      </c>
      <c r="C25" s="171">
        <v>136</v>
      </c>
      <c r="D25" s="172">
        <v>1</v>
      </c>
      <c r="E25" s="172">
        <v>254</v>
      </c>
      <c r="F25" s="172">
        <v>1243</v>
      </c>
      <c r="G25" s="172">
        <v>24</v>
      </c>
    </row>
    <row r="26" spans="1:7" s="168" customFormat="1" ht="9" customHeight="1">
      <c r="A26" s="173" t="s">
        <v>23</v>
      </c>
      <c r="B26" s="174">
        <f t="shared" si="1"/>
        <v>1476</v>
      </c>
      <c r="C26" s="174">
        <v>102</v>
      </c>
      <c r="D26" s="175">
        <v>9</v>
      </c>
      <c r="E26" s="175">
        <v>443</v>
      </c>
      <c r="F26" s="175">
        <v>920</v>
      </c>
      <c r="G26" s="175">
        <v>2</v>
      </c>
    </row>
    <row r="27" spans="1:7" s="168" customFormat="1" ht="9" customHeight="1">
      <c r="A27" s="170" t="s">
        <v>24</v>
      </c>
      <c r="B27" s="171">
        <f t="shared" si="1"/>
        <v>314</v>
      </c>
      <c r="C27" s="171">
        <v>37</v>
      </c>
      <c r="D27" s="172">
        <v>0</v>
      </c>
      <c r="E27" s="172">
        <v>39</v>
      </c>
      <c r="F27" s="172">
        <v>235</v>
      </c>
      <c r="G27" s="172">
        <v>3</v>
      </c>
    </row>
    <row r="28" spans="1:7" s="168" customFormat="1" ht="9" customHeight="1">
      <c r="A28" s="170" t="s">
        <v>25</v>
      </c>
      <c r="B28" s="171">
        <f t="shared" si="1"/>
        <v>795</v>
      </c>
      <c r="C28" s="171">
        <v>30</v>
      </c>
      <c r="D28" s="172">
        <v>4</v>
      </c>
      <c r="E28" s="172">
        <v>184</v>
      </c>
      <c r="F28" s="172">
        <v>569</v>
      </c>
      <c r="G28" s="172">
        <v>8</v>
      </c>
    </row>
    <row r="29" spans="1:7" s="168" customFormat="1" ht="9" customHeight="1">
      <c r="A29" s="170" t="s">
        <v>26</v>
      </c>
      <c r="B29" s="171">
        <f t="shared" si="1"/>
        <v>1047</v>
      </c>
      <c r="C29" s="171">
        <v>40</v>
      </c>
      <c r="D29" s="172">
        <v>19</v>
      </c>
      <c r="E29" s="172">
        <v>98</v>
      </c>
      <c r="F29" s="172">
        <v>877</v>
      </c>
      <c r="G29" s="172">
        <v>13</v>
      </c>
    </row>
    <row r="30" spans="1:7" s="168" customFormat="1" ht="9" customHeight="1">
      <c r="A30" s="173" t="s">
        <v>27</v>
      </c>
      <c r="B30" s="174">
        <f t="shared" si="1"/>
        <v>1727</v>
      </c>
      <c r="C30" s="174">
        <v>117</v>
      </c>
      <c r="D30" s="175">
        <v>28</v>
      </c>
      <c r="E30" s="175">
        <v>714</v>
      </c>
      <c r="F30" s="175">
        <v>863</v>
      </c>
      <c r="G30" s="175">
        <v>5</v>
      </c>
    </row>
    <row r="31" spans="1:7" s="168" customFormat="1" ht="9" customHeight="1">
      <c r="A31" s="170" t="s">
        <v>109</v>
      </c>
      <c r="B31" s="171">
        <f t="shared" si="1"/>
        <v>1137</v>
      </c>
      <c r="C31" s="171">
        <v>63</v>
      </c>
      <c r="D31" s="172">
        <v>7</v>
      </c>
      <c r="E31" s="172">
        <v>441</v>
      </c>
      <c r="F31" s="172">
        <v>621</v>
      </c>
      <c r="G31" s="172">
        <v>5</v>
      </c>
    </row>
    <row r="32" spans="1:7" s="168" customFormat="1" ht="9" customHeight="1">
      <c r="A32" s="170" t="s">
        <v>29</v>
      </c>
      <c r="B32" s="171">
        <f t="shared" si="1"/>
        <v>586</v>
      </c>
      <c r="C32" s="171">
        <v>23</v>
      </c>
      <c r="D32" s="172">
        <v>1</v>
      </c>
      <c r="E32" s="172">
        <v>126</v>
      </c>
      <c r="F32" s="172">
        <v>433</v>
      </c>
      <c r="G32" s="172">
        <v>3</v>
      </c>
    </row>
    <row r="33" spans="1:7" s="168" customFormat="1" ht="9" customHeight="1">
      <c r="A33" s="170" t="s">
        <v>30</v>
      </c>
      <c r="B33" s="171">
        <f t="shared" si="1"/>
        <v>475</v>
      </c>
      <c r="C33" s="171">
        <v>15</v>
      </c>
      <c r="D33" s="172">
        <v>11</v>
      </c>
      <c r="E33" s="172">
        <v>19</v>
      </c>
      <c r="F33" s="172">
        <v>420</v>
      </c>
      <c r="G33" s="172">
        <v>10</v>
      </c>
    </row>
    <row r="34" spans="1:7" s="168" customFormat="1" ht="9" customHeight="1">
      <c r="A34" s="173" t="s">
        <v>31</v>
      </c>
      <c r="B34" s="174">
        <f t="shared" si="1"/>
        <v>951</v>
      </c>
      <c r="C34" s="174">
        <v>44</v>
      </c>
      <c r="D34" s="175">
        <v>6</v>
      </c>
      <c r="E34" s="175">
        <v>132</v>
      </c>
      <c r="F34" s="175">
        <v>767</v>
      </c>
      <c r="G34" s="175">
        <v>2</v>
      </c>
    </row>
    <row r="35" spans="1:7" s="168" customFormat="1" ht="9" customHeight="1">
      <c r="A35" s="170" t="s">
        <v>32</v>
      </c>
      <c r="B35" s="171">
        <f t="shared" si="1"/>
        <v>1205</v>
      </c>
      <c r="C35" s="171">
        <v>55</v>
      </c>
      <c r="D35" s="172">
        <v>4</v>
      </c>
      <c r="E35" s="172">
        <v>114</v>
      </c>
      <c r="F35" s="172">
        <v>1025</v>
      </c>
      <c r="G35" s="172">
        <v>7</v>
      </c>
    </row>
    <row r="36" spans="1:7" s="168" customFormat="1" ht="9" customHeight="1">
      <c r="A36" s="170" t="s">
        <v>33</v>
      </c>
      <c r="B36" s="171">
        <f t="shared" si="1"/>
        <v>830</v>
      </c>
      <c r="C36" s="171">
        <v>61</v>
      </c>
      <c r="D36" s="172">
        <v>8</v>
      </c>
      <c r="E36" s="172">
        <v>68</v>
      </c>
      <c r="F36" s="172">
        <v>680</v>
      </c>
      <c r="G36" s="172">
        <v>13</v>
      </c>
    </row>
    <row r="37" spans="1:7" s="168" customFormat="1" ht="9" customHeight="1">
      <c r="A37" s="170" t="s">
        <v>34</v>
      </c>
      <c r="B37" s="171">
        <f t="shared" si="1"/>
        <v>600</v>
      </c>
      <c r="C37" s="171">
        <v>26</v>
      </c>
      <c r="D37" s="172">
        <v>3</v>
      </c>
      <c r="E37" s="172">
        <v>33</v>
      </c>
      <c r="F37" s="172">
        <v>536</v>
      </c>
      <c r="G37" s="172">
        <v>2</v>
      </c>
    </row>
    <row r="38" spans="1:7" s="168" customFormat="1" ht="9" customHeight="1">
      <c r="A38" s="173" t="s">
        <v>35</v>
      </c>
      <c r="B38" s="174">
        <f t="shared" si="1"/>
        <v>864</v>
      </c>
      <c r="C38" s="174">
        <v>30</v>
      </c>
      <c r="D38" s="175">
        <v>10</v>
      </c>
      <c r="E38" s="175">
        <v>85</v>
      </c>
      <c r="F38" s="175">
        <v>729</v>
      </c>
      <c r="G38" s="175">
        <v>10</v>
      </c>
    </row>
    <row r="39" spans="1:7" s="168" customFormat="1" ht="9" customHeight="1">
      <c r="A39" s="170" t="s">
        <v>36</v>
      </c>
      <c r="B39" s="171">
        <f t="shared" si="1"/>
        <v>254</v>
      </c>
      <c r="C39" s="171">
        <v>15</v>
      </c>
      <c r="D39" s="172">
        <v>5</v>
      </c>
      <c r="E39" s="172">
        <v>91</v>
      </c>
      <c r="F39" s="172">
        <v>142</v>
      </c>
      <c r="G39" s="172">
        <v>1</v>
      </c>
    </row>
    <row r="40" spans="1:7" s="168" customFormat="1" ht="9" customHeight="1">
      <c r="A40" s="170" t="s">
        <v>37</v>
      </c>
      <c r="B40" s="171">
        <f t="shared" si="1"/>
        <v>2126</v>
      </c>
      <c r="C40" s="171">
        <v>141</v>
      </c>
      <c r="D40" s="172">
        <v>3</v>
      </c>
      <c r="E40" s="172">
        <v>456</v>
      </c>
      <c r="F40" s="172">
        <v>1522</v>
      </c>
      <c r="G40" s="172">
        <v>4</v>
      </c>
    </row>
    <row r="41" spans="1:7" s="168" customFormat="1" ht="9" customHeight="1">
      <c r="A41" s="170" t="s">
        <v>38</v>
      </c>
      <c r="B41" s="171">
        <f t="shared" si="1"/>
        <v>667</v>
      </c>
      <c r="C41" s="171">
        <v>27</v>
      </c>
      <c r="D41" s="172">
        <v>4</v>
      </c>
      <c r="E41" s="172">
        <v>95</v>
      </c>
      <c r="F41" s="172">
        <v>528</v>
      </c>
      <c r="G41" s="172">
        <v>13</v>
      </c>
    </row>
    <row r="42" spans="1:7" s="168" customFormat="1" ht="9" customHeight="1">
      <c r="A42" s="173" t="s">
        <v>39</v>
      </c>
      <c r="B42" s="174">
        <f t="shared" si="1"/>
        <v>907</v>
      </c>
      <c r="C42" s="174">
        <v>53</v>
      </c>
      <c r="D42" s="177">
        <v>11</v>
      </c>
      <c r="E42" s="175">
        <v>146</v>
      </c>
      <c r="F42" s="175">
        <v>693</v>
      </c>
      <c r="G42" s="175">
        <v>4</v>
      </c>
    </row>
    <row r="43" spans="1:7" s="168" customFormat="1" ht="9" customHeight="1">
      <c r="A43" s="170"/>
      <c r="B43" s="178"/>
      <c r="C43" s="178"/>
      <c r="E43" s="179"/>
      <c r="F43" s="179"/>
      <c r="G43" s="179"/>
    </row>
    <row r="44" spans="1:7" s="168" customFormat="1" ht="9" customHeight="1">
      <c r="A44" s="166">
        <v>1996</v>
      </c>
      <c r="B44" s="180"/>
      <c r="C44" s="170"/>
      <c r="D44" s="170"/>
      <c r="E44" s="170"/>
      <c r="F44" s="170"/>
      <c r="G44" s="170"/>
    </row>
    <row r="45" spans="1:7" s="168" customFormat="1" ht="9" customHeight="1">
      <c r="A45" s="181" t="s">
        <v>7</v>
      </c>
      <c r="B45" s="169">
        <f t="shared" ref="B45:G45" si="2">SUM(B47:B78)</f>
        <v>33266</v>
      </c>
      <c r="C45" s="169">
        <f t="shared" si="2"/>
        <v>1754</v>
      </c>
      <c r="D45" s="169">
        <f t="shared" si="2"/>
        <v>272</v>
      </c>
      <c r="E45" s="169">
        <f t="shared" si="2"/>
        <v>5312</v>
      </c>
      <c r="F45" s="169">
        <f t="shared" si="2"/>
        <v>25621</v>
      </c>
      <c r="G45" s="169">
        <f t="shared" si="2"/>
        <v>307</v>
      </c>
    </row>
    <row r="46" spans="1:7" s="168" customFormat="1" ht="3.95" customHeight="1">
      <c r="A46" s="181"/>
      <c r="B46" s="169"/>
      <c r="C46" s="169"/>
      <c r="D46" s="169"/>
      <c r="E46" s="169"/>
      <c r="F46" s="169"/>
      <c r="G46" s="169"/>
    </row>
    <row r="47" spans="1:7" s="168" customFormat="1" ht="9" customHeight="1">
      <c r="A47" s="170" t="s">
        <v>8</v>
      </c>
      <c r="B47" s="171">
        <f t="shared" ref="B47:B78" si="3">SUM(C47:G47)</f>
        <v>386</v>
      </c>
      <c r="C47" s="180">
        <v>12</v>
      </c>
      <c r="D47" s="180">
        <v>7</v>
      </c>
      <c r="E47" s="180">
        <v>60</v>
      </c>
      <c r="F47" s="171">
        <v>305</v>
      </c>
      <c r="G47" s="180">
        <v>2</v>
      </c>
    </row>
    <row r="48" spans="1:7" s="168" customFormat="1" ht="9" customHeight="1">
      <c r="A48" s="170" t="s">
        <v>9</v>
      </c>
      <c r="B48" s="171">
        <f t="shared" si="3"/>
        <v>1314</v>
      </c>
      <c r="C48" s="180">
        <v>41</v>
      </c>
      <c r="D48" s="180">
        <v>19</v>
      </c>
      <c r="E48" s="180">
        <v>30</v>
      </c>
      <c r="F48" s="171">
        <v>1216</v>
      </c>
      <c r="G48" s="180">
        <v>8</v>
      </c>
    </row>
    <row r="49" spans="1:7" s="168" customFormat="1" ht="9" customHeight="1">
      <c r="A49" s="170" t="s">
        <v>10</v>
      </c>
      <c r="B49" s="171">
        <f t="shared" si="3"/>
        <v>537</v>
      </c>
      <c r="C49" s="180">
        <v>19</v>
      </c>
      <c r="D49" s="180">
        <v>5</v>
      </c>
      <c r="E49" s="180">
        <v>45</v>
      </c>
      <c r="F49" s="171">
        <v>465</v>
      </c>
      <c r="G49" s="180">
        <v>3</v>
      </c>
    </row>
    <row r="50" spans="1:7" s="168" customFormat="1" ht="9" customHeight="1">
      <c r="A50" s="173" t="s">
        <v>11</v>
      </c>
      <c r="B50" s="174">
        <f t="shared" si="3"/>
        <v>594</v>
      </c>
      <c r="C50" s="182">
        <v>16</v>
      </c>
      <c r="D50" s="182">
        <v>16</v>
      </c>
      <c r="E50" s="182">
        <v>16</v>
      </c>
      <c r="F50" s="174">
        <v>543</v>
      </c>
      <c r="G50" s="182">
        <v>3</v>
      </c>
    </row>
    <row r="51" spans="1:7" s="168" customFormat="1" ht="9" customHeight="1">
      <c r="A51" s="170" t="s">
        <v>12</v>
      </c>
      <c r="B51" s="171">
        <f t="shared" si="3"/>
        <v>1192</v>
      </c>
      <c r="C51" s="180">
        <v>31</v>
      </c>
      <c r="D51" s="180">
        <v>13</v>
      </c>
      <c r="E51" s="180">
        <v>85</v>
      </c>
      <c r="F51" s="171">
        <v>1040</v>
      </c>
      <c r="G51" s="180">
        <v>23</v>
      </c>
    </row>
    <row r="52" spans="1:7" s="168" customFormat="1" ht="9" customHeight="1">
      <c r="A52" s="170" t="s">
        <v>13</v>
      </c>
      <c r="B52" s="171">
        <f t="shared" si="3"/>
        <v>389</v>
      </c>
      <c r="C52" s="180">
        <v>16</v>
      </c>
      <c r="D52" s="180">
        <v>2</v>
      </c>
      <c r="E52" s="180">
        <v>53</v>
      </c>
      <c r="F52" s="171">
        <v>313</v>
      </c>
      <c r="G52" s="180">
        <v>5</v>
      </c>
    </row>
    <row r="53" spans="1:7" s="168" customFormat="1" ht="9" customHeight="1">
      <c r="A53" s="170" t="s">
        <v>14</v>
      </c>
      <c r="B53" s="171">
        <f t="shared" si="3"/>
        <v>655</v>
      </c>
      <c r="C53" s="180">
        <v>59</v>
      </c>
      <c r="D53" s="180">
        <v>8</v>
      </c>
      <c r="E53" s="180">
        <v>130</v>
      </c>
      <c r="F53" s="171">
        <v>454</v>
      </c>
      <c r="G53" s="180">
        <v>4</v>
      </c>
    </row>
    <row r="54" spans="1:7" s="168" customFormat="1" ht="9" customHeight="1">
      <c r="A54" s="173" t="s">
        <v>15</v>
      </c>
      <c r="B54" s="174">
        <f t="shared" si="3"/>
        <v>1257</v>
      </c>
      <c r="C54" s="182">
        <v>51</v>
      </c>
      <c r="D54" s="182">
        <v>26</v>
      </c>
      <c r="E54" s="182">
        <v>182</v>
      </c>
      <c r="F54" s="174">
        <v>992</v>
      </c>
      <c r="G54" s="182">
        <v>6</v>
      </c>
    </row>
    <row r="55" spans="1:7" s="168" customFormat="1" ht="9" customHeight="1">
      <c r="A55" s="176" t="s">
        <v>16</v>
      </c>
      <c r="B55" s="171">
        <f t="shared" si="3"/>
        <v>4020</v>
      </c>
      <c r="C55" s="180">
        <v>129</v>
      </c>
      <c r="D55" s="183" t="s">
        <v>110</v>
      </c>
      <c r="E55" s="180">
        <v>48</v>
      </c>
      <c r="F55" s="171">
        <v>3753</v>
      </c>
      <c r="G55" s="180">
        <v>90</v>
      </c>
    </row>
    <row r="56" spans="1:7" s="168" customFormat="1" ht="9" customHeight="1">
      <c r="A56" s="170" t="s">
        <v>17</v>
      </c>
      <c r="B56" s="171">
        <f t="shared" si="3"/>
        <v>953</v>
      </c>
      <c r="C56" s="180">
        <v>52</v>
      </c>
      <c r="D56" s="180">
        <v>10</v>
      </c>
      <c r="E56" s="180">
        <v>244</v>
      </c>
      <c r="F56" s="171">
        <v>643</v>
      </c>
      <c r="G56" s="180">
        <v>4</v>
      </c>
    </row>
    <row r="57" spans="1:7" s="168" customFormat="1" ht="9" customHeight="1">
      <c r="A57" s="170" t="s">
        <v>18</v>
      </c>
      <c r="B57" s="171">
        <f t="shared" si="3"/>
        <v>698</v>
      </c>
      <c r="C57" s="180">
        <v>72</v>
      </c>
      <c r="D57" s="180">
        <v>1</v>
      </c>
      <c r="E57" s="180">
        <v>170</v>
      </c>
      <c r="F57" s="171">
        <v>450</v>
      </c>
      <c r="G57" s="180">
        <v>5</v>
      </c>
    </row>
    <row r="58" spans="1:7" s="168" customFormat="1" ht="9" customHeight="1">
      <c r="A58" s="173" t="s">
        <v>19</v>
      </c>
      <c r="B58" s="174">
        <f t="shared" si="3"/>
        <v>515</v>
      </c>
      <c r="C58" s="182">
        <v>54</v>
      </c>
      <c r="D58" s="182">
        <v>6</v>
      </c>
      <c r="E58" s="182">
        <v>132</v>
      </c>
      <c r="F58" s="174">
        <v>314</v>
      </c>
      <c r="G58" s="182">
        <v>9</v>
      </c>
    </row>
    <row r="59" spans="1:7" s="168" customFormat="1" ht="9" customHeight="1">
      <c r="A59" s="170" t="s">
        <v>20</v>
      </c>
      <c r="B59" s="171">
        <f t="shared" si="3"/>
        <v>1439</v>
      </c>
      <c r="C59" s="180">
        <v>38</v>
      </c>
      <c r="D59" s="183" t="s">
        <v>110</v>
      </c>
      <c r="E59" s="180">
        <v>162</v>
      </c>
      <c r="F59" s="171">
        <v>1236</v>
      </c>
      <c r="G59" s="180">
        <v>3</v>
      </c>
    </row>
    <row r="60" spans="1:7" s="168" customFormat="1" ht="9" customHeight="1">
      <c r="A60" s="170" t="s">
        <v>21</v>
      </c>
      <c r="B60" s="171">
        <f t="shared" si="3"/>
        <v>1517</v>
      </c>
      <c r="C60" s="180">
        <v>148</v>
      </c>
      <c r="D60" s="180">
        <v>21</v>
      </c>
      <c r="E60" s="180">
        <v>407</v>
      </c>
      <c r="F60" s="171">
        <v>930</v>
      </c>
      <c r="G60" s="180">
        <v>11</v>
      </c>
    </row>
    <row r="61" spans="1:7" s="168" customFormat="1" ht="9" customHeight="1">
      <c r="A61" s="170" t="s">
        <v>22</v>
      </c>
      <c r="B61" s="171">
        <f t="shared" si="3"/>
        <v>1704</v>
      </c>
      <c r="C61" s="180">
        <v>147</v>
      </c>
      <c r="D61" s="180">
        <v>1</v>
      </c>
      <c r="E61" s="180">
        <v>247</v>
      </c>
      <c r="F61" s="171">
        <v>1287</v>
      </c>
      <c r="G61" s="180">
        <v>22</v>
      </c>
    </row>
    <row r="62" spans="1:7" s="168" customFormat="1" ht="9" customHeight="1">
      <c r="A62" s="173" t="s">
        <v>23</v>
      </c>
      <c r="B62" s="174">
        <f t="shared" si="3"/>
        <v>1497</v>
      </c>
      <c r="C62" s="182">
        <v>102</v>
      </c>
      <c r="D62" s="182">
        <v>9</v>
      </c>
      <c r="E62" s="182">
        <v>453</v>
      </c>
      <c r="F62" s="174">
        <v>929</v>
      </c>
      <c r="G62" s="182">
        <v>4</v>
      </c>
    </row>
    <row r="63" spans="1:7" s="168" customFormat="1" ht="9" customHeight="1">
      <c r="A63" s="170" t="s">
        <v>24</v>
      </c>
      <c r="B63" s="171">
        <f t="shared" si="3"/>
        <v>312</v>
      </c>
      <c r="C63" s="180">
        <v>37</v>
      </c>
      <c r="D63" s="183" t="s">
        <v>110</v>
      </c>
      <c r="E63" s="180">
        <v>36</v>
      </c>
      <c r="F63" s="171">
        <v>236</v>
      </c>
      <c r="G63" s="180">
        <v>3</v>
      </c>
    </row>
    <row r="64" spans="1:7" s="168" customFormat="1" ht="9" customHeight="1">
      <c r="A64" s="170" t="s">
        <v>25</v>
      </c>
      <c r="B64" s="171">
        <f t="shared" si="3"/>
        <v>801</v>
      </c>
      <c r="C64" s="180">
        <v>30</v>
      </c>
      <c r="D64" s="180">
        <v>4</v>
      </c>
      <c r="E64" s="180">
        <v>190</v>
      </c>
      <c r="F64" s="171">
        <v>569</v>
      </c>
      <c r="G64" s="180">
        <v>8</v>
      </c>
    </row>
    <row r="65" spans="1:7" s="168" customFormat="1" ht="9" customHeight="1">
      <c r="A65" s="170" t="s">
        <v>26</v>
      </c>
      <c r="B65" s="171">
        <f t="shared" si="3"/>
        <v>1047</v>
      </c>
      <c r="C65" s="180">
        <v>40</v>
      </c>
      <c r="D65" s="180">
        <v>18</v>
      </c>
      <c r="E65" s="180">
        <v>97</v>
      </c>
      <c r="F65" s="171">
        <v>881</v>
      </c>
      <c r="G65" s="180">
        <v>11</v>
      </c>
    </row>
    <row r="66" spans="1:7" s="168" customFormat="1" ht="9" customHeight="1">
      <c r="A66" s="173" t="s">
        <v>27</v>
      </c>
      <c r="B66" s="174">
        <f t="shared" si="3"/>
        <v>1715</v>
      </c>
      <c r="C66" s="182">
        <v>114</v>
      </c>
      <c r="D66" s="182">
        <v>32</v>
      </c>
      <c r="E66" s="182">
        <v>715</v>
      </c>
      <c r="F66" s="174">
        <v>850</v>
      </c>
      <c r="G66" s="182">
        <v>4</v>
      </c>
    </row>
    <row r="67" spans="1:7" s="168" customFormat="1" ht="9" customHeight="1">
      <c r="A67" s="170" t="s">
        <v>109</v>
      </c>
      <c r="B67" s="171">
        <f t="shared" si="3"/>
        <v>1155</v>
      </c>
      <c r="C67" s="180">
        <v>61</v>
      </c>
      <c r="D67" s="180">
        <v>7</v>
      </c>
      <c r="E67" s="180">
        <v>451</v>
      </c>
      <c r="F67" s="171">
        <v>628</v>
      </c>
      <c r="G67" s="180">
        <v>8</v>
      </c>
    </row>
    <row r="68" spans="1:7" s="168" customFormat="1" ht="9" customHeight="1">
      <c r="A68" s="170" t="s">
        <v>29</v>
      </c>
      <c r="B68" s="171">
        <f t="shared" si="3"/>
        <v>593</v>
      </c>
      <c r="C68" s="180">
        <v>23</v>
      </c>
      <c r="D68" s="180">
        <v>1</v>
      </c>
      <c r="E68" s="180">
        <v>126</v>
      </c>
      <c r="F68" s="171">
        <v>441</v>
      </c>
      <c r="G68" s="180">
        <v>2</v>
      </c>
    </row>
    <row r="69" spans="1:7" s="168" customFormat="1" ht="9" customHeight="1">
      <c r="A69" s="170" t="s">
        <v>30</v>
      </c>
      <c r="B69" s="171">
        <f t="shared" si="3"/>
        <v>488</v>
      </c>
      <c r="C69" s="180">
        <v>15</v>
      </c>
      <c r="D69" s="180">
        <v>11</v>
      </c>
      <c r="E69" s="180">
        <v>22</v>
      </c>
      <c r="F69" s="171">
        <v>429</v>
      </c>
      <c r="G69" s="180">
        <v>11</v>
      </c>
    </row>
    <row r="70" spans="1:7" s="168" customFormat="1" ht="9" customHeight="1">
      <c r="A70" s="173" t="s">
        <v>31</v>
      </c>
      <c r="B70" s="174">
        <f t="shared" si="3"/>
        <v>977</v>
      </c>
      <c r="C70" s="182">
        <v>43</v>
      </c>
      <c r="D70" s="182">
        <v>6</v>
      </c>
      <c r="E70" s="182">
        <v>137</v>
      </c>
      <c r="F70" s="174">
        <v>789</v>
      </c>
      <c r="G70" s="182">
        <v>2</v>
      </c>
    </row>
    <row r="71" spans="1:7" s="168" customFormat="1" ht="9" customHeight="1">
      <c r="A71" s="170" t="s">
        <v>32</v>
      </c>
      <c r="B71" s="171">
        <f t="shared" si="3"/>
        <v>1215</v>
      </c>
      <c r="C71" s="180">
        <v>55</v>
      </c>
      <c r="D71" s="180">
        <v>4</v>
      </c>
      <c r="E71" s="180">
        <v>107</v>
      </c>
      <c r="F71" s="171">
        <v>1043</v>
      </c>
      <c r="G71" s="180">
        <v>6</v>
      </c>
    </row>
    <row r="72" spans="1:7" s="168" customFormat="1" ht="9" customHeight="1">
      <c r="A72" s="170" t="s">
        <v>33</v>
      </c>
      <c r="B72" s="171">
        <f t="shared" si="3"/>
        <v>848</v>
      </c>
      <c r="C72" s="180">
        <v>60</v>
      </c>
      <c r="D72" s="180">
        <v>7</v>
      </c>
      <c r="E72" s="180">
        <v>69</v>
      </c>
      <c r="F72" s="171">
        <v>699</v>
      </c>
      <c r="G72" s="180">
        <v>13</v>
      </c>
    </row>
    <row r="73" spans="1:7" s="168" customFormat="1" ht="9" customHeight="1">
      <c r="A73" s="170" t="s">
        <v>34</v>
      </c>
      <c r="B73" s="171">
        <f t="shared" si="3"/>
        <v>611</v>
      </c>
      <c r="C73" s="180">
        <v>26</v>
      </c>
      <c r="D73" s="180">
        <v>3</v>
      </c>
      <c r="E73" s="180">
        <v>36</v>
      </c>
      <c r="F73" s="171">
        <v>544</v>
      </c>
      <c r="G73" s="180">
        <v>2</v>
      </c>
    </row>
    <row r="74" spans="1:7" s="168" customFormat="1" ht="9" customHeight="1">
      <c r="A74" s="173" t="s">
        <v>35</v>
      </c>
      <c r="B74" s="174">
        <f t="shared" si="3"/>
        <v>875</v>
      </c>
      <c r="C74" s="182">
        <v>27</v>
      </c>
      <c r="D74" s="182">
        <v>12</v>
      </c>
      <c r="E74" s="182">
        <v>84</v>
      </c>
      <c r="F74" s="174">
        <v>742</v>
      </c>
      <c r="G74" s="182">
        <v>10</v>
      </c>
    </row>
    <row r="75" spans="1:7" s="168" customFormat="1" ht="9" customHeight="1">
      <c r="A75" s="170" t="s">
        <v>36</v>
      </c>
      <c r="B75" s="171">
        <f t="shared" si="3"/>
        <v>256</v>
      </c>
      <c r="C75" s="180">
        <v>15</v>
      </c>
      <c r="D75" s="180">
        <v>5</v>
      </c>
      <c r="E75" s="180">
        <v>94</v>
      </c>
      <c r="F75" s="171">
        <v>142</v>
      </c>
      <c r="G75" s="180">
        <v>0</v>
      </c>
    </row>
    <row r="76" spans="1:7" s="168" customFormat="1" ht="9" customHeight="1">
      <c r="A76" s="170" t="s">
        <v>37</v>
      </c>
      <c r="B76" s="171">
        <f t="shared" si="3"/>
        <v>2112</v>
      </c>
      <c r="C76" s="180">
        <v>141</v>
      </c>
      <c r="D76" s="180">
        <v>3</v>
      </c>
      <c r="E76" s="180">
        <v>451</v>
      </c>
      <c r="F76" s="171">
        <v>1508</v>
      </c>
      <c r="G76" s="180">
        <v>9</v>
      </c>
    </row>
    <row r="77" spans="1:7" s="168" customFormat="1" ht="9" customHeight="1">
      <c r="A77" s="170" t="s">
        <v>38</v>
      </c>
      <c r="B77" s="171">
        <f t="shared" si="3"/>
        <v>684</v>
      </c>
      <c r="C77" s="180">
        <v>27</v>
      </c>
      <c r="D77" s="180">
        <v>4</v>
      </c>
      <c r="E77" s="180">
        <v>97</v>
      </c>
      <c r="F77" s="171">
        <v>543</v>
      </c>
      <c r="G77" s="180">
        <v>13</v>
      </c>
    </row>
    <row r="78" spans="1:7" s="168" customFormat="1" ht="9" customHeight="1">
      <c r="A78" s="173" t="s">
        <v>39</v>
      </c>
      <c r="B78" s="174">
        <f t="shared" si="3"/>
        <v>910</v>
      </c>
      <c r="C78" s="182">
        <v>53</v>
      </c>
      <c r="D78" s="182">
        <v>11</v>
      </c>
      <c r="E78" s="182">
        <v>136</v>
      </c>
      <c r="F78" s="174">
        <v>707</v>
      </c>
      <c r="G78" s="182">
        <v>3</v>
      </c>
    </row>
    <row r="79" spans="1:7" s="168" customFormat="1" ht="9" customHeight="1">
      <c r="A79" s="170"/>
      <c r="B79" s="170"/>
      <c r="C79" s="170"/>
      <c r="D79" s="184"/>
      <c r="E79" s="184"/>
      <c r="F79" s="184"/>
      <c r="G79" s="184"/>
    </row>
    <row r="80" spans="1:7" s="168" customFormat="1" ht="9" customHeight="1">
      <c r="A80" s="166">
        <v>1997</v>
      </c>
      <c r="B80" s="180"/>
      <c r="C80" s="170"/>
      <c r="D80" s="170"/>
      <c r="E80" s="170"/>
      <c r="F80" s="170"/>
      <c r="G80" s="170"/>
    </row>
    <row r="81" spans="1:7" s="168" customFormat="1" ht="9" customHeight="1">
      <c r="A81" s="181" t="s">
        <v>7</v>
      </c>
      <c r="B81" s="169">
        <f t="shared" ref="B81:G81" si="4">SUM(B83:B114)</f>
        <v>34561</v>
      </c>
      <c r="C81" s="169">
        <f t="shared" si="4"/>
        <v>1743</v>
      </c>
      <c r="D81" s="169">
        <f t="shared" si="4"/>
        <v>279</v>
      </c>
      <c r="E81" s="169">
        <f t="shared" si="4"/>
        <v>6679</v>
      </c>
      <c r="F81" s="169">
        <f t="shared" si="4"/>
        <v>25229</v>
      </c>
      <c r="G81" s="169">
        <f t="shared" si="4"/>
        <v>631</v>
      </c>
    </row>
    <row r="82" spans="1:7" s="168" customFormat="1" ht="3.95" customHeight="1">
      <c r="A82" s="181"/>
      <c r="B82" s="169"/>
      <c r="C82" s="169"/>
      <c r="D82" s="169"/>
      <c r="E82" s="169"/>
      <c r="F82" s="169"/>
      <c r="G82" s="169"/>
    </row>
    <row r="83" spans="1:7" s="168" customFormat="1" ht="9" customHeight="1">
      <c r="A83" s="170" t="s">
        <v>8</v>
      </c>
      <c r="B83" s="171">
        <f t="shared" ref="B83:B114" si="5">SUM(C83:G83)</f>
        <v>418</v>
      </c>
      <c r="C83" s="167">
        <v>12</v>
      </c>
      <c r="D83" s="167">
        <v>6</v>
      </c>
      <c r="E83" s="167">
        <v>84</v>
      </c>
      <c r="F83" s="167">
        <v>310</v>
      </c>
      <c r="G83" s="167">
        <v>6</v>
      </c>
    </row>
    <row r="84" spans="1:7" s="168" customFormat="1" ht="9" customHeight="1">
      <c r="A84" s="170" t="s">
        <v>9</v>
      </c>
      <c r="B84" s="171">
        <f t="shared" si="5"/>
        <v>1378</v>
      </c>
      <c r="C84" s="167">
        <v>41</v>
      </c>
      <c r="D84" s="167">
        <v>19</v>
      </c>
      <c r="E84" s="167">
        <v>94</v>
      </c>
      <c r="F84" s="167">
        <v>1203</v>
      </c>
      <c r="G84" s="167">
        <v>21</v>
      </c>
    </row>
    <row r="85" spans="1:7" s="168" customFormat="1" ht="9" customHeight="1">
      <c r="A85" s="170" t="s">
        <v>10</v>
      </c>
      <c r="B85" s="171">
        <f t="shared" si="5"/>
        <v>561</v>
      </c>
      <c r="C85" s="167">
        <v>19</v>
      </c>
      <c r="D85" s="167">
        <v>5</v>
      </c>
      <c r="E85" s="167">
        <v>55</v>
      </c>
      <c r="F85" s="167">
        <v>469</v>
      </c>
      <c r="G85" s="167">
        <v>13</v>
      </c>
    </row>
    <row r="86" spans="1:7" s="168" customFormat="1" ht="9" customHeight="1">
      <c r="A86" s="173" t="s">
        <v>11</v>
      </c>
      <c r="B86" s="174">
        <f t="shared" si="5"/>
        <v>575</v>
      </c>
      <c r="C86" s="177">
        <v>16</v>
      </c>
      <c r="D86" s="177">
        <v>16</v>
      </c>
      <c r="E86" s="177">
        <v>25</v>
      </c>
      <c r="F86" s="177">
        <v>513</v>
      </c>
      <c r="G86" s="177">
        <v>5</v>
      </c>
    </row>
    <row r="87" spans="1:7" s="168" customFormat="1" ht="9" customHeight="1">
      <c r="A87" s="170" t="s">
        <v>12</v>
      </c>
      <c r="B87" s="171">
        <f t="shared" si="5"/>
        <v>1214</v>
      </c>
      <c r="C87" s="167">
        <v>31</v>
      </c>
      <c r="D87" s="167">
        <v>13</v>
      </c>
      <c r="E87" s="167">
        <v>114</v>
      </c>
      <c r="F87" s="167">
        <v>1027</v>
      </c>
      <c r="G87" s="167">
        <v>29</v>
      </c>
    </row>
    <row r="88" spans="1:7" s="168" customFormat="1" ht="9" customHeight="1">
      <c r="A88" s="170" t="s">
        <v>13</v>
      </c>
      <c r="B88" s="171">
        <f t="shared" si="5"/>
        <v>413</v>
      </c>
      <c r="C88" s="167">
        <v>16</v>
      </c>
      <c r="D88" s="167">
        <v>2</v>
      </c>
      <c r="E88" s="167">
        <v>66</v>
      </c>
      <c r="F88" s="167">
        <v>319</v>
      </c>
      <c r="G88" s="167">
        <v>10</v>
      </c>
    </row>
    <row r="89" spans="1:7" s="168" customFormat="1" ht="9" customHeight="1">
      <c r="A89" s="170" t="s">
        <v>14</v>
      </c>
      <c r="B89" s="171">
        <f t="shared" si="5"/>
        <v>707</v>
      </c>
      <c r="C89" s="167">
        <v>58</v>
      </c>
      <c r="D89" s="167">
        <v>10</v>
      </c>
      <c r="E89" s="167">
        <v>146</v>
      </c>
      <c r="F89" s="167">
        <v>476</v>
      </c>
      <c r="G89" s="167">
        <v>17</v>
      </c>
    </row>
    <row r="90" spans="1:7" s="168" customFormat="1" ht="9" customHeight="1">
      <c r="A90" s="173" t="s">
        <v>15</v>
      </c>
      <c r="B90" s="174">
        <f t="shared" si="5"/>
        <v>1474</v>
      </c>
      <c r="C90" s="177">
        <v>50</v>
      </c>
      <c r="D90" s="177">
        <v>27</v>
      </c>
      <c r="E90" s="177">
        <v>369</v>
      </c>
      <c r="F90" s="177">
        <v>1011</v>
      </c>
      <c r="G90" s="177">
        <v>17</v>
      </c>
    </row>
    <row r="91" spans="1:7" s="168" customFormat="1" ht="9" customHeight="1">
      <c r="A91" s="176" t="s">
        <v>16</v>
      </c>
      <c r="B91" s="171">
        <f t="shared" si="5"/>
        <v>4175</v>
      </c>
      <c r="C91" s="167">
        <v>128</v>
      </c>
      <c r="D91" s="167">
        <v>0</v>
      </c>
      <c r="E91" s="167">
        <v>407</v>
      </c>
      <c r="F91" s="167">
        <v>3524</v>
      </c>
      <c r="G91" s="167">
        <v>116</v>
      </c>
    </row>
    <row r="92" spans="1:7" s="168" customFormat="1" ht="9" customHeight="1">
      <c r="A92" s="170" t="s">
        <v>17</v>
      </c>
      <c r="B92" s="171">
        <f t="shared" si="5"/>
        <v>1058</v>
      </c>
      <c r="C92" s="167">
        <v>47</v>
      </c>
      <c r="D92" s="167">
        <v>10</v>
      </c>
      <c r="E92" s="167">
        <v>334</v>
      </c>
      <c r="F92" s="167">
        <v>644</v>
      </c>
      <c r="G92" s="167">
        <v>23</v>
      </c>
    </row>
    <row r="93" spans="1:7" s="168" customFormat="1" ht="9" customHeight="1">
      <c r="A93" s="170" t="s">
        <v>18</v>
      </c>
      <c r="B93" s="171">
        <f t="shared" si="5"/>
        <v>718</v>
      </c>
      <c r="C93" s="167">
        <v>71</v>
      </c>
      <c r="D93" s="167">
        <v>3</v>
      </c>
      <c r="E93" s="167">
        <v>172</v>
      </c>
      <c r="F93" s="167">
        <v>457</v>
      </c>
      <c r="G93" s="167">
        <v>15</v>
      </c>
    </row>
    <row r="94" spans="1:7" s="168" customFormat="1" ht="9" customHeight="1">
      <c r="A94" s="173" t="s">
        <v>19</v>
      </c>
      <c r="B94" s="174">
        <f t="shared" si="5"/>
        <v>534</v>
      </c>
      <c r="C94" s="177">
        <v>54</v>
      </c>
      <c r="D94" s="177">
        <v>7</v>
      </c>
      <c r="E94" s="177">
        <v>145</v>
      </c>
      <c r="F94" s="177">
        <v>315</v>
      </c>
      <c r="G94" s="177">
        <v>13</v>
      </c>
    </row>
    <row r="95" spans="1:7" s="168" customFormat="1" ht="9" customHeight="1">
      <c r="A95" s="170" t="s">
        <v>20</v>
      </c>
      <c r="B95" s="171">
        <f t="shared" si="5"/>
        <v>1456</v>
      </c>
      <c r="C95" s="167">
        <v>38</v>
      </c>
      <c r="D95" s="167">
        <v>0</v>
      </c>
      <c r="E95" s="167">
        <v>162</v>
      </c>
      <c r="F95" s="167">
        <v>1239</v>
      </c>
      <c r="G95" s="167">
        <v>17</v>
      </c>
    </row>
    <row r="96" spans="1:7" s="168" customFormat="1" ht="9" customHeight="1">
      <c r="A96" s="170" t="s">
        <v>21</v>
      </c>
      <c r="B96" s="171">
        <f t="shared" si="5"/>
        <v>1560</v>
      </c>
      <c r="C96" s="167">
        <v>148</v>
      </c>
      <c r="D96" s="167">
        <v>20</v>
      </c>
      <c r="E96" s="167">
        <v>478</v>
      </c>
      <c r="F96" s="167">
        <v>894</v>
      </c>
      <c r="G96" s="167">
        <v>20</v>
      </c>
    </row>
    <row r="97" spans="1:7" s="168" customFormat="1" ht="9" customHeight="1">
      <c r="A97" s="170" t="s">
        <v>22</v>
      </c>
      <c r="B97" s="171">
        <f t="shared" si="5"/>
        <v>1767</v>
      </c>
      <c r="C97" s="167">
        <v>152</v>
      </c>
      <c r="D97" s="167">
        <v>2</v>
      </c>
      <c r="E97" s="167">
        <v>248</v>
      </c>
      <c r="F97" s="167">
        <v>1336</v>
      </c>
      <c r="G97" s="167">
        <v>29</v>
      </c>
    </row>
    <row r="98" spans="1:7" s="168" customFormat="1" ht="9" customHeight="1">
      <c r="A98" s="173" t="s">
        <v>23</v>
      </c>
      <c r="B98" s="174">
        <f t="shared" si="5"/>
        <v>1551</v>
      </c>
      <c r="C98" s="177">
        <v>101</v>
      </c>
      <c r="D98" s="177">
        <v>9</v>
      </c>
      <c r="E98" s="177">
        <v>484</v>
      </c>
      <c r="F98" s="177">
        <v>947</v>
      </c>
      <c r="G98" s="177">
        <v>10</v>
      </c>
    </row>
    <row r="99" spans="1:7" s="168" customFormat="1" ht="9" customHeight="1">
      <c r="A99" s="170" t="s">
        <v>24</v>
      </c>
      <c r="B99" s="171">
        <f t="shared" si="5"/>
        <v>311</v>
      </c>
      <c r="C99" s="167">
        <v>37</v>
      </c>
      <c r="D99" s="167">
        <v>0</v>
      </c>
      <c r="E99" s="167">
        <v>35</v>
      </c>
      <c r="F99" s="167">
        <v>225</v>
      </c>
      <c r="G99" s="167">
        <v>14</v>
      </c>
    </row>
    <row r="100" spans="1:7" s="168" customFormat="1" ht="9" customHeight="1">
      <c r="A100" s="170" t="s">
        <v>25</v>
      </c>
      <c r="B100" s="171">
        <f t="shared" si="5"/>
        <v>821</v>
      </c>
      <c r="C100" s="167">
        <v>30</v>
      </c>
      <c r="D100" s="167">
        <v>4</v>
      </c>
      <c r="E100" s="167">
        <v>213</v>
      </c>
      <c r="F100" s="167">
        <v>564</v>
      </c>
      <c r="G100" s="167">
        <v>10</v>
      </c>
    </row>
    <row r="101" spans="1:7" s="168" customFormat="1" ht="9" customHeight="1">
      <c r="A101" s="170" t="s">
        <v>26</v>
      </c>
      <c r="B101" s="171">
        <f t="shared" si="5"/>
        <v>1084</v>
      </c>
      <c r="C101" s="167">
        <v>40</v>
      </c>
      <c r="D101" s="167">
        <v>18</v>
      </c>
      <c r="E101" s="167">
        <v>271</v>
      </c>
      <c r="F101" s="167">
        <v>727</v>
      </c>
      <c r="G101" s="167">
        <v>28</v>
      </c>
    </row>
    <row r="102" spans="1:7" s="168" customFormat="1" ht="9" customHeight="1">
      <c r="A102" s="173" t="s">
        <v>27</v>
      </c>
      <c r="B102" s="174">
        <f t="shared" si="5"/>
        <v>1775</v>
      </c>
      <c r="C102" s="177">
        <v>111</v>
      </c>
      <c r="D102" s="177">
        <v>36</v>
      </c>
      <c r="E102" s="177">
        <v>771</v>
      </c>
      <c r="F102" s="177">
        <v>837</v>
      </c>
      <c r="G102" s="177">
        <v>20</v>
      </c>
    </row>
    <row r="103" spans="1:7" s="168" customFormat="1" ht="9" customHeight="1">
      <c r="A103" s="170" t="s">
        <v>109</v>
      </c>
      <c r="B103" s="171">
        <f t="shared" si="5"/>
        <v>1202</v>
      </c>
      <c r="C103" s="167">
        <v>60</v>
      </c>
      <c r="D103" s="167">
        <v>7</v>
      </c>
      <c r="E103" s="167">
        <v>495</v>
      </c>
      <c r="F103" s="167">
        <v>626</v>
      </c>
      <c r="G103" s="167">
        <v>14</v>
      </c>
    </row>
    <row r="104" spans="1:7" s="168" customFormat="1" ht="9" customHeight="1">
      <c r="A104" s="170" t="s">
        <v>29</v>
      </c>
      <c r="B104" s="171">
        <f t="shared" si="5"/>
        <v>598</v>
      </c>
      <c r="C104" s="167">
        <v>22</v>
      </c>
      <c r="D104" s="167">
        <v>2</v>
      </c>
      <c r="E104" s="167">
        <v>126</v>
      </c>
      <c r="F104" s="167">
        <v>441</v>
      </c>
      <c r="G104" s="167">
        <v>7</v>
      </c>
    </row>
    <row r="105" spans="1:7" s="168" customFormat="1" ht="9" customHeight="1">
      <c r="A105" s="170" t="s">
        <v>30</v>
      </c>
      <c r="B105" s="171">
        <f t="shared" si="5"/>
        <v>522</v>
      </c>
      <c r="C105" s="167">
        <v>15</v>
      </c>
      <c r="D105" s="167">
        <v>12</v>
      </c>
      <c r="E105" s="167">
        <v>22</v>
      </c>
      <c r="F105" s="167">
        <v>456</v>
      </c>
      <c r="G105" s="167">
        <v>17</v>
      </c>
    </row>
    <row r="106" spans="1:7" s="168" customFormat="1" ht="9" customHeight="1">
      <c r="A106" s="173" t="s">
        <v>31</v>
      </c>
      <c r="B106" s="174">
        <f t="shared" si="5"/>
        <v>991</v>
      </c>
      <c r="C106" s="177">
        <v>44</v>
      </c>
      <c r="D106" s="177">
        <v>6</v>
      </c>
      <c r="E106" s="177">
        <v>136</v>
      </c>
      <c r="F106" s="177">
        <v>797</v>
      </c>
      <c r="G106" s="177">
        <v>8</v>
      </c>
    </row>
    <row r="107" spans="1:7" s="168" customFormat="1" ht="9" customHeight="1">
      <c r="A107" s="170" t="s">
        <v>32</v>
      </c>
      <c r="B107" s="171">
        <f t="shared" si="5"/>
        <v>1225</v>
      </c>
      <c r="C107" s="167">
        <v>54</v>
      </c>
      <c r="D107" s="167">
        <v>4</v>
      </c>
      <c r="E107" s="167">
        <v>130</v>
      </c>
      <c r="F107" s="167">
        <v>1025</v>
      </c>
      <c r="G107" s="167">
        <v>12</v>
      </c>
    </row>
    <row r="108" spans="1:7" s="168" customFormat="1" ht="9" customHeight="1">
      <c r="A108" s="170" t="s">
        <v>33</v>
      </c>
      <c r="B108" s="171">
        <f t="shared" si="5"/>
        <v>861</v>
      </c>
      <c r="C108" s="167">
        <v>60</v>
      </c>
      <c r="D108" s="167">
        <v>7</v>
      </c>
      <c r="E108" s="167">
        <v>69</v>
      </c>
      <c r="F108" s="167">
        <v>701</v>
      </c>
      <c r="G108" s="167">
        <v>24</v>
      </c>
    </row>
    <row r="109" spans="1:7" s="168" customFormat="1" ht="9" customHeight="1">
      <c r="A109" s="170" t="s">
        <v>34</v>
      </c>
      <c r="B109" s="171">
        <f t="shared" si="5"/>
        <v>597</v>
      </c>
      <c r="C109" s="167">
        <v>26</v>
      </c>
      <c r="D109" s="167">
        <v>3</v>
      </c>
      <c r="E109" s="167">
        <v>26</v>
      </c>
      <c r="F109" s="167">
        <v>538</v>
      </c>
      <c r="G109" s="167">
        <v>4</v>
      </c>
    </row>
    <row r="110" spans="1:7" s="168" customFormat="1" ht="9" customHeight="1">
      <c r="A110" s="173" t="s">
        <v>35</v>
      </c>
      <c r="B110" s="174">
        <f t="shared" si="5"/>
        <v>911</v>
      </c>
      <c r="C110" s="177">
        <v>27</v>
      </c>
      <c r="D110" s="177">
        <v>12</v>
      </c>
      <c r="E110" s="177">
        <v>122</v>
      </c>
      <c r="F110" s="177">
        <v>734</v>
      </c>
      <c r="G110" s="177">
        <v>16</v>
      </c>
    </row>
    <row r="111" spans="1:7" s="168" customFormat="1" ht="9" customHeight="1">
      <c r="A111" s="170" t="s">
        <v>36</v>
      </c>
      <c r="B111" s="171">
        <f t="shared" si="5"/>
        <v>268</v>
      </c>
      <c r="C111" s="167">
        <v>15</v>
      </c>
      <c r="D111" s="167">
        <v>5</v>
      </c>
      <c r="E111" s="167">
        <v>97</v>
      </c>
      <c r="F111" s="167">
        <v>141</v>
      </c>
      <c r="G111" s="167">
        <v>10</v>
      </c>
    </row>
    <row r="112" spans="1:7" s="168" customFormat="1" ht="9" customHeight="1">
      <c r="A112" s="170" t="s">
        <v>37</v>
      </c>
      <c r="B112" s="171">
        <f t="shared" si="5"/>
        <v>2167</v>
      </c>
      <c r="C112" s="167">
        <v>141</v>
      </c>
      <c r="D112" s="167">
        <v>3</v>
      </c>
      <c r="E112" s="167">
        <v>470</v>
      </c>
      <c r="F112" s="167">
        <v>1503</v>
      </c>
      <c r="G112" s="167">
        <v>50</v>
      </c>
    </row>
    <row r="113" spans="1:9" s="168" customFormat="1" ht="9" customHeight="1">
      <c r="A113" s="170" t="s">
        <v>38</v>
      </c>
      <c r="B113" s="171">
        <f t="shared" si="5"/>
        <v>709</v>
      </c>
      <c r="C113" s="167">
        <v>27</v>
      </c>
      <c r="D113" s="167">
        <v>4</v>
      </c>
      <c r="E113" s="167">
        <v>134</v>
      </c>
      <c r="F113" s="167">
        <v>522</v>
      </c>
      <c r="G113" s="167">
        <v>22</v>
      </c>
    </row>
    <row r="114" spans="1:9" s="168" customFormat="1" ht="9" customHeight="1">
      <c r="A114" s="173" t="s">
        <v>39</v>
      </c>
      <c r="B114" s="174">
        <f t="shared" si="5"/>
        <v>960</v>
      </c>
      <c r="C114" s="177">
        <v>52</v>
      </c>
      <c r="D114" s="177">
        <v>7</v>
      </c>
      <c r="E114" s="177">
        <v>179</v>
      </c>
      <c r="F114" s="177">
        <v>708</v>
      </c>
      <c r="G114" s="177">
        <v>14</v>
      </c>
    </row>
    <row r="115" spans="1:9" s="168" customFormat="1" ht="9" customHeight="1">
      <c r="A115" s="170"/>
      <c r="B115" s="171"/>
      <c r="C115" s="167"/>
      <c r="D115" s="167"/>
      <c r="E115" s="167"/>
      <c r="F115" s="167"/>
      <c r="G115" s="167"/>
    </row>
    <row r="116" spans="1:9" s="168" customFormat="1" ht="9" customHeight="1">
      <c r="A116" s="166">
        <v>1998</v>
      </c>
      <c r="B116" s="180"/>
      <c r="C116" s="170"/>
      <c r="D116" s="170"/>
      <c r="E116" s="170"/>
      <c r="F116" s="170"/>
      <c r="G116" s="170"/>
    </row>
    <row r="117" spans="1:9" s="168" customFormat="1" ht="9" customHeight="1">
      <c r="A117" s="181" t="s">
        <v>7</v>
      </c>
      <c r="B117" s="169">
        <f t="shared" ref="B117:G117" si="6">SUM(B119:B150)</f>
        <v>35119</v>
      </c>
      <c r="C117" s="169">
        <f t="shared" si="6"/>
        <v>1730</v>
      </c>
      <c r="D117" s="169">
        <f t="shared" si="6"/>
        <v>266</v>
      </c>
      <c r="E117" s="169">
        <f t="shared" si="6"/>
        <v>7153</v>
      </c>
      <c r="F117" s="169">
        <f t="shared" si="6"/>
        <v>25245</v>
      </c>
      <c r="G117" s="169">
        <f t="shared" si="6"/>
        <v>725</v>
      </c>
    </row>
    <row r="118" spans="1:9" s="168" customFormat="1" ht="3.95" customHeight="1">
      <c r="A118" s="181"/>
      <c r="B118" s="169"/>
      <c r="C118" s="169"/>
      <c r="D118" s="169"/>
      <c r="E118" s="169"/>
      <c r="F118" s="169"/>
      <c r="G118" s="169"/>
    </row>
    <row r="119" spans="1:9" s="168" customFormat="1" ht="9" customHeight="1">
      <c r="A119" s="170" t="s">
        <v>8</v>
      </c>
      <c r="B119" s="167">
        <f t="shared" ref="B119:B150" si="7">SUM(C119:G119)</f>
        <v>430</v>
      </c>
      <c r="C119" s="167">
        <v>12</v>
      </c>
      <c r="D119" s="167">
        <v>5</v>
      </c>
      <c r="E119" s="167">
        <v>98</v>
      </c>
      <c r="F119" s="167">
        <v>310</v>
      </c>
      <c r="G119" s="167">
        <v>5</v>
      </c>
    </row>
    <row r="120" spans="1:9" s="168" customFormat="1" ht="9" customHeight="1">
      <c r="A120" s="170" t="s">
        <v>9</v>
      </c>
      <c r="B120" s="167">
        <f t="shared" si="7"/>
        <v>1389</v>
      </c>
      <c r="C120" s="167">
        <v>40</v>
      </c>
      <c r="D120" s="167">
        <v>18</v>
      </c>
      <c r="E120" s="167">
        <v>105</v>
      </c>
      <c r="F120" s="167">
        <v>1205</v>
      </c>
      <c r="G120" s="167">
        <v>21</v>
      </c>
    </row>
    <row r="121" spans="1:9" s="168" customFormat="1" ht="9" customHeight="1">
      <c r="A121" s="170" t="s">
        <v>10</v>
      </c>
      <c r="B121" s="167">
        <f t="shared" si="7"/>
        <v>583</v>
      </c>
      <c r="C121" s="167">
        <v>19</v>
      </c>
      <c r="D121" s="167">
        <v>5</v>
      </c>
      <c r="E121" s="167">
        <v>62</v>
      </c>
      <c r="F121" s="167">
        <v>480</v>
      </c>
      <c r="G121" s="167">
        <v>17</v>
      </c>
    </row>
    <row r="122" spans="1:9" s="168" customFormat="1" ht="9" customHeight="1">
      <c r="A122" s="173" t="s">
        <v>11</v>
      </c>
      <c r="B122" s="177">
        <f t="shared" si="7"/>
        <v>568</v>
      </c>
      <c r="C122" s="177">
        <v>14</v>
      </c>
      <c r="D122" s="177">
        <v>14</v>
      </c>
      <c r="E122" s="177">
        <v>33</v>
      </c>
      <c r="F122" s="177">
        <v>499</v>
      </c>
      <c r="G122" s="177">
        <v>8</v>
      </c>
    </row>
    <row r="123" spans="1:9" s="168" customFormat="1" ht="9" customHeight="1">
      <c r="A123" s="170" t="s">
        <v>12</v>
      </c>
      <c r="B123" s="167">
        <f t="shared" si="7"/>
        <v>1270</v>
      </c>
      <c r="C123" s="167">
        <v>32</v>
      </c>
      <c r="D123" s="167">
        <v>12</v>
      </c>
      <c r="E123" s="167">
        <v>168</v>
      </c>
      <c r="F123" s="167">
        <v>1029</v>
      </c>
      <c r="G123" s="167">
        <v>29</v>
      </c>
    </row>
    <row r="124" spans="1:9" s="168" customFormat="1" ht="9" customHeight="1">
      <c r="A124" s="170" t="s">
        <v>13</v>
      </c>
      <c r="B124" s="167">
        <f t="shared" si="7"/>
        <v>414</v>
      </c>
      <c r="C124" s="167">
        <v>16</v>
      </c>
      <c r="D124" s="167">
        <v>1</v>
      </c>
      <c r="E124" s="167">
        <v>68</v>
      </c>
      <c r="F124" s="167">
        <v>319</v>
      </c>
      <c r="G124" s="167">
        <v>10</v>
      </c>
    </row>
    <row r="125" spans="1:9" s="168" customFormat="1" ht="9" customHeight="1">
      <c r="A125" s="170" t="s">
        <v>14</v>
      </c>
      <c r="B125" s="167">
        <f t="shared" si="7"/>
        <v>732</v>
      </c>
      <c r="C125" s="167">
        <v>58</v>
      </c>
      <c r="D125" s="167">
        <v>11</v>
      </c>
      <c r="E125" s="167">
        <v>159</v>
      </c>
      <c r="F125" s="167">
        <v>485</v>
      </c>
      <c r="G125" s="167">
        <v>19</v>
      </c>
    </row>
    <row r="126" spans="1:9" s="168" customFormat="1" ht="9" customHeight="1">
      <c r="A126" s="173" t="s">
        <v>15</v>
      </c>
      <c r="B126" s="177">
        <f t="shared" si="7"/>
        <v>1488</v>
      </c>
      <c r="C126" s="177">
        <v>49</v>
      </c>
      <c r="D126" s="177">
        <v>17</v>
      </c>
      <c r="E126" s="177">
        <v>382</v>
      </c>
      <c r="F126" s="177">
        <v>1015</v>
      </c>
      <c r="G126" s="177">
        <v>25</v>
      </c>
      <c r="H126" s="185"/>
      <c r="I126" s="186"/>
    </row>
    <row r="127" spans="1:9" s="168" customFormat="1" ht="9" customHeight="1">
      <c r="A127" s="176" t="s">
        <v>16</v>
      </c>
      <c r="B127" s="167">
        <f t="shared" si="7"/>
        <v>4256</v>
      </c>
      <c r="C127" s="167">
        <v>126</v>
      </c>
      <c r="D127" s="167">
        <v>0</v>
      </c>
      <c r="E127" s="167">
        <v>428</v>
      </c>
      <c r="F127" s="167">
        <v>3584</v>
      </c>
      <c r="G127" s="167">
        <v>118</v>
      </c>
      <c r="H127" s="187"/>
    </row>
    <row r="128" spans="1:9" s="168" customFormat="1" ht="9" customHeight="1">
      <c r="A128" s="170" t="s">
        <v>17</v>
      </c>
      <c r="B128" s="167">
        <f t="shared" si="7"/>
        <v>1079</v>
      </c>
      <c r="C128" s="167">
        <v>47</v>
      </c>
      <c r="D128" s="167">
        <v>8</v>
      </c>
      <c r="E128" s="167">
        <v>356</v>
      </c>
      <c r="F128" s="167">
        <v>644</v>
      </c>
      <c r="G128" s="167">
        <v>24</v>
      </c>
      <c r="H128" s="187"/>
    </row>
    <row r="129" spans="1:8" s="168" customFormat="1" ht="9" customHeight="1">
      <c r="A129" s="170" t="s">
        <v>18</v>
      </c>
      <c r="B129" s="167">
        <f t="shared" si="7"/>
        <v>744</v>
      </c>
      <c r="C129" s="167">
        <v>70</v>
      </c>
      <c r="D129" s="167">
        <v>4</v>
      </c>
      <c r="E129" s="167">
        <v>176</v>
      </c>
      <c r="F129" s="167">
        <v>469</v>
      </c>
      <c r="G129" s="167">
        <v>25</v>
      </c>
      <c r="H129" s="187"/>
    </row>
    <row r="130" spans="1:8" s="168" customFormat="1" ht="9" customHeight="1">
      <c r="A130" s="173" t="s">
        <v>19</v>
      </c>
      <c r="B130" s="177">
        <f t="shared" si="7"/>
        <v>564</v>
      </c>
      <c r="C130" s="177">
        <v>52</v>
      </c>
      <c r="D130" s="177">
        <v>6</v>
      </c>
      <c r="E130" s="177">
        <v>182</v>
      </c>
      <c r="F130" s="177">
        <v>311</v>
      </c>
      <c r="G130" s="177">
        <v>13</v>
      </c>
      <c r="H130" s="187"/>
    </row>
    <row r="131" spans="1:8" s="168" customFormat="1" ht="9" customHeight="1">
      <c r="A131" s="170" t="s">
        <v>20</v>
      </c>
      <c r="B131" s="167">
        <f t="shared" si="7"/>
        <v>1457</v>
      </c>
      <c r="C131" s="167">
        <v>38</v>
      </c>
      <c r="D131" s="167">
        <v>0</v>
      </c>
      <c r="E131" s="167">
        <v>167</v>
      </c>
      <c r="F131" s="167">
        <v>1234</v>
      </c>
      <c r="G131" s="167">
        <v>18</v>
      </c>
      <c r="H131" s="187"/>
    </row>
    <row r="132" spans="1:8" s="168" customFormat="1" ht="9" customHeight="1">
      <c r="A132" s="170" t="s">
        <v>21</v>
      </c>
      <c r="B132" s="167">
        <f t="shared" si="7"/>
        <v>1530</v>
      </c>
      <c r="C132" s="167">
        <v>148</v>
      </c>
      <c r="D132" s="167">
        <v>21</v>
      </c>
      <c r="E132" s="167">
        <v>524</v>
      </c>
      <c r="F132" s="167">
        <v>800</v>
      </c>
      <c r="G132" s="167">
        <v>37</v>
      </c>
      <c r="H132" s="187"/>
    </row>
    <row r="133" spans="1:8" s="168" customFormat="1" ht="9" customHeight="1">
      <c r="A133" s="170" t="s">
        <v>22</v>
      </c>
      <c r="B133" s="167">
        <f t="shared" si="7"/>
        <v>1819</v>
      </c>
      <c r="C133" s="167">
        <v>154</v>
      </c>
      <c r="D133" s="167">
        <v>2</v>
      </c>
      <c r="E133" s="167">
        <v>251</v>
      </c>
      <c r="F133" s="167">
        <v>1383</v>
      </c>
      <c r="G133" s="167">
        <v>29</v>
      </c>
      <c r="H133" s="187"/>
    </row>
    <row r="134" spans="1:8" s="168" customFormat="1" ht="9" customHeight="1">
      <c r="A134" s="173" t="s">
        <v>23</v>
      </c>
      <c r="B134" s="177">
        <f t="shared" si="7"/>
        <v>1571</v>
      </c>
      <c r="C134" s="177">
        <v>100</v>
      </c>
      <c r="D134" s="177">
        <v>8</v>
      </c>
      <c r="E134" s="177">
        <v>506</v>
      </c>
      <c r="F134" s="177">
        <v>947</v>
      </c>
      <c r="G134" s="177">
        <v>10</v>
      </c>
      <c r="H134" s="187"/>
    </row>
    <row r="135" spans="1:8" s="168" customFormat="1" ht="9" customHeight="1">
      <c r="A135" s="170" t="s">
        <v>24</v>
      </c>
      <c r="B135" s="167">
        <f t="shared" si="7"/>
        <v>321</v>
      </c>
      <c r="C135" s="167">
        <v>37</v>
      </c>
      <c r="D135" s="167">
        <v>0</v>
      </c>
      <c r="E135" s="167">
        <v>35</v>
      </c>
      <c r="F135" s="167">
        <v>206</v>
      </c>
      <c r="G135" s="167">
        <v>43</v>
      </c>
      <c r="H135" s="187"/>
    </row>
    <row r="136" spans="1:8" s="168" customFormat="1" ht="9" customHeight="1">
      <c r="A136" s="170" t="s">
        <v>25</v>
      </c>
      <c r="B136" s="167">
        <f t="shared" si="7"/>
        <v>831</v>
      </c>
      <c r="C136" s="167">
        <v>30</v>
      </c>
      <c r="D136" s="167">
        <v>4</v>
      </c>
      <c r="E136" s="167">
        <v>223</v>
      </c>
      <c r="F136" s="167">
        <v>564</v>
      </c>
      <c r="G136" s="167">
        <v>10</v>
      </c>
      <c r="H136" s="187"/>
    </row>
    <row r="137" spans="1:8" s="168" customFormat="1" ht="9" customHeight="1">
      <c r="A137" s="170" t="s">
        <v>26</v>
      </c>
      <c r="B137" s="167">
        <f t="shared" si="7"/>
        <v>1094</v>
      </c>
      <c r="C137" s="167">
        <v>41</v>
      </c>
      <c r="D137" s="167">
        <v>18</v>
      </c>
      <c r="E137" s="167">
        <v>281</v>
      </c>
      <c r="F137" s="167">
        <v>727</v>
      </c>
      <c r="G137" s="167">
        <v>27</v>
      </c>
      <c r="H137" s="187"/>
    </row>
    <row r="138" spans="1:8" s="168" customFormat="1" ht="9" customHeight="1">
      <c r="A138" s="173" t="s">
        <v>27</v>
      </c>
      <c r="B138" s="177">
        <f t="shared" si="7"/>
        <v>1797</v>
      </c>
      <c r="C138" s="177">
        <v>110</v>
      </c>
      <c r="D138" s="177">
        <v>38</v>
      </c>
      <c r="E138" s="177">
        <v>791</v>
      </c>
      <c r="F138" s="177">
        <v>835</v>
      </c>
      <c r="G138" s="177">
        <v>23</v>
      </c>
      <c r="H138" s="187"/>
    </row>
    <row r="139" spans="1:8" s="168" customFormat="1" ht="9" customHeight="1">
      <c r="A139" s="170" t="s">
        <v>109</v>
      </c>
      <c r="B139" s="167">
        <f t="shared" si="7"/>
        <v>1229</v>
      </c>
      <c r="C139" s="167">
        <v>60</v>
      </c>
      <c r="D139" s="167">
        <v>8</v>
      </c>
      <c r="E139" s="167">
        <v>505</v>
      </c>
      <c r="F139" s="167">
        <v>637</v>
      </c>
      <c r="G139" s="167">
        <v>19</v>
      </c>
      <c r="H139" s="187"/>
    </row>
    <row r="140" spans="1:8" s="168" customFormat="1" ht="9" customHeight="1">
      <c r="A140" s="170" t="s">
        <v>29</v>
      </c>
      <c r="B140" s="167">
        <f t="shared" si="7"/>
        <v>600</v>
      </c>
      <c r="C140" s="167">
        <v>23</v>
      </c>
      <c r="D140" s="167">
        <v>3</v>
      </c>
      <c r="E140" s="167">
        <v>127</v>
      </c>
      <c r="F140" s="167">
        <v>440</v>
      </c>
      <c r="G140" s="167">
        <v>7</v>
      </c>
      <c r="H140" s="187"/>
    </row>
    <row r="141" spans="1:8" s="168" customFormat="1" ht="9" customHeight="1">
      <c r="A141" s="170" t="s">
        <v>30</v>
      </c>
      <c r="B141" s="167">
        <f t="shared" si="7"/>
        <v>532</v>
      </c>
      <c r="C141" s="167">
        <v>14</v>
      </c>
      <c r="D141" s="167">
        <v>12</v>
      </c>
      <c r="E141" s="167">
        <v>35</v>
      </c>
      <c r="F141" s="167">
        <v>456</v>
      </c>
      <c r="G141" s="167">
        <v>15</v>
      </c>
      <c r="H141" s="187"/>
    </row>
    <row r="142" spans="1:8" s="168" customFormat="1" ht="9" customHeight="1">
      <c r="A142" s="173" t="s">
        <v>31</v>
      </c>
      <c r="B142" s="177">
        <f t="shared" si="7"/>
        <v>996</v>
      </c>
      <c r="C142" s="177">
        <v>42</v>
      </c>
      <c r="D142" s="177">
        <v>4</v>
      </c>
      <c r="E142" s="177">
        <v>148</v>
      </c>
      <c r="F142" s="177">
        <v>793</v>
      </c>
      <c r="G142" s="177">
        <v>9</v>
      </c>
      <c r="H142" s="187"/>
    </row>
    <row r="143" spans="1:8" s="168" customFormat="1" ht="9" customHeight="1">
      <c r="A143" s="170" t="s">
        <v>32</v>
      </c>
      <c r="B143" s="167">
        <f t="shared" si="7"/>
        <v>1237</v>
      </c>
      <c r="C143" s="167">
        <v>54</v>
      </c>
      <c r="D143" s="167">
        <v>5</v>
      </c>
      <c r="E143" s="167">
        <v>142</v>
      </c>
      <c r="F143" s="167">
        <v>1022</v>
      </c>
      <c r="G143" s="167">
        <v>14</v>
      </c>
      <c r="H143" s="187"/>
    </row>
    <row r="144" spans="1:8" s="168" customFormat="1" ht="9" customHeight="1">
      <c r="A144" s="170" t="s">
        <v>33</v>
      </c>
      <c r="B144" s="167">
        <f t="shared" si="7"/>
        <v>863</v>
      </c>
      <c r="C144" s="167">
        <v>62</v>
      </c>
      <c r="D144" s="167">
        <v>7</v>
      </c>
      <c r="E144" s="167">
        <v>67</v>
      </c>
      <c r="F144" s="167">
        <v>703</v>
      </c>
      <c r="G144" s="167">
        <v>24</v>
      </c>
      <c r="H144" s="187"/>
    </row>
    <row r="145" spans="1:8" s="168" customFormat="1" ht="9" customHeight="1">
      <c r="A145" s="170" t="s">
        <v>34</v>
      </c>
      <c r="B145" s="167">
        <f t="shared" si="7"/>
        <v>612</v>
      </c>
      <c r="C145" s="167">
        <v>28</v>
      </c>
      <c r="D145" s="167">
        <v>4</v>
      </c>
      <c r="E145" s="167">
        <v>32</v>
      </c>
      <c r="F145" s="167">
        <v>538</v>
      </c>
      <c r="G145" s="167">
        <v>10</v>
      </c>
      <c r="H145" s="187"/>
    </row>
    <row r="146" spans="1:8" s="168" customFormat="1" ht="9" customHeight="1">
      <c r="A146" s="173" t="s">
        <v>35</v>
      </c>
      <c r="B146" s="177">
        <f t="shared" si="7"/>
        <v>939</v>
      </c>
      <c r="C146" s="177">
        <v>27</v>
      </c>
      <c r="D146" s="177">
        <v>10</v>
      </c>
      <c r="E146" s="177">
        <v>152</v>
      </c>
      <c r="F146" s="177">
        <v>734</v>
      </c>
      <c r="G146" s="177">
        <v>16</v>
      </c>
      <c r="H146" s="187"/>
    </row>
    <row r="147" spans="1:8" s="168" customFormat="1" ht="9" customHeight="1">
      <c r="A147" s="170" t="s">
        <v>36</v>
      </c>
      <c r="B147" s="167">
        <f t="shared" si="7"/>
        <v>268</v>
      </c>
      <c r="C147" s="167">
        <v>13</v>
      </c>
      <c r="D147" s="167">
        <v>6</v>
      </c>
      <c r="E147" s="167">
        <v>98</v>
      </c>
      <c r="F147" s="167">
        <v>141</v>
      </c>
      <c r="G147" s="167">
        <v>10</v>
      </c>
      <c r="H147" s="187"/>
    </row>
    <row r="148" spans="1:8" s="168" customFormat="1" ht="9" customHeight="1">
      <c r="A148" s="170" t="s">
        <v>37</v>
      </c>
      <c r="B148" s="167">
        <f t="shared" si="7"/>
        <v>2240</v>
      </c>
      <c r="C148" s="167">
        <v>141</v>
      </c>
      <c r="D148" s="167">
        <v>3</v>
      </c>
      <c r="E148" s="167">
        <v>512</v>
      </c>
      <c r="F148" s="167">
        <v>1531</v>
      </c>
      <c r="G148" s="167">
        <v>53</v>
      </c>
      <c r="H148" s="187"/>
    </row>
    <row r="149" spans="1:8" s="168" customFormat="1" ht="9" customHeight="1">
      <c r="A149" s="170" t="s">
        <v>38</v>
      </c>
      <c r="B149" s="167">
        <f t="shared" si="7"/>
        <v>701</v>
      </c>
      <c r="C149" s="167">
        <v>26</v>
      </c>
      <c r="D149" s="167">
        <v>3</v>
      </c>
      <c r="E149" s="167">
        <v>150</v>
      </c>
      <c r="F149" s="167">
        <v>499</v>
      </c>
      <c r="G149" s="167">
        <v>23</v>
      </c>
      <c r="H149" s="187"/>
    </row>
    <row r="150" spans="1:8" s="168" customFormat="1" ht="9" customHeight="1">
      <c r="A150" s="173" t="s">
        <v>39</v>
      </c>
      <c r="B150" s="177">
        <f t="shared" si="7"/>
        <v>965</v>
      </c>
      <c r="C150" s="177">
        <v>47</v>
      </c>
      <c r="D150" s="177">
        <v>9</v>
      </c>
      <c r="E150" s="177">
        <v>190</v>
      </c>
      <c r="F150" s="177">
        <v>705</v>
      </c>
      <c r="G150" s="177">
        <v>14</v>
      </c>
      <c r="H150" s="187"/>
    </row>
    <row r="151" spans="1:8" s="168" customFormat="1" ht="9" customHeight="1">
      <c r="A151" s="170"/>
      <c r="B151" s="167"/>
      <c r="C151" s="167"/>
      <c r="D151" s="167"/>
      <c r="E151" s="167"/>
      <c r="F151" s="167"/>
      <c r="G151" s="167"/>
      <c r="H151" s="187"/>
    </row>
    <row r="152" spans="1:8" s="168" customFormat="1" ht="9" customHeight="1">
      <c r="A152" s="166">
        <v>1999</v>
      </c>
      <c r="B152" s="188"/>
      <c r="C152" s="170"/>
      <c r="D152" s="170"/>
      <c r="E152" s="170"/>
      <c r="F152" s="170"/>
      <c r="G152" s="188"/>
    </row>
    <row r="153" spans="1:8" s="168" customFormat="1" ht="9" customHeight="1">
      <c r="A153" s="181" t="s">
        <v>7</v>
      </c>
      <c r="B153" s="188">
        <f t="shared" ref="B153:G153" si="8">SUM(B155:B186)</f>
        <v>35359</v>
      </c>
      <c r="C153" s="188">
        <f t="shared" si="8"/>
        <v>1557</v>
      </c>
      <c r="D153" s="169">
        <f t="shared" si="8"/>
        <v>280</v>
      </c>
      <c r="E153" s="169">
        <f t="shared" si="8"/>
        <v>7443</v>
      </c>
      <c r="F153" s="169">
        <f t="shared" si="8"/>
        <v>25247</v>
      </c>
      <c r="G153" s="188">
        <f t="shared" si="8"/>
        <v>832</v>
      </c>
    </row>
    <row r="154" spans="1:8" s="168" customFormat="1" ht="3.95" customHeight="1">
      <c r="A154" s="181"/>
      <c r="B154" s="169"/>
      <c r="C154" s="169"/>
      <c r="D154" s="169"/>
      <c r="E154" s="169"/>
      <c r="F154" s="169"/>
      <c r="G154" s="169"/>
    </row>
    <row r="155" spans="1:8" s="168" customFormat="1" ht="9" customHeight="1">
      <c r="A155" s="170" t="s">
        <v>8</v>
      </c>
      <c r="B155" s="171">
        <f t="shared" ref="B155:B186" si="9">SUM(C155:G155)</f>
        <v>425</v>
      </c>
      <c r="C155" s="167">
        <v>9</v>
      </c>
      <c r="D155" s="167">
        <v>3</v>
      </c>
      <c r="E155" s="167">
        <v>97</v>
      </c>
      <c r="F155" s="167">
        <v>310</v>
      </c>
      <c r="G155" s="167">
        <v>6</v>
      </c>
    </row>
    <row r="156" spans="1:8" s="168" customFormat="1" ht="9" customHeight="1">
      <c r="A156" s="170" t="s">
        <v>9</v>
      </c>
      <c r="B156" s="171">
        <f t="shared" si="9"/>
        <v>1410</v>
      </c>
      <c r="C156" s="167">
        <v>38</v>
      </c>
      <c r="D156" s="167">
        <v>17</v>
      </c>
      <c r="E156" s="167">
        <v>122</v>
      </c>
      <c r="F156" s="167">
        <v>1203</v>
      </c>
      <c r="G156" s="167">
        <v>30</v>
      </c>
    </row>
    <row r="157" spans="1:8" s="168" customFormat="1" ht="9" customHeight="1">
      <c r="A157" s="170" t="s">
        <v>10</v>
      </c>
      <c r="B157" s="171">
        <f t="shared" si="9"/>
        <v>587</v>
      </c>
      <c r="C157" s="167">
        <v>19</v>
      </c>
      <c r="D157" s="167">
        <v>5</v>
      </c>
      <c r="E157" s="167">
        <v>74</v>
      </c>
      <c r="F157" s="167">
        <v>472</v>
      </c>
      <c r="G157" s="167">
        <v>17</v>
      </c>
    </row>
    <row r="158" spans="1:8" s="168" customFormat="1" ht="9" customHeight="1">
      <c r="A158" s="173" t="s">
        <v>11</v>
      </c>
      <c r="B158" s="174">
        <f t="shared" si="9"/>
        <v>576</v>
      </c>
      <c r="C158" s="177">
        <v>16</v>
      </c>
      <c r="D158" s="177">
        <v>13</v>
      </c>
      <c r="E158" s="177">
        <v>35</v>
      </c>
      <c r="F158" s="177">
        <v>502</v>
      </c>
      <c r="G158" s="177">
        <v>10</v>
      </c>
    </row>
    <row r="159" spans="1:8" s="168" customFormat="1" ht="9" customHeight="1">
      <c r="A159" s="170" t="s">
        <v>12</v>
      </c>
      <c r="B159" s="171">
        <f t="shared" si="9"/>
        <v>1265</v>
      </c>
      <c r="C159" s="167">
        <v>32</v>
      </c>
      <c r="D159" s="167">
        <v>7</v>
      </c>
      <c r="E159" s="167">
        <v>177</v>
      </c>
      <c r="F159" s="167">
        <v>1021</v>
      </c>
      <c r="G159" s="167">
        <v>28</v>
      </c>
    </row>
    <row r="160" spans="1:8" s="168" customFormat="1" ht="9" customHeight="1">
      <c r="A160" s="170" t="s">
        <v>13</v>
      </c>
      <c r="B160" s="171">
        <f t="shared" si="9"/>
        <v>421</v>
      </c>
      <c r="C160" s="167">
        <v>16</v>
      </c>
      <c r="D160" s="172">
        <v>0</v>
      </c>
      <c r="E160" s="167">
        <v>71</v>
      </c>
      <c r="F160" s="167">
        <v>323</v>
      </c>
      <c r="G160" s="167">
        <v>11</v>
      </c>
    </row>
    <row r="161" spans="1:7" s="168" customFormat="1" ht="9" customHeight="1">
      <c r="A161" s="170" t="s">
        <v>14</v>
      </c>
      <c r="B161" s="171">
        <f t="shared" si="9"/>
        <v>732</v>
      </c>
      <c r="C161" s="167">
        <v>44</v>
      </c>
      <c r="D161" s="167">
        <v>25</v>
      </c>
      <c r="E161" s="167">
        <v>158</v>
      </c>
      <c r="F161" s="167">
        <v>485</v>
      </c>
      <c r="G161" s="167">
        <v>20</v>
      </c>
    </row>
    <row r="162" spans="1:7" s="168" customFormat="1" ht="9" customHeight="1">
      <c r="A162" s="173" t="s">
        <v>15</v>
      </c>
      <c r="B162" s="174">
        <f t="shared" si="9"/>
        <v>1484</v>
      </c>
      <c r="C162" s="177">
        <v>37</v>
      </c>
      <c r="D162" s="177">
        <v>17</v>
      </c>
      <c r="E162" s="177">
        <v>392</v>
      </c>
      <c r="F162" s="177">
        <v>1008</v>
      </c>
      <c r="G162" s="177">
        <v>30</v>
      </c>
    </row>
    <row r="163" spans="1:7" s="168" customFormat="1" ht="9" customHeight="1">
      <c r="A163" s="176" t="s">
        <v>16</v>
      </c>
      <c r="B163" s="171">
        <f t="shared" si="9"/>
        <v>4231</v>
      </c>
      <c r="C163" s="167">
        <v>97</v>
      </c>
      <c r="D163" s="172">
        <v>0</v>
      </c>
      <c r="E163" s="167">
        <v>428</v>
      </c>
      <c r="F163" s="167">
        <v>3580</v>
      </c>
      <c r="G163" s="167">
        <v>126</v>
      </c>
    </row>
    <row r="164" spans="1:7" s="168" customFormat="1" ht="9" customHeight="1">
      <c r="A164" s="170" t="s">
        <v>17</v>
      </c>
      <c r="B164" s="171">
        <f t="shared" si="9"/>
        <v>1079</v>
      </c>
      <c r="C164" s="167">
        <v>44</v>
      </c>
      <c r="D164" s="167">
        <v>8</v>
      </c>
      <c r="E164" s="167">
        <v>359</v>
      </c>
      <c r="F164" s="167">
        <v>644</v>
      </c>
      <c r="G164" s="167">
        <v>24</v>
      </c>
    </row>
    <row r="165" spans="1:7" s="168" customFormat="1" ht="9" customHeight="1">
      <c r="A165" s="170" t="s">
        <v>18</v>
      </c>
      <c r="B165" s="171">
        <f t="shared" si="9"/>
        <v>754</v>
      </c>
      <c r="C165" s="167">
        <v>47</v>
      </c>
      <c r="D165" s="167">
        <v>13</v>
      </c>
      <c r="E165" s="167">
        <v>199</v>
      </c>
      <c r="F165" s="167">
        <v>470</v>
      </c>
      <c r="G165" s="167">
        <v>25</v>
      </c>
    </row>
    <row r="166" spans="1:7" s="168" customFormat="1" ht="9" customHeight="1">
      <c r="A166" s="173" t="s">
        <v>19</v>
      </c>
      <c r="B166" s="174">
        <f t="shared" si="9"/>
        <v>572</v>
      </c>
      <c r="C166" s="177">
        <v>54</v>
      </c>
      <c r="D166" s="177">
        <v>4</v>
      </c>
      <c r="E166" s="177">
        <v>188</v>
      </c>
      <c r="F166" s="177">
        <v>313</v>
      </c>
      <c r="G166" s="177">
        <v>13</v>
      </c>
    </row>
    <row r="167" spans="1:7" s="168" customFormat="1" ht="9" customHeight="1">
      <c r="A167" s="170" t="s">
        <v>20</v>
      </c>
      <c r="B167" s="171">
        <f t="shared" si="9"/>
        <v>1460</v>
      </c>
      <c r="C167" s="167">
        <v>37</v>
      </c>
      <c r="D167" s="167">
        <v>1</v>
      </c>
      <c r="E167" s="167">
        <v>169</v>
      </c>
      <c r="F167" s="167">
        <v>1234</v>
      </c>
      <c r="G167" s="167">
        <v>19</v>
      </c>
    </row>
    <row r="168" spans="1:7" s="168" customFormat="1" ht="9" customHeight="1">
      <c r="A168" s="170" t="s">
        <v>21</v>
      </c>
      <c r="B168" s="171">
        <f t="shared" si="9"/>
        <v>1513</v>
      </c>
      <c r="C168" s="167">
        <v>146</v>
      </c>
      <c r="D168" s="167">
        <v>19</v>
      </c>
      <c r="E168" s="167">
        <v>541</v>
      </c>
      <c r="F168" s="167">
        <v>768</v>
      </c>
      <c r="G168" s="167">
        <v>39</v>
      </c>
    </row>
    <row r="169" spans="1:7" s="168" customFormat="1" ht="9" customHeight="1">
      <c r="A169" s="170" t="s">
        <v>22</v>
      </c>
      <c r="B169" s="171">
        <f t="shared" si="9"/>
        <v>1809</v>
      </c>
      <c r="C169" s="167">
        <v>132</v>
      </c>
      <c r="D169" s="167">
        <v>1</v>
      </c>
      <c r="E169" s="167">
        <v>262</v>
      </c>
      <c r="F169" s="167">
        <v>1372</v>
      </c>
      <c r="G169" s="167">
        <v>42</v>
      </c>
    </row>
    <row r="170" spans="1:7" s="168" customFormat="1" ht="9" customHeight="1">
      <c r="A170" s="173" t="s">
        <v>23</v>
      </c>
      <c r="B170" s="174">
        <f t="shared" si="9"/>
        <v>1592</v>
      </c>
      <c r="C170" s="177">
        <v>92</v>
      </c>
      <c r="D170" s="177">
        <v>5</v>
      </c>
      <c r="E170" s="177">
        <v>523</v>
      </c>
      <c r="F170" s="177">
        <v>949</v>
      </c>
      <c r="G170" s="177">
        <v>23</v>
      </c>
    </row>
    <row r="171" spans="1:7" s="168" customFormat="1" ht="9" customHeight="1">
      <c r="A171" s="170" t="s">
        <v>24</v>
      </c>
      <c r="B171" s="171">
        <f t="shared" si="9"/>
        <v>319</v>
      </c>
      <c r="C171" s="167">
        <v>28</v>
      </c>
      <c r="D171" s="172">
        <v>0</v>
      </c>
      <c r="E171" s="167">
        <v>36</v>
      </c>
      <c r="F171" s="167">
        <v>211</v>
      </c>
      <c r="G171" s="167">
        <v>44</v>
      </c>
    </row>
    <row r="172" spans="1:7" s="168" customFormat="1" ht="9" customHeight="1">
      <c r="A172" s="170" t="s">
        <v>25</v>
      </c>
      <c r="B172" s="171">
        <f t="shared" si="9"/>
        <v>860</v>
      </c>
      <c r="C172" s="167">
        <v>30</v>
      </c>
      <c r="D172" s="167">
        <v>4</v>
      </c>
      <c r="E172" s="167">
        <v>223</v>
      </c>
      <c r="F172" s="167">
        <v>583</v>
      </c>
      <c r="G172" s="167">
        <v>20</v>
      </c>
    </row>
    <row r="173" spans="1:7" s="168" customFormat="1" ht="9" customHeight="1">
      <c r="A173" s="170" t="s">
        <v>26</v>
      </c>
      <c r="B173" s="171">
        <f t="shared" si="9"/>
        <v>1119</v>
      </c>
      <c r="C173" s="167">
        <v>41</v>
      </c>
      <c r="D173" s="167">
        <v>18</v>
      </c>
      <c r="E173" s="167">
        <v>297</v>
      </c>
      <c r="F173" s="167">
        <v>728</v>
      </c>
      <c r="G173" s="167">
        <v>35</v>
      </c>
    </row>
    <row r="174" spans="1:7" s="168" customFormat="1" ht="9" customHeight="1">
      <c r="A174" s="173" t="s">
        <v>27</v>
      </c>
      <c r="B174" s="174">
        <f t="shared" si="9"/>
        <v>1842</v>
      </c>
      <c r="C174" s="177">
        <v>108</v>
      </c>
      <c r="D174" s="177">
        <v>39</v>
      </c>
      <c r="E174" s="177">
        <v>822</v>
      </c>
      <c r="F174" s="177">
        <v>844</v>
      </c>
      <c r="G174" s="177">
        <v>29</v>
      </c>
    </row>
    <row r="175" spans="1:7" s="168" customFormat="1" ht="9" customHeight="1">
      <c r="A175" s="170" t="s">
        <v>109</v>
      </c>
      <c r="B175" s="171">
        <f t="shared" si="9"/>
        <v>1252</v>
      </c>
      <c r="C175" s="167">
        <v>57</v>
      </c>
      <c r="D175" s="167">
        <v>8</v>
      </c>
      <c r="E175" s="167">
        <v>518</v>
      </c>
      <c r="F175" s="167">
        <v>646</v>
      </c>
      <c r="G175" s="167">
        <v>23</v>
      </c>
    </row>
    <row r="176" spans="1:7" s="168" customFormat="1" ht="9" customHeight="1">
      <c r="A176" s="170" t="s">
        <v>29</v>
      </c>
      <c r="B176" s="171">
        <f t="shared" si="9"/>
        <v>604</v>
      </c>
      <c r="C176" s="167">
        <v>23</v>
      </c>
      <c r="D176" s="167">
        <v>3</v>
      </c>
      <c r="E176" s="167">
        <v>127</v>
      </c>
      <c r="F176" s="167">
        <v>440</v>
      </c>
      <c r="G176" s="167">
        <v>11</v>
      </c>
    </row>
    <row r="177" spans="1:7" s="168" customFormat="1" ht="9" customHeight="1">
      <c r="A177" s="170" t="s">
        <v>30</v>
      </c>
      <c r="B177" s="171">
        <f t="shared" si="9"/>
        <v>543</v>
      </c>
      <c r="C177" s="167">
        <v>14</v>
      </c>
      <c r="D177" s="167">
        <v>13</v>
      </c>
      <c r="E177" s="167">
        <v>42</v>
      </c>
      <c r="F177" s="167">
        <v>458</v>
      </c>
      <c r="G177" s="167">
        <v>16</v>
      </c>
    </row>
    <row r="178" spans="1:7" s="168" customFormat="1" ht="9" customHeight="1">
      <c r="A178" s="173" t="s">
        <v>31</v>
      </c>
      <c r="B178" s="174">
        <f t="shared" si="9"/>
        <v>996</v>
      </c>
      <c r="C178" s="177">
        <v>37</v>
      </c>
      <c r="D178" s="177">
        <v>4</v>
      </c>
      <c r="E178" s="177">
        <v>154</v>
      </c>
      <c r="F178" s="177">
        <v>793</v>
      </c>
      <c r="G178" s="177">
        <v>8</v>
      </c>
    </row>
    <row r="179" spans="1:7" s="168" customFormat="1" ht="9" customHeight="1">
      <c r="A179" s="170" t="s">
        <v>32</v>
      </c>
      <c r="B179" s="171">
        <f t="shared" si="9"/>
        <v>1240</v>
      </c>
      <c r="C179" s="167">
        <v>53</v>
      </c>
      <c r="D179" s="167">
        <v>4</v>
      </c>
      <c r="E179" s="167">
        <v>145</v>
      </c>
      <c r="F179" s="167">
        <v>1022</v>
      </c>
      <c r="G179" s="167">
        <v>16</v>
      </c>
    </row>
    <row r="180" spans="1:7" s="168" customFormat="1" ht="9" customHeight="1">
      <c r="A180" s="170" t="s">
        <v>33</v>
      </c>
      <c r="B180" s="171">
        <f t="shared" si="9"/>
        <v>859</v>
      </c>
      <c r="C180" s="167">
        <v>62</v>
      </c>
      <c r="D180" s="167">
        <v>6</v>
      </c>
      <c r="E180" s="167">
        <v>67</v>
      </c>
      <c r="F180" s="167">
        <v>703</v>
      </c>
      <c r="G180" s="167">
        <v>21</v>
      </c>
    </row>
    <row r="181" spans="1:7" s="168" customFormat="1" ht="9" customHeight="1">
      <c r="A181" s="170" t="s">
        <v>34</v>
      </c>
      <c r="B181" s="171">
        <f t="shared" si="9"/>
        <v>612</v>
      </c>
      <c r="C181" s="167">
        <v>26</v>
      </c>
      <c r="D181" s="167">
        <v>2</v>
      </c>
      <c r="E181" s="167">
        <v>34</v>
      </c>
      <c r="F181" s="167">
        <v>538</v>
      </c>
      <c r="G181" s="167">
        <v>12</v>
      </c>
    </row>
    <row r="182" spans="1:7" s="168" customFormat="1" ht="9" customHeight="1">
      <c r="A182" s="173" t="s">
        <v>35</v>
      </c>
      <c r="B182" s="174">
        <f t="shared" si="9"/>
        <v>954</v>
      </c>
      <c r="C182" s="177">
        <v>26</v>
      </c>
      <c r="D182" s="177">
        <v>4</v>
      </c>
      <c r="E182" s="177">
        <v>163</v>
      </c>
      <c r="F182" s="177">
        <v>744</v>
      </c>
      <c r="G182" s="177">
        <v>17</v>
      </c>
    </row>
    <row r="183" spans="1:7" s="168" customFormat="1" ht="9" customHeight="1">
      <c r="A183" s="170" t="s">
        <v>36</v>
      </c>
      <c r="B183" s="171">
        <f t="shared" si="9"/>
        <v>267</v>
      </c>
      <c r="C183" s="167">
        <v>13</v>
      </c>
      <c r="D183" s="167">
        <v>3</v>
      </c>
      <c r="E183" s="167">
        <v>99</v>
      </c>
      <c r="F183" s="167">
        <v>141</v>
      </c>
      <c r="G183" s="167">
        <v>11</v>
      </c>
    </row>
    <row r="184" spans="1:7" s="168" customFormat="1" ht="9" customHeight="1">
      <c r="A184" s="170" t="s">
        <v>37</v>
      </c>
      <c r="B184" s="171">
        <f t="shared" si="9"/>
        <v>2265</v>
      </c>
      <c r="C184" s="167">
        <v>127</v>
      </c>
      <c r="D184" s="167">
        <v>4</v>
      </c>
      <c r="E184" s="167">
        <v>537</v>
      </c>
      <c r="F184" s="167">
        <v>1539</v>
      </c>
      <c r="G184" s="167">
        <v>58</v>
      </c>
    </row>
    <row r="185" spans="1:7" s="168" customFormat="1" ht="9" customHeight="1">
      <c r="A185" s="170" t="s">
        <v>38</v>
      </c>
      <c r="B185" s="171">
        <f t="shared" si="9"/>
        <v>713</v>
      </c>
      <c r="C185" s="167">
        <v>24</v>
      </c>
      <c r="D185" s="167">
        <v>5</v>
      </c>
      <c r="E185" s="167">
        <v>166</v>
      </c>
      <c r="F185" s="167">
        <v>497</v>
      </c>
      <c r="G185" s="167">
        <v>21</v>
      </c>
    </row>
    <row r="186" spans="1:7" s="168" customFormat="1" ht="9" customHeight="1">
      <c r="A186" s="173" t="s">
        <v>39</v>
      </c>
      <c r="B186" s="174">
        <f t="shared" si="9"/>
        <v>1004</v>
      </c>
      <c r="C186" s="177">
        <v>28</v>
      </c>
      <c r="D186" s="177">
        <v>25</v>
      </c>
      <c r="E186" s="177">
        <v>218</v>
      </c>
      <c r="F186" s="177">
        <v>706</v>
      </c>
      <c r="G186" s="177">
        <v>27</v>
      </c>
    </row>
    <row r="187" spans="1:7" s="168" customFormat="1" ht="9" customHeight="1">
      <c r="A187" s="170"/>
      <c r="B187" s="171"/>
      <c r="C187" s="171"/>
      <c r="D187" s="172"/>
      <c r="E187" s="172"/>
      <c r="F187" s="172"/>
      <c r="G187" s="172"/>
    </row>
    <row r="188" spans="1:7" s="168" customFormat="1" ht="9" customHeight="1">
      <c r="A188" s="166">
        <v>2000</v>
      </c>
      <c r="B188" s="180"/>
      <c r="C188" s="170"/>
      <c r="D188" s="170"/>
      <c r="E188" s="170"/>
      <c r="F188" s="170"/>
      <c r="G188" s="170"/>
    </row>
    <row r="189" spans="1:7" s="168" customFormat="1" ht="9" customHeight="1">
      <c r="A189" s="181" t="s">
        <v>7</v>
      </c>
      <c r="B189" s="169">
        <f t="shared" ref="B189:G189" si="10">SUM(B191:B222)</f>
        <v>36473</v>
      </c>
      <c r="C189" s="169">
        <f t="shared" si="10"/>
        <v>1510</v>
      </c>
      <c r="D189" s="169">
        <f t="shared" si="10"/>
        <v>255</v>
      </c>
      <c r="E189" s="169">
        <f t="shared" si="10"/>
        <v>7870</v>
      </c>
      <c r="F189" s="169">
        <f t="shared" si="10"/>
        <v>25853</v>
      </c>
      <c r="G189" s="169">
        <f t="shared" si="10"/>
        <v>985</v>
      </c>
    </row>
    <row r="190" spans="1:7" s="168" customFormat="1" ht="3.95" customHeight="1">
      <c r="A190" s="181"/>
      <c r="B190" s="169"/>
      <c r="C190" s="169"/>
      <c r="D190" s="169"/>
      <c r="E190" s="169"/>
      <c r="F190" s="169"/>
      <c r="G190" s="169"/>
    </row>
    <row r="191" spans="1:7" s="168" customFormat="1" ht="9" customHeight="1">
      <c r="A191" s="170" t="s">
        <v>8</v>
      </c>
      <c r="B191" s="171">
        <f t="shared" ref="B191:B222" si="11">SUM(C191:G191)</f>
        <v>449</v>
      </c>
      <c r="C191" s="167">
        <v>9</v>
      </c>
      <c r="D191" s="167">
        <v>2</v>
      </c>
      <c r="E191" s="167">
        <v>97</v>
      </c>
      <c r="F191" s="167">
        <v>333</v>
      </c>
      <c r="G191" s="167">
        <v>8</v>
      </c>
    </row>
    <row r="192" spans="1:7" s="168" customFormat="1" ht="9" customHeight="1">
      <c r="A192" s="170" t="s">
        <v>9</v>
      </c>
      <c r="B192" s="171">
        <f t="shared" si="11"/>
        <v>1419</v>
      </c>
      <c r="C192" s="167">
        <v>38</v>
      </c>
      <c r="D192" s="167">
        <v>15</v>
      </c>
      <c r="E192" s="167">
        <v>122</v>
      </c>
      <c r="F192" s="167">
        <v>1214</v>
      </c>
      <c r="G192" s="167">
        <v>30</v>
      </c>
    </row>
    <row r="193" spans="1:7" s="168" customFormat="1" ht="9" customHeight="1">
      <c r="A193" s="170" t="s">
        <v>10</v>
      </c>
      <c r="B193" s="171">
        <f t="shared" si="11"/>
        <v>602</v>
      </c>
      <c r="C193" s="167">
        <v>18</v>
      </c>
      <c r="D193" s="167">
        <v>5</v>
      </c>
      <c r="E193" s="167">
        <v>78</v>
      </c>
      <c r="F193" s="167">
        <v>482</v>
      </c>
      <c r="G193" s="167">
        <v>19</v>
      </c>
    </row>
    <row r="194" spans="1:7" s="168" customFormat="1" ht="9" customHeight="1">
      <c r="A194" s="173" t="s">
        <v>11</v>
      </c>
      <c r="B194" s="174">
        <f t="shared" si="11"/>
        <v>607</v>
      </c>
      <c r="C194" s="177">
        <v>15</v>
      </c>
      <c r="D194" s="177">
        <v>1</v>
      </c>
      <c r="E194" s="177">
        <v>54</v>
      </c>
      <c r="F194" s="177">
        <v>524</v>
      </c>
      <c r="G194" s="177">
        <v>13</v>
      </c>
    </row>
    <row r="195" spans="1:7" s="168" customFormat="1" ht="9" customHeight="1">
      <c r="A195" s="170" t="s">
        <v>12</v>
      </c>
      <c r="B195" s="171">
        <f t="shared" si="11"/>
        <v>1344</v>
      </c>
      <c r="C195" s="167">
        <v>32</v>
      </c>
      <c r="D195" s="167">
        <v>4</v>
      </c>
      <c r="E195" s="167">
        <v>210</v>
      </c>
      <c r="F195" s="167">
        <v>1056</v>
      </c>
      <c r="G195" s="167">
        <v>42</v>
      </c>
    </row>
    <row r="196" spans="1:7" s="168" customFormat="1" ht="9" customHeight="1">
      <c r="A196" s="170" t="s">
        <v>13</v>
      </c>
      <c r="B196" s="171">
        <f t="shared" si="11"/>
        <v>430</v>
      </c>
      <c r="C196" s="167">
        <v>16</v>
      </c>
      <c r="D196" s="172">
        <v>0</v>
      </c>
      <c r="E196" s="167">
        <v>80</v>
      </c>
      <c r="F196" s="167">
        <v>323</v>
      </c>
      <c r="G196" s="167">
        <v>11</v>
      </c>
    </row>
    <row r="197" spans="1:7" s="168" customFormat="1" ht="9" customHeight="1">
      <c r="A197" s="170" t="s">
        <v>14</v>
      </c>
      <c r="B197" s="171">
        <f t="shared" si="11"/>
        <v>762</v>
      </c>
      <c r="C197" s="167">
        <v>44</v>
      </c>
      <c r="D197" s="167">
        <v>26</v>
      </c>
      <c r="E197" s="167">
        <v>172</v>
      </c>
      <c r="F197" s="167">
        <v>498</v>
      </c>
      <c r="G197" s="167">
        <v>22</v>
      </c>
    </row>
    <row r="198" spans="1:7" s="168" customFormat="1" ht="9" customHeight="1">
      <c r="A198" s="173" t="s">
        <v>15</v>
      </c>
      <c r="B198" s="174">
        <f t="shared" si="11"/>
        <v>1506</v>
      </c>
      <c r="C198" s="177">
        <v>35</v>
      </c>
      <c r="D198" s="177">
        <v>16</v>
      </c>
      <c r="E198" s="177">
        <v>402</v>
      </c>
      <c r="F198" s="177">
        <v>1018</v>
      </c>
      <c r="G198" s="177">
        <v>35</v>
      </c>
    </row>
    <row r="199" spans="1:7" s="168" customFormat="1" ht="9" customHeight="1">
      <c r="A199" s="176" t="s">
        <v>16</v>
      </c>
      <c r="B199" s="171">
        <f t="shared" si="11"/>
        <v>4308</v>
      </c>
      <c r="C199" s="167">
        <v>88</v>
      </c>
      <c r="D199" s="172">
        <v>0</v>
      </c>
      <c r="E199" s="167">
        <v>456</v>
      </c>
      <c r="F199" s="167">
        <v>3575</v>
      </c>
      <c r="G199" s="167">
        <v>189</v>
      </c>
    </row>
    <row r="200" spans="1:7" s="168" customFormat="1" ht="9" customHeight="1">
      <c r="A200" s="170" t="s">
        <v>17</v>
      </c>
      <c r="B200" s="171">
        <f t="shared" si="11"/>
        <v>1116</v>
      </c>
      <c r="C200" s="167">
        <v>44</v>
      </c>
      <c r="D200" s="167">
        <v>5</v>
      </c>
      <c r="E200" s="167">
        <v>389</v>
      </c>
      <c r="F200" s="167">
        <v>654</v>
      </c>
      <c r="G200" s="167">
        <v>24</v>
      </c>
    </row>
    <row r="201" spans="1:7" s="168" customFormat="1" ht="9" customHeight="1">
      <c r="A201" s="170" t="s">
        <v>18</v>
      </c>
      <c r="B201" s="171">
        <f t="shared" si="11"/>
        <v>795</v>
      </c>
      <c r="C201" s="167">
        <v>45</v>
      </c>
      <c r="D201" s="167">
        <v>15</v>
      </c>
      <c r="E201" s="167">
        <v>212</v>
      </c>
      <c r="F201" s="167">
        <v>494</v>
      </c>
      <c r="G201" s="167">
        <v>29</v>
      </c>
    </row>
    <row r="202" spans="1:7" s="168" customFormat="1" ht="9" customHeight="1">
      <c r="A202" s="173" t="s">
        <v>19</v>
      </c>
      <c r="B202" s="174">
        <f t="shared" si="11"/>
        <v>619</v>
      </c>
      <c r="C202" s="177">
        <v>56</v>
      </c>
      <c r="D202" s="177">
        <v>4</v>
      </c>
      <c r="E202" s="177">
        <v>217</v>
      </c>
      <c r="F202" s="177">
        <v>329</v>
      </c>
      <c r="G202" s="177">
        <v>13</v>
      </c>
    </row>
    <row r="203" spans="1:7" s="168" customFormat="1" ht="9" customHeight="1">
      <c r="A203" s="170" t="s">
        <v>20</v>
      </c>
      <c r="B203" s="171">
        <f t="shared" si="11"/>
        <v>1468</v>
      </c>
      <c r="C203" s="167">
        <v>30</v>
      </c>
      <c r="D203" s="167">
        <v>1</v>
      </c>
      <c r="E203" s="167">
        <v>178</v>
      </c>
      <c r="F203" s="167">
        <v>1239</v>
      </c>
      <c r="G203" s="167">
        <v>20</v>
      </c>
    </row>
    <row r="204" spans="1:7" s="168" customFormat="1" ht="9" customHeight="1">
      <c r="A204" s="170" t="s">
        <v>21</v>
      </c>
      <c r="B204" s="171">
        <f t="shared" si="11"/>
        <v>1525</v>
      </c>
      <c r="C204" s="167">
        <v>146</v>
      </c>
      <c r="D204" s="167">
        <v>14</v>
      </c>
      <c r="E204" s="167">
        <v>558</v>
      </c>
      <c r="F204" s="167">
        <v>760</v>
      </c>
      <c r="G204" s="167">
        <v>47</v>
      </c>
    </row>
    <row r="205" spans="1:7" s="168" customFormat="1" ht="9" customHeight="1">
      <c r="A205" s="170" t="s">
        <v>22</v>
      </c>
      <c r="B205" s="171">
        <f t="shared" si="11"/>
        <v>1808</v>
      </c>
      <c r="C205" s="167">
        <v>132</v>
      </c>
      <c r="D205" s="167">
        <v>1</v>
      </c>
      <c r="E205" s="167">
        <v>233</v>
      </c>
      <c r="F205" s="167">
        <v>1392</v>
      </c>
      <c r="G205" s="167">
        <v>50</v>
      </c>
    </row>
    <row r="206" spans="1:7" s="168" customFormat="1" ht="9" customHeight="1">
      <c r="A206" s="173" t="s">
        <v>23</v>
      </c>
      <c r="B206" s="174">
        <f t="shared" si="11"/>
        <v>1645</v>
      </c>
      <c r="C206" s="177">
        <v>92</v>
      </c>
      <c r="D206" s="177">
        <v>4</v>
      </c>
      <c r="E206" s="177">
        <v>552</v>
      </c>
      <c r="F206" s="177">
        <v>972</v>
      </c>
      <c r="G206" s="177">
        <v>25</v>
      </c>
    </row>
    <row r="207" spans="1:7" s="168" customFormat="1" ht="9" customHeight="1">
      <c r="A207" s="170" t="s">
        <v>24</v>
      </c>
      <c r="B207" s="171">
        <f t="shared" si="11"/>
        <v>348</v>
      </c>
      <c r="C207" s="167">
        <v>29</v>
      </c>
      <c r="D207" s="172">
        <v>0</v>
      </c>
      <c r="E207" s="167">
        <v>39</v>
      </c>
      <c r="F207" s="167">
        <v>235</v>
      </c>
      <c r="G207" s="167">
        <v>45</v>
      </c>
    </row>
    <row r="208" spans="1:7" s="168" customFormat="1" ht="9" customHeight="1">
      <c r="A208" s="170" t="s">
        <v>25</v>
      </c>
      <c r="B208" s="171">
        <f t="shared" si="11"/>
        <v>880</v>
      </c>
      <c r="C208" s="167">
        <v>26</v>
      </c>
      <c r="D208" s="167">
        <v>3</v>
      </c>
      <c r="E208" s="167">
        <v>241</v>
      </c>
      <c r="F208" s="167">
        <v>589</v>
      </c>
      <c r="G208" s="167">
        <v>21</v>
      </c>
    </row>
    <row r="209" spans="1:7" s="168" customFormat="1" ht="9" customHeight="1">
      <c r="A209" s="170" t="s">
        <v>26</v>
      </c>
      <c r="B209" s="171">
        <f t="shared" si="11"/>
        <v>1152</v>
      </c>
      <c r="C209" s="167">
        <v>39</v>
      </c>
      <c r="D209" s="167">
        <v>19</v>
      </c>
      <c r="E209" s="167">
        <v>296</v>
      </c>
      <c r="F209" s="167">
        <v>757</v>
      </c>
      <c r="G209" s="167">
        <v>41</v>
      </c>
    </row>
    <row r="210" spans="1:7" s="168" customFormat="1" ht="9" customHeight="1">
      <c r="A210" s="173" t="s">
        <v>27</v>
      </c>
      <c r="B210" s="174">
        <f t="shared" si="11"/>
        <v>2016</v>
      </c>
      <c r="C210" s="177">
        <v>105</v>
      </c>
      <c r="D210" s="177">
        <v>38</v>
      </c>
      <c r="E210" s="177">
        <v>853</v>
      </c>
      <c r="F210" s="177">
        <v>990</v>
      </c>
      <c r="G210" s="177">
        <v>30</v>
      </c>
    </row>
    <row r="211" spans="1:7" s="168" customFormat="1" ht="9" customHeight="1">
      <c r="A211" s="170" t="s">
        <v>109</v>
      </c>
      <c r="B211" s="171">
        <f t="shared" si="11"/>
        <v>1297</v>
      </c>
      <c r="C211" s="167">
        <v>55</v>
      </c>
      <c r="D211" s="167">
        <v>7</v>
      </c>
      <c r="E211" s="167">
        <v>548</v>
      </c>
      <c r="F211" s="167">
        <v>657</v>
      </c>
      <c r="G211" s="167">
        <v>30</v>
      </c>
    </row>
    <row r="212" spans="1:7" s="168" customFormat="1" ht="9" customHeight="1">
      <c r="A212" s="170" t="s">
        <v>29</v>
      </c>
      <c r="B212" s="171">
        <f t="shared" si="11"/>
        <v>607</v>
      </c>
      <c r="C212" s="167">
        <v>23</v>
      </c>
      <c r="D212" s="167">
        <v>3</v>
      </c>
      <c r="E212" s="167">
        <v>127</v>
      </c>
      <c r="F212" s="167">
        <v>444</v>
      </c>
      <c r="G212" s="167">
        <v>10</v>
      </c>
    </row>
    <row r="213" spans="1:7" s="168" customFormat="1" ht="9" customHeight="1">
      <c r="A213" s="170" t="s">
        <v>30</v>
      </c>
      <c r="B213" s="171">
        <f t="shared" si="11"/>
        <v>549</v>
      </c>
      <c r="C213" s="167">
        <v>14</v>
      </c>
      <c r="D213" s="167">
        <v>12</v>
      </c>
      <c r="E213" s="167">
        <v>44</v>
      </c>
      <c r="F213" s="167">
        <v>464</v>
      </c>
      <c r="G213" s="167">
        <v>15</v>
      </c>
    </row>
    <row r="214" spans="1:7" s="168" customFormat="1" ht="9" customHeight="1">
      <c r="A214" s="173" t="s">
        <v>31</v>
      </c>
      <c r="B214" s="174">
        <f t="shared" si="11"/>
        <v>1010</v>
      </c>
      <c r="C214" s="177">
        <v>37</v>
      </c>
      <c r="D214" s="177">
        <v>4</v>
      </c>
      <c r="E214" s="177">
        <v>156</v>
      </c>
      <c r="F214" s="177">
        <v>804</v>
      </c>
      <c r="G214" s="177">
        <v>9</v>
      </c>
    </row>
    <row r="215" spans="1:7" s="168" customFormat="1" ht="9" customHeight="1">
      <c r="A215" s="170" t="s">
        <v>32</v>
      </c>
      <c r="B215" s="171">
        <f t="shared" si="11"/>
        <v>1265</v>
      </c>
      <c r="C215" s="167">
        <v>53</v>
      </c>
      <c r="D215" s="167">
        <v>4</v>
      </c>
      <c r="E215" s="167">
        <v>146</v>
      </c>
      <c r="F215" s="167">
        <v>1037</v>
      </c>
      <c r="G215" s="167">
        <v>25</v>
      </c>
    </row>
    <row r="216" spans="1:7" s="168" customFormat="1" ht="9" customHeight="1">
      <c r="A216" s="170" t="s">
        <v>33</v>
      </c>
      <c r="B216" s="171">
        <f t="shared" si="11"/>
        <v>946</v>
      </c>
      <c r="C216" s="167">
        <v>58</v>
      </c>
      <c r="D216" s="167">
        <v>3</v>
      </c>
      <c r="E216" s="167">
        <v>64</v>
      </c>
      <c r="F216" s="167">
        <v>799</v>
      </c>
      <c r="G216" s="167">
        <v>22</v>
      </c>
    </row>
    <row r="217" spans="1:7" s="168" customFormat="1" ht="9" customHeight="1">
      <c r="A217" s="170" t="s">
        <v>34</v>
      </c>
      <c r="B217" s="171">
        <f t="shared" si="11"/>
        <v>628</v>
      </c>
      <c r="C217" s="167">
        <v>25</v>
      </c>
      <c r="D217" s="167">
        <v>2</v>
      </c>
      <c r="E217" s="167">
        <v>34</v>
      </c>
      <c r="F217" s="167">
        <v>550</v>
      </c>
      <c r="G217" s="167">
        <v>17</v>
      </c>
    </row>
    <row r="218" spans="1:7" s="168" customFormat="1" ht="9" customHeight="1">
      <c r="A218" s="173" t="s">
        <v>35</v>
      </c>
      <c r="B218" s="174">
        <f t="shared" si="11"/>
        <v>997</v>
      </c>
      <c r="C218" s="177">
        <v>26</v>
      </c>
      <c r="D218" s="177">
        <v>5</v>
      </c>
      <c r="E218" s="177">
        <v>198</v>
      </c>
      <c r="F218" s="177">
        <v>747</v>
      </c>
      <c r="G218" s="177">
        <v>21</v>
      </c>
    </row>
    <row r="219" spans="1:7" s="168" customFormat="1" ht="9" customHeight="1">
      <c r="A219" s="170" t="s">
        <v>36</v>
      </c>
      <c r="B219" s="171">
        <f t="shared" si="11"/>
        <v>293</v>
      </c>
      <c r="C219" s="167">
        <v>14</v>
      </c>
      <c r="D219" s="167">
        <v>2</v>
      </c>
      <c r="E219" s="167">
        <v>108</v>
      </c>
      <c r="F219" s="167">
        <v>157</v>
      </c>
      <c r="G219" s="167">
        <v>12</v>
      </c>
    </row>
    <row r="220" spans="1:7" s="168" customFormat="1" ht="9" customHeight="1">
      <c r="A220" s="170" t="s">
        <v>37</v>
      </c>
      <c r="B220" s="171">
        <f t="shared" si="11"/>
        <v>2313</v>
      </c>
      <c r="C220" s="167">
        <v>127</v>
      </c>
      <c r="D220" s="167">
        <v>4</v>
      </c>
      <c r="E220" s="167">
        <v>579</v>
      </c>
      <c r="F220" s="167">
        <v>1544</v>
      </c>
      <c r="G220" s="167">
        <v>59</v>
      </c>
    </row>
    <row r="221" spans="1:7" s="168" customFormat="1" ht="9" customHeight="1">
      <c r="A221" s="170" t="s">
        <v>38</v>
      </c>
      <c r="B221" s="171">
        <f t="shared" si="11"/>
        <v>747</v>
      </c>
      <c r="C221" s="167">
        <v>21</v>
      </c>
      <c r="D221" s="167">
        <v>7</v>
      </c>
      <c r="E221" s="167">
        <v>192</v>
      </c>
      <c r="F221" s="167">
        <v>501</v>
      </c>
      <c r="G221" s="167">
        <v>26</v>
      </c>
    </row>
    <row r="222" spans="1:7" s="168" customFormat="1" ht="9" customHeight="1">
      <c r="A222" s="173" t="s">
        <v>39</v>
      </c>
      <c r="B222" s="174">
        <f t="shared" si="11"/>
        <v>1022</v>
      </c>
      <c r="C222" s="177">
        <v>18</v>
      </c>
      <c r="D222" s="177">
        <v>29</v>
      </c>
      <c r="E222" s="177">
        <v>235</v>
      </c>
      <c r="F222" s="177">
        <v>715</v>
      </c>
      <c r="G222" s="177">
        <v>25</v>
      </c>
    </row>
    <row r="223" spans="1:7" s="168" customFormat="1" ht="9" customHeight="1">
      <c r="B223" s="170"/>
      <c r="C223" s="170"/>
      <c r="D223" s="170"/>
      <c r="E223" s="170"/>
      <c r="F223" s="170"/>
      <c r="G223" s="170"/>
    </row>
    <row r="224" spans="1:7" s="168" customFormat="1" ht="9" customHeight="1">
      <c r="A224" s="166">
        <v>2001</v>
      </c>
      <c r="B224" s="180"/>
      <c r="C224" s="170"/>
      <c r="D224" s="170"/>
      <c r="E224" s="170"/>
      <c r="F224" s="170"/>
      <c r="G224" s="170"/>
    </row>
    <row r="225" spans="1:7" s="168" customFormat="1" ht="9" customHeight="1">
      <c r="A225" s="181" t="s">
        <v>7</v>
      </c>
      <c r="B225" s="169">
        <f t="shared" ref="B225:G225" si="12">SUM(B227:B258)</f>
        <v>33168</v>
      </c>
      <c r="C225" s="169">
        <f t="shared" si="12"/>
        <v>1379</v>
      </c>
      <c r="D225" s="169">
        <f t="shared" si="12"/>
        <v>246</v>
      </c>
      <c r="E225" s="169">
        <f t="shared" si="12"/>
        <v>7164</v>
      </c>
      <c r="F225" s="169">
        <f t="shared" si="12"/>
        <v>23286</v>
      </c>
      <c r="G225" s="169">
        <f t="shared" si="12"/>
        <v>1093</v>
      </c>
    </row>
    <row r="226" spans="1:7" s="168" customFormat="1" ht="3.95" customHeight="1">
      <c r="A226" s="181"/>
      <c r="B226" s="169"/>
      <c r="C226" s="169"/>
      <c r="D226" s="169"/>
      <c r="E226" s="169"/>
      <c r="F226" s="169"/>
      <c r="G226" s="169"/>
    </row>
    <row r="227" spans="1:7" s="168" customFormat="1" ht="9" customHeight="1">
      <c r="A227" s="170" t="s">
        <v>8</v>
      </c>
      <c r="B227" s="171">
        <f t="shared" ref="B227:B258" si="13">SUM(C227:G227)</f>
        <v>492</v>
      </c>
      <c r="C227" s="167">
        <v>9</v>
      </c>
      <c r="D227" s="167">
        <v>1</v>
      </c>
      <c r="E227" s="167">
        <v>114</v>
      </c>
      <c r="F227" s="167">
        <v>353</v>
      </c>
      <c r="G227" s="167">
        <v>15</v>
      </c>
    </row>
    <row r="228" spans="1:7" s="168" customFormat="1" ht="9" customHeight="1">
      <c r="A228" s="170" t="s">
        <v>9</v>
      </c>
      <c r="B228" s="171">
        <f t="shared" si="13"/>
        <v>379</v>
      </c>
      <c r="C228" s="167">
        <v>30</v>
      </c>
      <c r="D228" s="167">
        <v>10</v>
      </c>
      <c r="E228" s="167">
        <v>90</v>
      </c>
      <c r="F228" s="167">
        <v>223</v>
      </c>
      <c r="G228" s="167">
        <v>26</v>
      </c>
    </row>
    <row r="229" spans="1:7" s="168" customFormat="1" ht="9" customHeight="1">
      <c r="A229" s="170" t="s">
        <v>10</v>
      </c>
      <c r="B229" s="171">
        <f t="shared" si="13"/>
        <v>406</v>
      </c>
      <c r="C229" s="167">
        <v>17</v>
      </c>
      <c r="D229" s="167">
        <v>6</v>
      </c>
      <c r="E229" s="167">
        <v>58</v>
      </c>
      <c r="F229" s="167">
        <v>307</v>
      </c>
      <c r="G229" s="167">
        <v>18</v>
      </c>
    </row>
    <row r="230" spans="1:7" s="168" customFormat="1" ht="9" customHeight="1">
      <c r="A230" s="173" t="s">
        <v>11</v>
      </c>
      <c r="B230" s="174">
        <f t="shared" si="13"/>
        <v>408</v>
      </c>
      <c r="C230" s="177">
        <v>13</v>
      </c>
      <c r="D230" s="177">
        <v>1</v>
      </c>
      <c r="E230" s="177">
        <v>59</v>
      </c>
      <c r="F230" s="177">
        <v>323</v>
      </c>
      <c r="G230" s="177">
        <v>12</v>
      </c>
    </row>
    <row r="231" spans="1:7" s="168" customFormat="1" ht="9" customHeight="1">
      <c r="A231" s="170" t="s">
        <v>12</v>
      </c>
      <c r="B231" s="171">
        <f t="shared" si="13"/>
        <v>1508</v>
      </c>
      <c r="C231" s="167">
        <v>26</v>
      </c>
      <c r="D231" s="167">
        <v>2</v>
      </c>
      <c r="E231" s="167">
        <v>207</v>
      </c>
      <c r="F231" s="167">
        <v>1241</v>
      </c>
      <c r="G231" s="167">
        <v>32</v>
      </c>
    </row>
    <row r="232" spans="1:7" s="168" customFormat="1" ht="9" customHeight="1">
      <c r="A232" s="170" t="s">
        <v>13</v>
      </c>
      <c r="B232" s="171">
        <f t="shared" si="13"/>
        <v>289</v>
      </c>
      <c r="C232" s="167">
        <v>15</v>
      </c>
      <c r="D232" s="172">
        <v>0</v>
      </c>
      <c r="E232" s="167">
        <v>59</v>
      </c>
      <c r="F232" s="167">
        <v>201</v>
      </c>
      <c r="G232" s="167">
        <v>14</v>
      </c>
    </row>
    <row r="233" spans="1:7" s="168" customFormat="1" ht="9" customHeight="1">
      <c r="A233" s="170" t="s">
        <v>14</v>
      </c>
      <c r="B233" s="171">
        <f t="shared" si="13"/>
        <v>1494</v>
      </c>
      <c r="C233" s="167">
        <v>42</v>
      </c>
      <c r="D233" s="167">
        <v>25</v>
      </c>
      <c r="E233" s="167">
        <v>143</v>
      </c>
      <c r="F233" s="167">
        <v>1246</v>
      </c>
      <c r="G233" s="167">
        <v>38</v>
      </c>
    </row>
    <row r="234" spans="1:7" s="168" customFormat="1" ht="9" customHeight="1">
      <c r="A234" s="173" t="s">
        <v>15</v>
      </c>
      <c r="B234" s="174">
        <f t="shared" si="13"/>
        <v>826</v>
      </c>
      <c r="C234" s="177">
        <v>37</v>
      </c>
      <c r="D234" s="177">
        <v>16</v>
      </c>
      <c r="E234" s="177">
        <v>368</v>
      </c>
      <c r="F234" s="177">
        <v>376</v>
      </c>
      <c r="G234" s="177">
        <v>29</v>
      </c>
    </row>
    <row r="235" spans="1:7" s="168" customFormat="1" ht="9" customHeight="1">
      <c r="A235" s="176" t="s">
        <v>16</v>
      </c>
      <c r="B235" s="171">
        <f t="shared" si="13"/>
        <v>1200</v>
      </c>
      <c r="C235" s="167">
        <v>85</v>
      </c>
      <c r="D235" s="172">
        <v>0</v>
      </c>
      <c r="E235" s="167">
        <v>102</v>
      </c>
      <c r="F235" s="167">
        <v>855</v>
      </c>
      <c r="G235" s="167">
        <v>158</v>
      </c>
    </row>
    <row r="236" spans="1:7" s="168" customFormat="1" ht="9" customHeight="1">
      <c r="A236" s="170" t="s">
        <v>17</v>
      </c>
      <c r="B236" s="171">
        <f t="shared" si="13"/>
        <v>1146</v>
      </c>
      <c r="C236" s="167">
        <v>40</v>
      </c>
      <c r="D236" s="167">
        <v>1</v>
      </c>
      <c r="E236" s="167">
        <v>377</v>
      </c>
      <c r="F236" s="167">
        <v>688</v>
      </c>
      <c r="G236" s="167">
        <v>40</v>
      </c>
    </row>
    <row r="237" spans="1:7" s="168" customFormat="1" ht="9" customHeight="1">
      <c r="A237" s="170" t="s">
        <v>18</v>
      </c>
      <c r="B237" s="171">
        <f t="shared" si="13"/>
        <v>996</v>
      </c>
      <c r="C237" s="167">
        <v>43</v>
      </c>
      <c r="D237" s="167">
        <v>12</v>
      </c>
      <c r="E237" s="167">
        <v>145</v>
      </c>
      <c r="F237" s="167">
        <v>750</v>
      </c>
      <c r="G237" s="167">
        <v>46</v>
      </c>
    </row>
    <row r="238" spans="1:7" s="168" customFormat="1" ht="9" customHeight="1">
      <c r="A238" s="173" t="s">
        <v>19</v>
      </c>
      <c r="B238" s="174">
        <f t="shared" si="13"/>
        <v>1076</v>
      </c>
      <c r="C238" s="177">
        <v>49</v>
      </c>
      <c r="D238" s="177">
        <v>8</v>
      </c>
      <c r="E238" s="177">
        <v>389</v>
      </c>
      <c r="F238" s="177">
        <v>616</v>
      </c>
      <c r="G238" s="177">
        <v>14</v>
      </c>
    </row>
    <row r="239" spans="1:7" s="168" customFormat="1" ht="9" customHeight="1">
      <c r="A239" s="170" t="s">
        <v>20</v>
      </c>
      <c r="B239" s="171">
        <f t="shared" si="13"/>
        <v>1152</v>
      </c>
      <c r="C239" s="167">
        <v>27</v>
      </c>
      <c r="D239" s="167">
        <v>2</v>
      </c>
      <c r="E239" s="167">
        <v>183</v>
      </c>
      <c r="F239" s="167">
        <v>925</v>
      </c>
      <c r="G239" s="167">
        <v>15</v>
      </c>
    </row>
    <row r="240" spans="1:7" s="168" customFormat="1" ht="9" customHeight="1">
      <c r="A240" s="170" t="s">
        <v>21</v>
      </c>
      <c r="B240" s="171">
        <f t="shared" si="13"/>
        <v>1635</v>
      </c>
      <c r="C240" s="167">
        <v>137</v>
      </c>
      <c r="D240" s="167">
        <v>12</v>
      </c>
      <c r="E240" s="167">
        <v>531</v>
      </c>
      <c r="F240" s="167">
        <v>903</v>
      </c>
      <c r="G240" s="167">
        <v>52</v>
      </c>
    </row>
    <row r="241" spans="1:7" s="168" customFormat="1" ht="9" customHeight="1">
      <c r="A241" s="170" t="s">
        <v>22</v>
      </c>
      <c r="B241" s="171">
        <f t="shared" si="13"/>
        <v>1208</v>
      </c>
      <c r="C241" s="167">
        <v>123</v>
      </c>
      <c r="D241" s="167">
        <v>1</v>
      </c>
      <c r="E241" s="167">
        <v>161</v>
      </c>
      <c r="F241" s="167">
        <v>869</v>
      </c>
      <c r="G241" s="167">
        <v>54</v>
      </c>
    </row>
    <row r="242" spans="1:7" s="168" customFormat="1" ht="9" customHeight="1">
      <c r="A242" s="173" t="s">
        <v>23</v>
      </c>
      <c r="B242" s="174">
        <f t="shared" si="13"/>
        <v>1481</v>
      </c>
      <c r="C242" s="177">
        <v>74</v>
      </c>
      <c r="D242" s="177">
        <v>17</v>
      </c>
      <c r="E242" s="177">
        <v>596</v>
      </c>
      <c r="F242" s="177">
        <v>746</v>
      </c>
      <c r="G242" s="177">
        <v>48</v>
      </c>
    </row>
    <row r="243" spans="1:7" s="168" customFormat="1" ht="9" customHeight="1">
      <c r="A243" s="170" t="s">
        <v>24</v>
      </c>
      <c r="B243" s="171">
        <f t="shared" si="13"/>
        <v>335</v>
      </c>
      <c r="C243" s="167">
        <v>28</v>
      </c>
      <c r="D243" s="172">
        <v>0</v>
      </c>
      <c r="E243" s="167">
        <v>30</v>
      </c>
      <c r="F243" s="167">
        <v>244</v>
      </c>
      <c r="G243" s="167">
        <v>33</v>
      </c>
    </row>
    <row r="244" spans="1:7" s="168" customFormat="1" ht="9" customHeight="1">
      <c r="A244" s="170" t="s">
        <v>25</v>
      </c>
      <c r="B244" s="171">
        <f t="shared" si="13"/>
        <v>952</v>
      </c>
      <c r="C244" s="167">
        <v>24</v>
      </c>
      <c r="D244" s="167">
        <v>2</v>
      </c>
      <c r="E244" s="167">
        <v>267</v>
      </c>
      <c r="F244" s="167">
        <v>644</v>
      </c>
      <c r="G244" s="167">
        <v>15</v>
      </c>
    </row>
    <row r="245" spans="1:7" s="168" customFormat="1" ht="9" customHeight="1">
      <c r="A245" s="170" t="s">
        <v>26</v>
      </c>
      <c r="B245" s="171">
        <f t="shared" si="13"/>
        <v>1050</v>
      </c>
      <c r="C245" s="167">
        <v>34</v>
      </c>
      <c r="D245" s="167">
        <v>18</v>
      </c>
      <c r="E245" s="167">
        <v>60</v>
      </c>
      <c r="F245" s="167">
        <v>907</v>
      </c>
      <c r="G245" s="167">
        <v>31</v>
      </c>
    </row>
    <row r="246" spans="1:7" s="168" customFormat="1" ht="9" customHeight="1">
      <c r="A246" s="173" t="s">
        <v>27</v>
      </c>
      <c r="B246" s="174">
        <f t="shared" si="13"/>
        <v>2732</v>
      </c>
      <c r="C246" s="177">
        <v>83</v>
      </c>
      <c r="D246" s="177">
        <v>34</v>
      </c>
      <c r="E246" s="177">
        <v>890</v>
      </c>
      <c r="F246" s="177">
        <v>1677</v>
      </c>
      <c r="G246" s="177">
        <v>48</v>
      </c>
    </row>
    <row r="247" spans="1:7" s="168" customFormat="1" ht="9" customHeight="1">
      <c r="A247" s="170" t="s">
        <v>109</v>
      </c>
      <c r="B247" s="171">
        <f t="shared" si="13"/>
        <v>1403</v>
      </c>
      <c r="C247" s="167">
        <v>54</v>
      </c>
      <c r="D247" s="167">
        <v>5</v>
      </c>
      <c r="E247" s="167">
        <v>551</v>
      </c>
      <c r="F247" s="167">
        <v>751</v>
      </c>
      <c r="G247" s="167">
        <v>42</v>
      </c>
    </row>
    <row r="248" spans="1:7" s="168" customFormat="1" ht="9" customHeight="1">
      <c r="A248" s="170" t="s">
        <v>29</v>
      </c>
      <c r="B248" s="171">
        <f t="shared" si="13"/>
        <v>391</v>
      </c>
      <c r="C248" s="167">
        <v>23</v>
      </c>
      <c r="D248" s="167">
        <v>2</v>
      </c>
      <c r="E248" s="167">
        <v>45</v>
      </c>
      <c r="F248" s="167">
        <v>310</v>
      </c>
      <c r="G248" s="167">
        <v>11</v>
      </c>
    </row>
    <row r="249" spans="1:7" s="168" customFormat="1" ht="9" customHeight="1">
      <c r="A249" s="170" t="s">
        <v>30</v>
      </c>
      <c r="B249" s="171">
        <f t="shared" si="13"/>
        <v>536</v>
      </c>
      <c r="C249" s="167">
        <v>11</v>
      </c>
      <c r="D249" s="167">
        <v>12</v>
      </c>
      <c r="E249" s="167">
        <v>39</v>
      </c>
      <c r="F249" s="167">
        <v>459</v>
      </c>
      <c r="G249" s="167">
        <v>15</v>
      </c>
    </row>
    <row r="250" spans="1:7" s="168" customFormat="1" ht="9" customHeight="1">
      <c r="A250" s="173" t="s">
        <v>31</v>
      </c>
      <c r="B250" s="174">
        <f t="shared" si="13"/>
        <v>1011</v>
      </c>
      <c r="C250" s="177">
        <v>38</v>
      </c>
      <c r="D250" s="177">
        <v>3</v>
      </c>
      <c r="E250" s="177">
        <v>121</v>
      </c>
      <c r="F250" s="177">
        <v>833</v>
      </c>
      <c r="G250" s="177">
        <v>16</v>
      </c>
    </row>
    <row r="251" spans="1:7" s="168" customFormat="1" ht="9" customHeight="1">
      <c r="A251" s="170" t="s">
        <v>32</v>
      </c>
      <c r="B251" s="171">
        <f t="shared" si="13"/>
        <v>1200</v>
      </c>
      <c r="C251" s="167">
        <v>50</v>
      </c>
      <c r="D251" s="167">
        <v>3</v>
      </c>
      <c r="E251" s="167">
        <v>125</v>
      </c>
      <c r="F251" s="167">
        <v>973</v>
      </c>
      <c r="G251" s="167">
        <v>49</v>
      </c>
    </row>
    <row r="252" spans="1:7" s="168" customFormat="1" ht="9" customHeight="1">
      <c r="A252" s="170" t="s">
        <v>33</v>
      </c>
      <c r="B252" s="171">
        <f t="shared" si="13"/>
        <v>1137</v>
      </c>
      <c r="C252" s="167">
        <v>52</v>
      </c>
      <c r="D252" s="167">
        <v>7</v>
      </c>
      <c r="E252" s="167">
        <v>95</v>
      </c>
      <c r="F252" s="167">
        <v>957</v>
      </c>
      <c r="G252" s="167">
        <v>26</v>
      </c>
    </row>
    <row r="253" spans="1:7" s="168" customFormat="1" ht="9" customHeight="1">
      <c r="A253" s="170" t="s">
        <v>34</v>
      </c>
      <c r="B253" s="171">
        <f t="shared" si="13"/>
        <v>710</v>
      </c>
      <c r="C253" s="167">
        <v>20</v>
      </c>
      <c r="D253" s="167">
        <v>2</v>
      </c>
      <c r="E253" s="167">
        <v>25</v>
      </c>
      <c r="F253" s="167">
        <v>649</v>
      </c>
      <c r="G253" s="167">
        <v>14</v>
      </c>
    </row>
    <row r="254" spans="1:7" s="168" customFormat="1" ht="9" customHeight="1">
      <c r="A254" s="173" t="s">
        <v>35</v>
      </c>
      <c r="B254" s="174">
        <f t="shared" si="13"/>
        <v>1242</v>
      </c>
      <c r="C254" s="177">
        <v>25</v>
      </c>
      <c r="D254" s="177">
        <v>2</v>
      </c>
      <c r="E254" s="177">
        <v>187</v>
      </c>
      <c r="F254" s="177">
        <v>1003</v>
      </c>
      <c r="G254" s="177">
        <v>25</v>
      </c>
    </row>
    <row r="255" spans="1:7" s="168" customFormat="1" ht="9" customHeight="1">
      <c r="A255" s="170" t="s">
        <v>36</v>
      </c>
      <c r="B255" s="171">
        <f t="shared" si="13"/>
        <v>342</v>
      </c>
      <c r="C255" s="167">
        <v>13</v>
      </c>
      <c r="D255" s="167">
        <v>2</v>
      </c>
      <c r="E255" s="167">
        <v>106</v>
      </c>
      <c r="F255" s="167">
        <v>208</v>
      </c>
      <c r="G255" s="167">
        <v>13</v>
      </c>
    </row>
    <row r="256" spans="1:7" s="168" customFormat="1" ht="9" customHeight="1">
      <c r="A256" s="170" t="s">
        <v>37</v>
      </c>
      <c r="B256" s="171">
        <f t="shared" si="13"/>
        <v>2305</v>
      </c>
      <c r="C256" s="167">
        <v>118</v>
      </c>
      <c r="D256" s="167">
        <v>4</v>
      </c>
      <c r="E256" s="167">
        <v>577</v>
      </c>
      <c r="F256" s="167">
        <v>1521</v>
      </c>
      <c r="G256" s="167">
        <v>85</v>
      </c>
    </row>
    <row r="257" spans="1:7" s="168" customFormat="1" ht="9" customHeight="1">
      <c r="A257" s="170" t="s">
        <v>38</v>
      </c>
      <c r="B257" s="171">
        <f t="shared" si="13"/>
        <v>861</v>
      </c>
      <c r="C257" s="167">
        <v>21</v>
      </c>
      <c r="D257" s="167">
        <v>7</v>
      </c>
      <c r="E257" s="167">
        <v>219</v>
      </c>
      <c r="F257" s="167">
        <v>587</v>
      </c>
      <c r="G257" s="167">
        <v>27</v>
      </c>
    </row>
    <row r="258" spans="1:7" s="168" customFormat="1" ht="9" customHeight="1">
      <c r="A258" s="173" t="s">
        <v>39</v>
      </c>
      <c r="B258" s="174">
        <f t="shared" si="13"/>
        <v>1265</v>
      </c>
      <c r="C258" s="177">
        <v>18</v>
      </c>
      <c r="D258" s="177">
        <v>29</v>
      </c>
      <c r="E258" s="177">
        <v>245</v>
      </c>
      <c r="F258" s="177">
        <v>941</v>
      </c>
      <c r="G258" s="177">
        <v>32</v>
      </c>
    </row>
    <row r="259" spans="1:7" s="168" customFormat="1" ht="9.9499999999999993" customHeight="1">
      <c r="A259" s="170"/>
      <c r="B259" s="171"/>
      <c r="C259" s="167"/>
      <c r="D259" s="167"/>
      <c r="E259" s="167"/>
      <c r="F259" s="167"/>
      <c r="G259" s="167"/>
    </row>
    <row r="260" spans="1:7" s="168" customFormat="1" ht="9" customHeight="1">
      <c r="A260" s="166">
        <v>2002</v>
      </c>
      <c r="B260" s="180"/>
      <c r="C260" s="170"/>
      <c r="D260" s="170"/>
      <c r="E260" s="170"/>
      <c r="F260" s="170"/>
      <c r="G260" s="170"/>
    </row>
    <row r="261" spans="1:7" s="168" customFormat="1" ht="9" customHeight="1">
      <c r="A261" s="181" t="s">
        <v>7</v>
      </c>
      <c r="B261" s="169">
        <f t="shared" ref="B261:G261" si="14">SUM(B263:B294)</f>
        <v>33529</v>
      </c>
      <c r="C261" s="169">
        <f t="shared" si="14"/>
        <v>1072</v>
      </c>
      <c r="D261" s="169">
        <f t="shared" si="14"/>
        <v>402</v>
      </c>
      <c r="E261" s="169">
        <f t="shared" si="14"/>
        <v>7147</v>
      </c>
      <c r="F261" s="169">
        <f t="shared" si="14"/>
        <v>23778</v>
      </c>
      <c r="G261" s="169">
        <f t="shared" si="14"/>
        <v>1130</v>
      </c>
    </row>
    <row r="262" spans="1:7" s="168" customFormat="1" ht="3.95" customHeight="1">
      <c r="A262" s="181"/>
      <c r="B262" s="169"/>
      <c r="C262" s="169"/>
      <c r="D262" s="169"/>
      <c r="E262" s="169"/>
      <c r="F262" s="169"/>
      <c r="G262" s="169"/>
    </row>
    <row r="263" spans="1:7" s="168" customFormat="1" ht="9" customHeight="1">
      <c r="A263" s="170" t="s">
        <v>8</v>
      </c>
      <c r="B263" s="171">
        <f t="shared" ref="B263:B294" si="15">SUM(C263:G263)</f>
        <v>491</v>
      </c>
      <c r="C263" s="167">
        <v>9</v>
      </c>
      <c r="D263" s="167">
        <v>1</v>
      </c>
      <c r="E263" s="167">
        <v>114</v>
      </c>
      <c r="F263" s="167">
        <v>352</v>
      </c>
      <c r="G263" s="167">
        <v>15</v>
      </c>
    </row>
    <row r="264" spans="1:7" s="168" customFormat="1" ht="9" customHeight="1">
      <c r="A264" s="170" t="s">
        <v>9</v>
      </c>
      <c r="B264" s="171">
        <f t="shared" si="15"/>
        <v>319</v>
      </c>
      <c r="C264" s="167">
        <v>30</v>
      </c>
      <c r="D264" s="167">
        <v>8</v>
      </c>
      <c r="E264" s="167">
        <v>33</v>
      </c>
      <c r="F264" s="167">
        <v>215</v>
      </c>
      <c r="G264" s="167">
        <v>33</v>
      </c>
    </row>
    <row r="265" spans="1:7" s="168" customFormat="1" ht="9" customHeight="1">
      <c r="A265" s="170" t="s">
        <v>10</v>
      </c>
      <c r="B265" s="171">
        <f t="shared" si="15"/>
        <v>416</v>
      </c>
      <c r="C265" s="167">
        <v>15</v>
      </c>
      <c r="D265" s="167">
        <v>8</v>
      </c>
      <c r="E265" s="167">
        <v>59</v>
      </c>
      <c r="F265" s="167">
        <v>307</v>
      </c>
      <c r="G265" s="167">
        <v>27</v>
      </c>
    </row>
    <row r="266" spans="1:7" s="168" customFormat="1" ht="9" customHeight="1">
      <c r="A266" s="173" t="s">
        <v>11</v>
      </c>
      <c r="B266" s="174">
        <f t="shared" si="15"/>
        <v>408</v>
      </c>
      <c r="C266" s="177">
        <v>11</v>
      </c>
      <c r="D266" s="177">
        <v>1</v>
      </c>
      <c r="E266" s="177">
        <v>59</v>
      </c>
      <c r="F266" s="177">
        <v>322</v>
      </c>
      <c r="G266" s="177">
        <v>15</v>
      </c>
    </row>
    <row r="267" spans="1:7" s="168" customFormat="1" ht="9" customHeight="1">
      <c r="A267" s="170" t="s">
        <v>12</v>
      </c>
      <c r="B267" s="171">
        <f t="shared" si="15"/>
        <v>1509</v>
      </c>
      <c r="C267" s="167">
        <v>13</v>
      </c>
      <c r="D267" s="167">
        <v>6</v>
      </c>
      <c r="E267" s="167">
        <v>220</v>
      </c>
      <c r="F267" s="167">
        <v>1239</v>
      </c>
      <c r="G267" s="167">
        <v>31</v>
      </c>
    </row>
    <row r="268" spans="1:7" s="168" customFormat="1" ht="9" customHeight="1">
      <c r="A268" s="170" t="s">
        <v>13</v>
      </c>
      <c r="B268" s="171">
        <f t="shared" si="15"/>
        <v>287</v>
      </c>
      <c r="C268" s="167">
        <v>9</v>
      </c>
      <c r="D268" s="172">
        <v>5</v>
      </c>
      <c r="E268" s="167">
        <v>60</v>
      </c>
      <c r="F268" s="167">
        <v>195</v>
      </c>
      <c r="G268" s="167">
        <v>18</v>
      </c>
    </row>
    <row r="269" spans="1:7" s="168" customFormat="1" ht="9" customHeight="1">
      <c r="A269" s="170" t="s">
        <v>14</v>
      </c>
      <c r="B269" s="171">
        <f t="shared" si="15"/>
        <v>1513</v>
      </c>
      <c r="C269" s="167">
        <v>30</v>
      </c>
      <c r="D269" s="167">
        <v>29</v>
      </c>
      <c r="E269" s="167">
        <v>156</v>
      </c>
      <c r="F269" s="167">
        <v>1255</v>
      </c>
      <c r="G269" s="167">
        <v>43</v>
      </c>
    </row>
    <row r="270" spans="1:7" s="168" customFormat="1" ht="9" customHeight="1">
      <c r="A270" s="173" t="s">
        <v>15</v>
      </c>
      <c r="B270" s="174">
        <f t="shared" si="15"/>
        <v>829</v>
      </c>
      <c r="C270" s="177">
        <v>21</v>
      </c>
      <c r="D270" s="177">
        <v>25</v>
      </c>
      <c r="E270" s="177">
        <v>375</v>
      </c>
      <c r="F270" s="177">
        <v>377</v>
      </c>
      <c r="G270" s="177">
        <v>31</v>
      </c>
    </row>
    <row r="271" spans="1:7" s="168" customFormat="1" ht="9" customHeight="1">
      <c r="A271" s="176" t="s">
        <v>16</v>
      </c>
      <c r="B271" s="171">
        <f t="shared" si="15"/>
        <v>1550</v>
      </c>
      <c r="C271" s="167">
        <v>84</v>
      </c>
      <c r="D271" s="172">
        <v>0</v>
      </c>
      <c r="E271" s="167">
        <v>21</v>
      </c>
      <c r="F271" s="167">
        <v>1299</v>
      </c>
      <c r="G271" s="167">
        <v>146</v>
      </c>
    </row>
    <row r="272" spans="1:7" s="168" customFormat="1" ht="9" customHeight="1">
      <c r="A272" s="170" t="s">
        <v>17</v>
      </c>
      <c r="B272" s="171">
        <f t="shared" si="15"/>
        <v>1214</v>
      </c>
      <c r="C272" s="167">
        <v>18</v>
      </c>
      <c r="D272" s="167">
        <v>23</v>
      </c>
      <c r="E272" s="167">
        <v>380</v>
      </c>
      <c r="F272" s="167">
        <v>750</v>
      </c>
      <c r="G272" s="167">
        <v>43</v>
      </c>
    </row>
    <row r="273" spans="1:7" s="168" customFormat="1" ht="9" customHeight="1">
      <c r="A273" s="170" t="s">
        <v>18</v>
      </c>
      <c r="B273" s="171">
        <f t="shared" si="15"/>
        <v>999</v>
      </c>
      <c r="C273" s="167">
        <v>39</v>
      </c>
      <c r="D273" s="167">
        <v>11</v>
      </c>
      <c r="E273" s="167">
        <v>152</v>
      </c>
      <c r="F273" s="167">
        <v>751</v>
      </c>
      <c r="G273" s="167">
        <v>46</v>
      </c>
    </row>
    <row r="274" spans="1:7" s="168" customFormat="1" ht="9" customHeight="1">
      <c r="A274" s="173" t="s">
        <v>19</v>
      </c>
      <c r="B274" s="174">
        <f t="shared" si="15"/>
        <v>1086</v>
      </c>
      <c r="C274" s="177">
        <v>37</v>
      </c>
      <c r="D274" s="177">
        <v>17</v>
      </c>
      <c r="E274" s="177">
        <v>394</v>
      </c>
      <c r="F274" s="177">
        <v>622</v>
      </c>
      <c r="G274" s="177">
        <v>16</v>
      </c>
    </row>
    <row r="275" spans="1:7" s="168" customFormat="1" ht="9" customHeight="1">
      <c r="A275" s="170" t="s">
        <v>20</v>
      </c>
      <c r="B275" s="171">
        <f t="shared" si="15"/>
        <v>1174</v>
      </c>
      <c r="C275" s="167">
        <v>25</v>
      </c>
      <c r="D275" s="167">
        <v>5</v>
      </c>
      <c r="E275" s="167">
        <v>182</v>
      </c>
      <c r="F275" s="167">
        <v>939</v>
      </c>
      <c r="G275" s="167">
        <v>23</v>
      </c>
    </row>
    <row r="276" spans="1:7" s="168" customFormat="1" ht="9" customHeight="1">
      <c r="A276" s="170" t="s">
        <v>21</v>
      </c>
      <c r="B276" s="171">
        <f t="shared" si="15"/>
        <v>1680</v>
      </c>
      <c r="C276" s="167">
        <v>131</v>
      </c>
      <c r="D276" s="167">
        <v>17</v>
      </c>
      <c r="E276" s="167">
        <v>543</v>
      </c>
      <c r="F276" s="167">
        <v>952</v>
      </c>
      <c r="G276" s="167">
        <v>37</v>
      </c>
    </row>
    <row r="277" spans="1:7" s="168" customFormat="1" ht="9" customHeight="1">
      <c r="A277" s="170" t="s">
        <v>22</v>
      </c>
      <c r="B277" s="171">
        <f t="shared" si="15"/>
        <v>1366</v>
      </c>
      <c r="C277" s="167">
        <v>105</v>
      </c>
      <c r="D277" s="167">
        <v>10</v>
      </c>
      <c r="E277" s="167">
        <v>171</v>
      </c>
      <c r="F277" s="167">
        <v>1033</v>
      </c>
      <c r="G277" s="167">
        <v>47</v>
      </c>
    </row>
    <row r="278" spans="1:7" s="168" customFormat="1" ht="9" customHeight="1">
      <c r="A278" s="173" t="s">
        <v>23</v>
      </c>
      <c r="B278" s="174">
        <f t="shared" si="15"/>
        <v>1529</v>
      </c>
      <c r="C278" s="177">
        <v>52</v>
      </c>
      <c r="D278" s="177">
        <v>33</v>
      </c>
      <c r="E278" s="177">
        <v>601</v>
      </c>
      <c r="F278" s="177">
        <v>781</v>
      </c>
      <c r="G278" s="177">
        <v>62</v>
      </c>
    </row>
    <row r="279" spans="1:7" s="168" customFormat="1" ht="9" customHeight="1">
      <c r="A279" s="170" t="s">
        <v>24</v>
      </c>
      <c r="B279" s="171">
        <f t="shared" si="15"/>
        <v>336</v>
      </c>
      <c r="C279" s="167">
        <v>18</v>
      </c>
      <c r="D279" s="172">
        <v>10</v>
      </c>
      <c r="E279" s="167">
        <v>34</v>
      </c>
      <c r="F279" s="167">
        <v>242</v>
      </c>
      <c r="G279" s="167">
        <v>32</v>
      </c>
    </row>
    <row r="280" spans="1:7" s="168" customFormat="1" ht="9" customHeight="1">
      <c r="A280" s="170" t="s">
        <v>25</v>
      </c>
      <c r="B280" s="171">
        <f t="shared" si="15"/>
        <v>904</v>
      </c>
      <c r="C280" s="167">
        <v>21</v>
      </c>
      <c r="D280" s="167">
        <v>2</v>
      </c>
      <c r="E280" s="167">
        <v>278</v>
      </c>
      <c r="F280" s="167">
        <v>579</v>
      </c>
      <c r="G280" s="167">
        <v>24</v>
      </c>
    </row>
    <row r="281" spans="1:7" s="168" customFormat="1" ht="9" customHeight="1">
      <c r="A281" s="170" t="s">
        <v>26</v>
      </c>
      <c r="B281" s="171">
        <f t="shared" si="15"/>
        <v>1057</v>
      </c>
      <c r="C281" s="167">
        <v>26</v>
      </c>
      <c r="D281" s="167">
        <v>17</v>
      </c>
      <c r="E281" s="167">
        <v>63</v>
      </c>
      <c r="F281" s="167">
        <v>907</v>
      </c>
      <c r="G281" s="167">
        <v>44</v>
      </c>
    </row>
    <row r="282" spans="1:7" s="168" customFormat="1" ht="9" customHeight="1">
      <c r="A282" s="173" t="s">
        <v>27</v>
      </c>
      <c r="B282" s="174">
        <f t="shared" si="15"/>
        <v>2705</v>
      </c>
      <c r="C282" s="177">
        <v>57</v>
      </c>
      <c r="D282" s="177">
        <v>27</v>
      </c>
      <c r="E282" s="177">
        <v>903</v>
      </c>
      <c r="F282" s="177">
        <v>1657</v>
      </c>
      <c r="G282" s="177">
        <v>61</v>
      </c>
    </row>
    <row r="283" spans="1:7" s="168" customFormat="1" ht="9" customHeight="1">
      <c r="A283" s="170" t="s">
        <v>109</v>
      </c>
      <c r="B283" s="171">
        <f t="shared" si="15"/>
        <v>1407</v>
      </c>
      <c r="C283" s="167">
        <v>47</v>
      </c>
      <c r="D283" s="167">
        <v>6</v>
      </c>
      <c r="E283" s="167">
        <v>557</v>
      </c>
      <c r="F283" s="167">
        <v>754</v>
      </c>
      <c r="G283" s="167">
        <v>43</v>
      </c>
    </row>
    <row r="284" spans="1:7" s="168" customFormat="1" ht="9" customHeight="1">
      <c r="A284" s="170" t="s">
        <v>29</v>
      </c>
      <c r="B284" s="171">
        <f t="shared" si="15"/>
        <v>394</v>
      </c>
      <c r="C284" s="167">
        <v>19</v>
      </c>
      <c r="D284" s="167">
        <v>0</v>
      </c>
      <c r="E284" s="167">
        <v>52</v>
      </c>
      <c r="F284" s="167">
        <v>312</v>
      </c>
      <c r="G284" s="167">
        <v>11</v>
      </c>
    </row>
    <row r="285" spans="1:7" s="168" customFormat="1" ht="9" customHeight="1">
      <c r="A285" s="170" t="s">
        <v>30</v>
      </c>
      <c r="B285" s="171">
        <f t="shared" si="15"/>
        <v>532</v>
      </c>
      <c r="C285" s="167">
        <v>11</v>
      </c>
      <c r="D285" s="167">
        <v>11</v>
      </c>
      <c r="E285" s="167">
        <v>41</v>
      </c>
      <c r="F285" s="167">
        <v>458</v>
      </c>
      <c r="G285" s="167">
        <v>11</v>
      </c>
    </row>
    <row r="286" spans="1:7" s="168" customFormat="1" ht="9" customHeight="1">
      <c r="A286" s="173" t="s">
        <v>31</v>
      </c>
      <c r="B286" s="174">
        <f t="shared" si="15"/>
        <v>1014</v>
      </c>
      <c r="C286" s="177">
        <v>31</v>
      </c>
      <c r="D286" s="177">
        <v>3</v>
      </c>
      <c r="E286" s="177">
        <v>128</v>
      </c>
      <c r="F286" s="177">
        <v>837</v>
      </c>
      <c r="G286" s="177">
        <v>15</v>
      </c>
    </row>
    <row r="287" spans="1:7" s="168" customFormat="1" ht="9" customHeight="1">
      <c r="A287" s="170" t="s">
        <v>32</v>
      </c>
      <c r="B287" s="171">
        <f t="shared" si="15"/>
        <v>1159</v>
      </c>
      <c r="C287" s="167">
        <v>10</v>
      </c>
      <c r="D287" s="167">
        <v>32</v>
      </c>
      <c r="E287" s="167">
        <v>124</v>
      </c>
      <c r="F287" s="167">
        <v>962</v>
      </c>
      <c r="G287" s="167">
        <v>31</v>
      </c>
    </row>
    <row r="288" spans="1:7" s="168" customFormat="1" ht="9" customHeight="1">
      <c r="A288" s="170" t="s">
        <v>33</v>
      </c>
      <c r="B288" s="171">
        <f t="shared" si="15"/>
        <v>1047</v>
      </c>
      <c r="C288" s="167">
        <v>42</v>
      </c>
      <c r="D288" s="167">
        <v>15</v>
      </c>
      <c r="E288" s="167">
        <v>93</v>
      </c>
      <c r="F288" s="167">
        <v>868</v>
      </c>
      <c r="G288" s="167">
        <v>29</v>
      </c>
    </row>
    <row r="289" spans="1:7" s="168" customFormat="1" ht="9" customHeight="1">
      <c r="A289" s="170" t="s">
        <v>34</v>
      </c>
      <c r="B289" s="171">
        <f t="shared" si="15"/>
        <v>841</v>
      </c>
      <c r="C289" s="167">
        <v>17</v>
      </c>
      <c r="D289" s="167">
        <v>5</v>
      </c>
      <c r="E289" s="167">
        <v>26</v>
      </c>
      <c r="F289" s="167">
        <v>775</v>
      </c>
      <c r="G289" s="167">
        <v>18</v>
      </c>
    </row>
    <row r="290" spans="1:7" s="168" customFormat="1" ht="9" customHeight="1">
      <c r="A290" s="173" t="s">
        <v>35</v>
      </c>
      <c r="B290" s="174">
        <f t="shared" si="15"/>
        <v>1249</v>
      </c>
      <c r="C290" s="177">
        <v>23</v>
      </c>
      <c r="D290" s="177">
        <v>4</v>
      </c>
      <c r="E290" s="177">
        <v>191</v>
      </c>
      <c r="F290" s="177">
        <v>1008</v>
      </c>
      <c r="G290" s="177">
        <v>23</v>
      </c>
    </row>
    <row r="291" spans="1:7" s="168" customFormat="1" ht="9" customHeight="1">
      <c r="A291" s="170" t="s">
        <v>36</v>
      </c>
      <c r="B291" s="171">
        <f t="shared" si="15"/>
        <v>343</v>
      </c>
      <c r="C291" s="167">
        <v>12</v>
      </c>
      <c r="D291" s="167">
        <v>3</v>
      </c>
      <c r="E291" s="167">
        <v>106</v>
      </c>
      <c r="F291" s="167">
        <v>210</v>
      </c>
      <c r="G291" s="167">
        <v>12</v>
      </c>
    </row>
    <row r="292" spans="1:7" s="168" customFormat="1" ht="9" customHeight="1">
      <c r="A292" s="170" t="s">
        <v>37</v>
      </c>
      <c r="B292" s="171">
        <f t="shared" si="15"/>
        <v>2269</v>
      </c>
      <c r="C292" s="167">
        <v>75</v>
      </c>
      <c r="D292" s="167">
        <v>35</v>
      </c>
      <c r="E292" s="167">
        <v>552</v>
      </c>
      <c r="F292" s="167">
        <v>1517</v>
      </c>
      <c r="G292" s="167">
        <v>90</v>
      </c>
    </row>
    <row r="293" spans="1:7" s="168" customFormat="1" ht="9" customHeight="1">
      <c r="A293" s="170" t="s">
        <v>38</v>
      </c>
      <c r="B293" s="171">
        <f t="shared" si="15"/>
        <v>654</v>
      </c>
      <c r="C293" s="167">
        <v>18</v>
      </c>
      <c r="D293" s="167">
        <v>9</v>
      </c>
      <c r="E293" s="167">
        <v>230</v>
      </c>
      <c r="F293" s="167">
        <v>370</v>
      </c>
      <c r="G293" s="167">
        <v>27</v>
      </c>
    </row>
    <row r="294" spans="1:7" s="168" customFormat="1" ht="9" customHeight="1">
      <c r="A294" s="173" t="s">
        <v>39</v>
      </c>
      <c r="B294" s="174">
        <f t="shared" si="15"/>
        <v>1248</v>
      </c>
      <c r="C294" s="177">
        <v>16</v>
      </c>
      <c r="D294" s="177">
        <v>24</v>
      </c>
      <c r="E294" s="177">
        <v>249</v>
      </c>
      <c r="F294" s="177">
        <v>933</v>
      </c>
      <c r="G294" s="177">
        <v>26</v>
      </c>
    </row>
    <row r="295" spans="1:7" s="168" customFormat="1" ht="9.9499999999999993" customHeight="1">
      <c r="A295" s="170"/>
      <c r="B295" s="171"/>
      <c r="C295" s="167"/>
      <c r="D295" s="167"/>
      <c r="E295" s="167"/>
      <c r="F295" s="167"/>
      <c r="G295" s="167"/>
    </row>
    <row r="296" spans="1:7" s="168" customFormat="1" ht="9" customHeight="1">
      <c r="A296" s="166">
        <v>2003</v>
      </c>
      <c r="B296" s="180"/>
      <c r="C296" s="170"/>
      <c r="D296" s="170"/>
      <c r="E296" s="170"/>
      <c r="F296" s="170"/>
      <c r="G296" s="170"/>
    </row>
    <row r="297" spans="1:7" s="168" customFormat="1" ht="9" customHeight="1">
      <c r="A297" s="181" t="s">
        <v>7</v>
      </c>
      <c r="B297" s="169">
        <f t="shared" ref="B297:G297" si="16">SUM(B299:B330)</f>
        <v>30576</v>
      </c>
      <c r="C297" s="169">
        <f t="shared" si="16"/>
        <v>932</v>
      </c>
      <c r="D297" s="169">
        <f t="shared" si="16"/>
        <v>478</v>
      </c>
      <c r="E297" s="169">
        <f t="shared" si="16"/>
        <v>6403</v>
      </c>
      <c r="F297" s="169">
        <f t="shared" si="16"/>
        <v>21608</v>
      </c>
      <c r="G297" s="169">
        <f t="shared" si="16"/>
        <v>1155</v>
      </c>
    </row>
    <row r="298" spans="1:7" s="168" customFormat="1" ht="3.95" customHeight="1">
      <c r="A298" s="181"/>
      <c r="B298" s="169"/>
      <c r="C298" s="169"/>
      <c r="D298" s="169"/>
      <c r="E298" s="169"/>
      <c r="F298" s="169"/>
      <c r="G298" s="169"/>
    </row>
    <row r="299" spans="1:7" s="168" customFormat="1" ht="9" customHeight="1">
      <c r="A299" s="170" t="s">
        <v>8</v>
      </c>
      <c r="B299" s="171">
        <f t="shared" ref="B299:B330" si="17">SUM(C299:G299)</f>
        <v>490</v>
      </c>
      <c r="C299" s="167">
        <v>6</v>
      </c>
      <c r="D299" s="167">
        <v>1</v>
      </c>
      <c r="E299" s="167">
        <v>107</v>
      </c>
      <c r="F299" s="167">
        <v>363</v>
      </c>
      <c r="G299" s="167">
        <v>13</v>
      </c>
    </row>
    <row r="300" spans="1:7" s="168" customFormat="1" ht="9" customHeight="1">
      <c r="A300" s="170" t="s">
        <v>9</v>
      </c>
      <c r="B300" s="171">
        <f t="shared" si="17"/>
        <v>382</v>
      </c>
      <c r="C300" s="167">
        <v>20</v>
      </c>
      <c r="D300" s="167">
        <v>13</v>
      </c>
      <c r="E300" s="167">
        <v>33</v>
      </c>
      <c r="F300" s="167">
        <v>283</v>
      </c>
      <c r="G300" s="167">
        <v>33</v>
      </c>
    </row>
    <row r="301" spans="1:7" s="168" customFormat="1" ht="9" customHeight="1">
      <c r="A301" s="170" t="s">
        <v>10</v>
      </c>
      <c r="B301" s="171">
        <f t="shared" si="17"/>
        <v>172</v>
      </c>
      <c r="C301" s="167">
        <v>12</v>
      </c>
      <c r="D301" s="167">
        <v>8</v>
      </c>
      <c r="E301" s="167">
        <v>32</v>
      </c>
      <c r="F301" s="167">
        <v>91</v>
      </c>
      <c r="G301" s="167">
        <v>29</v>
      </c>
    </row>
    <row r="302" spans="1:7" s="168" customFormat="1" ht="9" customHeight="1">
      <c r="A302" s="173" t="s">
        <v>11</v>
      </c>
      <c r="B302" s="174">
        <f t="shared" si="17"/>
        <v>455</v>
      </c>
      <c r="C302" s="177">
        <v>11</v>
      </c>
      <c r="D302" s="177">
        <v>1</v>
      </c>
      <c r="E302" s="177">
        <v>52</v>
      </c>
      <c r="F302" s="177">
        <v>376</v>
      </c>
      <c r="G302" s="177">
        <v>15</v>
      </c>
    </row>
    <row r="303" spans="1:7" s="168" customFormat="1" ht="9" customHeight="1">
      <c r="A303" s="170" t="s">
        <v>12</v>
      </c>
      <c r="B303" s="171">
        <f t="shared" si="17"/>
        <v>1456</v>
      </c>
      <c r="C303" s="167">
        <v>8</v>
      </c>
      <c r="D303" s="167">
        <v>9</v>
      </c>
      <c r="E303" s="167">
        <v>204</v>
      </c>
      <c r="F303" s="167">
        <v>1208</v>
      </c>
      <c r="G303" s="167">
        <v>27</v>
      </c>
    </row>
    <row r="304" spans="1:7" s="168" customFormat="1" ht="9" customHeight="1">
      <c r="A304" s="170" t="s">
        <v>13</v>
      </c>
      <c r="B304" s="171">
        <f t="shared" si="17"/>
        <v>289</v>
      </c>
      <c r="C304" s="167">
        <v>5</v>
      </c>
      <c r="D304" s="172">
        <v>9</v>
      </c>
      <c r="E304" s="167">
        <v>55</v>
      </c>
      <c r="F304" s="167">
        <v>202</v>
      </c>
      <c r="G304" s="167">
        <v>18</v>
      </c>
    </row>
    <row r="305" spans="1:7" s="168" customFormat="1" ht="9" customHeight="1">
      <c r="A305" s="170" t="s">
        <v>14</v>
      </c>
      <c r="B305" s="171">
        <f t="shared" si="17"/>
        <v>1487</v>
      </c>
      <c r="C305" s="167">
        <v>28</v>
      </c>
      <c r="D305" s="167">
        <v>29</v>
      </c>
      <c r="E305" s="167">
        <v>143</v>
      </c>
      <c r="F305" s="167">
        <v>1246</v>
      </c>
      <c r="G305" s="167">
        <v>41</v>
      </c>
    </row>
    <row r="306" spans="1:7" s="168" customFormat="1" ht="9" customHeight="1">
      <c r="A306" s="173" t="s">
        <v>15</v>
      </c>
      <c r="B306" s="174">
        <f t="shared" si="17"/>
        <v>645</v>
      </c>
      <c r="C306" s="177">
        <v>18</v>
      </c>
      <c r="D306" s="177">
        <v>22</v>
      </c>
      <c r="E306" s="177">
        <v>335</v>
      </c>
      <c r="F306" s="177">
        <v>238</v>
      </c>
      <c r="G306" s="177">
        <v>32</v>
      </c>
    </row>
    <row r="307" spans="1:7" s="168" customFormat="1" ht="9" customHeight="1">
      <c r="A307" s="176" t="s">
        <v>16</v>
      </c>
      <c r="B307" s="171">
        <f t="shared" si="17"/>
        <v>1405</v>
      </c>
      <c r="C307" s="167">
        <v>71</v>
      </c>
      <c r="D307" s="172">
        <v>0</v>
      </c>
      <c r="E307" s="167">
        <v>10</v>
      </c>
      <c r="F307" s="167">
        <v>1173</v>
      </c>
      <c r="G307" s="167">
        <v>151</v>
      </c>
    </row>
    <row r="308" spans="1:7" s="168" customFormat="1" ht="9" customHeight="1">
      <c r="A308" s="170" t="s">
        <v>17</v>
      </c>
      <c r="B308" s="171">
        <f t="shared" si="17"/>
        <v>1269</v>
      </c>
      <c r="C308" s="167">
        <v>16</v>
      </c>
      <c r="D308" s="167">
        <v>24</v>
      </c>
      <c r="E308" s="167">
        <v>378</v>
      </c>
      <c r="F308" s="167">
        <v>808</v>
      </c>
      <c r="G308" s="167">
        <v>43</v>
      </c>
    </row>
    <row r="309" spans="1:7" s="168" customFormat="1" ht="9" customHeight="1">
      <c r="A309" s="170" t="s">
        <v>18</v>
      </c>
      <c r="B309" s="171">
        <f t="shared" si="17"/>
        <v>1131</v>
      </c>
      <c r="C309" s="167">
        <v>39</v>
      </c>
      <c r="D309" s="167">
        <v>11</v>
      </c>
      <c r="E309" s="167">
        <v>147</v>
      </c>
      <c r="F309" s="167">
        <v>888</v>
      </c>
      <c r="G309" s="167">
        <v>46</v>
      </c>
    </row>
    <row r="310" spans="1:7" s="168" customFormat="1" ht="9" customHeight="1">
      <c r="A310" s="173" t="s">
        <v>19</v>
      </c>
      <c r="B310" s="174">
        <f t="shared" si="17"/>
        <v>981</v>
      </c>
      <c r="C310" s="177">
        <v>22</v>
      </c>
      <c r="D310" s="177">
        <v>29</v>
      </c>
      <c r="E310" s="177">
        <v>382</v>
      </c>
      <c r="F310" s="177">
        <v>530</v>
      </c>
      <c r="G310" s="177">
        <v>18</v>
      </c>
    </row>
    <row r="311" spans="1:7" s="168" customFormat="1" ht="9" customHeight="1">
      <c r="A311" s="170" t="s">
        <v>20</v>
      </c>
      <c r="B311" s="171">
        <f t="shared" si="17"/>
        <v>1184</v>
      </c>
      <c r="C311" s="167">
        <v>23</v>
      </c>
      <c r="D311" s="167">
        <v>5</v>
      </c>
      <c r="E311" s="167">
        <v>171</v>
      </c>
      <c r="F311" s="167">
        <v>952</v>
      </c>
      <c r="G311" s="167">
        <v>33</v>
      </c>
    </row>
    <row r="312" spans="1:7" s="168" customFormat="1" ht="9" customHeight="1">
      <c r="A312" s="170" t="s">
        <v>21</v>
      </c>
      <c r="B312" s="171">
        <f t="shared" si="17"/>
        <v>1399</v>
      </c>
      <c r="C312" s="167">
        <v>107</v>
      </c>
      <c r="D312" s="167">
        <v>36</v>
      </c>
      <c r="E312" s="167">
        <v>471</v>
      </c>
      <c r="F312" s="167">
        <v>748</v>
      </c>
      <c r="G312" s="167">
        <v>37</v>
      </c>
    </row>
    <row r="313" spans="1:7" s="168" customFormat="1" ht="9" customHeight="1">
      <c r="A313" s="170" t="s">
        <v>22</v>
      </c>
      <c r="B313" s="171">
        <f t="shared" si="17"/>
        <v>1066</v>
      </c>
      <c r="C313" s="167">
        <v>99</v>
      </c>
      <c r="D313" s="167">
        <v>11</v>
      </c>
      <c r="E313" s="167">
        <v>128</v>
      </c>
      <c r="F313" s="167">
        <v>777</v>
      </c>
      <c r="G313" s="167">
        <v>51</v>
      </c>
    </row>
    <row r="314" spans="1:7" s="168" customFormat="1" ht="9" customHeight="1">
      <c r="A314" s="173" t="s">
        <v>23</v>
      </c>
      <c r="B314" s="174">
        <f t="shared" si="17"/>
        <v>922</v>
      </c>
      <c r="C314" s="177">
        <v>45</v>
      </c>
      <c r="D314" s="177">
        <v>39</v>
      </c>
      <c r="E314" s="177">
        <v>406</v>
      </c>
      <c r="F314" s="177">
        <v>372</v>
      </c>
      <c r="G314" s="177">
        <v>60</v>
      </c>
    </row>
    <row r="315" spans="1:7" s="168" customFormat="1" ht="9" customHeight="1">
      <c r="A315" s="170" t="s">
        <v>24</v>
      </c>
      <c r="B315" s="171">
        <f t="shared" si="17"/>
        <v>316</v>
      </c>
      <c r="C315" s="167">
        <v>18</v>
      </c>
      <c r="D315" s="172">
        <v>10</v>
      </c>
      <c r="E315" s="167">
        <v>36</v>
      </c>
      <c r="F315" s="167">
        <v>214</v>
      </c>
      <c r="G315" s="167">
        <v>38</v>
      </c>
    </row>
    <row r="316" spans="1:7" s="168" customFormat="1" ht="9" customHeight="1">
      <c r="A316" s="170" t="s">
        <v>25</v>
      </c>
      <c r="B316" s="171">
        <f t="shared" si="17"/>
        <v>1061</v>
      </c>
      <c r="C316" s="167">
        <v>21</v>
      </c>
      <c r="D316" s="167">
        <v>1</v>
      </c>
      <c r="E316" s="167">
        <v>267</v>
      </c>
      <c r="F316" s="167">
        <v>748</v>
      </c>
      <c r="G316" s="167">
        <v>24</v>
      </c>
    </row>
    <row r="317" spans="1:7" s="168" customFormat="1" ht="9" customHeight="1">
      <c r="A317" s="170" t="s">
        <v>26</v>
      </c>
      <c r="B317" s="171">
        <f t="shared" si="17"/>
        <v>891</v>
      </c>
      <c r="C317" s="167">
        <v>23</v>
      </c>
      <c r="D317" s="167">
        <v>20</v>
      </c>
      <c r="E317" s="167">
        <v>37</v>
      </c>
      <c r="F317" s="167">
        <v>776</v>
      </c>
      <c r="G317" s="167">
        <v>35</v>
      </c>
    </row>
    <row r="318" spans="1:7" s="168" customFormat="1" ht="9" customHeight="1">
      <c r="A318" s="173" t="s">
        <v>27</v>
      </c>
      <c r="B318" s="174">
        <f t="shared" si="17"/>
        <v>2715</v>
      </c>
      <c r="C318" s="177">
        <v>53</v>
      </c>
      <c r="D318" s="177">
        <v>31</v>
      </c>
      <c r="E318" s="177">
        <v>907</v>
      </c>
      <c r="F318" s="177">
        <v>1663</v>
      </c>
      <c r="G318" s="177">
        <v>61</v>
      </c>
    </row>
    <row r="319" spans="1:7" s="168" customFormat="1" ht="9" customHeight="1">
      <c r="A319" s="170" t="s">
        <v>109</v>
      </c>
      <c r="B319" s="171">
        <f t="shared" si="17"/>
        <v>1143</v>
      </c>
      <c r="C319" s="167">
        <v>45</v>
      </c>
      <c r="D319" s="167">
        <v>5</v>
      </c>
      <c r="E319" s="167">
        <v>426</v>
      </c>
      <c r="F319" s="167">
        <v>625</v>
      </c>
      <c r="G319" s="167">
        <v>42</v>
      </c>
    </row>
    <row r="320" spans="1:7" s="168" customFormat="1" ht="9" customHeight="1">
      <c r="A320" s="170" t="s">
        <v>29</v>
      </c>
      <c r="B320" s="171">
        <f t="shared" si="17"/>
        <v>385</v>
      </c>
      <c r="C320" s="167">
        <v>18</v>
      </c>
      <c r="D320" s="167">
        <v>0</v>
      </c>
      <c r="E320" s="167">
        <v>38</v>
      </c>
      <c r="F320" s="167">
        <v>305</v>
      </c>
      <c r="G320" s="167">
        <v>24</v>
      </c>
    </row>
    <row r="321" spans="1:7" s="168" customFormat="1" ht="9" customHeight="1">
      <c r="A321" s="170" t="s">
        <v>30</v>
      </c>
      <c r="B321" s="171">
        <f t="shared" si="17"/>
        <v>557</v>
      </c>
      <c r="C321" s="167">
        <v>9</v>
      </c>
      <c r="D321" s="167">
        <v>8</v>
      </c>
      <c r="E321" s="167">
        <v>41</v>
      </c>
      <c r="F321" s="167">
        <v>487</v>
      </c>
      <c r="G321" s="167">
        <v>12</v>
      </c>
    </row>
    <row r="322" spans="1:7" s="168" customFormat="1" ht="9" customHeight="1">
      <c r="A322" s="173" t="s">
        <v>31</v>
      </c>
      <c r="B322" s="174">
        <f t="shared" si="17"/>
        <v>1042</v>
      </c>
      <c r="C322" s="177">
        <v>31</v>
      </c>
      <c r="D322" s="177">
        <v>3</v>
      </c>
      <c r="E322" s="177">
        <v>115</v>
      </c>
      <c r="F322" s="177">
        <v>878</v>
      </c>
      <c r="G322" s="177">
        <v>15</v>
      </c>
    </row>
    <row r="323" spans="1:7" s="168" customFormat="1" ht="9" customHeight="1">
      <c r="A323" s="170" t="s">
        <v>32</v>
      </c>
      <c r="B323" s="171">
        <f t="shared" si="17"/>
        <v>622</v>
      </c>
      <c r="C323" s="167">
        <v>10</v>
      </c>
      <c r="D323" s="167">
        <v>30</v>
      </c>
      <c r="E323" s="167">
        <v>81</v>
      </c>
      <c r="F323" s="167">
        <v>470</v>
      </c>
      <c r="G323" s="167">
        <v>31</v>
      </c>
    </row>
    <row r="324" spans="1:7" s="168" customFormat="1" ht="9" customHeight="1">
      <c r="A324" s="170" t="s">
        <v>33</v>
      </c>
      <c r="B324" s="171">
        <f t="shared" si="17"/>
        <v>339</v>
      </c>
      <c r="C324" s="167">
        <v>25</v>
      </c>
      <c r="D324" s="167">
        <v>29</v>
      </c>
      <c r="E324" s="167">
        <v>68</v>
      </c>
      <c r="F324" s="167">
        <v>192</v>
      </c>
      <c r="G324" s="167">
        <v>25</v>
      </c>
    </row>
    <row r="325" spans="1:7" s="168" customFormat="1" ht="9" customHeight="1">
      <c r="A325" s="170" t="s">
        <v>34</v>
      </c>
      <c r="B325" s="171">
        <f t="shared" si="17"/>
        <v>1014</v>
      </c>
      <c r="C325" s="167">
        <v>17</v>
      </c>
      <c r="D325" s="167">
        <v>5</v>
      </c>
      <c r="E325" s="167">
        <v>15</v>
      </c>
      <c r="F325" s="167">
        <v>956</v>
      </c>
      <c r="G325" s="167">
        <v>21</v>
      </c>
    </row>
    <row r="326" spans="1:7" s="168" customFormat="1" ht="9" customHeight="1">
      <c r="A326" s="173" t="s">
        <v>35</v>
      </c>
      <c r="B326" s="174">
        <f t="shared" si="17"/>
        <v>1293</v>
      </c>
      <c r="C326" s="177">
        <v>13</v>
      </c>
      <c r="D326" s="177">
        <v>14</v>
      </c>
      <c r="E326" s="177">
        <v>194</v>
      </c>
      <c r="F326" s="177">
        <v>1051</v>
      </c>
      <c r="G326" s="177">
        <v>21</v>
      </c>
    </row>
    <row r="327" spans="1:7" s="168" customFormat="1" ht="9" customHeight="1">
      <c r="A327" s="170" t="s">
        <v>36</v>
      </c>
      <c r="B327" s="171">
        <f t="shared" si="17"/>
        <v>285</v>
      </c>
      <c r="C327" s="167">
        <v>11</v>
      </c>
      <c r="D327" s="167">
        <v>4</v>
      </c>
      <c r="E327" s="167">
        <v>99</v>
      </c>
      <c r="F327" s="167">
        <v>153</v>
      </c>
      <c r="G327" s="167">
        <v>18</v>
      </c>
    </row>
    <row r="328" spans="1:7" s="168" customFormat="1" ht="9" customHeight="1">
      <c r="A328" s="170" t="s">
        <v>37</v>
      </c>
      <c r="B328" s="171">
        <f t="shared" si="17"/>
        <v>2289</v>
      </c>
      <c r="C328" s="167">
        <v>74</v>
      </c>
      <c r="D328" s="167">
        <v>38</v>
      </c>
      <c r="E328" s="167">
        <v>564</v>
      </c>
      <c r="F328" s="167">
        <v>1524</v>
      </c>
      <c r="G328" s="167">
        <v>89</v>
      </c>
    </row>
    <row r="329" spans="1:7" s="168" customFormat="1" ht="9" customHeight="1">
      <c r="A329" s="170" t="s">
        <v>38</v>
      </c>
      <c r="B329" s="171">
        <f t="shared" si="17"/>
        <v>677</v>
      </c>
      <c r="C329" s="167">
        <v>18</v>
      </c>
      <c r="D329" s="167">
        <v>9</v>
      </c>
      <c r="E329" s="167">
        <v>233</v>
      </c>
      <c r="F329" s="167">
        <v>391</v>
      </c>
      <c r="G329" s="167">
        <v>26</v>
      </c>
    </row>
    <row r="330" spans="1:7" s="168" customFormat="1" ht="9" customHeight="1">
      <c r="A330" s="173" t="s">
        <v>39</v>
      </c>
      <c r="B330" s="174">
        <f t="shared" si="17"/>
        <v>1214</v>
      </c>
      <c r="C330" s="177">
        <v>16</v>
      </c>
      <c r="D330" s="177">
        <v>24</v>
      </c>
      <c r="E330" s="177">
        <v>228</v>
      </c>
      <c r="F330" s="177">
        <v>920</v>
      </c>
      <c r="G330" s="177">
        <v>26</v>
      </c>
    </row>
    <row r="331" spans="1:7" s="168" customFormat="1" ht="9.9499999999999993" customHeight="1">
      <c r="A331" s="170"/>
      <c r="B331" s="171"/>
      <c r="C331" s="167"/>
      <c r="D331" s="167"/>
      <c r="E331" s="167"/>
      <c r="F331" s="167"/>
      <c r="G331" s="167"/>
    </row>
    <row r="332" spans="1:7" s="168" customFormat="1" ht="9" customHeight="1">
      <c r="A332" s="166">
        <v>2004</v>
      </c>
      <c r="B332" s="180"/>
      <c r="C332" s="170"/>
      <c r="D332" s="170"/>
      <c r="E332" s="170"/>
      <c r="F332" s="170"/>
      <c r="G332" s="170"/>
    </row>
    <row r="333" spans="1:7" s="168" customFormat="1" ht="9" customHeight="1">
      <c r="A333" s="181" t="s">
        <v>7</v>
      </c>
      <c r="B333" s="169">
        <f t="shared" ref="B333:G333" si="18">SUM(B335:B366)</f>
        <v>34942</v>
      </c>
      <c r="C333" s="169">
        <f t="shared" si="18"/>
        <v>880</v>
      </c>
      <c r="D333" s="169">
        <f t="shared" si="18"/>
        <v>494</v>
      </c>
      <c r="E333" s="169">
        <f t="shared" si="18"/>
        <v>6451</v>
      </c>
      <c r="F333" s="169">
        <f t="shared" si="18"/>
        <v>25739</v>
      </c>
      <c r="G333" s="169">
        <f t="shared" si="18"/>
        <v>1378</v>
      </c>
    </row>
    <row r="334" spans="1:7" s="168" customFormat="1" ht="3.95" customHeight="1">
      <c r="A334" s="181"/>
      <c r="B334" s="169"/>
      <c r="C334" s="169"/>
      <c r="D334" s="169"/>
      <c r="E334" s="169"/>
      <c r="F334" s="169"/>
      <c r="G334" s="169"/>
    </row>
    <row r="335" spans="1:7" s="168" customFormat="1" ht="9" customHeight="1">
      <c r="A335" s="170" t="s">
        <v>8</v>
      </c>
      <c r="B335" s="171">
        <f t="shared" ref="B335:B366" si="19">SUM(C335:G335)</f>
        <v>522</v>
      </c>
      <c r="C335" s="167">
        <v>6</v>
      </c>
      <c r="D335" s="167">
        <v>1</v>
      </c>
      <c r="E335" s="167">
        <v>106</v>
      </c>
      <c r="F335" s="167">
        <v>398</v>
      </c>
      <c r="G335" s="167">
        <v>11</v>
      </c>
    </row>
    <row r="336" spans="1:7" s="168" customFormat="1" ht="9" customHeight="1">
      <c r="A336" s="170" t="s">
        <v>9</v>
      </c>
      <c r="B336" s="171">
        <f t="shared" si="19"/>
        <v>446</v>
      </c>
      <c r="C336" s="167">
        <v>14</v>
      </c>
      <c r="D336" s="167">
        <v>18</v>
      </c>
      <c r="E336" s="167">
        <v>33</v>
      </c>
      <c r="F336" s="167">
        <v>341</v>
      </c>
      <c r="G336" s="167">
        <v>40</v>
      </c>
    </row>
    <row r="337" spans="1:7" s="168" customFormat="1" ht="9" customHeight="1">
      <c r="A337" s="170" t="s">
        <v>10</v>
      </c>
      <c r="B337" s="171">
        <f t="shared" si="19"/>
        <v>195</v>
      </c>
      <c r="C337" s="167">
        <v>8</v>
      </c>
      <c r="D337" s="167">
        <v>12</v>
      </c>
      <c r="E337" s="167">
        <v>32</v>
      </c>
      <c r="F337" s="167">
        <v>116</v>
      </c>
      <c r="G337" s="167">
        <v>27</v>
      </c>
    </row>
    <row r="338" spans="1:7" s="168" customFormat="1" ht="9" customHeight="1">
      <c r="A338" s="173" t="s">
        <v>11</v>
      </c>
      <c r="B338" s="174">
        <f t="shared" si="19"/>
        <v>469</v>
      </c>
      <c r="C338" s="177">
        <v>11</v>
      </c>
      <c r="D338" s="177">
        <v>1</v>
      </c>
      <c r="E338" s="177">
        <v>52</v>
      </c>
      <c r="F338" s="177">
        <v>392</v>
      </c>
      <c r="G338" s="177">
        <v>13</v>
      </c>
    </row>
    <row r="339" spans="1:7" s="168" customFormat="1" ht="9" customHeight="1">
      <c r="A339" s="170" t="s">
        <v>12</v>
      </c>
      <c r="B339" s="171">
        <f t="shared" si="19"/>
        <v>1524</v>
      </c>
      <c r="C339" s="167">
        <v>8</v>
      </c>
      <c r="D339" s="167">
        <v>10</v>
      </c>
      <c r="E339" s="167">
        <v>206</v>
      </c>
      <c r="F339" s="167">
        <v>1270</v>
      </c>
      <c r="G339" s="167">
        <v>30</v>
      </c>
    </row>
    <row r="340" spans="1:7" s="168" customFormat="1" ht="9" customHeight="1">
      <c r="A340" s="170" t="s">
        <v>13</v>
      </c>
      <c r="B340" s="171">
        <f t="shared" si="19"/>
        <v>312</v>
      </c>
      <c r="C340" s="167">
        <v>5</v>
      </c>
      <c r="D340" s="172">
        <v>9</v>
      </c>
      <c r="E340" s="167">
        <v>61</v>
      </c>
      <c r="F340" s="167">
        <v>218</v>
      </c>
      <c r="G340" s="167">
        <v>19</v>
      </c>
    </row>
    <row r="341" spans="1:7" s="168" customFormat="1" ht="9" customHeight="1">
      <c r="A341" s="170" t="s">
        <v>14</v>
      </c>
      <c r="B341" s="171">
        <f t="shared" si="19"/>
        <v>1843</v>
      </c>
      <c r="C341" s="167">
        <v>28</v>
      </c>
      <c r="D341" s="167">
        <v>29</v>
      </c>
      <c r="E341" s="167">
        <v>144</v>
      </c>
      <c r="F341" s="167">
        <v>1596</v>
      </c>
      <c r="G341" s="167">
        <v>46</v>
      </c>
    </row>
    <row r="342" spans="1:7" s="168" customFormat="1" ht="9" customHeight="1">
      <c r="A342" s="173" t="s">
        <v>15</v>
      </c>
      <c r="B342" s="174">
        <f t="shared" si="19"/>
        <v>950</v>
      </c>
      <c r="C342" s="177">
        <v>18</v>
      </c>
      <c r="D342" s="177">
        <v>22</v>
      </c>
      <c r="E342" s="177">
        <v>340</v>
      </c>
      <c r="F342" s="177">
        <v>529</v>
      </c>
      <c r="G342" s="177">
        <v>41</v>
      </c>
    </row>
    <row r="343" spans="1:7" s="168" customFormat="1" ht="9" customHeight="1">
      <c r="A343" s="176" t="s">
        <v>16</v>
      </c>
      <c r="B343" s="171">
        <f t="shared" si="19"/>
        <v>1576</v>
      </c>
      <c r="C343" s="167">
        <v>63</v>
      </c>
      <c r="D343" s="172">
        <v>0</v>
      </c>
      <c r="E343" s="167">
        <v>11</v>
      </c>
      <c r="F343" s="167">
        <v>1372</v>
      </c>
      <c r="G343" s="167">
        <v>130</v>
      </c>
    </row>
    <row r="344" spans="1:7" s="168" customFormat="1" ht="9" customHeight="1">
      <c r="A344" s="170" t="s">
        <v>17</v>
      </c>
      <c r="B344" s="171">
        <f t="shared" si="19"/>
        <v>1400</v>
      </c>
      <c r="C344" s="167">
        <v>16</v>
      </c>
      <c r="D344" s="167">
        <v>24</v>
      </c>
      <c r="E344" s="167">
        <v>369</v>
      </c>
      <c r="F344" s="167">
        <v>948</v>
      </c>
      <c r="G344" s="167">
        <v>43</v>
      </c>
    </row>
    <row r="345" spans="1:7" s="168" customFormat="1" ht="9" customHeight="1">
      <c r="A345" s="170" t="s">
        <v>18</v>
      </c>
      <c r="B345" s="171">
        <f t="shared" si="19"/>
        <v>1138</v>
      </c>
      <c r="C345" s="167">
        <v>39</v>
      </c>
      <c r="D345" s="167">
        <v>11</v>
      </c>
      <c r="E345" s="167">
        <v>149</v>
      </c>
      <c r="F345" s="167">
        <v>889</v>
      </c>
      <c r="G345" s="167">
        <v>50</v>
      </c>
    </row>
    <row r="346" spans="1:7" s="168" customFormat="1" ht="9" customHeight="1">
      <c r="A346" s="173" t="s">
        <v>19</v>
      </c>
      <c r="B346" s="174">
        <f t="shared" si="19"/>
        <v>1256</v>
      </c>
      <c r="C346" s="177">
        <v>21</v>
      </c>
      <c r="D346" s="177">
        <v>31</v>
      </c>
      <c r="E346" s="177">
        <v>392</v>
      </c>
      <c r="F346" s="177">
        <v>768</v>
      </c>
      <c r="G346" s="177">
        <v>44</v>
      </c>
    </row>
    <row r="347" spans="1:7" s="168" customFormat="1" ht="9" customHeight="1">
      <c r="A347" s="170" t="s">
        <v>20</v>
      </c>
      <c r="B347" s="171">
        <f t="shared" si="19"/>
        <v>1228</v>
      </c>
      <c r="C347" s="167">
        <v>23</v>
      </c>
      <c r="D347" s="167">
        <v>3</v>
      </c>
      <c r="E347" s="167">
        <v>177</v>
      </c>
      <c r="F347" s="167">
        <v>998</v>
      </c>
      <c r="G347" s="167">
        <v>27</v>
      </c>
    </row>
    <row r="348" spans="1:7" s="168" customFormat="1" ht="9" customHeight="1">
      <c r="A348" s="170" t="s">
        <v>21</v>
      </c>
      <c r="B348" s="171">
        <f t="shared" si="19"/>
        <v>1479</v>
      </c>
      <c r="C348" s="167">
        <v>107</v>
      </c>
      <c r="D348" s="167">
        <v>36</v>
      </c>
      <c r="E348" s="167">
        <v>458</v>
      </c>
      <c r="F348" s="167">
        <v>758</v>
      </c>
      <c r="G348" s="167">
        <v>120</v>
      </c>
    </row>
    <row r="349" spans="1:7" s="168" customFormat="1" ht="9" customHeight="1">
      <c r="A349" s="170" t="s">
        <v>22</v>
      </c>
      <c r="B349" s="171">
        <f t="shared" si="19"/>
        <v>1425</v>
      </c>
      <c r="C349" s="167">
        <v>96</v>
      </c>
      <c r="D349" s="167">
        <v>8</v>
      </c>
      <c r="E349" s="167">
        <v>131</v>
      </c>
      <c r="F349" s="167">
        <v>1082</v>
      </c>
      <c r="G349" s="167">
        <v>108</v>
      </c>
    </row>
    <row r="350" spans="1:7" s="168" customFormat="1" ht="9" customHeight="1">
      <c r="A350" s="173" t="s">
        <v>23</v>
      </c>
      <c r="B350" s="174">
        <f t="shared" si="19"/>
        <v>1069</v>
      </c>
      <c r="C350" s="177">
        <v>45</v>
      </c>
      <c r="D350" s="177">
        <v>39</v>
      </c>
      <c r="E350" s="177">
        <v>405</v>
      </c>
      <c r="F350" s="177">
        <v>521</v>
      </c>
      <c r="G350" s="177">
        <v>59</v>
      </c>
    </row>
    <row r="351" spans="1:7" s="168" customFormat="1" ht="9" customHeight="1">
      <c r="A351" s="170" t="s">
        <v>24</v>
      </c>
      <c r="B351" s="171">
        <f t="shared" si="19"/>
        <v>412</v>
      </c>
      <c r="C351" s="167">
        <v>18</v>
      </c>
      <c r="D351" s="172">
        <v>10</v>
      </c>
      <c r="E351" s="167">
        <v>38</v>
      </c>
      <c r="F351" s="167">
        <v>314</v>
      </c>
      <c r="G351" s="167">
        <v>32</v>
      </c>
    </row>
    <row r="352" spans="1:7" s="168" customFormat="1" ht="9" customHeight="1">
      <c r="A352" s="170" t="s">
        <v>25</v>
      </c>
      <c r="B352" s="171">
        <f t="shared" si="19"/>
        <v>1131</v>
      </c>
      <c r="C352" s="167">
        <v>21</v>
      </c>
      <c r="D352" s="167">
        <v>1</v>
      </c>
      <c r="E352" s="167">
        <v>267</v>
      </c>
      <c r="F352" s="167">
        <v>818</v>
      </c>
      <c r="G352" s="167">
        <v>24</v>
      </c>
    </row>
    <row r="353" spans="1:7" s="168" customFormat="1" ht="9" customHeight="1">
      <c r="A353" s="170" t="s">
        <v>26</v>
      </c>
      <c r="B353" s="171">
        <f t="shared" si="19"/>
        <v>922</v>
      </c>
      <c r="C353" s="167">
        <v>20</v>
      </c>
      <c r="D353" s="167">
        <v>20</v>
      </c>
      <c r="E353" s="167">
        <v>36</v>
      </c>
      <c r="F353" s="167">
        <v>813</v>
      </c>
      <c r="G353" s="167">
        <v>33</v>
      </c>
    </row>
    <row r="354" spans="1:7" s="168" customFormat="1" ht="9" customHeight="1">
      <c r="A354" s="173" t="s">
        <v>27</v>
      </c>
      <c r="B354" s="174">
        <f t="shared" si="19"/>
        <v>2905</v>
      </c>
      <c r="C354" s="177">
        <v>53</v>
      </c>
      <c r="D354" s="177">
        <v>26</v>
      </c>
      <c r="E354" s="177">
        <v>910</v>
      </c>
      <c r="F354" s="177">
        <v>1855</v>
      </c>
      <c r="G354" s="177">
        <v>61</v>
      </c>
    </row>
    <row r="355" spans="1:7" s="168" customFormat="1" ht="9" customHeight="1">
      <c r="A355" s="170" t="s">
        <v>109</v>
      </c>
      <c r="B355" s="171">
        <f t="shared" si="19"/>
        <v>1433</v>
      </c>
      <c r="C355" s="167">
        <v>40</v>
      </c>
      <c r="D355" s="167">
        <v>8</v>
      </c>
      <c r="E355" s="167">
        <v>430</v>
      </c>
      <c r="F355" s="167">
        <v>895</v>
      </c>
      <c r="G355" s="167">
        <v>60</v>
      </c>
    </row>
    <row r="356" spans="1:7" s="168" customFormat="1" ht="9" customHeight="1">
      <c r="A356" s="170" t="s">
        <v>29</v>
      </c>
      <c r="B356" s="171">
        <f t="shared" si="19"/>
        <v>442</v>
      </c>
      <c r="C356" s="167">
        <v>16</v>
      </c>
      <c r="D356" s="167">
        <v>0</v>
      </c>
      <c r="E356" s="167">
        <v>39</v>
      </c>
      <c r="F356" s="167">
        <v>363</v>
      </c>
      <c r="G356" s="167">
        <v>24</v>
      </c>
    </row>
    <row r="357" spans="1:7" s="168" customFormat="1" ht="9" customHeight="1">
      <c r="A357" s="170" t="s">
        <v>30</v>
      </c>
      <c r="B357" s="171">
        <f t="shared" si="19"/>
        <v>744</v>
      </c>
      <c r="C357" s="167">
        <v>7</v>
      </c>
      <c r="D357" s="167">
        <v>9</v>
      </c>
      <c r="E357" s="167">
        <v>41</v>
      </c>
      <c r="F357" s="167">
        <v>673</v>
      </c>
      <c r="G357" s="167">
        <v>14</v>
      </c>
    </row>
    <row r="358" spans="1:7" s="168" customFormat="1" ht="9" customHeight="1">
      <c r="A358" s="173" t="s">
        <v>31</v>
      </c>
      <c r="B358" s="174">
        <f t="shared" si="19"/>
        <v>1075</v>
      </c>
      <c r="C358" s="177">
        <v>31</v>
      </c>
      <c r="D358" s="177">
        <v>3</v>
      </c>
      <c r="E358" s="177">
        <v>114</v>
      </c>
      <c r="F358" s="177">
        <v>902</v>
      </c>
      <c r="G358" s="177">
        <v>25</v>
      </c>
    </row>
    <row r="359" spans="1:7" s="168" customFormat="1" ht="9" customHeight="1">
      <c r="A359" s="170" t="s">
        <v>32</v>
      </c>
      <c r="B359" s="171">
        <f t="shared" si="19"/>
        <v>806</v>
      </c>
      <c r="C359" s="167">
        <v>10</v>
      </c>
      <c r="D359" s="167">
        <v>30</v>
      </c>
      <c r="E359" s="167">
        <v>82</v>
      </c>
      <c r="F359" s="167">
        <v>642</v>
      </c>
      <c r="G359" s="167">
        <v>42</v>
      </c>
    </row>
    <row r="360" spans="1:7" s="168" customFormat="1" ht="9" customHeight="1">
      <c r="A360" s="170" t="s">
        <v>33</v>
      </c>
      <c r="B360" s="171">
        <f t="shared" si="19"/>
        <v>401</v>
      </c>
      <c r="C360" s="167">
        <v>22</v>
      </c>
      <c r="D360" s="167">
        <v>32</v>
      </c>
      <c r="E360" s="167">
        <v>70</v>
      </c>
      <c r="F360" s="167">
        <v>236</v>
      </c>
      <c r="G360" s="167">
        <v>41</v>
      </c>
    </row>
    <row r="361" spans="1:7" s="168" customFormat="1" ht="9" customHeight="1">
      <c r="A361" s="170" t="s">
        <v>34</v>
      </c>
      <c r="B361" s="171">
        <f t="shared" si="19"/>
        <v>1144</v>
      </c>
      <c r="C361" s="167">
        <v>4</v>
      </c>
      <c r="D361" s="167">
        <v>14</v>
      </c>
      <c r="E361" s="167">
        <v>15</v>
      </c>
      <c r="F361" s="167">
        <v>1079</v>
      </c>
      <c r="G361" s="167">
        <v>32</v>
      </c>
    </row>
    <row r="362" spans="1:7" s="168" customFormat="1" ht="9" customHeight="1">
      <c r="A362" s="173" t="s">
        <v>35</v>
      </c>
      <c r="B362" s="174">
        <f t="shared" si="19"/>
        <v>1384</v>
      </c>
      <c r="C362" s="177">
        <v>13</v>
      </c>
      <c r="D362" s="177">
        <v>14</v>
      </c>
      <c r="E362" s="177">
        <v>193</v>
      </c>
      <c r="F362" s="177">
        <v>1143</v>
      </c>
      <c r="G362" s="177">
        <v>21</v>
      </c>
    </row>
    <row r="363" spans="1:7" s="168" customFormat="1" ht="9" customHeight="1">
      <c r="A363" s="170" t="s">
        <v>36</v>
      </c>
      <c r="B363" s="171">
        <f t="shared" si="19"/>
        <v>300</v>
      </c>
      <c r="C363" s="167">
        <v>11</v>
      </c>
      <c r="D363" s="167">
        <v>3</v>
      </c>
      <c r="E363" s="167">
        <v>101</v>
      </c>
      <c r="F363" s="167">
        <v>168</v>
      </c>
      <c r="G363" s="167">
        <v>17</v>
      </c>
    </row>
    <row r="364" spans="1:7" s="168" customFormat="1" ht="9" customHeight="1">
      <c r="A364" s="170" t="s">
        <v>37</v>
      </c>
      <c r="B364" s="171">
        <f t="shared" si="19"/>
        <v>2995</v>
      </c>
      <c r="C364" s="167">
        <v>72</v>
      </c>
      <c r="D364" s="167">
        <v>37</v>
      </c>
      <c r="E364" s="167">
        <v>594</v>
      </c>
      <c r="F364" s="167">
        <v>2196</v>
      </c>
      <c r="G364" s="167">
        <v>96</v>
      </c>
    </row>
    <row r="365" spans="1:7" s="168" customFormat="1" ht="9" customHeight="1">
      <c r="A365" s="170" t="s">
        <v>38</v>
      </c>
      <c r="B365" s="171">
        <f t="shared" si="19"/>
        <v>795</v>
      </c>
      <c r="C365" s="167">
        <v>18</v>
      </c>
      <c r="D365" s="167">
        <v>9</v>
      </c>
      <c r="E365" s="167">
        <v>230</v>
      </c>
      <c r="F365" s="167">
        <v>517</v>
      </c>
      <c r="G365" s="167">
        <v>21</v>
      </c>
    </row>
    <row r="366" spans="1:7" s="168" customFormat="1" ht="9" customHeight="1">
      <c r="A366" s="173" t="s">
        <v>39</v>
      </c>
      <c r="B366" s="174">
        <f t="shared" si="19"/>
        <v>1221</v>
      </c>
      <c r="C366" s="177">
        <v>16</v>
      </c>
      <c r="D366" s="177">
        <v>24</v>
      </c>
      <c r="E366" s="177">
        <v>225</v>
      </c>
      <c r="F366" s="177">
        <v>929</v>
      </c>
      <c r="G366" s="177">
        <v>27</v>
      </c>
    </row>
    <row r="367" spans="1:7" s="168" customFormat="1" ht="9.9499999999999993" customHeight="1">
      <c r="A367" s="170"/>
      <c r="B367" s="171"/>
      <c r="C367" s="167"/>
      <c r="D367" s="167"/>
      <c r="E367" s="167"/>
      <c r="F367" s="167"/>
      <c r="G367" s="167"/>
    </row>
    <row r="368" spans="1:7" s="168" customFormat="1" ht="9" customHeight="1">
      <c r="A368" s="166">
        <v>2005</v>
      </c>
      <c r="B368" s="180"/>
      <c r="C368" s="170"/>
      <c r="D368" s="170"/>
      <c r="E368" s="170"/>
      <c r="F368" s="170"/>
      <c r="G368" s="170"/>
    </row>
    <row r="369" spans="1:7" s="168" customFormat="1" ht="9" customHeight="1">
      <c r="A369" s="181" t="s">
        <v>7</v>
      </c>
      <c r="B369" s="169">
        <f t="shared" ref="B369:G369" si="20">SUM(B371:B402)</f>
        <v>36020</v>
      </c>
      <c r="C369" s="169">
        <f t="shared" si="20"/>
        <v>851</v>
      </c>
      <c r="D369" s="169">
        <f t="shared" si="20"/>
        <v>510</v>
      </c>
      <c r="E369" s="169">
        <f t="shared" si="20"/>
        <v>6508</v>
      </c>
      <c r="F369" s="169">
        <f t="shared" si="20"/>
        <v>26761</v>
      </c>
      <c r="G369" s="169">
        <f t="shared" si="20"/>
        <v>1390</v>
      </c>
    </row>
    <row r="370" spans="1:7" s="168" customFormat="1" ht="3.95" customHeight="1">
      <c r="A370" s="181"/>
      <c r="B370" s="169"/>
      <c r="C370" s="169"/>
      <c r="D370" s="169"/>
      <c r="E370" s="169"/>
      <c r="F370" s="169"/>
      <c r="G370" s="169"/>
    </row>
    <row r="371" spans="1:7" s="168" customFormat="1" ht="9" customHeight="1">
      <c r="A371" s="170" t="s">
        <v>8</v>
      </c>
      <c r="B371" s="171">
        <f t="shared" ref="B371:B402" si="21">SUM(C371:G371)</f>
        <v>522</v>
      </c>
      <c r="C371" s="167">
        <v>6</v>
      </c>
      <c r="D371" s="167">
        <v>1</v>
      </c>
      <c r="E371" s="167">
        <v>106</v>
      </c>
      <c r="F371" s="167">
        <v>398</v>
      </c>
      <c r="G371" s="167">
        <v>11</v>
      </c>
    </row>
    <row r="372" spans="1:7" s="168" customFormat="1" ht="9" customHeight="1">
      <c r="A372" s="170" t="s">
        <v>9</v>
      </c>
      <c r="B372" s="171">
        <f t="shared" si="21"/>
        <v>451</v>
      </c>
      <c r="C372" s="167">
        <v>13</v>
      </c>
      <c r="D372" s="167">
        <v>18</v>
      </c>
      <c r="E372" s="167">
        <v>33</v>
      </c>
      <c r="F372" s="167">
        <v>348</v>
      </c>
      <c r="G372" s="167">
        <v>39</v>
      </c>
    </row>
    <row r="373" spans="1:7" s="168" customFormat="1" ht="9" customHeight="1">
      <c r="A373" s="170" t="s">
        <v>10</v>
      </c>
      <c r="B373" s="171">
        <f t="shared" si="21"/>
        <v>209</v>
      </c>
      <c r="C373" s="167">
        <v>7</v>
      </c>
      <c r="D373" s="167">
        <v>13</v>
      </c>
      <c r="E373" s="167">
        <v>32</v>
      </c>
      <c r="F373" s="167">
        <v>130</v>
      </c>
      <c r="G373" s="167">
        <v>27</v>
      </c>
    </row>
    <row r="374" spans="1:7" s="168" customFormat="1" ht="9" customHeight="1">
      <c r="A374" s="173" t="s">
        <v>11</v>
      </c>
      <c r="B374" s="174">
        <f t="shared" si="21"/>
        <v>491</v>
      </c>
      <c r="C374" s="177">
        <v>10</v>
      </c>
      <c r="D374" s="177">
        <v>1</v>
      </c>
      <c r="E374" s="177">
        <v>53</v>
      </c>
      <c r="F374" s="177">
        <v>414</v>
      </c>
      <c r="G374" s="177">
        <v>13</v>
      </c>
    </row>
    <row r="375" spans="1:7" s="168" customFormat="1" ht="9" customHeight="1">
      <c r="A375" s="170" t="s">
        <v>12</v>
      </c>
      <c r="B375" s="171">
        <f t="shared" si="21"/>
        <v>1544</v>
      </c>
      <c r="C375" s="167">
        <v>8</v>
      </c>
      <c r="D375" s="167">
        <v>10</v>
      </c>
      <c r="E375" s="167">
        <v>206</v>
      </c>
      <c r="F375" s="167">
        <v>1290</v>
      </c>
      <c r="G375" s="167">
        <v>30</v>
      </c>
    </row>
    <row r="376" spans="1:7" s="168" customFormat="1" ht="9" customHeight="1">
      <c r="A376" s="170" t="s">
        <v>13</v>
      </c>
      <c r="B376" s="171">
        <f t="shared" si="21"/>
        <v>313</v>
      </c>
      <c r="C376" s="167">
        <v>5</v>
      </c>
      <c r="D376" s="172">
        <v>8</v>
      </c>
      <c r="E376" s="167">
        <v>63</v>
      </c>
      <c r="F376" s="167">
        <v>218</v>
      </c>
      <c r="G376" s="167">
        <v>19</v>
      </c>
    </row>
    <row r="377" spans="1:7" s="168" customFormat="1" ht="9" customHeight="1">
      <c r="A377" s="170" t="s">
        <v>14</v>
      </c>
      <c r="B377" s="171">
        <f t="shared" si="21"/>
        <v>1843</v>
      </c>
      <c r="C377" s="167">
        <v>28</v>
      </c>
      <c r="D377" s="167">
        <v>28</v>
      </c>
      <c r="E377" s="167">
        <v>144</v>
      </c>
      <c r="F377" s="167">
        <v>1598</v>
      </c>
      <c r="G377" s="167">
        <v>45</v>
      </c>
    </row>
    <row r="378" spans="1:7" s="168" customFormat="1" ht="9" customHeight="1">
      <c r="A378" s="173" t="s">
        <v>15</v>
      </c>
      <c r="B378" s="174">
        <f t="shared" si="21"/>
        <v>950</v>
      </c>
      <c r="C378" s="177">
        <v>18</v>
      </c>
      <c r="D378" s="177">
        <v>22</v>
      </c>
      <c r="E378" s="177">
        <v>340</v>
      </c>
      <c r="F378" s="177">
        <v>529</v>
      </c>
      <c r="G378" s="177">
        <v>41</v>
      </c>
    </row>
    <row r="379" spans="1:7" s="168" customFormat="1" ht="9" customHeight="1">
      <c r="A379" s="176" t="s">
        <v>16</v>
      </c>
      <c r="B379" s="171">
        <f t="shared" si="21"/>
        <v>1608</v>
      </c>
      <c r="C379" s="167">
        <v>59</v>
      </c>
      <c r="D379" s="172">
        <v>0</v>
      </c>
      <c r="E379" s="167">
        <v>11</v>
      </c>
      <c r="F379" s="167">
        <v>1434</v>
      </c>
      <c r="G379" s="167">
        <v>104</v>
      </c>
    </row>
    <row r="380" spans="1:7" s="168" customFormat="1" ht="9" customHeight="1">
      <c r="A380" s="170" t="s">
        <v>17</v>
      </c>
      <c r="B380" s="171">
        <f t="shared" si="21"/>
        <v>1400</v>
      </c>
      <c r="C380" s="167">
        <v>15</v>
      </c>
      <c r="D380" s="167">
        <v>25</v>
      </c>
      <c r="E380" s="167">
        <v>370</v>
      </c>
      <c r="F380" s="167">
        <v>948</v>
      </c>
      <c r="G380" s="167">
        <v>42</v>
      </c>
    </row>
    <row r="381" spans="1:7" s="168" customFormat="1" ht="9" customHeight="1">
      <c r="A381" s="170" t="s">
        <v>18</v>
      </c>
      <c r="B381" s="171">
        <f t="shared" si="21"/>
        <v>1138</v>
      </c>
      <c r="C381" s="167">
        <v>39</v>
      </c>
      <c r="D381" s="167">
        <v>11</v>
      </c>
      <c r="E381" s="167">
        <v>149</v>
      </c>
      <c r="F381" s="167">
        <v>889</v>
      </c>
      <c r="G381" s="167">
        <v>50</v>
      </c>
    </row>
    <row r="382" spans="1:7" s="168" customFormat="1" ht="9" customHeight="1">
      <c r="A382" s="173" t="s">
        <v>19</v>
      </c>
      <c r="B382" s="174">
        <f t="shared" si="21"/>
        <v>1269</v>
      </c>
      <c r="C382" s="177">
        <v>21</v>
      </c>
      <c r="D382" s="177">
        <v>31</v>
      </c>
      <c r="E382" s="177">
        <v>402</v>
      </c>
      <c r="F382" s="177">
        <v>771</v>
      </c>
      <c r="G382" s="177">
        <v>44</v>
      </c>
    </row>
    <row r="383" spans="1:7" s="168" customFormat="1" ht="9" customHeight="1">
      <c r="A383" s="170" t="s">
        <v>20</v>
      </c>
      <c r="B383" s="171">
        <f t="shared" si="21"/>
        <v>1249</v>
      </c>
      <c r="C383" s="167">
        <v>22</v>
      </c>
      <c r="D383" s="167">
        <v>4</v>
      </c>
      <c r="E383" s="167">
        <v>177</v>
      </c>
      <c r="F383" s="167">
        <v>1019</v>
      </c>
      <c r="G383" s="167">
        <v>27</v>
      </c>
    </row>
    <row r="384" spans="1:7" s="168" customFormat="1" ht="9" customHeight="1">
      <c r="A384" s="170" t="s">
        <v>21</v>
      </c>
      <c r="B384" s="171">
        <f t="shared" si="21"/>
        <v>1663</v>
      </c>
      <c r="C384" s="167">
        <v>106</v>
      </c>
      <c r="D384" s="167">
        <v>36</v>
      </c>
      <c r="E384" s="167">
        <v>461</v>
      </c>
      <c r="F384" s="167">
        <v>944</v>
      </c>
      <c r="G384" s="167">
        <v>116</v>
      </c>
    </row>
    <row r="385" spans="1:7" s="168" customFormat="1" ht="9" customHeight="1">
      <c r="A385" s="170" t="s">
        <v>22</v>
      </c>
      <c r="B385" s="171">
        <f t="shared" si="21"/>
        <v>1501</v>
      </c>
      <c r="C385" s="167">
        <v>89</v>
      </c>
      <c r="D385" s="167">
        <v>14</v>
      </c>
      <c r="E385" s="167">
        <v>143</v>
      </c>
      <c r="F385" s="167">
        <v>1148</v>
      </c>
      <c r="G385" s="167">
        <v>107</v>
      </c>
    </row>
    <row r="386" spans="1:7" s="168" customFormat="1" ht="9" customHeight="1">
      <c r="A386" s="173" t="s">
        <v>23</v>
      </c>
      <c r="B386" s="174">
        <f t="shared" si="21"/>
        <v>1132</v>
      </c>
      <c r="C386" s="177">
        <v>44</v>
      </c>
      <c r="D386" s="177">
        <v>40</v>
      </c>
      <c r="E386" s="177">
        <v>403</v>
      </c>
      <c r="F386" s="177">
        <v>584</v>
      </c>
      <c r="G386" s="177">
        <v>61</v>
      </c>
    </row>
    <row r="387" spans="1:7" s="168" customFormat="1" ht="9" customHeight="1">
      <c r="A387" s="170" t="s">
        <v>24</v>
      </c>
      <c r="B387" s="171">
        <f t="shared" si="21"/>
        <v>443</v>
      </c>
      <c r="C387" s="167">
        <v>18</v>
      </c>
      <c r="D387" s="172">
        <v>11</v>
      </c>
      <c r="E387" s="167">
        <v>37</v>
      </c>
      <c r="F387" s="167">
        <v>346</v>
      </c>
      <c r="G387" s="167">
        <v>31</v>
      </c>
    </row>
    <row r="388" spans="1:7" s="168" customFormat="1" ht="9" customHeight="1">
      <c r="A388" s="170" t="s">
        <v>25</v>
      </c>
      <c r="B388" s="171">
        <f t="shared" si="21"/>
        <v>1157</v>
      </c>
      <c r="C388" s="167">
        <v>21</v>
      </c>
      <c r="D388" s="167">
        <v>1</v>
      </c>
      <c r="E388" s="167">
        <v>270</v>
      </c>
      <c r="F388" s="167">
        <v>840</v>
      </c>
      <c r="G388" s="167">
        <v>25</v>
      </c>
    </row>
    <row r="389" spans="1:7" s="168" customFormat="1" ht="9" customHeight="1">
      <c r="A389" s="170" t="s">
        <v>26</v>
      </c>
      <c r="B389" s="171">
        <f t="shared" si="21"/>
        <v>921</v>
      </c>
      <c r="C389" s="167">
        <v>19</v>
      </c>
      <c r="D389" s="167">
        <v>19</v>
      </c>
      <c r="E389" s="167">
        <v>36</v>
      </c>
      <c r="F389" s="167">
        <v>813</v>
      </c>
      <c r="G389" s="167">
        <v>34</v>
      </c>
    </row>
    <row r="390" spans="1:7" s="168" customFormat="1" ht="9" customHeight="1">
      <c r="A390" s="173" t="s">
        <v>27</v>
      </c>
      <c r="B390" s="174">
        <f t="shared" si="21"/>
        <v>2974</v>
      </c>
      <c r="C390" s="177">
        <v>51</v>
      </c>
      <c r="D390" s="177">
        <v>27</v>
      </c>
      <c r="E390" s="177">
        <v>925</v>
      </c>
      <c r="F390" s="177">
        <v>1885</v>
      </c>
      <c r="G390" s="177">
        <v>86</v>
      </c>
    </row>
    <row r="391" spans="1:7" s="168" customFormat="1" ht="9" customHeight="1">
      <c r="A391" s="170" t="s">
        <v>109</v>
      </c>
      <c r="B391" s="171">
        <f t="shared" si="21"/>
        <v>1472</v>
      </c>
      <c r="C391" s="167">
        <v>38</v>
      </c>
      <c r="D391" s="167">
        <v>7</v>
      </c>
      <c r="E391" s="167">
        <v>438</v>
      </c>
      <c r="F391" s="167">
        <v>931</v>
      </c>
      <c r="G391" s="167">
        <v>58</v>
      </c>
    </row>
    <row r="392" spans="1:7" s="168" customFormat="1" ht="9" customHeight="1">
      <c r="A392" s="170" t="s">
        <v>29</v>
      </c>
      <c r="B392" s="171">
        <f t="shared" si="21"/>
        <v>441</v>
      </c>
      <c r="C392" s="167">
        <v>15</v>
      </c>
      <c r="D392" s="167">
        <v>0</v>
      </c>
      <c r="E392" s="167">
        <v>39</v>
      </c>
      <c r="F392" s="167">
        <v>362</v>
      </c>
      <c r="G392" s="167">
        <v>25</v>
      </c>
    </row>
    <row r="393" spans="1:7" s="168" customFormat="1" ht="9" customHeight="1">
      <c r="A393" s="170" t="s">
        <v>30</v>
      </c>
      <c r="B393" s="171">
        <f t="shared" si="21"/>
        <v>747</v>
      </c>
      <c r="C393" s="167">
        <v>7</v>
      </c>
      <c r="D393" s="167">
        <v>9</v>
      </c>
      <c r="E393" s="167">
        <v>41</v>
      </c>
      <c r="F393" s="167">
        <v>676</v>
      </c>
      <c r="G393" s="167">
        <v>14</v>
      </c>
    </row>
    <row r="394" spans="1:7" s="168" customFormat="1" ht="9" customHeight="1">
      <c r="A394" s="173" t="s">
        <v>31</v>
      </c>
      <c r="B394" s="174">
        <f t="shared" si="21"/>
        <v>1087</v>
      </c>
      <c r="C394" s="177">
        <v>31</v>
      </c>
      <c r="D394" s="177">
        <v>3</v>
      </c>
      <c r="E394" s="177">
        <v>113</v>
      </c>
      <c r="F394" s="177">
        <v>915</v>
      </c>
      <c r="G394" s="177">
        <v>25</v>
      </c>
    </row>
    <row r="395" spans="1:7" s="168" customFormat="1" ht="9" customHeight="1">
      <c r="A395" s="170" t="s">
        <v>32</v>
      </c>
      <c r="B395" s="171">
        <f t="shared" si="21"/>
        <v>1038</v>
      </c>
      <c r="C395" s="167">
        <v>10</v>
      </c>
      <c r="D395" s="167">
        <v>33</v>
      </c>
      <c r="E395" s="167">
        <v>79</v>
      </c>
      <c r="F395" s="167">
        <v>874</v>
      </c>
      <c r="G395" s="167">
        <v>42</v>
      </c>
    </row>
    <row r="396" spans="1:7" s="168" customFormat="1" ht="9" customHeight="1">
      <c r="A396" s="170" t="s">
        <v>33</v>
      </c>
      <c r="B396" s="171">
        <f t="shared" si="21"/>
        <v>462</v>
      </c>
      <c r="C396" s="167">
        <v>21</v>
      </c>
      <c r="D396" s="167">
        <v>33</v>
      </c>
      <c r="E396" s="167">
        <v>72</v>
      </c>
      <c r="F396" s="167">
        <v>294</v>
      </c>
      <c r="G396" s="167">
        <v>42</v>
      </c>
    </row>
    <row r="397" spans="1:7" s="168" customFormat="1" ht="9" customHeight="1">
      <c r="A397" s="170" t="s">
        <v>34</v>
      </c>
      <c r="B397" s="171">
        <f t="shared" si="21"/>
        <v>1164</v>
      </c>
      <c r="C397" s="167">
        <v>4</v>
      </c>
      <c r="D397" s="167">
        <v>14</v>
      </c>
      <c r="E397" s="167">
        <v>17</v>
      </c>
      <c r="F397" s="167">
        <v>1097</v>
      </c>
      <c r="G397" s="167">
        <v>32</v>
      </c>
    </row>
    <row r="398" spans="1:7" s="168" customFormat="1" ht="9" customHeight="1">
      <c r="A398" s="173" t="s">
        <v>35</v>
      </c>
      <c r="B398" s="174">
        <f t="shared" si="21"/>
        <v>1408</v>
      </c>
      <c r="C398" s="177">
        <v>13</v>
      </c>
      <c r="D398" s="177">
        <v>14</v>
      </c>
      <c r="E398" s="177">
        <v>194</v>
      </c>
      <c r="F398" s="177">
        <v>1166</v>
      </c>
      <c r="G398" s="177">
        <v>21</v>
      </c>
    </row>
    <row r="399" spans="1:7" s="168" customFormat="1" ht="9" customHeight="1">
      <c r="A399" s="170" t="s">
        <v>36</v>
      </c>
      <c r="B399" s="171">
        <f t="shared" si="21"/>
        <v>335</v>
      </c>
      <c r="C399" s="167">
        <v>11</v>
      </c>
      <c r="D399" s="167">
        <v>3</v>
      </c>
      <c r="E399" s="167">
        <v>104</v>
      </c>
      <c r="F399" s="167">
        <v>200</v>
      </c>
      <c r="G399" s="167">
        <v>17</v>
      </c>
    </row>
    <row r="400" spans="1:7" s="168" customFormat="1" ht="9" customHeight="1">
      <c r="A400" s="170" t="s">
        <v>37</v>
      </c>
      <c r="B400" s="171">
        <f t="shared" si="21"/>
        <v>3059</v>
      </c>
      <c r="C400" s="167">
        <v>68</v>
      </c>
      <c r="D400" s="167">
        <v>41</v>
      </c>
      <c r="E400" s="167">
        <v>596</v>
      </c>
      <c r="F400" s="167">
        <v>2240</v>
      </c>
      <c r="G400" s="167">
        <v>114</v>
      </c>
    </row>
    <row r="401" spans="1:7" s="168" customFormat="1" ht="9" customHeight="1">
      <c r="A401" s="170" t="s">
        <v>38</v>
      </c>
      <c r="B401" s="171">
        <f t="shared" si="21"/>
        <v>806</v>
      </c>
      <c r="C401" s="167">
        <v>18</v>
      </c>
      <c r="D401" s="167">
        <v>9</v>
      </c>
      <c r="E401" s="167">
        <v>227</v>
      </c>
      <c r="F401" s="167">
        <v>531</v>
      </c>
      <c r="G401" s="167">
        <v>21</v>
      </c>
    </row>
    <row r="402" spans="1:7" s="168" customFormat="1" ht="9" customHeight="1">
      <c r="A402" s="173" t="s">
        <v>39</v>
      </c>
      <c r="B402" s="174">
        <f t="shared" si="21"/>
        <v>1223</v>
      </c>
      <c r="C402" s="177">
        <v>16</v>
      </c>
      <c r="D402" s="177">
        <v>24</v>
      </c>
      <c r="E402" s="177">
        <v>227</v>
      </c>
      <c r="F402" s="177">
        <v>929</v>
      </c>
      <c r="G402" s="177">
        <v>27</v>
      </c>
    </row>
    <row r="403" spans="1:7" ht="9.6" customHeight="1">
      <c r="A403" s="170"/>
      <c r="B403" s="171"/>
      <c r="C403" s="167"/>
      <c r="D403" s="167"/>
      <c r="E403" s="167"/>
      <c r="F403" s="167"/>
      <c r="G403" s="167"/>
    </row>
    <row r="404" spans="1:7" ht="9.6" customHeight="1">
      <c r="A404" s="166">
        <v>2006</v>
      </c>
      <c r="B404" s="170"/>
      <c r="C404" s="170"/>
      <c r="D404" s="170"/>
      <c r="E404" s="170"/>
      <c r="F404" s="170"/>
      <c r="G404" s="170"/>
    </row>
    <row r="405" spans="1:7" s="162" customFormat="1" ht="9.6" customHeight="1">
      <c r="A405" s="181" t="s">
        <v>7</v>
      </c>
      <c r="B405" s="169">
        <f t="shared" ref="B405:G405" si="22">SUM(B407:B438)</f>
        <v>36659</v>
      </c>
      <c r="C405" s="169">
        <f t="shared" si="22"/>
        <v>843</v>
      </c>
      <c r="D405" s="169">
        <f t="shared" si="22"/>
        <v>504</v>
      </c>
      <c r="E405" s="169">
        <f t="shared" si="22"/>
        <v>6535</v>
      </c>
      <c r="F405" s="169">
        <f t="shared" si="22"/>
        <v>27397</v>
      </c>
      <c r="G405" s="169">
        <f t="shared" si="22"/>
        <v>1380</v>
      </c>
    </row>
    <row r="406" spans="1:7" s="162" customFormat="1" ht="3.95" customHeight="1">
      <c r="A406" s="181"/>
      <c r="B406" s="169"/>
      <c r="C406" s="169"/>
      <c r="D406" s="169"/>
      <c r="E406" s="169"/>
      <c r="F406" s="169"/>
      <c r="G406" s="169"/>
    </row>
    <row r="407" spans="1:7" s="162" customFormat="1" ht="9" customHeight="1">
      <c r="A407" s="176" t="s">
        <v>8</v>
      </c>
      <c r="B407" s="189">
        <f t="shared" ref="B407:B438" si="23">SUM(C407:G407)</f>
        <v>466</v>
      </c>
      <c r="C407" s="190">
        <v>6</v>
      </c>
      <c r="D407" s="190">
        <v>1</v>
      </c>
      <c r="E407" s="190">
        <v>76</v>
      </c>
      <c r="F407" s="190">
        <v>372</v>
      </c>
      <c r="G407" s="190">
        <v>11</v>
      </c>
    </row>
    <row r="408" spans="1:7" s="162" customFormat="1" ht="9" customHeight="1">
      <c r="A408" s="176" t="s">
        <v>9</v>
      </c>
      <c r="B408" s="189">
        <f t="shared" si="23"/>
        <v>459</v>
      </c>
      <c r="C408" s="190">
        <v>13</v>
      </c>
      <c r="D408" s="190">
        <v>18</v>
      </c>
      <c r="E408" s="190">
        <v>41</v>
      </c>
      <c r="F408" s="190">
        <v>349</v>
      </c>
      <c r="G408" s="190">
        <v>38</v>
      </c>
    </row>
    <row r="409" spans="1:7" s="162" customFormat="1" ht="9" customHeight="1">
      <c r="A409" s="176" t="s">
        <v>10</v>
      </c>
      <c r="B409" s="189">
        <f t="shared" si="23"/>
        <v>229</v>
      </c>
      <c r="C409" s="190">
        <v>7</v>
      </c>
      <c r="D409" s="190">
        <v>14</v>
      </c>
      <c r="E409" s="190">
        <v>40</v>
      </c>
      <c r="F409" s="190">
        <v>142</v>
      </c>
      <c r="G409" s="190">
        <v>26</v>
      </c>
    </row>
    <row r="410" spans="1:7" ht="9" customHeight="1">
      <c r="A410" s="173" t="s">
        <v>11</v>
      </c>
      <c r="B410" s="174">
        <f t="shared" si="23"/>
        <v>494</v>
      </c>
      <c r="C410" s="177">
        <v>9</v>
      </c>
      <c r="D410" s="177">
        <v>1</v>
      </c>
      <c r="E410" s="177">
        <v>57</v>
      </c>
      <c r="F410" s="177">
        <v>414</v>
      </c>
      <c r="G410" s="177">
        <v>13</v>
      </c>
    </row>
    <row r="411" spans="1:7" ht="9" customHeight="1">
      <c r="A411" s="176" t="s">
        <v>12</v>
      </c>
      <c r="B411" s="189">
        <f t="shared" si="23"/>
        <v>1548</v>
      </c>
      <c r="C411" s="190">
        <v>8</v>
      </c>
      <c r="D411" s="190">
        <v>10</v>
      </c>
      <c r="E411" s="190">
        <v>189</v>
      </c>
      <c r="F411" s="190">
        <v>1311</v>
      </c>
      <c r="G411" s="190">
        <v>30</v>
      </c>
    </row>
    <row r="412" spans="1:7" ht="9" customHeight="1">
      <c r="A412" s="176" t="s">
        <v>13</v>
      </c>
      <c r="B412" s="189">
        <f t="shared" si="23"/>
        <v>294</v>
      </c>
      <c r="C412" s="190">
        <v>5</v>
      </c>
      <c r="D412" s="191">
        <v>8</v>
      </c>
      <c r="E412" s="190">
        <v>44</v>
      </c>
      <c r="F412" s="190">
        <v>218</v>
      </c>
      <c r="G412" s="190">
        <v>19</v>
      </c>
    </row>
    <row r="413" spans="1:7" ht="9" customHeight="1">
      <c r="A413" s="176" t="s">
        <v>14</v>
      </c>
      <c r="B413" s="189">
        <f t="shared" si="23"/>
        <v>1872</v>
      </c>
      <c r="C413" s="190">
        <v>27</v>
      </c>
      <c r="D413" s="190">
        <v>28</v>
      </c>
      <c r="E413" s="190">
        <v>173</v>
      </c>
      <c r="F413" s="190">
        <v>1599</v>
      </c>
      <c r="G413" s="190">
        <v>45</v>
      </c>
    </row>
    <row r="414" spans="1:7" ht="9" customHeight="1">
      <c r="A414" s="173" t="s">
        <v>15</v>
      </c>
      <c r="B414" s="174">
        <f t="shared" si="23"/>
        <v>972</v>
      </c>
      <c r="C414" s="177">
        <v>17</v>
      </c>
      <c r="D414" s="177">
        <v>23</v>
      </c>
      <c r="E414" s="177">
        <v>363</v>
      </c>
      <c r="F414" s="177">
        <v>528</v>
      </c>
      <c r="G414" s="177">
        <v>41</v>
      </c>
    </row>
    <row r="415" spans="1:7" ht="9" customHeight="1">
      <c r="A415" s="176" t="s">
        <v>16</v>
      </c>
      <c r="B415" s="189">
        <f t="shared" si="23"/>
        <v>1482</v>
      </c>
      <c r="C415" s="190">
        <v>59</v>
      </c>
      <c r="D415" s="191">
        <v>0</v>
      </c>
      <c r="E415" s="190">
        <v>11</v>
      </c>
      <c r="F415" s="190">
        <v>1312</v>
      </c>
      <c r="G415" s="190">
        <v>100</v>
      </c>
    </row>
    <row r="416" spans="1:7" ht="9" customHeight="1">
      <c r="A416" s="176" t="s">
        <v>17</v>
      </c>
      <c r="B416" s="189">
        <f t="shared" si="23"/>
        <v>1290</v>
      </c>
      <c r="C416" s="190">
        <v>13</v>
      </c>
      <c r="D416" s="190">
        <v>25</v>
      </c>
      <c r="E416" s="190">
        <v>253</v>
      </c>
      <c r="F416" s="190">
        <v>960</v>
      </c>
      <c r="G416" s="190">
        <v>39</v>
      </c>
    </row>
    <row r="417" spans="1:7" ht="9" customHeight="1">
      <c r="A417" s="176" t="s">
        <v>18</v>
      </c>
      <c r="B417" s="189">
        <f t="shared" si="23"/>
        <v>1496</v>
      </c>
      <c r="C417" s="190">
        <v>39</v>
      </c>
      <c r="D417" s="190">
        <v>11</v>
      </c>
      <c r="E417" s="190">
        <v>147</v>
      </c>
      <c r="F417" s="190">
        <v>1249</v>
      </c>
      <c r="G417" s="190">
        <v>50</v>
      </c>
    </row>
    <row r="418" spans="1:7" ht="9" customHeight="1">
      <c r="A418" s="173" t="s">
        <v>19</v>
      </c>
      <c r="B418" s="174">
        <f t="shared" si="23"/>
        <v>1241</v>
      </c>
      <c r="C418" s="177">
        <v>21</v>
      </c>
      <c r="D418" s="177">
        <v>31</v>
      </c>
      <c r="E418" s="177">
        <v>355</v>
      </c>
      <c r="F418" s="177">
        <v>779</v>
      </c>
      <c r="G418" s="177">
        <v>55</v>
      </c>
    </row>
    <row r="419" spans="1:7" ht="9" customHeight="1">
      <c r="A419" s="176" t="s">
        <v>20</v>
      </c>
      <c r="B419" s="189">
        <f t="shared" si="23"/>
        <v>1296</v>
      </c>
      <c r="C419" s="190">
        <v>22</v>
      </c>
      <c r="D419" s="190">
        <v>4</v>
      </c>
      <c r="E419" s="190">
        <v>190</v>
      </c>
      <c r="F419" s="190">
        <v>1053</v>
      </c>
      <c r="G419" s="190">
        <v>27</v>
      </c>
    </row>
    <row r="420" spans="1:7" ht="9" customHeight="1">
      <c r="A420" s="176" t="s">
        <v>21</v>
      </c>
      <c r="B420" s="189">
        <f t="shared" si="23"/>
        <v>1696</v>
      </c>
      <c r="C420" s="190">
        <v>106</v>
      </c>
      <c r="D420" s="190">
        <v>36</v>
      </c>
      <c r="E420" s="190">
        <v>449</v>
      </c>
      <c r="F420" s="190">
        <v>990</v>
      </c>
      <c r="G420" s="190">
        <v>115</v>
      </c>
    </row>
    <row r="421" spans="1:7" ht="9" customHeight="1">
      <c r="A421" s="176" t="s">
        <v>22</v>
      </c>
      <c r="B421" s="189">
        <f t="shared" si="23"/>
        <v>1618</v>
      </c>
      <c r="C421" s="190">
        <v>87</v>
      </c>
      <c r="D421" s="190">
        <v>15</v>
      </c>
      <c r="E421" s="190">
        <v>262</v>
      </c>
      <c r="F421" s="190">
        <v>1148</v>
      </c>
      <c r="G421" s="190">
        <v>106</v>
      </c>
    </row>
    <row r="422" spans="1:7" ht="9" customHeight="1">
      <c r="A422" s="173" t="s">
        <v>23</v>
      </c>
      <c r="B422" s="174">
        <f t="shared" si="23"/>
        <v>1228</v>
      </c>
      <c r="C422" s="177">
        <v>43</v>
      </c>
      <c r="D422" s="177">
        <v>41</v>
      </c>
      <c r="E422" s="177">
        <v>531</v>
      </c>
      <c r="F422" s="177">
        <v>552</v>
      </c>
      <c r="G422" s="177">
        <v>61</v>
      </c>
    </row>
    <row r="423" spans="1:7" ht="9" customHeight="1">
      <c r="A423" s="176" t="s">
        <v>24</v>
      </c>
      <c r="B423" s="189">
        <f t="shared" si="23"/>
        <v>439</v>
      </c>
      <c r="C423" s="190">
        <v>18</v>
      </c>
      <c r="D423" s="191">
        <v>10</v>
      </c>
      <c r="E423" s="190">
        <v>36</v>
      </c>
      <c r="F423" s="190">
        <v>346</v>
      </c>
      <c r="G423" s="190">
        <v>29</v>
      </c>
    </row>
    <row r="424" spans="1:7" ht="9" customHeight="1">
      <c r="A424" s="176" t="s">
        <v>25</v>
      </c>
      <c r="B424" s="189">
        <f t="shared" si="23"/>
        <v>1174</v>
      </c>
      <c r="C424" s="190">
        <v>21</v>
      </c>
      <c r="D424" s="190">
        <v>1</v>
      </c>
      <c r="E424" s="190">
        <v>289</v>
      </c>
      <c r="F424" s="190">
        <v>839</v>
      </c>
      <c r="G424" s="190">
        <v>24</v>
      </c>
    </row>
    <row r="425" spans="1:7" ht="9" customHeight="1">
      <c r="A425" s="176" t="s">
        <v>26</v>
      </c>
      <c r="B425" s="189">
        <f t="shared" si="23"/>
        <v>920</v>
      </c>
      <c r="C425" s="190">
        <v>18</v>
      </c>
      <c r="D425" s="190">
        <v>17</v>
      </c>
      <c r="E425" s="190">
        <v>38</v>
      </c>
      <c r="F425" s="190">
        <v>814</v>
      </c>
      <c r="G425" s="190">
        <v>33</v>
      </c>
    </row>
    <row r="426" spans="1:7" ht="9" customHeight="1">
      <c r="A426" s="173" t="s">
        <v>27</v>
      </c>
      <c r="B426" s="174">
        <f t="shared" si="23"/>
        <v>3053</v>
      </c>
      <c r="C426" s="177">
        <v>49</v>
      </c>
      <c r="D426" s="177">
        <v>28</v>
      </c>
      <c r="E426" s="177">
        <v>904</v>
      </c>
      <c r="F426" s="177">
        <v>1992</v>
      </c>
      <c r="G426" s="177">
        <v>80</v>
      </c>
    </row>
    <row r="427" spans="1:7" ht="9" customHeight="1">
      <c r="A427" s="176" t="s">
        <v>109</v>
      </c>
      <c r="B427" s="189">
        <f t="shared" si="23"/>
        <v>1527</v>
      </c>
      <c r="C427" s="190">
        <v>38</v>
      </c>
      <c r="D427" s="190">
        <v>7</v>
      </c>
      <c r="E427" s="190">
        <v>471</v>
      </c>
      <c r="F427" s="190">
        <v>954</v>
      </c>
      <c r="G427" s="190">
        <v>57</v>
      </c>
    </row>
    <row r="428" spans="1:7" ht="9" customHeight="1">
      <c r="A428" s="176" t="s">
        <v>29</v>
      </c>
      <c r="B428" s="189">
        <f t="shared" si="23"/>
        <v>443</v>
      </c>
      <c r="C428" s="190">
        <v>13</v>
      </c>
      <c r="D428" s="190">
        <v>0</v>
      </c>
      <c r="E428" s="190">
        <v>39</v>
      </c>
      <c r="F428" s="190">
        <v>363</v>
      </c>
      <c r="G428" s="190">
        <v>28</v>
      </c>
    </row>
    <row r="429" spans="1:7" ht="9" customHeight="1">
      <c r="A429" s="176" t="s">
        <v>30</v>
      </c>
      <c r="B429" s="189">
        <f t="shared" si="23"/>
        <v>750</v>
      </c>
      <c r="C429" s="190">
        <v>7</v>
      </c>
      <c r="D429" s="190">
        <v>9</v>
      </c>
      <c r="E429" s="190">
        <v>42</v>
      </c>
      <c r="F429" s="190">
        <v>679</v>
      </c>
      <c r="G429" s="190">
        <v>13</v>
      </c>
    </row>
    <row r="430" spans="1:7" ht="9" customHeight="1">
      <c r="A430" s="173" t="s">
        <v>31</v>
      </c>
      <c r="B430" s="174">
        <f t="shared" si="23"/>
        <v>1069</v>
      </c>
      <c r="C430" s="177">
        <v>31</v>
      </c>
      <c r="D430" s="177">
        <v>3</v>
      </c>
      <c r="E430" s="177">
        <v>102</v>
      </c>
      <c r="F430" s="177">
        <v>908</v>
      </c>
      <c r="G430" s="177">
        <v>25</v>
      </c>
    </row>
    <row r="431" spans="1:7" ht="9" customHeight="1">
      <c r="A431" s="176" t="s">
        <v>32</v>
      </c>
      <c r="B431" s="189">
        <f t="shared" si="23"/>
        <v>1156</v>
      </c>
      <c r="C431" s="190">
        <v>10</v>
      </c>
      <c r="D431" s="190">
        <v>34</v>
      </c>
      <c r="E431" s="190">
        <v>84</v>
      </c>
      <c r="F431" s="190">
        <v>988</v>
      </c>
      <c r="G431" s="190">
        <v>40</v>
      </c>
    </row>
    <row r="432" spans="1:7" ht="9" customHeight="1">
      <c r="A432" s="176" t="s">
        <v>33</v>
      </c>
      <c r="B432" s="189">
        <f t="shared" si="23"/>
        <v>464</v>
      </c>
      <c r="C432" s="190">
        <v>21</v>
      </c>
      <c r="D432" s="190">
        <v>31</v>
      </c>
      <c r="E432" s="190">
        <v>72</v>
      </c>
      <c r="F432" s="190">
        <v>298</v>
      </c>
      <c r="G432" s="190">
        <v>42</v>
      </c>
    </row>
    <row r="433" spans="1:7" ht="9" customHeight="1">
      <c r="A433" s="176" t="s">
        <v>34</v>
      </c>
      <c r="B433" s="189">
        <f t="shared" si="23"/>
        <v>1231</v>
      </c>
      <c r="C433" s="190">
        <v>8</v>
      </c>
      <c r="D433" s="190">
        <v>10</v>
      </c>
      <c r="E433" s="190">
        <v>17</v>
      </c>
      <c r="F433" s="190">
        <v>1164</v>
      </c>
      <c r="G433" s="190">
        <v>32</v>
      </c>
    </row>
    <row r="434" spans="1:7" ht="9" customHeight="1">
      <c r="A434" s="173" t="s">
        <v>35</v>
      </c>
      <c r="B434" s="174">
        <f t="shared" si="23"/>
        <v>1413</v>
      </c>
      <c r="C434" s="177">
        <v>13</v>
      </c>
      <c r="D434" s="177">
        <v>14</v>
      </c>
      <c r="E434" s="177">
        <v>200</v>
      </c>
      <c r="F434" s="177">
        <v>1166</v>
      </c>
      <c r="G434" s="177">
        <v>20</v>
      </c>
    </row>
    <row r="435" spans="1:7" ht="9" customHeight="1">
      <c r="A435" s="176" t="s">
        <v>36</v>
      </c>
      <c r="B435" s="189">
        <f t="shared" si="23"/>
        <v>346</v>
      </c>
      <c r="C435" s="190">
        <v>11</v>
      </c>
      <c r="D435" s="190">
        <v>3</v>
      </c>
      <c r="E435" s="190">
        <v>113</v>
      </c>
      <c r="F435" s="190">
        <v>202</v>
      </c>
      <c r="G435" s="190">
        <v>17</v>
      </c>
    </row>
    <row r="436" spans="1:7" ht="9" customHeight="1">
      <c r="A436" s="176" t="s">
        <v>37</v>
      </c>
      <c r="B436" s="189">
        <f t="shared" si="23"/>
        <v>3049</v>
      </c>
      <c r="C436" s="190">
        <v>69</v>
      </c>
      <c r="D436" s="190">
        <v>39</v>
      </c>
      <c r="E436" s="190">
        <v>593</v>
      </c>
      <c r="F436" s="190">
        <v>2233</v>
      </c>
      <c r="G436" s="190">
        <v>115</v>
      </c>
    </row>
    <row r="437" spans="1:7" ht="9" customHeight="1">
      <c r="A437" s="176" t="s">
        <v>38</v>
      </c>
      <c r="B437" s="189">
        <f t="shared" si="23"/>
        <v>720</v>
      </c>
      <c r="C437" s="190">
        <v>18</v>
      </c>
      <c r="D437" s="190">
        <v>9</v>
      </c>
      <c r="E437" s="190">
        <v>130</v>
      </c>
      <c r="F437" s="190">
        <v>541</v>
      </c>
      <c r="G437" s="190">
        <v>22</v>
      </c>
    </row>
    <row r="438" spans="1:7" ht="9" customHeight="1">
      <c r="A438" s="173" t="s">
        <v>39</v>
      </c>
      <c r="B438" s="174">
        <f t="shared" si="23"/>
        <v>1224</v>
      </c>
      <c r="C438" s="177">
        <v>16</v>
      </c>
      <c r="D438" s="177">
        <v>23</v>
      </c>
      <c r="E438" s="177">
        <v>224</v>
      </c>
      <c r="F438" s="177">
        <v>934</v>
      </c>
      <c r="G438" s="177">
        <v>27</v>
      </c>
    </row>
    <row r="439" spans="1:7" ht="9.6" customHeight="1">
      <c r="A439" s="170"/>
      <c r="B439" s="171"/>
      <c r="C439" s="167"/>
      <c r="D439" s="167"/>
      <c r="E439" s="167"/>
      <c r="F439" s="167"/>
      <c r="G439" s="167"/>
    </row>
    <row r="440" spans="1:7" ht="9.6" customHeight="1">
      <c r="A440" s="166">
        <v>2007</v>
      </c>
      <c r="B440" s="180"/>
      <c r="C440" s="170"/>
      <c r="D440" s="170"/>
      <c r="E440" s="170"/>
      <c r="F440" s="170"/>
      <c r="G440" s="170"/>
    </row>
    <row r="441" spans="1:7" s="162" customFormat="1" ht="9.6" customHeight="1">
      <c r="A441" s="181" t="s">
        <v>7</v>
      </c>
      <c r="B441" s="169">
        <f t="shared" ref="B441:G441" si="24">SUM(B443:B474)</f>
        <v>30804</v>
      </c>
      <c r="C441" s="169">
        <f t="shared" si="24"/>
        <v>824</v>
      </c>
      <c r="D441" s="169">
        <f t="shared" si="24"/>
        <v>512</v>
      </c>
      <c r="E441" s="169">
        <f t="shared" si="24"/>
        <v>5755</v>
      </c>
      <c r="F441" s="169">
        <f t="shared" si="24"/>
        <v>22310</v>
      </c>
      <c r="G441" s="169">
        <f t="shared" si="24"/>
        <v>1403</v>
      </c>
    </row>
    <row r="442" spans="1:7" s="162" customFormat="1" ht="3.95" customHeight="1">
      <c r="A442" s="181"/>
      <c r="B442" s="169"/>
      <c r="C442" s="169"/>
      <c r="D442" s="169"/>
      <c r="E442" s="169"/>
      <c r="F442" s="169"/>
      <c r="G442" s="169"/>
    </row>
    <row r="443" spans="1:7" s="162" customFormat="1" ht="9" customHeight="1">
      <c r="A443" s="176" t="s">
        <v>8</v>
      </c>
      <c r="B443" s="189">
        <f t="shared" ref="B443:B474" si="25">SUM(C443:G443)</f>
        <v>255</v>
      </c>
      <c r="C443" s="190">
        <v>7</v>
      </c>
      <c r="D443" s="190">
        <v>1</v>
      </c>
      <c r="E443" s="190">
        <v>43</v>
      </c>
      <c r="F443" s="190">
        <v>194</v>
      </c>
      <c r="G443" s="190">
        <v>10</v>
      </c>
    </row>
    <row r="444" spans="1:7" s="162" customFormat="1" ht="9" customHeight="1">
      <c r="A444" s="176" t="s">
        <v>9</v>
      </c>
      <c r="B444" s="189">
        <f t="shared" si="25"/>
        <v>170</v>
      </c>
      <c r="C444" s="190">
        <v>13</v>
      </c>
      <c r="D444" s="190">
        <v>18</v>
      </c>
      <c r="E444" s="190">
        <v>14</v>
      </c>
      <c r="F444" s="190">
        <v>87</v>
      </c>
      <c r="G444" s="190">
        <v>38</v>
      </c>
    </row>
    <row r="445" spans="1:7" s="162" customFormat="1" ht="9" customHeight="1">
      <c r="A445" s="176" t="s">
        <v>10</v>
      </c>
      <c r="B445" s="189">
        <f t="shared" si="25"/>
        <v>224</v>
      </c>
      <c r="C445" s="190">
        <v>7</v>
      </c>
      <c r="D445" s="190">
        <v>14</v>
      </c>
      <c r="E445" s="190">
        <v>39</v>
      </c>
      <c r="F445" s="190">
        <v>141</v>
      </c>
      <c r="G445" s="190">
        <v>23</v>
      </c>
    </row>
    <row r="446" spans="1:7" ht="9" customHeight="1">
      <c r="A446" s="173" t="s">
        <v>11</v>
      </c>
      <c r="B446" s="174">
        <f t="shared" si="25"/>
        <v>501</v>
      </c>
      <c r="C446" s="177">
        <v>9</v>
      </c>
      <c r="D446" s="177">
        <v>1</v>
      </c>
      <c r="E446" s="177">
        <v>33</v>
      </c>
      <c r="F446" s="177">
        <v>444</v>
      </c>
      <c r="G446" s="177">
        <v>14</v>
      </c>
    </row>
    <row r="447" spans="1:7" ht="9" customHeight="1">
      <c r="A447" s="176" t="s">
        <v>12</v>
      </c>
      <c r="B447" s="189">
        <f t="shared" si="25"/>
        <v>795</v>
      </c>
      <c r="C447" s="190">
        <v>8</v>
      </c>
      <c r="D447" s="190">
        <v>10</v>
      </c>
      <c r="E447" s="190">
        <v>59</v>
      </c>
      <c r="F447" s="190">
        <v>689</v>
      </c>
      <c r="G447" s="190">
        <v>29</v>
      </c>
    </row>
    <row r="448" spans="1:7" ht="9" customHeight="1">
      <c r="A448" s="176" t="s">
        <v>13</v>
      </c>
      <c r="B448" s="189">
        <f t="shared" si="25"/>
        <v>264</v>
      </c>
      <c r="C448" s="190">
        <v>4</v>
      </c>
      <c r="D448" s="191">
        <v>9</v>
      </c>
      <c r="E448" s="190">
        <v>34</v>
      </c>
      <c r="F448" s="190">
        <v>198</v>
      </c>
      <c r="G448" s="190">
        <v>19</v>
      </c>
    </row>
    <row r="449" spans="1:7" ht="9" customHeight="1">
      <c r="A449" s="176" t="s">
        <v>14</v>
      </c>
      <c r="B449" s="189">
        <f t="shared" si="25"/>
        <v>1830</v>
      </c>
      <c r="C449" s="190">
        <v>27</v>
      </c>
      <c r="D449" s="190">
        <v>28</v>
      </c>
      <c r="E449" s="190">
        <v>180</v>
      </c>
      <c r="F449" s="190">
        <v>1550</v>
      </c>
      <c r="G449" s="190">
        <v>45</v>
      </c>
    </row>
    <row r="450" spans="1:7" ht="9" customHeight="1">
      <c r="A450" s="173" t="s">
        <v>15</v>
      </c>
      <c r="B450" s="174">
        <f t="shared" si="25"/>
        <v>918</v>
      </c>
      <c r="C450" s="177">
        <v>16</v>
      </c>
      <c r="D450" s="177">
        <v>24</v>
      </c>
      <c r="E450" s="177">
        <v>338</v>
      </c>
      <c r="F450" s="177">
        <v>499</v>
      </c>
      <c r="G450" s="177">
        <v>41</v>
      </c>
    </row>
    <row r="451" spans="1:7" ht="9" customHeight="1">
      <c r="A451" s="176" t="s">
        <v>16</v>
      </c>
      <c r="B451" s="189">
        <f t="shared" si="25"/>
        <v>1275</v>
      </c>
      <c r="C451" s="190">
        <v>59</v>
      </c>
      <c r="D451" s="191">
        <v>0</v>
      </c>
      <c r="E451" s="190">
        <v>11</v>
      </c>
      <c r="F451" s="190">
        <v>1102</v>
      </c>
      <c r="G451" s="190">
        <v>103</v>
      </c>
    </row>
    <row r="452" spans="1:7" ht="9" customHeight="1">
      <c r="A452" s="176" t="s">
        <v>17</v>
      </c>
      <c r="B452" s="189">
        <f t="shared" si="25"/>
        <v>1069</v>
      </c>
      <c r="C452" s="190">
        <v>13</v>
      </c>
      <c r="D452" s="190">
        <v>25</v>
      </c>
      <c r="E452" s="190">
        <v>253</v>
      </c>
      <c r="F452" s="190">
        <v>739</v>
      </c>
      <c r="G452" s="190">
        <v>39</v>
      </c>
    </row>
    <row r="453" spans="1:7" ht="9" customHeight="1">
      <c r="A453" s="176" t="s">
        <v>18</v>
      </c>
      <c r="B453" s="189">
        <f t="shared" si="25"/>
        <v>1124</v>
      </c>
      <c r="C453" s="190">
        <v>39</v>
      </c>
      <c r="D453" s="190">
        <v>11</v>
      </c>
      <c r="E453" s="190">
        <v>116</v>
      </c>
      <c r="F453" s="190">
        <v>908</v>
      </c>
      <c r="G453" s="190">
        <v>50</v>
      </c>
    </row>
    <row r="454" spans="1:7" ht="9" customHeight="1">
      <c r="A454" s="173" t="s">
        <v>19</v>
      </c>
      <c r="B454" s="174">
        <f t="shared" si="25"/>
        <v>1210</v>
      </c>
      <c r="C454" s="177">
        <v>21</v>
      </c>
      <c r="D454" s="177">
        <v>31</v>
      </c>
      <c r="E454" s="177">
        <v>350</v>
      </c>
      <c r="F454" s="177">
        <v>753</v>
      </c>
      <c r="G454" s="177">
        <v>55</v>
      </c>
    </row>
    <row r="455" spans="1:7" ht="9" customHeight="1">
      <c r="A455" s="176" t="s">
        <v>20</v>
      </c>
      <c r="B455" s="189">
        <f t="shared" si="25"/>
        <v>1278</v>
      </c>
      <c r="C455" s="190">
        <v>22</v>
      </c>
      <c r="D455" s="190">
        <v>4</v>
      </c>
      <c r="E455" s="190">
        <v>189</v>
      </c>
      <c r="F455" s="190">
        <v>1036</v>
      </c>
      <c r="G455" s="190">
        <v>27</v>
      </c>
    </row>
    <row r="456" spans="1:7" ht="9" customHeight="1">
      <c r="A456" s="176" t="s">
        <v>21</v>
      </c>
      <c r="B456" s="189">
        <f t="shared" si="25"/>
        <v>1534</v>
      </c>
      <c r="C456" s="190">
        <v>102</v>
      </c>
      <c r="D456" s="190">
        <v>40</v>
      </c>
      <c r="E456" s="190">
        <v>438</v>
      </c>
      <c r="F456" s="190">
        <v>840</v>
      </c>
      <c r="G456" s="190">
        <v>114</v>
      </c>
    </row>
    <row r="457" spans="1:7" ht="9" customHeight="1">
      <c r="A457" s="176" t="s">
        <v>22</v>
      </c>
      <c r="B457" s="189">
        <f t="shared" si="25"/>
        <v>1500</v>
      </c>
      <c r="C457" s="190">
        <v>87</v>
      </c>
      <c r="D457" s="190">
        <v>15</v>
      </c>
      <c r="E457" s="190">
        <v>144</v>
      </c>
      <c r="F457" s="190">
        <v>1149</v>
      </c>
      <c r="G457" s="190">
        <v>105</v>
      </c>
    </row>
    <row r="458" spans="1:7" ht="9" customHeight="1">
      <c r="A458" s="173" t="s">
        <v>23</v>
      </c>
      <c r="B458" s="174">
        <f t="shared" si="25"/>
        <v>1239</v>
      </c>
      <c r="C458" s="177">
        <v>44</v>
      </c>
      <c r="D458" s="177">
        <v>40</v>
      </c>
      <c r="E458" s="177">
        <v>529</v>
      </c>
      <c r="F458" s="177">
        <v>564</v>
      </c>
      <c r="G458" s="177">
        <v>62</v>
      </c>
    </row>
    <row r="459" spans="1:7" ht="9" customHeight="1">
      <c r="A459" s="176" t="s">
        <v>24</v>
      </c>
      <c r="B459" s="189">
        <f t="shared" si="25"/>
        <v>400</v>
      </c>
      <c r="C459" s="190">
        <v>18</v>
      </c>
      <c r="D459" s="191">
        <v>10</v>
      </c>
      <c r="E459" s="190">
        <v>36</v>
      </c>
      <c r="F459" s="190">
        <v>307</v>
      </c>
      <c r="G459" s="190">
        <v>29</v>
      </c>
    </row>
    <row r="460" spans="1:7" ht="9" customHeight="1">
      <c r="A460" s="176" t="s">
        <v>25</v>
      </c>
      <c r="B460" s="189">
        <f t="shared" si="25"/>
        <v>1127</v>
      </c>
      <c r="C460" s="190">
        <v>21</v>
      </c>
      <c r="D460" s="190">
        <v>1</v>
      </c>
      <c r="E460" s="190">
        <v>259</v>
      </c>
      <c r="F460" s="190">
        <v>822</v>
      </c>
      <c r="G460" s="190">
        <v>24</v>
      </c>
    </row>
    <row r="461" spans="1:7" ht="9" customHeight="1">
      <c r="A461" s="176" t="s">
        <v>26</v>
      </c>
      <c r="B461" s="189">
        <f t="shared" si="25"/>
        <v>778</v>
      </c>
      <c r="C461" s="190">
        <v>18</v>
      </c>
      <c r="D461" s="190">
        <v>15</v>
      </c>
      <c r="E461" s="190">
        <v>64</v>
      </c>
      <c r="F461" s="190">
        <v>646</v>
      </c>
      <c r="G461" s="190">
        <v>35</v>
      </c>
    </row>
    <row r="462" spans="1:7" ht="9" customHeight="1">
      <c r="A462" s="173" t="s">
        <v>27</v>
      </c>
      <c r="B462" s="174">
        <f t="shared" si="25"/>
        <v>2831</v>
      </c>
      <c r="C462" s="177">
        <v>43</v>
      </c>
      <c r="D462" s="177">
        <v>27</v>
      </c>
      <c r="E462" s="177">
        <v>835</v>
      </c>
      <c r="F462" s="177">
        <v>1842</v>
      </c>
      <c r="G462" s="177">
        <v>84</v>
      </c>
    </row>
    <row r="463" spans="1:7" ht="9" customHeight="1">
      <c r="A463" s="176" t="s">
        <v>109</v>
      </c>
      <c r="B463" s="189">
        <f t="shared" si="25"/>
        <v>1040</v>
      </c>
      <c r="C463" s="190">
        <v>38</v>
      </c>
      <c r="D463" s="190">
        <v>7</v>
      </c>
      <c r="E463" s="190">
        <v>428</v>
      </c>
      <c r="F463" s="190">
        <v>509</v>
      </c>
      <c r="G463" s="190">
        <v>58</v>
      </c>
    </row>
    <row r="464" spans="1:7" ht="9" customHeight="1">
      <c r="A464" s="176" t="s">
        <v>29</v>
      </c>
      <c r="B464" s="189">
        <f t="shared" si="25"/>
        <v>438</v>
      </c>
      <c r="C464" s="190">
        <v>13</v>
      </c>
      <c r="D464" s="190">
        <v>0</v>
      </c>
      <c r="E464" s="190">
        <v>37</v>
      </c>
      <c r="F464" s="190">
        <v>363</v>
      </c>
      <c r="G464" s="190">
        <v>25</v>
      </c>
    </row>
    <row r="465" spans="1:7" ht="9" customHeight="1">
      <c r="A465" s="176" t="s">
        <v>30</v>
      </c>
      <c r="B465" s="189">
        <f t="shared" si="25"/>
        <v>740</v>
      </c>
      <c r="C465" s="190">
        <v>7</v>
      </c>
      <c r="D465" s="190">
        <v>9</v>
      </c>
      <c r="E465" s="190">
        <v>42</v>
      </c>
      <c r="F465" s="190">
        <v>669</v>
      </c>
      <c r="G465" s="190">
        <v>13</v>
      </c>
    </row>
    <row r="466" spans="1:7" ht="9" customHeight="1">
      <c r="A466" s="173" t="s">
        <v>31</v>
      </c>
      <c r="B466" s="174">
        <f t="shared" si="25"/>
        <v>1033</v>
      </c>
      <c r="C466" s="177">
        <v>27</v>
      </c>
      <c r="D466" s="177">
        <v>6</v>
      </c>
      <c r="E466" s="177">
        <v>99</v>
      </c>
      <c r="F466" s="177">
        <v>876</v>
      </c>
      <c r="G466" s="177">
        <v>25</v>
      </c>
    </row>
    <row r="467" spans="1:7" ht="9" customHeight="1">
      <c r="A467" s="176" t="s">
        <v>32</v>
      </c>
      <c r="B467" s="189">
        <f t="shared" si="25"/>
        <v>680</v>
      </c>
      <c r="C467" s="190">
        <v>8</v>
      </c>
      <c r="D467" s="190">
        <v>35</v>
      </c>
      <c r="E467" s="190">
        <v>61</v>
      </c>
      <c r="F467" s="190">
        <v>533</v>
      </c>
      <c r="G467" s="190">
        <v>43</v>
      </c>
    </row>
    <row r="468" spans="1:7" ht="9" customHeight="1">
      <c r="A468" s="176" t="s">
        <v>33</v>
      </c>
      <c r="B468" s="189">
        <f t="shared" si="25"/>
        <v>461</v>
      </c>
      <c r="C468" s="190">
        <v>20</v>
      </c>
      <c r="D468" s="190">
        <v>32</v>
      </c>
      <c r="E468" s="190">
        <v>73</v>
      </c>
      <c r="F468" s="190">
        <v>293</v>
      </c>
      <c r="G468" s="190">
        <v>43</v>
      </c>
    </row>
    <row r="469" spans="1:7" ht="9" customHeight="1">
      <c r="A469" s="176" t="s">
        <v>34</v>
      </c>
      <c r="B469" s="189">
        <f t="shared" si="25"/>
        <v>1127</v>
      </c>
      <c r="C469" s="190">
        <v>8</v>
      </c>
      <c r="D469" s="190">
        <v>10</v>
      </c>
      <c r="E469" s="190">
        <v>16</v>
      </c>
      <c r="F469" s="190">
        <v>1061</v>
      </c>
      <c r="G469" s="190">
        <v>32</v>
      </c>
    </row>
    <row r="470" spans="1:7" ht="9" customHeight="1">
      <c r="A470" s="173" t="s">
        <v>35</v>
      </c>
      <c r="B470" s="174">
        <f t="shared" si="25"/>
        <v>406</v>
      </c>
      <c r="C470" s="177">
        <v>12</v>
      </c>
      <c r="D470" s="177">
        <v>15</v>
      </c>
      <c r="E470" s="177">
        <v>81</v>
      </c>
      <c r="F470" s="177">
        <v>278</v>
      </c>
      <c r="G470" s="177">
        <v>20</v>
      </c>
    </row>
    <row r="471" spans="1:7" ht="9" customHeight="1">
      <c r="A471" s="176" t="s">
        <v>36</v>
      </c>
      <c r="B471" s="189">
        <f t="shared" si="25"/>
        <v>328</v>
      </c>
      <c r="C471" s="190">
        <v>11</v>
      </c>
      <c r="D471" s="190">
        <v>3</v>
      </c>
      <c r="E471" s="190">
        <v>103</v>
      </c>
      <c r="F471" s="190">
        <v>194</v>
      </c>
      <c r="G471" s="190">
        <v>17</v>
      </c>
    </row>
    <row r="472" spans="1:7" ht="9" customHeight="1">
      <c r="A472" s="176" t="s">
        <v>37</v>
      </c>
      <c r="B472" s="189">
        <f t="shared" si="25"/>
        <v>2669</v>
      </c>
      <c r="C472" s="190">
        <v>69</v>
      </c>
      <c r="D472" s="190">
        <v>40</v>
      </c>
      <c r="E472" s="190">
        <v>533</v>
      </c>
      <c r="F472" s="190">
        <v>1896</v>
      </c>
      <c r="G472" s="190">
        <v>131</v>
      </c>
    </row>
    <row r="473" spans="1:7" ht="9" customHeight="1">
      <c r="A473" s="176" t="s">
        <v>38</v>
      </c>
      <c r="B473" s="189">
        <f t="shared" si="25"/>
        <v>726</v>
      </c>
      <c r="C473" s="190">
        <v>17</v>
      </c>
      <c r="D473" s="190">
        <v>9</v>
      </c>
      <c r="E473" s="190">
        <v>127</v>
      </c>
      <c r="F473" s="190">
        <v>549</v>
      </c>
      <c r="G473" s="190">
        <v>24</v>
      </c>
    </row>
    <row r="474" spans="1:7" ht="9" customHeight="1">
      <c r="A474" s="173" t="s">
        <v>39</v>
      </c>
      <c r="B474" s="174">
        <f t="shared" si="25"/>
        <v>834</v>
      </c>
      <c r="C474" s="177">
        <v>16</v>
      </c>
      <c r="D474" s="177">
        <v>22</v>
      </c>
      <c r="E474" s="177">
        <v>191</v>
      </c>
      <c r="F474" s="177">
        <v>579</v>
      </c>
      <c r="G474" s="177">
        <v>26</v>
      </c>
    </row>
    <row r="475" spans="1:7" ht="9.6" customHeight="1">
      <c r="A475" s="170"/>
      <c r="B475" s="171"/>
      <c r="C475" s="167"/>
      <c r="D475" s="167"/>
      <c r="E475" s="167"/>
      <c r="F475" s="167"/>
      <c r="G475" s="167"/>
    </row>
    <row r="476" spans="1:7" ht="9.6" customHeight="1">
      <c r="A476" s="166">
        <v>2008</v>
      </c>
      <c r="B476" s="180"/>
      <c r="C476" s="170"/>
      <c r="D476" s="170"/>
      <c r="E476" s="170"/>
      <c r="F476" s="170"/>
      <c r="G476" s="170"/>
    </row>
    <row r="477" spans="1:7" s="162" customFormat="1" ht="9.6" customHeight="1">
      <c r="A477" s="181" t="s">
        <v>7</v>
      </c>
      <c r="B477" s="169">
        <f t="shared" ref="B477:G477" si="26">SUM(B479:B510)</f>
        <v>30951</v>
      </c>
      <c r="C477" s="169">
        <f t="shared" si="26"/>
        <v>799</v>
      </c>
      <c r="D477" s="169">
        <f t="shared" si="26"/>
        <v>512</v>
      </c>
      <c r="E477" s="169">
        <f t="shared" si="26"/>
        <v>5752</v>
      </c>
      <c r="F477" s="169">
        <f t="shared" si="26"/>
        <v>22393</v>
      </c>
      <c r="G477" s="169">
        <f t="shared" si="26"/>
        <v>1495</v>
      </c>
    </row>
    <row r="478" spans="1:7" s="162" customFormat="1" ht="3.95" customHeight="1">
      <c r="A478" s="181"/>
      <c r="B478" s="169"/>
      <c r="C478" s="169"/>
      <c r="D478" s="169"/>
      <c r="E478" s="169"/>
      <c r="F478" s="169"/>
      <c r="G478" s="169"/>
    </row>
    <row r="479" spans="1:7" s="162" customFormat="1" ht="9" customHeight="1">
      <c r="A479" s="176" t="s">
        <v>8</v>
      </c>
      <c r="B479" s="189">
        <f t="shared" ref="B479:B510" si="27">SUM(C479:G479)</f>
        <v>284</v>
      </c>
      <c r="C479" s="190">
        <v>7</v>
      </c>
      <c r="D479" s="190">
        <v>1</v>
      </c>
      <c r="E479" s="190">
        <v>52</v>
      </c>
      <c r="F479" s="190">
        <v>214</v>
      </c>
      <c r="G479" s="190">
        <v>10</v>
      </c>
    </row>
    <row r="480" spans="1:7" s="162" customFormat="1" ht="9" customHeight="1">
      <c r="A480" s="176" t="s">
        <v>9</v>
      </c>
      <c r="B480" s="189">
        <f t="shared" si="27"/>
        <v>201</v>
      </c>
      <c r="C480" s="190">
        <v>13</v>
      </c>
      <c r="D480" s="190">
        <v>17</v>
      </c>
      <c r="E480" s="190">
        <v>9</v>
      </c>
      <c r="F480" s="190">
        <v>122</v>
      </c>
      <c r="G480" s="190">
        <v>40</v>
      </c>
    </row>
    <row r="481" spans="1:7" s="162" customFormat="1" ht="9" customHeight="1">
      <c r="A481" s="176" t="s">
        <v>10</v>
      </c>
      <c r="B481" s="189">
        <f t="shared" si="27"/>
        <v>226</v>
      </c>
      <c r="C481" s="190">
        <v>7</v>
      </c>
      <c r="D481" s="190">
        <v>14</v>
      </c>
      <c r="E481" s="190">
        <v>39</v>
      </c>
      <c r="F481" s="190">
        <v>141</v>
      </c>
      <c r="G481" s="190">
        <v>25</v>
      </c>
    </row>
    <row r="482" spans="1:7" ht="9" customHeight="1">
      <c r="A482" s="173" t="s">
        <v>11</v>
      </c>
      <c r="B482" s="174">
        <f t="shared" si="27"/>
        <v>521</v>
      </c>
      <c r="C482" s="177">
        <v>9</v>
      </c>
      <c r="D482" s="177">
        <v>1</v>
      </c>
      <c r="E482" s="177">
        <v>33</v>
      </c>
      <c r="F482" s="177">
        <v>463</v>
      </c>
      <c r="G482" s="177">
        <v>15</v>
      </c>
    </row>
    <row r="483" spans="1:7" ht="9" customHeight="1">
      <c r="A483" s="176" t="s">
        <v>12</v>
      </c>
      <c r="B483" s="189">
        <f t="shared" si="27"/>
        <v>798</v>
      </c>
      <c r="C483" s="190">
        <v>8</v>
      </c>
      <c r="D483" s="190">
        <v>10</v>
      </c>
      <c r="E483" s="190">
        <v>59</v>
      </c>
      <c r="F483" s="190">
        <v>689</v>
      </c>
      <c r="G483" s="190">
        <v>32</v>
      </c>
    </row>
    <row r="484" spans="1:7" ht="9" customHeight="1">
      <c r="A484" s="176" t="s">
        <v>13</v>
      </c>
      <c r="B484" s="189">
        <f t="shared" si="27"/>
        <v>262</v>
      </c>
      <c r="C484" s="190">
        <v>4</v>
      </c>
      <c r="D484" s="191">
        <v>10</v>
      </c>
      <c r="E484" s="190">
        <v>34</v>
      </c>
      <c r="F484" s="190">
        <v>195</v>
      </c>
      <c r="G484" s="190">
        <v>19</v>
      </c>
    </row>
    <row r="485" spans="1:7" ht="9" customHeight="1">
      <c r="A485" s="176" t="s">
        <v>14</v>
      </c>
      <c r="B485" s="189">
        <f t="shared" si="27"/>
        <v>1829</v>
      </c>
      <c r="C485" s="190">
        <v>26</v>
      </c>
      <c r="D485" s="190">
        <v>30</v>
      </c>
      <c r="E485" s="190">
        <v>179</v>
      </c>
      <c r="F485" s="190">
        <v>1549</v>
      </c>
      <c r="G485" s="190">
        <v>45</v>
      </c>
    </row>
    <row r="486" spans="1:7" ht="9" customHeight="1">
      <c r="A486" s="173" t="s">
        <v>15</v>
      </c>
      <c r="B486" s="174">
        <f t="shared" si="27"/>
        <v>917</v>
      </c>
      <c r="C486" s="177">
        <v>19</v>
      </c>
      <c r="D486" s="177">
        <v>24</v>
      </c>
      <c r="E486" s="177">
        <v>338</v>
      </c>
      <c r="F486" s="177">
        <v>499</v>
      </c>
      <c r="G486" s="177">
        <v>37</v>
      </c>
    </row>
    <row r="487" spans="1:7" ht="9" customHeight="1">
      <c r="A487" s="176" t="s">
        <v>16</v>
      </c>
      <c r="B487" s="189">
        <f t="shared" si="27"/>
        <v>1304</v>
      </c>
      <c r="C487" s="190">
        <v>46</v>
      </c>
      <c r="D487" s="191">
        <v>0</v>
      </c>
      <c r="E487" s="190">
        <v>11</v>
      </c>
      <c r="F487" s="190">
        <v>1115</v>
      </c>
      <c r="G487" s="190">
        <v>132</v>
      </c>
    </row>
    <row r="488" spans="1:7" ht="9" customHeight="1">
      <c r="A488" s="176" t="s">
        <v>17</v>
      </c>
      <c r="B488" s="189">
        <f t="shared" si="27"/>
        <v>1071</v>
      </c>
      <c r="C488" s="190">
        <v>13</v>
      </c>
      <c r="D488" s="190">
        <v>24</v>
      </c>
      <c r="E488" s="190">
        <v>254</v>
      </c>
      <c r="F488" s="190">
        <v>738</v>
      </c>
      <c r="G488" s="190">
        <v>42</v>
      </c>
    </row>
    <row r="489" spans="1:7" ht="9" customHeight="1">
      <c r="A489" s="176" t="s">
        <v>18</v>
      </c>
      <c r="B489" s="189">
        <f t="shared" si="27"/>
        <v>1126</v>
      </c>
      <c r="C489" s="190">
        <v>39</v>
      </c>
      <c r="D489" s="190">
        <v>11</v>
      </c>
      <c r="E489" s="190">
        <v>116</v>
      </c>
      <c r="F489" s="190">
        <v>908</v>
      </c>
      <c r="G489" s="190">
        <v>52</v>
      </c>
    </row>
    <row r="490" spans="1:7" ht="9" customHeight="1">
      <c r="A490" s="173" t="s">
        <v>19</v>
      </c>
      <c r="B490" s="174">
        <f t="shared" si="27"/>
        <v>1205</v>
      </c>
      <c r="C490" s="177">
        <v>21</v>
      </c>
      <c r="D490" s="177">
        <v>32</v>
      </c>
      <c r="E490" s="177">
        <v>341</v>
      </c>
      <c r="F490" s="177">
        <v>753</v>
      </c>
      <c r="G490" s="177">
        <v>58</v>
      </c>
    </row>
    <row r="491" spans="1:7" ht="9" customHeight="1">
      <c r="A491" s="176" t="s">
        <v>20</v>
      </c>
      <c r="B491" s="189">
        <f t="shared" si="27"/>
        <v>1278</v>
      </c>
      <c r="C491" s="190">
        <v>22</v>
      </c>
      <c r="D491" s="190">
        <v>4</v>
      </c>
      <c r="E491" s="190">
        <v>189</v>
      </c>
      <c r="F491" s="190">
        <v>1036</v>
      </c>
      <c r="G491" s="190">
        <v>27</v>
      </c>
    </row>
    <row r="492" spans="1:7" ht="9" customHeight="1">
      <c r="A492" s="176" t="s">
        <v>21</v>
      </c>
      <c r="B492" s="189">
        <f t="shared" si="27"/>
        <v>1543</v>
      </c>
      <c r="C492" s="190">
        <v>98</v>
      </c>
      <c r="D492" s="190">
        <v>37</v>
      </c>
      <c r="E492" s="190">
        <v>438</v>
      </c>
      <c r="F492" s="190">
        <v>847</v>
      </c>
      <c r="G492" s="190">
        <v>123</v>
      </c>
    </row>
    <row r="493" spans="1:7" ht="9" customHeight="1">
      <c r="A493" s="176" t="s">
        <v>22</v>
      </c>
      <c r="B493" s="189">
        <f t="shared" si="27"/>
        <v>1522</v>
      </c>
      <c r="C493" s="190">
        <v>79</v>
      </c>
      <c r="D493" s="190">
        <v>19</v>
      </c>
      <c r="E493" s="190">
        <v>144</v>
      </c>
      <c r="F493" s="190">
        <v>1149</v>
      </c>
      <c r="G493" s="190">
        <v>131</v>
      </c>
    </row>
    <row r="494" spans="1:7" ht="9" customHeight="1">
      <c r="A494" s="173" t="s">
        <v>23</v>
      </c>
      <c r="B494" s="174">
        <f t="shared" si="27"/>
        <v>1238</v>
      </c>
      <c r="C494" s="177">
        <v>42</v>
      </c>
      <c r="D494" s="177">
        <v>42</v>
      </c>
      <c r="E494" s="177">
        <v>528</v>
      </c>
      <c r="F494" s="177">
        <v>564</v>
      </c>
      <c r="G494" s="177">
        <v>62</v>
      </c>
    </row>
    <row r="495" spans="1:7" ht="9" customHeight="1">
      <c r="A495" s="176" t="s">
        <v>24</v>
      </c>
      <c r="B495" s="189">
        <f t="shared" si="27"/>
        <v>387</v>
      </c>
      <c r="C495" s="190">
        <v>17</v>
      </c>
      <c r="D495" s="191">
        <v>11</v>
      </c>
      <c r="E495" s="190">
        <v>34</v>
      </c>
      <c r="F495" s="190">
        <v>295</v>
      </c>
      <c r="G495" s="190">
        <v>30</v>
      </c>
    </row>
    <row r="496" spans="1:7" ht="9" customHeight="1">
      <c r="A496" s="176" t="s">
        <v>25</v>
      </c>
      <c r="B496" s="189">
        <f t="shared" si="27"/>
        <v>1132</v>
      </c>
      <c r="C496" s="190">
        <v>21</v>
      </c>
      <c r="D496" s="190">
        <v>1</v>
      </c>
      <c r="E496" s="190">
        <v>259</v>
      </c>
      <c r="F496" s="190">
        <v>826</v>
      </c>
      <c r="G496" s="190">
        <v>25</v>
      </c>
    </row>
    <row r="497" spans="1:7" ht="9" customHeight="1">
      <c r="A497" s="176" t="s">
        <v>26</v>
      </c>
      <c r="B497" s="189">
        <f t="shared" si="27"/>
        <v>778</v>
      </c>
      <c r="C497" s="190">
        <v>20</v>
      </c>
      <c r="D497" s="190">
        <v>12</v>
      </c>
      <c r="E497" s="190">
        <v>64</v>
      </c>
      <c r="F497" s="190">
        <v>646</v>
      </c>
      <c r="G497" s="190">
        <v>36</v>
      </c>
    </row>
    <row r="498" spans="1:7" ht="9" customHeight="1">
      <c r="A498" s="173" t="s">
        <v>27</v>
      </c>
      <c r="B498" s="174">
        <f t="shared" si="27"/>
        <v>2831</v>
      </c>
      <c r="C498" s="177">
        <v>42</v>
      </c>
      <c r="D498" s="177">
        <v>27</v>
      </c>
      <c r="E498" s="177">
        <v>838</v>
      </c>
      <c r="F498" s="177">
        <v>1839</v>
      </c>
      <c r="G498" s="177">
        <v>85</v>
      </c>
    </row>
    <row r="499" spans="1:7" ht="9" customHeight="1">
      <c r="A499" s="176" t="s">
        <v>109</v>
      </c>
      <c r="B499" s="189">
        <f t="shared" si="27"/>
        <v>1040</v>
      </c>
      <c r="C499" s="190">
        <v>39</v>
      </c>
      <c r="D499" s="190">
        <v>6</v>
      </c>
      <c r="E499" s="190">
        <v>428</v>
      </c>
      <c r="F499" s="190">
        <v>509</v>
      </c>
      <c r="G499" s="190">
        <v>58</v>
      </c>
    </row>
    <row r="500" spans="1:7" ht="9" customHeight="1">
      <c r="A500" s="176" t="s">
        <v>29</v>
      </c>
      <c r="B500" s="189">
        <f t="shared" si="27"/>
        <v>441</v>
      </c>
      <c r="C500" s="190">
        <v>13</v>
      </c>
      <c r="D500" s="190">
        <v>0</v>
      </c>
      <c r="E500" s="190">
        <v>37</v>
      </c>
      <c r="F500" s="190">
        <v>363</v>
      </c>
      <c r="G500" s="190">
        <v>28</v>
      </c>
    </row>
    <row r="501" spans="1:7" ht="9" customHeight="1">
      <c r="A501" s="176" t="s">
        <v>30</v>
      </c>
      <c r="B501" s="189">
        <f t="shared" si="27"/>
        <v>741</v>
      </c>
      <c r="C501" s="190">
        <v>7</v>
      </c>
      <c r="D501" s="190">
        <v>9</v>
      </c>
      <c r="E501" s="190">
        <v>42</v>
      </c>
      <c r="F501" s="190">
        <v>670</v>
      </c>
      <c r="G501" s="190">
        <v>13</v>
      </c>
    </row>
    <row r="502" spans="1:7" ht="9" customHeight="1">
      <c r="A502" s="173" t="s">
        <v>31</v>
      </c>
      <c r="B502" s="174">
        <f t="shared" si="27"/>
        <v>1034</v>
      </c>
      <c r="C502" s="177">
        <v>27</v>
      </c>
      <c r="D502" s="177">
        <v>6</v>
      </c>
      <c r="E502" s="177">
        <v>99</v>
      </c>
      <c r="F502" s="177">
        <v>876</v>
      </c>
      <c r="G502" s="177">
        <v>26</v>
      </c>
    </row>
    <row r="503" spans="1:7" ht="9" customHeight="1">
      <c r="A503" s="176" t="s">
        <v>32</v>
      </c>
      <c r="B503" s="189">
        <f t="shared" si="27"/>
        <v>680</v>
      </c>
      <c r="C503" s="190">
        <v>8</v>
      </c>
      <c r="D503" s="190">
        <v>35</v>
      </c>
      <c r="E503" s="190">
        <v>61</v>
      </c>
      <c r="F503" s="190">
        <v>533</v>
      </c>
      <c r="G503" s="190">
        <v>43</v>
      </c>
    </row>
    <row r="504" spans="1:7" ht="9" customHeight="1">
      <c r="A504" s="176" t="s">
        <v>33</v>
      </c>
      <c r="B504" s="189">
        <f t="shared" si="27"/>
        <v>462</v>
      </c>
      <c r="C504" s="190">
        <v>20</v>
      </c>
      <c r="D504" s="190">
        <v>32</v>
      </c>
      <c r="E504" s="190">
        <v>73</v>
      </c>
      <c r="F504" s="190">
        <v>293</v>
      </c>
      <c r="G504" s="190">
        <v>44</v>
      </c>
    </row>
    <row r="505" spans="1:7" ht="9" customHeight="1">
      <c r="A505" s="176" t="s">
        <v>34</v>
      </c>
      <c r="B505" s="189">
        <f t="shared" si="27"/>
        <v>1128</v>
      </c>
      <c r="C505" s="190">
        <v>8</v>
      </c>
      <c r="D505" s="190">
        <v>10</v>
      </c>
      <c r="E505" s="190">
        <v>17</v>
      </c>
      <c r="F505" s="190">
        <v>1061</v>
      </c>
      <c r="G505" s="190">
        <v>32</v>
      </c>
    </row>
    <row r="506" spans="1:7" ht="9" customHeight="1">
      <c r="A506" s="173" t="s">
        <v>35</v>
      </c>
      <c r="B506" s="174">
        <f t="shared" si="27"/>
        <v>411</v>
      </c>
      <c r="C506" s="177">
        <v>12</v>
      </c>
      <c r="D506" s="177">
        <v>15</v>
      </c>
      <c r="E506" s="177">
        <v>81</v>
      </c>
      <c r="F506" s="177">
        <v>278</v>
      </c>
      <c r="G506" s="177">
        <v>25</v>
      </c>
    </row>
    <row r="507" spans="1:7" ht="9" customHeight="1">
      <c r="A507" s="176" t="s">
        <v>36</v>
      </c>
      <c r="B507" s="189">
        <f t="shared" si="27"/>
        <v>328</v>
      </c>
      <c r="C507" s="190">
        <v>11</v>
      </c>
      <c r="D507" s="190">
        <v>3</v>
      </c>
      <c r="E507" s="190">
        <v>103</v>
      </c>
      <c r="F507" s="190">
        <v>194</v>
      </c>
      <c r="G507" s="190">
        <v>17</v>
      </c>
    </row>
    <row r="508" spans="1:7" ht="9" customHeight="1">
      <c r="A508" s="176" t="s">
        <v>37</v>
      </c>
      <c r="B508" s="189">
        <f t="shared" si="27"/>
        <v>2664</v>
      </c>
      <c r="C508" s="190">
        <v>69</v>
      </c>
      <c r="D508" s="190">
        <v>38</v>
      </c>
      <c r="E508" s="190">
        <v>532</v>
      </c>
      <c r="F508" s="190">
        <v>1895</v>
      </c>
      <c r="G508" s="190">
        <v>130</v>
      </c>
    </row>
    <row r="509" spans="1:7" ht="9" customHeight="1">
      <c r="A509" s="176" t="s">
        <v>38</v>
      </c>
      <c r="B509" s="189">
        <f t="shared" si="27"/>
        <v>728</v>
      </c>
      <c r="C509" s="190">
        <v>16</v>
      </c>
      <c r="D509" s="190">
        <v>10</v>
      </c>
      <c r="E509" s="190">
        <v>127</v>
      </c>
      <c r="F509" s="190">
        <v>550</v>
      </c>
      <c r="G509" s="190">
        <v>25</v>
      </c>
    </row>
    <row r="510" spans="1:7" ht="9" customHeight="1">
      <c r="A510" s="173" t="s">
        <v>39</v>
      </c>
      <c r="B510" s="174">
        <f t="shared" si="27"/>
        <v>841</v>
      </c>
      <c r="C510" s="177">
        <v>16</v>
      </c>
      <c r="D510" s="177">
        <v>21</v>
      </c>
      <c r="E510" s="177">
        <v>193</v>
      </c>
      <c r="F510" s="177">
        <v>583</v>
      </c>
      <c r="G510" s="177">
        <v>28</v>
      </c>
    </row>
    <row r="511" spans="1:7" ht="9.6" customHeight="1">
      <c r="A511" s="170"/>
      <c r="B511" s="171"/>
      <c r="C511" s="167"/>
      <c r="D511" s="167"/>
      <c r="E511" s="167"/>
      <c r="F511" s="167"/>
      <c r="G511" s="167"/>
    </row>
    <row r="512" spans="1:7" ht="9.6" customHeight="1">
      <c r="A512" s="166">
        <v>2009</v>
      </c>
      <c r="B512" s="180"/>
      <c r="C512" s="170"/>
      <c r="D512" s="170"/>
      <c r="E512" s="170"/>
      <c r="F512" s="170"/>
      <c r="G512" s="170"/>
    </row>
    <row r="513" spans="1:7" s="162" customFormat="1" ht="9.6" customHeight="1">
      <c r="A513" s="181" t="s">
        <v>7</v>
      </c>
      <c r="B513" s="169">
        <f t="shared" ref="B513:G513" si="28">SUM(B515:B546)</f>
        <v>28018</v>
      </c>
      <c r="C513" s="169">
        <f t="shared" si="28"/>
        <v>809</v>
      </c>
      <c r="D513" s="169">
        <f t="shared" si="28"/>
        <v>510</v>
      </c>
      <c r="E513" s="169">
        <f t="shared" si="28"/>
        <v>4827</v>
      </c>
      <c r="F513" s="169">
        <f t="shared" si="28"/>
        <v>20473</v>
      </c>
      <c r="G513" s="169">
        <f t="shared" si="28"/>
        <v>1399</v>
      </c>
    </row>
    <row r="514" spans="1:7" s="162" customFormat="1" ht="3.95" customHeight="1">
      <c r="A514" s="181"/>
      <c r="B514" s="169"/>
      <c r="C514" s="169"/>
      <c r="D514" s="169"/>
      <c r="E514" s="169"/>
      <c r="F514" s="169"/>
      <c r="G514" s="169"/>
    </row>
    <row r="515" spans="1:7" s="162" customFormat="1" ht="9" customHeight="1">
      <c r="A515" s="176" t="s">
        <v>8</v>
      </c>
      <c r="B515" s="189">
        <f t="shared" ref="B515:B546" si="29">SUM(C515:G515)</f>
        <v>178</v>
      </c>
      <c r="C515" s="190">
        <v>7</v>
      </c>
      <c r="D515" s="190">
        <v>1</v>
      </c>
      <c r="E515" s="190">
        <v>26</v>
      </c>
      <c r="F515" s="190">
        <v>134</v>
      </c>
      <c r="G515" s="190">
        <v>10</v>
      </c>
    </row>
    <row r="516" spans="1:7" s="162" customFormat="1" ht="9" customHeight="1">
      <c r="A516" s="176" t="s">
        <v>9</v>
      </c>
      <c r="B516" s="189">
        <f t="shared" si="29"/>
        <v>245</v>
      </c>
      <c r="C516" s="190">
        <v>14</v>
      </c>
      <c r="D516" s="190">
        <v>15</v>
      </c>
      <c r="E516" s="190">
        <v>0</v>
      </c>
      <c r="F516" s="190">
        <v>204</v>
      </c>
      <c r="G516" s="190">
        <v>12</v>
      </c>
    </row>
    <row r="517" spans="1:7" s="162" customFormat="1" ht="9" customHeight="1">
      <c r="A517" s="176" t="s">
        <v>10</v>
      </c>
      <c r="B517" s="189">
        <f t="shared" si="29"/>
        <v>180</v>
      </c>
      <c r="C517" s="190">
        <v>7</v>
      </c>
      <c r="D517" s="190">
        <v>13</v>
      </c>
      <c r="E517" s="190">
        <v>6</v>
      </c>
      <c r="F517" s="190">
        <v>134</v>
      </c>
      <c r="G517" s="190">
        <v>20</v>
      </c>
    </row>
    <row r="518" spans="1:7" ht="9" customHeight="1">
      <c r="A518" s="173" t="s">
        <v>11</v>
      </c>
      <c r="B518" s="174">
        <f t="shared" si="29"/>
        <v>485</v>
      </c>
      <c r="C518" s="177">
        <v>9</v>
      </c>
      <c r="D518" s="177">
        <v>2</v>
      </c>
      <c r="E518" s="177">
        <v>30</v>
      </c>
      <c r="F518" s="177">
        <v>430</v>
      </c>
      <c r="G518" s="177">
        <v>14</v>
      </c>
    </row>
    <row r="519" spans="1:7" ht="9" customHeight="1">
      <c r="A519" s="176" t="s">
        <v>12</v>
      </c>
      <c r="B519" s="189">
        <f t="shared" si="29"/>
        <v>754</v>
      </c>
      <c r="C519" s="190">
        <v>8</v>
      </c>
      <c r="D519" s="190">
        <v>10</v>
      </c>
      <c r="E519" s="190">
        <v>19</v>
      </c>
      <c r="F519" s="190">
        <v>685</v>
      </c>
      <c r="G519" s="190">
        <v>32</v>
      </c>
    </row>
    <row r="520" spans="1:7" ht="9" customHeight="1">
      <c r="A520" s="176" t="s">
        <v>13</v>
      </c>
      <c r="B520" s="189">
        <f t="shared" si="29"/>
        <v>238</v>
      </c>
      <c r="C520" s="190">
        <v>4</v>
      </c>
      <c r="D520" s="191">
        <v>10</v>
      </c>
      <c r="E520" s="190">
        <v>12</v>
      </c>
      <c r="F520" s="190">
        <v>195</v>
      </c>
      <c r="G520" s="190">
        <v>17</v>
      </c>
    </row>
    <row r="521" spans="1:7" ht="9" customHeight="1">
      <c r="A521" s="176" t="s">
        <v>14</v>
      </c>
      <c r="B521" s="189">
        <f t="shared" si="29"/>
        <v>1829</v>
      </c>
      <c r="C521" s="190">
        <v>27</v>
      </c>
      <c r="D521" s="190">
        <v>29</v>
      </c>
      <c r="E521" s="190">
        <v>179</v>
      </c>
      <c r="F521" s="190">
        <v>1549</v>
      </c>
      <c r="G521" s="190">
        <v>45</v>
      </c>
    </row>
    <row r="522" spans="1:7" ht="9" customHeight="1">
      <c r="A522" s="173" t="s">
        <v>15</v>
      </c>
      <c r="B522" s="174">
        <f t="shared" si="29"/>
        <v>746</v>
      </c>
      <c r="C522" s="177">
        <v>19</v>
      </c>
      <c r="D522" s="177">
        <v>24</v>
      </c>
      <c r="E522" s="177">
        <v>160</v>
      </c>
      <c r="F522" s="177">
        <v>506</v>
      </c>
      <c r="G522" s="177">
        <v>37</v>
      </c>
    </row>
    <row r="523" spans="1:7" ht="9" customHeight="1">
      <c r="A523" s="176" t="s">
        <v>16</v>
      </c>
      <c r="B523" s="189">
        <f t="shared" si="29"/>
        <v>1291</v>
      </c>
      <c r="C523" s="190">
        <v>57</v>
      </c>
      <c r="D523" s="191">
        <v>0</v>
      </c>
      <c r="E523" s="190">
        <v>10</v>
      </c>
      <c r="F523" s="190">
        <v>1113</v>
      </c>
      <c r="G523" s="190">
        <v>111</v>
      </c>
    </row>
    <row r="524" spans="1:7" ht="9" customHeight="1">
      <c r="A524" s="176" t="s">
        <v>17</v>
      </c>
      <c r="B524" s="189">
        <f t="shared" si="29"/>
        <v>1019</v>
      </c>
      <c r="C524" s="190">
        <v>13</v>
      </c>
      <c r="D524" s="190">
        <v>24</v>
      </c>
      <c r="E524" s="190">
        <v>188</v>
      </c>
      <c r="F524" s="190">
        <v>754</v>
      </c>
      <c r="G524" s="190">
        <v>40</v>
      </c>
    </row>
    <row r="525" spans="1:7" ht="9" customHeight="1">
      <c r="A525" s="176" t="s">
        <v>18</v>
      </c>
      <c r="B525" s="189">
        <f t="shared" si="29"/>
        <v>393</v>
      </c>
      <c r="C525" s="190">
        <v>39</v>
      </c>
      <c r="D525" s="190">
        <v>11</v>
      </c>
      <c r="E525" s="190">
        <v>63</v>
      </c>
      <c r="F525" s="190">
        <v>227</v>
      </c>
      <c r="G525" s="190">
        <v>53</v>
      </c>
    </row>
    <row r="526" spans="1:7" ht="9" customHeight="1">
      <c r="A526" s="173" t="s">
        <v>19</v>
      </c>
      <c r="B526" s="174">
        <f t="shared" si="29"/>
        <v>1202</v>
      </c>
      <c r="C526" s="177">
        <v>21</v>
      </c>
      <c r="D526" s="177">
        <v>32</v>
      </c>
      <c r="E526" s="177">
        <v>342</v>
      </c>
      <c r="F526" s="177">
        <v>753</v>
      </c>
      <c r="G526" s="177">
        <v>54</v>
      </c>
    </row>
    <row r="527" spans="1:7" ht="9" customHeight="1">
      <c r="A527" s="176" t="s">
        <v>20</v>
      </c>
      <c r="B527" s="189">
        <f t="shared" si="29"/>
        <v>1229</v>
      </c>
      <c r="C527" s="190">
        <v>21</v>
      </c>
      <c r="D527" s="190">
        <v>5</v>
      </c>
      <c r="E527" s="190">
        <v>148</v>
      </c>
      <c r="F527" s="190">
        <v>1023</v>
      </c>
      <c r="G527" s="190">
        <v>32</v>
      </c>
    </row>
    <row r="528" spans="1:7" ht="9" customHeight="1">
      <c r="A528" s="176" t="s">
        <v>21</v>
      </c>
      <c r="B528" s="189">
        <f t="shared" si="29"/>
        <v>1534</v>
      </c>
      <c r="C528" s="190">
        <v>98</v>
      </c>
      <c r="D528" s="190">
        <v>37</v>
      </c>
      <c r="E528" s="190">
        <v>434</v>
      </c>
      <c r="F528" s="190">
        <v>842</v>
      </c>
      <c r="G528" s="190">
        <v>123</v>
      </c>
    </row>
    <row r="529" spans="1:7" ht="9" customHeight="1">
      <c r="A529" s="176" t="s">
        <v>22</v>
      </c>
      <c r="B529" s="189">
        <f t="shared" si="29"/>
        <v>1391</v>
      </c>
      <c r="C529" s="190">
        <v>79</v>
      </c>
      <c r="D529" s="190">
        <v>19</v>
      </c>
      <c r="E529" s="190">
        <v>84</v>
      </c>
      <c r="F529" s="190">
        <v>1087</v>
      </c>
      <c r="G529" s="190">
        <v>122</v>
      </c>
    </row>
    <row r="530" spans="1:7" ht="9" customHeight="1">
      <c r="A530" s="173" t="s">
        <v>23</v>
      </c>
      <c r="B530" s="174">
        <f t="shared" si="29"/>
        <v>1016</v>
      </c>
      <c r="C530" s="177">
        <v>40</v>
      </c>
      <c r="D530" s="177">
        <v>42</v>
      </c>
      <c r="E530" s="177">
        <v>311</v>
      </c>
      <c r="F530" s="177">
        <v>564</v>
      </c>
      <c r="G530" s="177">
        <v>59</v>
      </c>
    </row>
    <row r="531" spans="1:7" ht="9" customHeight="1">
      <c r="A531" s="176" t="s">
        <v>24</v>
      </c>
      <c r="B531" s="189">
        <f t="shared" si="29"/>
        <v>321</v>
      </c>
      <c r="C531" s="190">
        <v>18</v>
      </c>
      <c r="D531" s="191">
        <v>14</v>
      </c>
      <c r="E531" s="190">
        <v>25</v>
      </c>
      <c r="F531" s="190">
        <v>254</v>
      </c>
      <c r="G531" s="190">
        <v>10</v>
      </c>
    </row>
    <row r="532" spans="1:7" ht="9" customHeight="1">
      <c r="A532" s="176" t="s">
        <v>25</v>
      </c>
      <c r="B532" s="189">
        <f t="shared" si="29"/>
        <v>485</v>
      </c>
      <c r="C532" s="190">
        <v>21</v>
      </c>
      <c r="D532" s="190">
        <v>1</v>
      </c>
      <c r="E532" s="190">
        <v>255</v>
      </c>
      <c r="F532" s="190">
        <v>184</v>
      </c>
      <c r="G532" s="190">
        <v>24</v>
      </c>
    </row>
    <row r="533" spans="1:7" ht="9" customHeight="1">
      <c r="A533" s="176" t="s">
        <v>26</v>
      </c>
      <c r="B533" s="189">
        <f t="shared" si="29"/>
        <v>734</v>
      </c>
      <c r="C533" s="190">
        <v>20</v>
      </c>
      <c r="D533" s="190">
        <v>11</v>
      </c>
      <c r="E533" s="190">
        <v>22</v>
      </c>
      <c r="F533" s="190">
        <v>645</v>
      </c>
      <c r="G533" s="190">
        <v>36</v>
      </c>
    </row>
    <row r="534" spans="1:7" ht="9" customHeight="1">
      <c r="A534" s="173" t="s">
        <v>27</v>
      </c>
      <c r="B534" s="174">
        <f t="shared" si="29"/>
        <v>2852</v>
      </c>
      <c r="C534" s="177">
        <v>43</v>
      </c>
      <c r="D534" s="177">
        <v>26</v>
      </c>
      <c r="E534" s="177">
        <v>836</v>
      </c>
      <c r="F534" s="177">
        <v>1864</v>
      </c>
      <c r="G534" s="177">
        <v>83</v>
      </c>
    </row>
    <row r="535" spans="1:7" ht="9" customHeight="1">
      <c r="A535" s="176" t="s">
        <v>109</v>
      </c>
      <c r="B535" s="189">
        <f t="shared" si="29"/>
        <v>1016</v>
      </c>
      <c r="C535" s="190">
        <v>38</v>
      </c>
      <c r="D535" s="190">
        <v>4</v>
      </c>
      <c r="E535" s="190">
        <v>409</v>
      </c>
      <c r="F535" s="190">
        <v>509</v>
      </c>
      <c r="G535" s="190">
        <v>56</v>
      </c>
    </row>
    <row r="536" spans="1:7" ht="9" customHeight="1">
      <c r="A536" s="176" t="s">
        <v>29</v>
      </c>
      <c r="B536" s="189">
        <f t="shared" si="29"/>
        <v>86</v>
      </c>
      <c r="C536" s="190">
        <v>12</v>
      </c>
      <c r="D536" s="190">
        <v>1</v>
      </c>
      <c r="E536" s="190">
        <v>22</v>
      </c>
      <c r="F536" s="190">
        <v>23</v>
      </c>
      <c r="G536" s="190">
        <v>28</v>
      </c>
    </row>
    <row r="537" spans="1:7" ht="9" customHeight="1">
      <c r="A537" s="176" t="s">
        <v>30</v>
      </c>
      <c r="B537" s="189">
        <f t="shared" si="29"/>
        <v>736</v>
      </c>
      <c r="C537" s="190">
        <v>7</v>
      </c>
      <c r="D537" s="190">
        <v>7</v>
      </c>
      <c r="E537" s="190">
        <v>40</v>
      </c>
      <c r="F537" s="190">
        <v>670</v>
      </c>
      <c r="G537" s="190">
        <v>12</v>
      </c>
    </row>
    <row r="538" spans="1:7" ht="9" customHeight="1">
      <c r="A538" s="173" t="s">
        <v>31</v>
      </c>
      <c r="B538" s="174">
        <f t="shared" si="29"/>
        <v>894</v>
      </c>
      <c r="C538" s="177">
        <v>27</v>
      </c>
      <c r="D538" s="177">
        <v>4</v>
      </c>
      <c r="E538" s="177">
        <v>93</v>
      </c>
      <c r="F538" s="177">
        <v>743</v>
      </c>
      <c r="G538" s="177">
        <v>27</v>
      </c>
    </row>
    <row r="539" spans="1:7" ht="9" customHeight="1">
      <c r="A539" s="176" t="s">
        <v>32</v>
      </c>
      <c r="B539" s="189">
        <f t="shared" si="29"/>
        <v>701</v>
      </c>
      <c r="C539" s="190">
        <v>7</v>
      </c>
      <c r="D539" s="190">
        <v>38</v>
      </c>
      <c r="E539" s="190">
        <v>58</v>
      </c>
      <c r="F539" s="190">
        <v>564</v>
      </c>
      <c r="G539" s="190">
        <v>34</v>
      </c>
    </row>
    <row r="540" spans="1:7" ht="9" customHeight="1">
      <c r="A540" s="176" t="s">
        <v>33</v>
      </c>
      <c r="B540" s="189">
        <f t="shared" si="29"/>
        <v>435</v>
      </c>
      <c r="C540" s="190">
        <v>20</v>
      </c>
      <c r="D540" s="190">
        <v>32</v>
      </c>
      <c r="E540" s="190">
        <v>53</v>
      </c>
      <c r="F540" s="190">
        <v>286</v>
      </c>
      <c r="G540" s="190">
        <v>44</v>
      </c>
    </row>
    <row r="541" spans="1:7" ht="9" customHeight="1">
      <c r="A541" s="176" t="s">
        <v>34</v>
      </c>
      <c r="B541" s="189">
        <f t="shared" si="29"/>
        <v>1101</v>
      </c>
      <c r="C541" s="190">
        <v>8</v>
      </c>
      <c r="D541" s="190">
        <v>10</v>
      </c>
      <c r="E541" s="190">
        <v>4</v>
      </c>
      <c r="F541" s="190">
        <v>1050</v>
      </c>
      <c r="G541" s="190">
        <v>29</v>
      </c>
    </row>
    <row r="542" spans="1:7" ht="9" customHeight="1">
      <c r="A542" s="173" t="s">
        <v>35</v>
      </c>
      <c r="B542" s="174">
        <f t="shared" si="29"/>
        <v>383</v>
      </c>
      <c r="C542" s="177">
        <v>12</v>
      </c>
      <c r="D542" s="177">
        <v>16</v>
      </c>
      <c r="E542" s="177">
        <v>46</v>
      </c>
      <c r="F542" s="177">
        <v>273</v>
      </c>
      <c r="G542" s="177">
        <v>36</v>
      </c>
    </row>
    <row r="543" spans="1:7" ht="9" customHeight="1">
      <c r="A543" s="176" t="s">
        <v>36</v>
      </c>
      <c r="B543" s="189">
        <f t="shared" si="29"/>
        <v>311</v>
      </c>
      <c r="C543" s="190">
        <v>11</v>
      </c>
      <c r="D543" s="190">
        <v>3</v>
      </c>
      <c r="E543" s="190">
        <v>101</v>
      </c>
      <c r="F543" s="190">
        <v>180</v>
      </c>
      <c r="G543" s="190">
        <v>16</v>
      </c>
    </row>
    <row r="544" spans="1:7" ht="9" customHeight="1">
      <c r="A544" s="176" t="s">
        <v>37</v>
      </c>
      <c r="B544" s="189">
        <f t="shared" si="29"/>
        <v>2664</v>
      </c>
      <c r="C544" s="190">
        <v>70</v>
      </c>
      <c r="D544" s="190">
        <v>39</v>
      </c>
      <c r="E544" s="190">
        <v>530</v>
      </c>
      <c r="F544" s="190">
        <v>1895</v>
      </c>
      <c r="G544" s="190">
        <v>130</v>
      </c>
    </row>
    <row r="545" spans="1:7" ht="9" customHeight="1">
      <c r="A545" s="176" t="s">
        <v>38</v>
      </c>
      <c r="B545" s="189">
        <f t="shared" si="29"/>
        <v>729</v>
      </c>
      <c r="C545" s="190">
        <v>16</v>
      </c>
      <c r="D545" s="190">
        <v>10</v>
      </c>
      <c r="E545" s="190">
        <v>127</v>
      </c>
      <c r="F545" s="190">
        <v>551</v>
      </c>
      <c r="G545" s="190">
        <v>25</v>
      </c>
    </row>
    <row r="546" spans="1:7" ht="9" customHeight="1">
      <c r="A546" s="173" t="s">
        <v>39</v>
      </c>
      <c r="B546" s="174">
        <f t="shared" si="29"/>
        <v>840</v>
      </c>
      <c r="C546" s="177">
        <v>16</v>
      </c>
      <c r="D546" s="177">
        <v>20</v>
      </c>
      <c r="E546" s="177">
        <v>194</v>
      </c>
      <c r="F546" s="177">
        <v>582</v>
      </c>
      <c r="G546" s="177">
        <v>28</v>
      </c>
    </row>
    <row r="547" spans="1:7" ht="9.6" customHeight="1">
      <c r="A547" s="170"/>
      <c r="B547" s="171"/>
      <c r="C547" s="167"/>
      <c r="D547" s="167"/>
      <c r="E547" s="167"/>
      <c r="F547" s="167"/>
      <c r="G547" s="167"/>
    </row>
    <row r="548" spans="1:7" ht="9.6" customHeight="1">
      <c r="A548" s="166">
        <v>2010</v>
      </c>
      <c r="B548" s="187"/>
      <c r="C548" s="187"/>
      <c r="D548" s="187"/>
      <c r="E548" s="187"/>
      <c r="F548" s="187"/>
      <c r="G548" s="187"/>
    </row>
    <row r="549" spans="1:7" s="162" customFormat="1" ht="9.6" customHeight="1">
      <c r="A549" s="181" t="s">
        <v>7</v>
      </c>
      <c r="B549" s="185">
        <f t="shared" ref="B549:G549" si="30">SUM(B551:B582)</f>
        <v>29205</v>
      </c>
      <c r="C549" s="185">
        <f t="shared" si="30"/>
        <v>806</v>
      </c>
      <c r="D549" s="185">
        <f t="shared" si="30"/>
        <v>504</v>
      </c>
      <c r="E549" s="185">
        <f t="shared" si="30"/>
        <v>4837</v>
      </c>
      <c r="F549" s="185">
        <f t="shared" si="30"/>
        <v>21656</v>
      </c>
      <c r="G549" s="185">
        <f t="shared" si="30"/>
        <v>1402</v>
      </c>
    </row>
    <row r="550" spans="1:7" s="162" customFormat="1" ht="3.95" customHeight="1">
      <c r="A550" s="181"/>
      <c r="B550" s="185"/>
      <c r="C550" s="185"/>
      <c r="D550" s="185"/>
      <c r="E550" s="185"/>
      <c r="F550" s="185"/>
      <c r="G550" s="185"/>
    </row>
    <row r="551" spans="1:7" s="162" customFormat="1" ht="9" customHeight="1">
      <c r="A551" s="176" t="s">
        <v>8</v>
      </c>
      <c r="B551" s="192">
        <f t="shared" ref="B551:B582" si="31">SUM(C551:G551)</f>
        <v>184</v>
      </c>
      <c r="C551" s="193">
        <v>7</v>
      </c>
      <c r="D551" s="193">
        <v>1</v>
      </c>
      <c r="E551" s="193">
        <v>26</v>
      </c>
      <c r="F551" s="193">
        <v>140</v>
      </c>
      <c r="G551" s="193">
        <v>10</v>
      </c>
    </row>
    <row r="552" spans="1:7" s="162" customFormat="1" ht="9" customHeight="1">
      <c r="A552" s="176" t="s">
        <v>9</v>
      </c>
      <c r="B552" s="192">
        <f t="shared" si="31"/>
        <v>249</v>
      </c>
      <c r="C552" s="193">
        <v>14</v>
      </c>
      <c r="D552" s="193">
        <v>16</v>
      </c>
      <c r="E552" s="193">
        <v>0</v>
      </c>
      <c r="F552" s="193">
        <v>207</v>
      </c>
      <c r="G552" s="193">
        <v>12</v>
      </c>
    </row>
    <row r="553" spans="1:7" s="162" customFormat="1" ht="9" customHeight="1">
      <c r="A553" s="176" t="s">
        <v>10</v>
      </c>
      <c r="B553" s="192">
        <f t="shared" si="31"/>
        <v>182</v>
      </c>
      <c r="C553" s="193">
        <v>7</v>
      </c>
      <c r="D553" s="193">
        <v>13</v>
      </c>
      <c r="E553" s="193">
        <v>6</v>
      </c>
      <c r="F553" s="193">
        <v>134</v>
      </c>
      <c r="G553" s="193">
        <v>22</v>
      </c>
    </row>
    <row r="554" spans="1:7" ht="9" customHeight="1">
      <c r="A554" s="173" t="s">
        <v>11</v>
      </c>
      <c r="B554" s="194">
        <f t="shared" si="31"/>
        <v>477</v>
      </c>
      <c r="C554" s="195">
        <v>8</v>
      </c>
      <c r="D554" s="195">
        <v>1</v>
      </c>
      <c r="E554" s="195">
        <v>32</v>
      </c>
      <c r="F554" s="195">
        <v>423</v>
      </c>
      <c r="G554" s="195">
        <v>13</v>
      </c>
    </row>
    <row r="555" spans="1:7" ht="9" customHeight="1">
      <c r="A555" s="176" t="s">
        <v>12</v>
      </c>
      <c r="B555" s="192">
        <f t="shared" si="31"/>
        <v>903</v>
      </c>
      <c r="C555" s="193">
        <v>8</v>
      </c>
      <c r="D555" s="193">
        <v>10</v>
      </c>
      <c r="E555" s="193">
        <v>19</v>
      </c>
      <c r="F555" s="193">
        <v>832</v>
      </c>
      <c r="G555" s="193">
        <v>34</v>
      </c>
    </row>
    <row r="556" spans="1:7" ht="9" customHeight="1">
      <c r="A556" s="176" t="s">
        <v>13</v>
      </c>
      <c r="B556" s="192">
        <f t="shared" si="31"/>
        <v>146</v>
      </c>
      <c r="C556" s="193">
        <v>4</v>
      </c>
      <c r="D556" s="196">
        <v>10</v>
      </c>
      <c r="E556" s="193">
        <v>12</v>
      </c>
      <c r="F556" s="193">
        <v>103</v>
      </c>
      <c r="G556" s="193">
        <v>17</v>
      </c>
    </row>
    <row r="557" spans="1:7" ht="9" customHeight="1">
      <c r="A557" s="176" t="s">
        <v>14</v>
      </c>
      <c r="B557" s="192">
        <f t="shared" si="31"/>
        <v>1825</v>
      </c>
      <c r="C557" s="193">
        <v>27</v>
      </c>
      <c r="D557" s="193">
        <v>27</v>
      </c>
      <c r="E557" s="193">
        <v>177</v>
      </c>
      <c r="F557" s="193">
        <v>1549</v>
      </c>
      <c r="G557" s="193">
        <v>45</v>
      </c>
    </row>
    <row r="558" spans="1:7" ht="9" customHeight="1">
      <c r="A558" s="173" t="s">
        <v>15</v>
      </c>
      <c r="B558" s="194">
        <f t="shared" si="31"/>
        <v>750</v>
      </c>
      <c r="C558" s="195">
        <v>19</v>
      </c>
      <c r="D558" s="195">
        <v>24</v>
      </c>
      <c r="E558" s="195">
        <v>160</v>
      </c>
      <c r="F558" s="195">
        <v>510</v>
      </c>
      <c r="G558" s="195">
        <v>37</v>
      </c>
    </row>
    <row r="559" spans="1:7" ht="9" customHeight="1">
      <c r="A559" s="176" t="s">
        <v>16</v>
      </c>
      <c r="B559" s="192">
        <f t="shared" si="31"/>
        <v>1325</v>
      </c>
      <c r="C559" s="193">
        <v>55</v>
      </c>
      <c r="D559" s="196">
        <v>0</v>
      </c>
      <c r="E559" s="193">
        <v>9</v>
      </c>
      <c r="F559" s="193">
        <v>1150</v>
      </c>
      <c r="G559" s="193">
        <v>111</v>
      </c>
    </row>
    <row r="560" spans="1:7" ht="9" customHeight="1">
      <c r="A560" s="176" t="s">
        <v>17</v>
      </c>
      <c r="B560" s="192">
        <f t="shared" si="31"/>
        <v>1021</v>
      </c>
      <c r="C560" s="193">
        <v>8</v>
      </c>
      <c r="D560" s="193">
        <v>27</v>
      </c>
      <c r="E560" s="193">
        <v>191</v>
      </c>
      <c r="F560" s="193">
        <v>757</v>
      </c>
      <c r="G560" s="193">
        <v>38</v>
      </c>
    </row>
    <row r="561" spans="1:7" ht="9" customHeight="1">
      <c r="A561" s="176" t="s">
        <v>18</v>
      </c>
      <c r="B561" s="192">
        <f t="shared" si="31"/>
        <v>395</v>
      </c>
      <c r="C561" s="193">
        <v>39</v>
      </c>
      <c r="D561" s="193">
        <v>11</v>
      </c>
      <c r="E561" s="193">
        <v>63</v>
      </c>
      <c r="F561" s="193">
        <v>232</v>
      </c>
      <c r="G561" s="193">
        <v>50</v>
      </c>
    </row>
    <row r="562" spans="1:7" ht="9" customHeight="1">
      <c r="A562" s="173" t="s">
        <v>19</v>
      </c>
      <c r="B562" s="194">
        <f t="shared" si="31"/>
        <v>1209</v>
      </c>
      <c r="C562" s="195">
        <v>21</v>
      </c>
      <c r="D562" s="195">
        <v>33</v>
      </c>
      <c r="E562" s="195">
        <v>342</v>
      </c>
      <c r="F562" s="195">
        <v>754</v>
      </c>
      <c r="G562" s="195">
        <v>59</v>
      </c>
    </row>
    <row r="563" spans="1:7" ht="9" customHeight="1">
      <c r="A563" s="176" t="s">
        <v>20</v>
      </c>
      <c r="B563" s="192">
        <f t="shared" si="31"/>
        <v>1229</v>
      </c>
      <c r="C563" s="193">
        <v>22</v>
      </c>
      <c r="D563" s="193">
        <v>4</v>
      </c>
      <c r="E563" s="193">
        <v>148</v>
      </c>
      <c r="F563" s="193">
        <v>1023</v>
      </c>
      <c r="G563" s="193">
        <v>32</v>
      </c>
    </row>
    <row r="564" spans="1:7" ht="9" customHeight="1">
      <c r="A564" s="176" t="s">
        <v>21</v>
      </c>
      <c r="B564" s="192">
        <f t="shared" si="31"/>
        <v>1535</v>
      </c>
      <c r="C564" s="193">
        <v>101</v>
      </c>
      <c r="D564" s="193">
        <v>38</v>
      </c>
      <c r="E564" s="193">
        <v>434</v>
      </c>
      <c r="F564" s="193">
        <v>842</v>
      </c>
      <c r="G564" s="193">
        <v>120</v>
      </c>
    </row>
    <row r="565" spans="1:7" ht="9" customHeight="1">
      <c r="A565" s="176" t="s">
        <v>22</v>
      </c>
      <c r="B565" s="192">
        <f t="shared" si="31"/>
        <v>1419</v>
      </c>
      <c r="C565" s="193">
        <v>77</v>
      </c>
      <c r="D565" s="193">
        <v>19</v>
      </c>
      <c r="E565" s="193">
        <v>84</v>
      </c>
      <c r="F565" s="193">
        <v>1117</v>
      </c>
      <c r="G565" s="193">
        <v>122</v>
      </c>
    </row>
    <row r="566" spans="1:7" ht="9" customHeight="1">
      <c r="A566" s="173" t="s">
        <v>23</v>
      </c>
      <c r="B566" s="194">
        <f t="shared" si="31"/>
        <v>1025</v>
      </c>
      <c r="C566" s="195">
        <v>40</v>
      </c>
      <c r="D566" s="195">
        <v>41</v>
      </c>
      <c r="E566" s="195">
        <v>312</v>
      </c>
      <c r="F566" s="195">
        <v>572</v>
      </c>
      <c r="G566" s="195">
        <v>60</v>
      </c>
    </row>
    <row r="567" spans="1:7" ht="9" customHeight="1">
      <c r="A567" s="176" t="s">
        <v>24</v>
      </c>
      <c r="B567" s="192">
        <f t="shared" si="31"/>
        <v>322</v>
      </c>
      <c r="C567" s="193">
        <v>19</v>
      </c>
      <c r="D567" s="196">
        <v>13</v>
      </c>
      <c r="E567" s="193">
        <v>25</v>
      </c>
      <c r="F567" s="193">
        <v>255</v>
      </c>
      <c r="G567" s="193">
        <v>10</v>
      </c>
    </row>
    <row r="568" spans="1:7" ht="9" customHeight="1">
      <c r="A568" s="176" t="s">
        <v>25</v>
      </c>
      <c r="B568" s="192">
        <f t="shared" si="31"/>
        <v>530</v>
      </c>
      <c r="C568" s="193">
        <v>21</v>
      </c>
      <c r="D568" s="193">
        <v>1</v>
      </c>
      <c r="E568" s="193">
        <v>256</v>
      </c>
      <c r="F568" s="193">
        <v>228</v>
      </c>
      <c r="G568" s="193">
        <v>24</v>
      </c>
    </row>
    <row r="569" spans="1:7" ht="9" customHeight="1">
      <c r="A569" s="176" t="s">
        <v>26</v>
      </c>
      <c r="B569" s="192">
        <f t="shared" si="31"/>
        <v>789</v>
      </c>
      <c r="C569" s="193">
        <v>21</v>
      </c>
      <c r="D569" s="193">
        <v>10</v>
      </c>
      <c r="E569" s="193">
        <v>22</v>
      </c>
      <c r="F569" s="193">
        <v>700</v>
      </c>
      <c r="G569" s="193">
        <v>36</v>
      </c>
    </row>
    <row r="570" spans="1:7" ht="9" customHeight="1">
      <c r="A570" s="173" t="s">
        <v>27</v>
      </c>
      <c r="B570" s="194">
        <f t="shared" si="31"/>
        <v>3889</v>
      </c>
      <c r="C570" s="195">
        <v>44</v>
      </c>
      <c r="D570" s="195">
        <v>25</v>
      </c>
      <c r="E570" s="195">
        <v>838</v>
      </c>
      <c r="F570" s="195">
        <v>2898</v>
      </c>
      <c r="G570" s="195">
        <v>84</v>
      </c>
    </row>
    <row r="571" spans="1:7" ht="9" customHeight="1">
      <c r="A571" s="176" t="s">
        <v>109</v>
      </c>
      <c r="B571" s="192">
        <f t="shared" si="31"/>
        <v>1003</v>
      </c>
      <c r="C571" s="193">
        <v>39</v>
      </c>
      <c r="D571" s="193">
        <v>1</v>
      </c>
      <c r="E571" s="193">
        <v>407</v>
      </c>
      <c r="F571" s="193">
        <v>502</v>
      </c>
      <c r="G571" s="193">
        <v>54</v>
      </c>
    </row>
    <row r="572" spans="1:7" ht="9" customHeight="1">
      <c r="A572" s="176" t="s">
        <v>29</v>
      </c>
      <c r="B572" s="192">
        <f t="shared" si="31"/>
        <v>87</v>
      </c>
      <c r="C572" s="193">
        <v>12</v>
      </c>
      <c r="D572" s="193">
        <v>1</v>
      </c>
      <c r="E572" s="193">
        <v>24</v>
      </c>
      <c r="F572" s="193">
        <v>23</v>
      </c>
      <c r="G572" s="193">
        <v>27</v>
      </c>
    </row>
    <row r="573" spans="1:7" ht="9" customHeight="1">
      <c r="A573" s="176" t="s">
        <v>30</v>
      </c>
      <c r="B573" s="192">
        <f t="shared" si="31"/>
        <v>749</v>
      </c>
      <c r="C573" s="193">
        <v>7</v>
      </c>
      <c r="D573" s="193">
        <v>7</v>
      </c>
      <c r="E573" s="193">
        <v>40</v>
      </c>
      <c r="F573" s="193">
        <v>682</v>
      </c>
      <c r="G573" s="193">
        <v>13</v>
      </c>
    </row>
    <row r="574" spans="1:7" ht="9" customHeight="1">
      <c r="A574" s="173" t="s">
        <v>31</v>
      </c>
      <c r="B574" s="194">
        <f t="shared" si="31"/>
        <v>981</v>
      </c>
      <c r="C574" s="195">
        <v>27</v>
      </c>
      <c r="D574" s="195">
        <v>6</v>
      </c>
      <c r="E574" s="195">
        <v>94</v>
      </c>
      <c r="F574" s="195">
        <v>827</v>
      </c>
      <c r="G574" s="195">
        <v>27</v>
      </c>
    </row>
    <row r="575" spans="1:7" ht="9" customHeight="1">
      <c r="A575" s="176" t="s">
        <v>32</v>
      </c>
      <c r="B575" s="192">
        <f t="shared" si="31"/>
        <v>696</v>
      </c>
      <c r="C575" s="193">
        <v>7</v>
      </c>
      <c r="D575" s="193">
        <v>38</v>
      </c>
      <c r="E575" s="193">
        <v>58</v>
      </c>
      <c r="F575" s="193">
        <v>559</v>
      </c>
      <c r="G575" s="193">
        <v>34</v>
      </c>
    </row>
    <row r="576" spans="1:7" ht="9" customHeight="1">
      <c r="A576" s="176" t="s">
        <v>33</v>
      </c>
      <c r="B576" s="192">
        <f t="shared" si="31"/>
        <v>444</v>
      </c>
      <c r="C576" s="193">
        <v>20</v>
      </c>
      <c r="D576" s="193">
        <v>32</v>
      </c>
      <c r="E576" s="193">
        <v>53</v>
      </c>
      <c r="F576" s="193">
        <v>292</v>
      </c>
      <c r="G576" s="193">
        <v>47</v>
      </c>
    </row>
    <row r="577" spans="1:7" ht="9" customHeight="1">
      <c r="A577" s="176" t="s">
        <v>34</v>
      </c>
      <c r="B577" s="192">
        <f t="shared" si="31"/>
        <v>1101</v>
      </c>
      <c r="C577" s="193">
        <v>8</v>
      </c>
      <c r="D577" s="193">
        <v>10</v>
      </c>
      <c r="E577" s="193">
        <v>4</v>
      </c>
      <c r="F577" s="193">
        <v>1050</v>
      </c>
      <c r="G577" s="193">
        <v>29</v>
      </c>
    </row>
    <row r="578" spans="1:7" ht="9" customHeight="1">
      <c r="A578" s="173" t="s">
        <v>35</v>
      </c>
      <c r="B578" s="194">
        <f t="shared" si="31"/>
        <v>335</v>
      </c>
      <c r="C578" s="195">
        <v>12</v>
      </c>
      <c r="D578" s="195">
        <v>13</v>
      </c>
      <c r="E578" s="195">
        <v>47</v>
      </c>
      <c r="F578" s="195">
        <v>229</v>
      </c>
      <c r="G578" s="195">
        <v>34</v>
      </c>
    </row>
    <row r="579" spans="1:7" ht="9" customHeight="1">
      <c r="A579" s="176" t="s">
        <v>36</v>
      </c>
      <c r="B579" s="192">
        <f t="shared" si="31"/>
        <v>143</v>
      </c>
      <c r="C579" s="193">
        <v>11</v>
      </c>
      <c r="D579" s="193">
        <v>3</v>
      </c>
      <c r="E579" s="193">
        <v>101</v>
      </c>
      <c r="F579" s="193">
        <v>12</v>
      </c>
      <c r="G579" s="193">
        <v>16</v>
      </c>
    </row>
    <row r="580" spans="1:7" ht="9" customHeight="1">
      <c r="A580" s="176" t="s">
        <v>37</v>
      </c>
      <c r="B580" s="192">
        <f t="shared" si="31"/>
        <v>2672</v>
      </c>
      <c r="C580" s="193">
        <v>69</v>
      </c>
      <c r="D580" s="193">
        <v>39</v>
      </c>
      <c r="E580" s="193">
        <v>531</v>
      </c>
      <c r="F580" s="193">
        <v>1901</v>
      </c>
      <c r="G580" s="193">
        <v>132</v>
      </c>
    </row>
    <row r="581" spans="1:7" ht="9" customHeight="1">
      <c r="A581" s="176" t="s">
        <v>38</v>
      </c>
      <c r="B581" s="192">
        <f t="shared" si="31"/>
        <v>739</v>
      </c>
      <c r="C581" s="193">
        <v>16</v>
      </c>
      <c r="D581" s="193">
        <v>10</v>
      </c>
      <c r="E581" s="193">
        <v>127</v>
      </c>
      <c r="F581" s="193">
        <v>561</v>
      </c>
      <c r="G581" s="193">
        <v>25</v>
      </c>
    </row>
    <row r="582" spans="1:7" ht="9" customHeight="1">
      <c r="A582" s="173" t="s">
        <v>39</v>
      </c>
      <c r="B582" s="194">
        <f t="shared" si="31"/>
        <v>851</v>
      </c>
      <c r="C582" s="195">
        <v>16</v>
      </c>
      <c r="D582" s="195">
        <v>20</v>
      </c>
      <c r="E582" s="195">
        <v>195</v>
      </c>
      <c r="F582" s="195">
        <v>592</v>
      </c>
      <c r="G582" s="195">
        <v>28</v>
      </c>
    </row>
    <row r="583" spans="1:7" ht="9" customHeight="1">
      <c r="A583" s="181"/>
      <c r="B583" s="185"/>
      <c r="C583" s="185"/>
      <c r="D583" s="185"/>
      <c r="E583" s="185"/>
      <c r="F583" s="185"/>
      <c r="G583" s="185"/>
    </row>
    <row r="584" spans="1:7" ht="9" customHeight="1">
      <c r="A584" s="166">
        <v>2011</v>
      </c>
      <c r="B584" s="185"/>
      <c r="C584" s="185"/>
      <c r="D584" s="185"/>
      <c r="E584" s="185"/>
      <c r="F584" s="185"/>
      <c r="G584" s="185"/>
    </row>
    <row r="585" spans="1:7" ht="9" customHeight="1">
      <c r="A585" s="181" t="s">
        <v>7</v>
      </c>
      <c r="B585" s="185">
        <f t="shared" ref="B585:G585" si="32">SUM(B587:B618)</f>
        <v>29225</v>
      </c>
      <c r="C585" s="185">
        <f t="shared" si="32"/>
        <v>797</v>
      </c>
      <c r="D585" s="185">
        <f t="shared" si="32"/>
        <v>500</v>
      </c>
      <c r="E585" s="185">
        <f t="shared" si="32"/>
        <v>4859</v>
      </c>
      <c r="F585" s="185">
        <f t="shared" si="32"/>
        <v>21676</v>
      </c>
      <c r="G585" s="185">
        <f t="shared" si="32"/>
        <v>1393</v>
      </c>
    </row>
    <row r="586" spans="1:7" ht="3.95" customHeight="1">
      <c r="A586" s="181"/>
      <c r="B586" s="185"/>
      <c r="C586" s="185"/>
      <c r="D586" s="185"/>
      <c r="E586" s="185"/>
      <c r="F586" s="185"/>
      <c r="G586" s="185"/>
    </row>
    <row r="587" spans="1:7" ht="9" customHeight="1">
      <c r="A587" s="176" t="s">
        <v>8</v>
      </c>
      <c r="B587" s="192">
        <f t="shared" ref="B587:B618" si="33">SUM(C587:G587)</f>
        <v>189</v>
      </c>
      <c r="C587" s="193">
        <v>7</v>
      </c>
      <c r="D587" s="193">
        <v>0</v>
      </c>
      <c r="E587" s="193">
        <v>26</v>
      </c>
      <c r="F587" s="193">
        <v>146</v>
      </c>
      <c r="G587" s="193">
        <v>10</v>
      </c>
    </row>
    <row r="588" spans="1:7" ht="9" customHeight="1">
      <c r="A588" s="176" t="s">
        <v>9</v>
      </c>
      <c r="B588" s="192">
        <f t="shared" si="33"/>
        <v>240</v>
      </c>
      <c r="C588" s="193">
        <v>12</v>
      </c>
      <c r="D588" s="193">
        <v>15</v>
      </c>
      <c r="E588" s="193">
        <v>0</v>
      </c>
      <c r="F588" s="193">
        <v>201</v>
      </c>
      <c r="G588" s="193">
        <v>12</v>
      </c>
    </row>
    <row r="589" spans="1:7" ht="9" customHeight="1">
      <c r="A589" s="176" t="s">
        <v>10</v>
      </c>
      <c r="B589" s="192">
        <f t="shared" si="33"/>
        <v>184</v>
      </c>
      <c r="C589" s="193">
        <v>7</v>
      </c>
      <c r="D589" s="193">
        <v>13</v>
      </c>
      <c r="E589" s="193">
        <v>6</v>
      </c>
      <c r="F589" s="193">
        <v>136</v>
      </c>
      <c r="G589" s="193">
        <v>22</v>
      </c>
    </row>
    <row r="590" spans="1:7" ht="9" customHeight="1">
      <c r="A590" s="173" t="s">
        <v>11</v>
      </c>
      <c r="B590" s="194">
        <f t="shared" si="33"/>
        <v>485</v>
      </c>
      <c r="C590" s="195">
        <v>7</v>
      </c>
      <c r="D590" s="195">
        <v>1</v>
      </c>
      <c r="E590" s="195">
        <v>44</v>
      </c>
      <c r="F590" s="195">
        <v>422</v>
      </c>
      <c r="G590" s="195">
        <v>11</v>
      </c>
    </row>
    <row r="591" spans="1:7" ht="9" customHeight="1">
      <c r="A591" s="176" t="s">
        <v>12</v>
      </c>
      <c r="B591" s="192">
        <f t="shared" si="33"/>
        <v>900</v>
      </c>
      <c r="C591" s="193">
        <v>8</v>
      </c>
      <c r="D591" s="193">
        <v>10</v>
      </c>
      <c r="E591" s="193">
        <v>19</v>
      </c>
      <c r="F591" s="193">
        <v>830</v>
      </c>
      <c r="G591" s="193">
        <v>33</v>
      </c>
    </row>
    <row r="592" spans="1:7" ht="9" customHeight="1">
      <c r="A592" s="176" t="s">
        <v>13</v>
      </c>
      <c r="B592" s="192">
        <f t="shared" si="33"/>
        <v>143</v>
      </c>
      <c r="C592" s="193">
        <v>5</v>
      </c>
      <c r="D592" s="196">
        <v>9</v>
      </c>
      <c r="E592" s="193">
        <v>12</v>
      </c>
      <c r="F592" s="193">
        <v>103</v>
      </c>
      <c r="G592" s="193">
        <v>14</v>
      </c>
    </row>
    <row r="593" spans="1:7" ht="9" customHeight="1">
      <c r="A593" s="176" t="s">
        <v>14</v>
      </c>
      <c r="B593" s="192">
        <f t="shared" si="33"/>
        <v>1818</v>
      </c>
      <c r="C593" s="193">
        <v>27</v>
      </c>
      <c r="D593" s="193">
        <v>26</v>
      </c>
      <c r="E593" s="193">
        <v>177</v>
      </c>
      <c r="F593" s="193">
        <v>1543</v>
      </c>
      <c r="G593" s="193">
        <v>45</v>
      </c>
    </row>
    <row r="594" spans="1:7" ht="9" customHeight="1">
      <c r="A594" s="173" t="s">
        <v>15</v>
      </c>
      <c r="B594" s="194">
        <f t="shared" si="33"/>
        <v>749</v>
      </c>
      <c r="C594" s="195">
        <v>18</v>
      </c>
      <c r="D594" s="195">
        <v>25</v>
      </c>
      <c r="E594" s="195">
        <v>160</v>
      </c>
      <c r="F594" s="195">
        <v>509</v>
      </c>
      <c r="G594" s="195">
        <v>37</v>
      </c>
    </row>
    <row r="595" spans="1:7" ht="9" customHeight="1">
      <c r="A595" s="176" t="s">
        <v>16</v>
      </c>
      <c r="B595" s="192">
        <f t="shared" si="33"/>
        <v>1349</v>
      </c>
      <c r="C595" s="193">
        <v>54</v>
      </c>
      <c r="D595" s="196">
        <v>0</v>
      </c>
      <c r="E595" s="193">
        <v>9</v>
      </c>
      <c r="F595" s="193">
        <v>1175</v>
      </c>
      <c r="G595" s="193">
        <v>111</v>
      </c>
    </row>
    <row r="596" spans="1:7" ht="9" customHeight="1">
      <c r="A596" s="176" t="s">
        <v>17</v>
      </c>
      <c r="B596" s="192">
        <f t="shared" si="33"/>
        <v>1013</v>
      </c>
      <c r="C596" s="193">
        <v>8</v>
      </c>
      <c r="D596" s="193">
        <v>27</v>
      </c>
      <c r="E596" s="193">
        <v>191</v>
      </c>
      <c r="F596" s="193">
        <v>749</v>
      </c>
      <c r="G596" s="193">
        <v>38</v>
      </c>
    </row>
    <row r="597" spans="1:7" ht="9" customHeight="1">
      <c r="A597" s="176" t="s">
        <v>18</v>
      </c>
      <c r="B597" s="192">
        <f t="shared" si="33"/>
        <v>394</v>
      </c>
      <c r="C597" s="193">
        <v>39</v>
      </c>
      <c r="D597" s="193">
        <v>11</v>
      </c>
      <c r="E597" s="193">
        <v>63</v>
      </c>
      <c r="F597" s="193">
        <v>232</v>
      </c>
      <c r="G597" s="193">
        <v>49</v>
      </c>
    </row>
    <row r="598" spans="1:7" ht="9" customHeight="1">
      <c r="A598" s="173" t="s">
        <v>19</v>
      </c>
      <c r="B598" s="194">
        <f t="shared" si="33"/>
        <v>1205</v>
      </c>
      <c r="C598" s="195">
        <v>21</v>
      </c>
      <c r="D598" s="195">
        <v>32</v>
      </c>
      <c r="E598" s="195">
        <v>342</v>
      </c>
      <c r="F598" s="195">
        <v>751</v>
      </c>
      <c r="G598" s="195">
        <v>59</v>
      </c>
    </row>
    <row r="599" spans="1:7" ht="9" customHeight="1">
      <c r="A599" s="176" t="s">
        <v>20</v>
      </c>
      <c r="B599" s="192">
        <f t="shared" si="33"/>
        <v>1224</v>
      </c>
      <c r="C599" s="193">
        <v>22</v>
      </c>
      <c r="D599" s="193">
        <v>4</v>
      </c>
      <c r="E599" s="193">
        <v>148</v>
      </c>
      <c r="F599" s="193">
        <v>1018</v>
      </c>
      <c r="G599" s="193">
        <v>32</v>
      </c>
    </row>
    <row r="600" spans="1:7" ht="9" customHeight="1">
      <c r="A600" s="176" t="s">
        <v>21</v>
      </c>
      <c r="B600" s="192">
        <f t="shared" si="33"/>
        <v>1534</v>
      </c>
      <c r="C600" s="193">
        <v>101</v>
      </c>
      <c r="D600" s="193">
        <v>37</v>
      </c>
      <c r="E600" s="193">
        <v>434</v>
      </c>
      <c r="F600" s="193">
        <v>841</v>
      </c>
      <c r="G600" s="193">
        <v>121</v>
      </c>
    </row>
    <row r="601" spans="1:7" ht="9" customHeight="1">
      <c r="A601" s="176" t="s">
        <v>22</v>
      </c>
      <c r="B601" s="192">
        <f t="shared" si="33"/>
        <v>1427</v>
      </c>
      <c r="C601" s="193">
        <v>76</v>
      </c>
      <c r="D601" s="193">
        <v>19</v>
      </c>
      <c r="E601" s="193">
        <v>84</v>
      </c>
      <c r="F601" s="193">
        <v>1127</v>
      </c>
      <c r="G601" s="193">
        <v>121</v>
      </c>
    </row>
    <row r="602" spans="1:7" ht="9" customHeight="1">
      <c r="A602" s="173" t="s">
        <v>23</v>
      </c>
      <c r="B602" s="194">
        <f t="shared" si="33"/>
        <v>1027</v>
      </c>
      <c r="C602" s="195">
        <v>39</v>
      </c>
      <c r="D602" s="195">
        <v>42</v>
      </c>
      <c r="E602" s="195">
        <v>316</v>
      </c>
      <c r="F602" s="195">
        <v>570</v>
      </c>
      <c r="G602" s="195">
        <v>60</v>
      </c>
    </row>
    <row r="603" spans="1:7" ht="9" customHeight="1">
      <c r="A603" s="176" t="s">
        <v>24</v>
      </c>
      <c r="B603" s="192">
        <f t="shared" si="33"/>
        <v>322</v>
      </c>
      <c r="C603" s="193">
        <v>19</v>
      </c>
      <c r="D603" s="196">
        <v>13</v>
      </c>
      <c r="E603" s="193">
        <v>25</v>
      </c>
      <c r="F603" s="193">
        <v>255</v>
      </c>
      <c r="G603" s="193">
        <v>10</v>
      </c>
    </row>
    <row r="604" spans="1:7" ht="9" customHeight="1">
      <c r="A604" s="176" t="s">
        <v>25</v>
      </c>
      <c r="B604" s="192">
        <f t="shared" si="33"/>
        <v>531</v>
      </c>
      <c r="C604" s="193">
        <v>21</v>
      </c>
      <c r="D604" s="193">
        <v>1</v>
      </c>
      <c r="E604" s="193">
        <v>256</v>
      </c>
      <c r="F604" s="193">
        <v>229</v>
      </c>
      <c r="G604" s="193">
        <v>24</v>
      </c>
    </row>
    <row r="605" spans="1:7" ht="9" customHeight="1">
      <c r="A605" s="176" t="s">
        <v>26</v>
      </c>
      <c r="B605" s="192">
        <f t="shared" si="33"/>
        <v>787</v>
      </c>
      <c r="C605" s="193">
        <v>21</v>
      </c>
      <c r="D605" s="193">
        <v>9</v>
      </c>
      <c r="E605" s="193">
        <v>22</v>
      </c>
      <c r="F605" s="193">
        <v>700</v>
      </c>
      <c r="G605" s="193">
        <v>35</v>
      </c>
    </row>
    <row r="606" spans="1:7" ht="9" customHeight="1">
      <c r="A606" s="173" t="s">
        <v>27</v>
      </c>
      <c r="B606" s="194">
        <f t="shared" si="33"/>
        <v>3894</v>
      </c>
      <c r="C606" s="195">
        <v>41</v>
      </c>
      <c r="D606" s="195">
        <v>29</v>
      </c>
      <c r="E606" s="195">
        <v>842</v>
      </c>
      <c r="F606" s="195">
        <v>2899</v>
      </c>
      <c r="G606" s="195">
        <v>83</v>
      </c>
    </row>
    <row r="607" spans="1:7" ht="9" customHeight="1">
      <c r="A607" s="176" t="s">
        <v>109</v>
      </c>
      <c r="B607" s="192">
        <f t="shared" si="33"/>
        <v>1001</v>
      </c>
      <c r="C607" s="193">
        <v>39</v>
      </c>
      <c r="D607" s="193">
        <v>1</v>
      </c>
      <c r="E607" s="193">
        <v>407</v>
      </c>
      <c r="F607" s="193">
        <v>500</v>
      </c>
      <c r="G607" s="193">
        <v>54</v>
      </c>
    </row>
    <row r="608" spans="1:7" ht="9" customHeight="1">
      <c r="A608" s="176" t="s">
        <v>29</v>
      </c>
      <c r="B608" s="192">
        <f t="shared" si="33"/>
        <v>104</v>
      </c>
      <c r="C608" s="193">
        <v>12</v>
      </c>
      <c r="D608" s="193">
        <v>1</v>
      </c>
      <c r="E608" s="193">
        <v>24</v>
      </c>
      <c r="F608" s="193">
        <v>39</v>
      </c>
      <c r="G608" s="193">
        <v>28</v>
      </c>
    </row>
    <row r="609" spans="1:10" ht="9" customHeight="1">
      <c r="A609" s="176" t="s">
        <v>30</v>
      </c>
      <c r="B609" s="192">
        <f t="shared" si="33"/>
        <v>690</v>
      </c>
      <c r="C609" s="193">
        <v>7</v>
      </c>
      <c r="D609" s="193">
        <v>7</v>
      </c>
      <c r="E609" s="193">
        <v>40</v>
      </c>
      <c r="F609" s="193">
        <v>623</v>
      </c>
      <c r="G609" s="193">
        <v>13</v>
      </c>
    </row>
    <row r="610" spans="1:10" ht="9" customHeight="1">
      <c r="A610" s="173" t="s">
        <v>31</v>
      </c>
      <c r="B610" s="194">
        <f t="shared" si="33"/>
        <v>980</v>
      </c>
      <c r="C610" s="195">
        <v>28</v>
      </c>
      <c r="D610" s="195">
        <v>5</v>
      </c>
      <c r="E610" s="195">
        <v>94</v>
      </c>
      <c r="F610" s="195">
        <v>827</v>
      </c>
      <c r="G610" s="195">
        <v>26</v>
      </c>
    </row>
    <row r="611" spans="1:10" ht="9" customHeight="1">
      <c r="A611" s="176" t="s">
        <v>32</v>
      </c>
      <c r="B611" s="192">
        <f t="shared" si="33"/>
        <v>694</v>
      </c>
      <c r="C611" s="193">
        <v>7</v>
      </c>
      <c r="D611" s="193">
        <v>38</v>
      </c>
      <c r="E611" s="193">
        <v>58</v>
      </c>
      <c r="F611" s="193">
        <v>556</v>
      </c>
      <c r="G611" s="193">
        <v>35</v>
      </c>
    </row>
    <row r="612" spans="1:10" ht="9" customHeight="1">
      <c r="A612" s="176" t="s">
        <v>33</v>
      </c>
      <c r="B612" s="192">
        <f t="shared" si="33"/>
        <v>439</v>
      </c>
      <c r="C612" s="193">
        <v>20</v>
      </c>
      <c r="D612" s="193">
        <v>32</v>
      </c>
      <c r="E612" s="193">
        <v>53</v>
      </c>
      <c r="F612" s="193">
        <v>288</v>
      </c>
      <c r="G612" s="193">
        <v>46</v>
      </c>
    </row>
    <row r="613" spans="1:10" ht="9" customHeight="1">
      <c r="A613" s="176" t="s">
        <v>34</v>
      </c>
      <c r="B613" s="192">
        <f t="shared" si="33"/>
        <v>1100</v>
      </c>
      <c r="C613" s="193">
        <v>8</v>
      </c>
      <c r="D613" s="193">
        <v>10</v>
      </c>
      <c r="E613" s="193">
        <v>4</v>
      </c>
      <c r="F613" s="193">
        <v>1049</v>
      </c>
      <c r="G613" s="193">
        <v>29</v>
      </c>
    </row>
    <row r="614" spans="1:10" ht="9" customHeight="1">
      <c r="A614" s="173" t="s">
        <v>35</v>
      </c>
      <c r="B614" s="194">
        <f t="shared" si="33"/>
        <v>398</v>
      </c>
      <c r="C614" s="195">
        <v>12</v>
      </c>
      <c r="D614" s="195">
        <v>13</v>
      </c>
      <c r="E614" s="195">
        <v>47</v>
      </c>
      <c r="F614" s="195">
        <v>292</v>
      </c>
      <c r="G614" s="195">
        <v>34</v>
      </c>
    </row>
    <row r="615" spans="1:10" ht="9" customHeight="1">
      <c r="A615" s="176" t="s">
        <v>36</v>
      </c>
      <c r="B615" s="192">
        <f t="shared" si="33"/>
        <v>143</v>
      </c>
      <c r="C615" s="193">
        <v>11</v>
      </c>
      <c r="D615" s="193">
        <v>3</v>
      </c>
      <c r="E615" s="193">
        <v>101</v>
      </c>
      <c r="F615" s="193">
        <v>12</v>
      </c>
      <c r="G615" s="193">
        <v>16</v>
      </c>
    </row>
    <row r="616" spans="1:10" ht="9" customHeight="1">
      <c r="A616" s="176" t="s">
        <v>37</v>
      </c>
      <c r="B616" s="192">
        <f t="shared" si="33"/>
        <v>2668</v>
      </c>
      <c r="C616" s="193">
        <v>68</v>
      </c>
      <c r="D616" s="193">
        <v>37</v>
      </c>
      <c r="E616" s="193">
        <v>533</v>
      </c>
      <c r="F616" s="193">
        <v>1900</v>
      </c>
      <c r="G616" s="193">
        <v>130</v>
      </c>
    </row>
    <row r="617" spans="1:10" ht="9" customHeight="1">
      <c r="A617" s="176" t="s">
        <v>38</v>
      </c>
      <c r="B617" s="192">
        <f t="shared" si="33"/>
        <v>742</v>
      </c>
      <c r="C617" s="193">
        <v>16</v>
      </c>
      <c r="D617" s="193">
        <v>10</v>
      </c>
      <c r="E617" s="193">
        <v>127</v>
      </c>
      <c r="F617" s="193">
        <v>562</v>
      </c>
      <c r="G617" s="193">
        <v>27</v>
      </c>
    </row>
    <row r="618" spans="1:10" ht="9" customHeight="1">
      <c r="A618" s="173" t="s">
        <v>39</v>
      </c>
      <c r="B618" s="194">
        <f t="shared" si="33"/>
        <v>851</v>
      </c>
      <c r="C618" s="195">
        <v>16</v>
      </c>
      <c r="D618" s="195">
        <v>20</v>
      </c>
      <c r="E618" s="195">
        <v>195</v>
      </c>
      <c r="F618" s="195">
        <v>592</v>
      </c>
      <c r="G618" s="195">
        <v>28</v>
      </c>
    </row>
    <row r="619" spans="1:10" ht="9.6" customHeight="1">
      <c r="B619" s="185"/>
      <c r="C619" s="185"/>
      <c r="D619" s="185"/>
      <c r="E619" s="185"/>
      <c r="F619" s="185"/>
      <c r="G619" s="185"/>
      <c r="H619" s="197"/>
    </row>
    <row r="620" spans="1:10" ht="9.6" customHeight="1">
      <c r="A620" s="166">
        <v>2012</v>
      </c>
      <c r="B620" s="185"/>
      <c r="C620" s="185"/>
      <c r="D620" s="185"/>
      <c r="E620" s="185"/>
      <c r="F620" s="185"/>
      <c r="G620" s="185"/>
      <c r="H620" s="197"/>
    </row>
    <row r="621" spans="1:10" s="162" customFormat="1" ht="9.6" customHeight="1">
      <c r="A621" s="181" t="s">
        <v>7</v>
      </c>
      <c r="B621" s="185">
        <f t="shared" ref="B621:G621" si="34">SUM(B623:B654)</f>
        <v>27674</v>
      </c>
      <c r="C621" s="185">
        <f t="shared" si="34"/>
        <v>789</v>
      </c>
      <c r="D621" s="185">
        <f t="shared" si="34"/>
        <v>510</v>
      </c>
      <c r="E621" s="185">
        <f t="shared" si="34"/>
        <v>4989</v>
      </c>
      <c r="F621" s="185">
        <f t="shared" si="34"/>
        <v>19985</v>
      </c>
      <c r="G621" s="185">
        <f t="shared" si="34"/>
        <v>1401</v>
      </c>
      <c r="H621" s="198"/>
    </row>
    <row r="622" spans="1:10" s="162" customFormat="1" ht="3.95" customHeight="1">
      <c r="A622" s="181"/>
      <c r="B622" s="185"/>
      <c r="C622" s="185"/>
      <c r="D622" s="185"/>
      <c r="E622" s="185"/>
      <c r="F622" s="185"/>
      <c r="G622" s="185"/>
      <c r="H622" s="198"/>
    </row>
    <row r="623" spans="1:10" s="162" customFormat="1" ht="9" customHeight="1">
      <c r="A623" s="176" t="s">
        <v>8</v>
      </c>
      <c r="B623" s="192">
        <f t="shared" ref="B623:B654" si="35">SUM(C623:G623)</f>
        <v>196</v>
      </c>
      <c r="C623" s="193">
        <v>7</v>
      </c>
      <c r="D623" s="193">
        <v>0</v>
      </c>
      <c r="E623" s="193">
        <v>30</v>
      </c>
      <c r="F623" s="193">
        <v>149</v>
      </c>
      <c r="G623" s="193">
        <v>10</v>
      </c>
      <c r="H623" s="198"/>
      <c r="J623" s="199"/>
    </row>
    <row r="624" spans="1:10" s="162" customFormat="1" ht="9" customHeight="1">
      <c r="A624" s="176" t="s">
        <v>9</v>
      </c>
      <c r="B624" s="192">
        <f t="shared" si="35"/>
        <v>239</v>
      </c>
      <c r="C624" s="193">
        <v>12</v>
      </c>
      <c r="D624" s="193">
        <v>14</v>
      </c>
      <c r="E624" s="193">
        <v>0</v>
      </c>
      <c r="F624" s="193">
        <v>201</v>
      </c>
      <c r="G624" s="193">
        <v>12</v>
      </c>
      <c r="H624" s="198"/>
      <c r="J624" s="199"/>
    </row>
    <row r="625" spans="1:10" s="162" customFormat="1" ht="9" customHeight="1">
      <c r="A625" s="176" t="s">
        <v>10</v>
      </c>
      <c r="B625" s="192">
        <f t="shared" si="35"/>
        <v>184</v>
      </c>
      <c r="C625" s="193">
        <v>7</v>
      </c>
      <c r="D625" s="193">
        <v>13</v>
      </c>
      <c r="E625" s="193">
        <v>6</v>
      </c>
      <c r="F625" s="193">
        <v>136</v>
      </c>
      <c r="G625" s="193">
        <v>22</v>
      </c>
      <c r="H625" s="198"/>
      <c r="J625" s="199"/>
    </row>
    <row r="626" spans="1:10" ht="9" customHeight="1">
      <c r="A626" s="173" t="s">
        <v>11</v>
      </c>
      <c r="B626" s="194">
        <f t="shared" si="35"/>
        <v>463</v>
      </c>
      <c r="C626" s="195">
        <v>6</v>
      </c>
      <c r="D626" s="195">
        <v>1</v>
      </c>
      <c r="E626" s="195">
        <v>47</v>
      </c>
      <c r="F626" s="195">
        <v>397</v>
      </c>
      <c r="G626" s="195">
        <v>12</v>
      </c>
      <c r="H626" s="197"/>
      <c r="J626" s="199"/>
    </row>
    <row r="627" spans="1:10" ht="9" customHeight="1">
      <c r="A627" s="176" t="s">
        <v>12</v>
      </c>
      <c r="B627" s="192">
        <f t="shared" si="35"/>
        <v>900</v>
      </c>
      <c r="C627" s="193">
        <v>8</v>
      </c>
      <c r="D627" s="193">
        <v>10</v>
      </c>
      <c r="E627" s="193">
        <v>19</v>
      </c>
      <c r="F627" s="193">
        <v>830</v>
      </c>
      <c r="G627" s="193">
        <v>33</v>
      </c>
      <c r="H627" s="197"/>
      <c r="J627" s="199"/>
    </row>
    <row r="628" spans="1:10" ht="9" customHeight="1">
      <c r="A628" s="176" t="s">
        <v>13</v>
      </c>
      <c r="B628" s="192">
        <f t="shared" si="35"/>
        <v>127</v>
      </c>
      <c r="C628" s="193">
        <v>5</v>
      </c>
      <c r="D628" s="196">
        <v>9</v>
      </c>
      <c r="E628" s="193">
        <v>3</v>
      </c>
      <c r="F628" s="193">
        <v>95</v>
      </c>
      <c r="G628" s="193">
        <v>15</v>
      </c>
      <c r="H628" s="197"/>
      <c r="J628" s="199"/>
    </row>
    <row r="629" spans="1:10" ht="9" customHeight="1">
      <c r="A629" s="176" t="s">
        <v>14</v>
      </c>
      <c r="B629" s="192">
        <f t="shared" si="35"/>
        <v>1818</v>
      </c>
      <c r="C629" s="193">
        <v>27</v>
      </c>
      <c r="D629" s="193">
        <v>27</v>
      </c>
      <c r="E629" s="193">
        <v>175</v>
      </c>
      <c r="F629" s="193">
        <v>1544</v>
      </c>
      <c r="G629" s="193">
        <v>45</v>
      </c>
      <c r="H629" s="197"/>
      <c r="J629" s="199"/>
    </row>
    <row r="630" spans="1:10" ht="9" customHeight="1">
      <c r="A630" s="173" t="s">
        <v>15</v>
      </c>
      <c r="B630" s="194">
        <f t="shared" si="35"/>
        <v>760</v>
      </c>
      <c r="C630" s="195">
        <v>18</v>
      </c>
      <c r="D630" s="195">
        <v>25</v>
      </c>
      <c r="E630" s="195">
        <v>171</v>
      </c>
      <c r="F630" s="195">
        <v>509</v>
      </c>
      <c r="G630" s="195">
        <v>37</v>
      </c>
      <c r="H630" s="197"/>
      <c r="J630" s="199"/>
    </row>
    <row r="631" spans="1:10" ht="9" customHeight="1">
      <c r="A631" s="176" t="s">
        <v>16</v>
      </c>
      <c r="B631" s="192">
        <f t="shared" si="35"/>
        <v>645</v>
      </c>
      <c r="C631" s="193">
        <v>54</v>
      </c>
      <c r="D631" s="196">
        <v>0</v>
      </c>
      <c r="E631" s="193">
        <v>4</v>
      </c>
      <c r="F631" s="193">
        <v>478</v>
      </c>
      <c r="G631" s="193">
        <v>109</v>
      </c>
      <c r="H631" s="197"/>
      <c r="J631" s="199"/>
    </row>
    <row r="632" spans="1:10" ht="9" customHeight="1">
      <c r="A632" s="176" t="s">
        <v>17</v>
      </c>
      <c r="B632" s="192">
        <f t="shared" si="35"/>
        <v>1014</v>
      </c>
      <c r="C632" s="193">
        <v>8</v>
      </c>
      <c r="D632" s="193">
        <v>27</v>
      </c>
      <c r="E632" s="193">
        <v>192</v>
      </c>
      <c r="F632" s="193">
        <v>749</v>
      </c>
      <c r="G632" s="193">
        <v>38</v>
      </c>
      <c r="H632" s="197"/>
      <c r="J632" s="199"/>
    </row>
    <row r="633" spans="1:10" ht="9" customHeight="1">
      <c r="A633" s="176" t="s">
        <v>18</v>
      </c>
      <c r="B633" s="192">
        <f t="shared" si="35"/>
        <v>406</v>
      </c>
      <c r="C633" s="193">
        <v>39</v>
      </c>
      <c r="D633" s="193">
        <v>15</v>
      </c>
      <c r="E633" s="193">
        <v>62</v>
      </c>
      <c r="F633" s="193">
        <v>241</v>
      </c>
      <c r="G633" s="193">
        <v>49</v>
      </c>
      <c r="H633" s="197"/>
      <c r="J633" s="199"/>
    </row>
    <row r="634" spans="1:10" ht="9" customHeight="1">
      <c r="A634" s="173" t="s">
        <v>19</v>
      </c>
      <c r="B634" s="194">
        <f t="shared" si="35"/>
        <v>1204</v>
      </c>
      <c r="C634" s="195">
        <v>21</v>
      </c>
      <c r="D634" s="195">
        <v>32</v>
      </c>
      <c r="E634" s="195">
        <v>343</v>
      </c>
      <c r="F634" s="195">
        <v>751</v>
      </c>
      <c r="G634" s="195">
        <v>57</v>
      </c>
      <c r="H634" s="197"/>
      <c r="J634" s="199"/>
    </row>
    <row r="635" spans="1:10" ht="9" customHeight="1">
      <c r="A635" s="176" t="s">
        <v>20</v>
      </c>
      <c r="B635" s="192">
        <f t="shared" si="35"/>
        <v>1224</v>
      </c>
      <c r="C635" s="193">
        <v>22</v>
      </c>
      <c r="D635" s="193">
        <v>4</v>
      </c>
      <c r="E635" s="193">
        <v>148</v>
      </c>
      <c r="F635" s="193">
        <v>1018</v>
      </c>
      <c r="G635" s="193">
        <v>32</v>
      </c>
      <c r="H635" s="197"/>
      <c r="J635" s="199"/>
    </row>
    <row r="636" spans="1:10" ht="9" customHeight="1">
      <c r="A636" s="176" t="s">
        <v>21</v>
      </c>
      <c r="B636" s="192">
        <f t="shared" si="35"/>
        <v>1542</v>
      </c>
      <c r="C636" s="193">
        <v>100</v>
      </c>
      <c r="D636" s="193">
        <v>39</v>
      </c>
      <c r="E636" s="193">
        <v>443</v>
      </c>
      <c r="F636" s="193">
        <v>838</v>
      </c>
      <c r="G636" s="193">
        <v>122</v>
      </c>
      <c r="H636" s="197"/>
      <c r="J636" s="199"/>
    </row>
    <row r="637" spans="1:10" ht="9" customHeight="1">
      <c r="A637" s="176" t="s">
        <v>22</v>
      </c>
      <c r="B637" s="192">
        <f t="shared" si="35"/>
        <v>911</v>
      </c>
      <c r="C637" s="193">
        <v>76</v>
      </c>
      <c r="D637" s="193">
        <v>19</v>
      </c>
      <c r="E637" s="193">
        <v>88</v>
      </c>
      <c r="F637" s="193">
        <v>606</v>
      </c>
      <c r="G637" s="193">
        <v>122</v>
      </c>
      <c r="H637" s="197"/>
      <c r="J637" s="199"/>
    </row>
    <row r="638" spans="1:10" ht="9" customHeight="1">
      <c r="A638" s="173" t="s">
        <v>23</v>
      </c>
      <c r="B638" s="194">
        <f t="shared" si="35"/>
        <v>907</v>
      </c>
      <c r="C638" s="195">
        <v>39</v>
      </c>
      <c r="D638" s="195">
        <v>42</v>
      </c>
      <c r="E638" s="195">
        <v>341</v>
      </c>
      <c r="F638" s="195">
        <v>425</v>
      </c>
      <c r="G638" s="195">
        <v>60</v>
      </c>
      <c r="H638" s="197"/>
      <c r="J638" s="199"/>
    </row>
    <row r="639" spans="1:10" ht="9" customHeight="1">
      <c r="A639" s="176" t="s">
        <v>24</v>
      </c>
      <c r="B639" s="192">
        <f t="shared" si="35"/>
        <v>322</v>
      </c>
      <c r="C639" s="193">
        <v>18</v>
      </c>
      <c r="D639" s="196">
        <v>14</v>
      </c>
      <c r="E639" s="193">
        <v>25</v>
      </c>
      <c r="F639" s="193">
        <v>255</v>
      </c>
      <c r="G639" s="193">
        <v>10</v>
      </c>
      <c r="H639" s="197"/>
      <c r="J639" s="199"/>
    </row>
    <row r="640" spans="1:10" ht="9" customHeight="1">
      <c r="A640" s="176" t="s">
        <v>25</v>
      </c>
      <c r="B640" s="192">
        <f t="shared" si="35"/>
        <v>532</v>
      </c>
      <c r="C640" s="193">
        <v>21</v>
      </c>
      <c r="D640" s="193">
        <v>1</v>
      </c>
      <c r="E640" s="193">
        <v>255</v>
      </c>
      <c r="F640" s="193">
        <v>231</v>
      </c>
      <c r="G640" s="193">
        <v>24</v>
      </c>
      <c r="H640" s="197"/>
      <c r="J640" s="199"/>
    </row>
    <row r="641" spans="1:10" ht="9" customHeight="1">
      <c r="A641" s="176" t="s">
        <v>26</v>
      </c>
      <c r="B641" s="192">
        <f t="shared" si="35"/>
        <v>802</v>
      </c>
      <c r="C641" s="193">
        <v>21</v>
      </c>
      <c r="D641" s="193">
        <v>9</v>
      </c>
      <c r="E641" s="193">
        <v>37</v>
      </c>
      <c r="F641" s="193">
        <v>700</v>
      </c>
      <c r="G641" s="193">
        <v>35</v>
      </c>
      <c r="H641" s="197"/>
      <c r="J641" s="199"/>
    </row>
    <row r="642" spans="1:10" ht="9" customHeight="1">
      <c r="A642" s="173" t="s">
        <v>27</v>
      </c>
      <c r="B642" s="194">
        <f t="shared" si="35"/>
        <v>3899</v>
      </c>
      <c r="C642" s="195">
        <v>40</v>
      </c>
      <c r="D642" s="195">
        <v>29</v>
      </c>
      <c r="E642" s="195">
        <v>846</v>
      </c>
      <c r="F642" s="195">
        <v>2897</v>
      </c>
      <c r="G642" s="195">
        <v>87</v>
      </c>
      <c r="H642" s="197"/>
      <c r="J642" s="199"/>
    </row>
    <row r="643" spans="1:10" ht="9" customHeight="1">
      <c r="A643" s="176" t="s">
        <v>109</v>
      </c>
      <c r="B643" s="192">
        <f t="shared" si="35"/>
        <v>1014</v>
      </c>
      <c r="C643" s="193">
        <v>38</v>
      </c>
      <c r="D643" s="193">
        <v>1</v>
      </c>
      <c r="E643" s="193">
        <v>422</v>
      </c>
      <c r="F643" s="193">
        <v>499</v>
      </c>
      <c r="G643" s="193">
        <v>54</v>
      </c>
      <c r="H643" s="197"/>
      <c r="J643" s="199"/>
    </row>
    <row r="644" spans="1:10" ht="9" customHeight="1">
      <c r="A644" s="176" t="s">
        <v>29</v>
      </c>
      <c r="B644" s="192">
        <f t="shared" si="35"/>
        <v>104</v>
      </c>
      <c r="C644" s="193">
        <v>12</v>
      </c>
      <c r="D644" s="193">
        <v>1</v>
      </c>
      <c r="E644" s="193">
        <v>24</v>
      </c>
      <c r="F644" s="193">
        <v>39</v>
      </c>
      <c r="G644" s="193">
        <v>28</v>
      </c>
      <c r="H644" s="197"/>
      <c r="J644" s="199"/>
    </row>
    <row r="645" spans="1:10" ht="9" customHeight="1">
      <c r="A645" s="176" t="s">
        <v>30</v>
      </c>
      <c r="B645" s="192">
        <f t="shared" si="35"/>
        <v>689</v>
      </c>
      <c r="C645" s="193">
        <v>7</v>
      </c>
      <c r="D645" s="193">
        <v>6</v>
      </c>
      <c r="E645" s="193">
        <v>40</v>
      </c>
      <c r="F645" s="193">
        <v>623</v>
      </c>
      <c r="G645" s="193">
        <v>13</v>
      </c>
      <c r="H645" s="197"/>
      <c r="J645" s="199"/>
    </row>
    <row r="646" spans="1:10" ht="9" customHeight="1">
      <c r="A646" s="173" t="s">
        <v>31</v>
      </c>
      <c r="B646" s="194">
        <f t="shared" si="35"/>
        <v>985</v>
      </c>
      <c r="C646" s="195">
        <v>28</v>
      </c>
      <c r="D646" s="195">
        <v>6</v>
      </c>
      <c r="E646" s="195">
        <v>99</v>
      </c>
      <c r="F646" s="195">
        <v>826</v>
      </c>
      <c r="G646" s="195">
        <v>26</v>
      </c>
      <c r="H646" s="197"/>
      <c r="J646" s="199"/>
    </row>
    <row r="647" spans="1:10" ht="9" customHeight="1">
      <c r="A647" s="176" t="s">
        <v>32</v>
      </c>
      <c r="B647" s="192">
        <f t="shared" si="35"/>
        <v>698</v>
      </c>
      <c r="C647" s="193">
        <v>7</v>
      </c>
      <c r="D647" s="193">
        <v>38</v>
      </c>
      <c r="E647" s="193">
        <v>62</v>
      </c>
      <c r="F647" s="193">
        <v>556</v>
      </c>
      <c r="G647" s="193">
        <v>35</v>
      </c>
      <c r="H647" s="197"/>
      <c r="J647" s="199"/>
    </row>
    <row r="648" spans="1:10" ht="9" customHeight="1">
      <c r="A648" s="176" t="s">
        <v>33</v>
      </c>
      <c r="B648" s="192">
        <f t="shared" si="35"/>
        <v>439</v>
      </c>
      <c r="C648" s="193">
        <v>20</v>
      </c>
      <c r="D648" s="193">
        <v>32</v>
      </c>
      <c r="E648" s="193">
        <v>53</v>
      </c>
      <c r="F648" s="193">
        <v>288</v>
      </c>
      <c r="G648" s="193">
        <v>46</v>
      </c>
      <c r="H648" s="197"/>
      <c r="J648" s="199"/>
    </row>
    <row r="649" spans="1:10" ht="9" customHeight="1">
      <c r="A649" s="176" t="s">
        <v>34</v>
      </c>
      <c r="B649" s="192">
        <f t="shared" si="35"/>
        <v>1100</v>
      </c>
      <c r="C649" s="193">
        <v>8</v>
      </c>
      <c r="D649" s="193">
        <v>10</v>
      </c>
      <c r="E649" s="193">
        <v>4</v>
      </c>
      <c r="F649" s="193">
        <v>1049</v>
      </c>
      <c r="G649" s="193">
        <v>29</v>
      </c>
      <c r="H649" s="197"/>
      <c r="J649" s="199"/>
    </row>
    <row r="650" spans="1:10" ht="9" customHeight="1">
      <c r="A650" s="173" t="s">
        <v>35</v>
      </c>
      <c r="B650" s="194">
        <f t="shared" si="35"/>
        <v>384</v>
      </c>
      <c r="C650" s="195">
        <v>12</v>
      </c>
      <c r="D650" s="195">
        <v>13</v>
      </c>
      <c r="E650" s="195">
        <v>49</v>
      </c>
      <c r="F650" s="195">
        <v>276</v>
      </c>
      <c r="G650" s="195">
        <v>34</v>
      </c>
      <c r="H650" s="197"/>
      <c r="J650" s="199"/>
    </row>
    <row r="651" spans="1:10" ht="9" customHeight="1">
      <c r="A651" s="176" t="s">
        <v>36</v>
      </c>
      <c r="B651" s="192">
        <f t="shared" si="35"/>
        <v>153</v>
      </c>
      <c r="C651" s="193">
        <v>10</v>
      </c>
      <c r="D651" s="193">
        <v>4</v>
      </c>
      <c r="E651" s="193">
        <v>110</v>
      </c>
      <c r="F651" s="193">
        <v>13</v>
      </c>
      <c r="G651" s="193">
        <v>16</v>
      </c>
      <c r="H651" s="197"/>
      <c r="J651" s="199"/>
    </row>
    <row r="652" spans="1:10" ht="9" customHeight="1">
      <c r="A652" s="176" t="s">
        <v>37</v>
      </c>
      <c r="B652" s="192">
        <f t="shared" si="35"/>
        <v>2329</v>
      </c>
      <c r="C652" s="193">
        <v>68</v>
      </c>
      <c r="D652" s="193">
        <v>38</v>
      </c>
      <c r="E652" s="193">
        <v>481</v>
      </c>
      <c r="F652" s="193">
        <v>1612</v>
      </c>
      <c r="G652" s="193">
        <v>130</v>
      </c>
      <c r="H652" s="197"/>
      <c r="J652" s="199"/>
    </row>
    <row r="653" spans="1:10" ht="9" customHeight="1">
      <c r="A653" s="176" t="s">
        <v>38</v>
      </c>
      <c r="B653" s="192">
        <f t="shared" si="35"/>
        <v>831</v>
      </c>
      <c r="C653" s="193">
        <v>14</v>
      </c>
      <c r="D653" s="193">
        <v>11</v>
      </c>
      <c r="E653" s="193">
        <v>213</v>
      </c>
      <c r="F653" s="193">
        <v>562</v>
      </c>
      <c r="G653" s="193">
        <v>31</v>
      </c>
      <c r="H653" s="197"/>
      <c r="J653" s="199"/>
    </row>
    <row r="654" spans="1:10" ht="9" customHeight="1">
      <c r="A654" s="173" t="s">
        <v>39</v>
      </c>
      <c r="B654" s="194">
        <f t="shared" si="35"/>
        <v>853</v>
      </c>
      <c r="C654" s="195">
        <v>16</v>
      </c>
      <c r="D654" s="195">
        <v>20</v>
      </c>
      <c r="E654" s="195">
        <v>197</v>
      </c>
      <c r="F654" s="195">
        <v>592</v>
      </c>
      <c r="G654" s="195">
        <v>28</v>
      </c>
      <c r="H654" s="197"/>
      <c r="J654" s="199"/>
    </row>
    <row r="655" spans="1:10" ht="9.6" customHeight="1">
      <c r="B655" s="185"/>
      <c r="C655" s="185"/>
      <c r="D655" s="185"/>
      <c r="E655" s="185"/>
      <c r="F655" s="185"/>
      <c r="G655" s="185"/>
      <c r="H655" s="197"/>
    </row>
    <row r="656" spans="1:10" ht="9.6" customHeight="1">
      <c r="A656" s="166">
        <v>2013</v>
      </c>
      <c r="B656" s="185"/>
      <c r="C656" s="185"/>
      <c r="D656" s="185"/>
      <c r="E656" s="185"/>
      <c r="F656" s="185"/>
      <c r="G656" s="185"/>
      <c r="H656" s="197"/>
    </row>
    <row r="657" spans="1:10" s="162" customFormat="1" ht="9.6" customHeight="1">
      <c r="A657" s="181" t="s">
        <v>7</v>
      </c>
      <c r="B657" s="185">
        <f t="shared" ref="B657:G657" si="36">SUM(B659:B690)</f>
        <v>27037</v>
      </c>
      <c r="C657" s="185">
        <f t="shared" si="36"/>
        <v>785</v>
      </c>
      <c r="D657" s="185">
        <f t="shared" si="36"/>
        <v>520</v>
      </c>
      <c r="E657" s="185">
        <f t="shared" si="36"/>
        <v>5158</v>
      </c>
      <c r="F657" s="185">
        <f t="shared" si="36"/>
        <v>19184</v>
      </c>
      <c r="G657" s="185">
        <f t="shared" si="36"/>
        <v>1390</v>
      </c>
      <c r="H657" s="198"/>
    </row>
    <row r="658" spans="1:10" s="162" customFormat="1" ht="3.95" customHeight="1">
      <c r="A658" s="181"/>
      <c r="B658" s="185"/>
      <c r="C658" s="185"/>
      <c r="D658" s="185"/>
      <c r="E658" s="185"/>
      <c r="F658" s="185"/>
      <c r="G658" s="185"/>
      <c r="H658" s="198"/>
    </row>
    <row r="659" spans="1:10" s="162" customFormat="1" ht="9" customHeight="1">
      <c r="A659" s="176" t="s">
        <v>8</v>
      </c>
      <c r="B659" s="192">
        <f t="shared" ref="B659:B690" si="37">SUM(C659:G659)</f>
        <v>214</v>
      </c>
      <c r="C659" s="193">
        <v>7</v>
      </c>
      <c r="D659" s="193">
        <v>0</v>
      </c>
      <c r="E659" s="193">
        <v>39</v>
      </c>
      <c r="F659" s="193">
        <v>158</v>
      </c>
      <c r="G659" s="193">
        <v>10</v>
      </c>
      <c r="H659" s="198"/>
      <c r="J659" s="199"/>
    </row>
    <row r="660" spans="1:10" s="162" customFormat="1" ht="9" customHeight="1">
      <c r="A660" s="176" t="s">
        <v>9</v>
      </c>
      <c r="B660" s="192">
        <f t="shared" si="37"/>
        <v>239</v>
      </c>
      <c r="C660" s="193">
        <v>12</v>
      </c>
      <c r="D660" s="193">
        <v>14</v>
      </c>
      <c r="E660" s="193">
        <v>0</v>
      </c>
      <c r="F660" s="193">
        <v>201</v>
      </c>
      <c r="G660" s="193">
        <v>12</v>
      </c>
      <c r="H660" s="198"/>
      <c r="J660" s="199"/>
    </row>
    <row r="661" spans="1:10" s="162" customFormat="1" ht="9" customHeight="1">
      <c r="A661" s="176" t="s">
        <v>10</v>
      </c>
      <c r="B661" s="192">
        <f t="shared" si="37"/>
        <v>184</v>
      </c>
      <c r="C661" s="193">
        <v>7</v>
      </c>
      <c r="D661" s="193">
        <v>13</v>
      </c>
      <c r="E661" s="193">
        <v>6</v>
      </c>
      <c r="F661" s="193">
        <v>136</v>
      </c>
      <c r="G661" s="193">
        <v>22</v>
      </c>
      <c r="H661" s="198"/>
      <c r="J661" s="199"/>
    </row>
    <row r="662" spans="1:10" ht="9" customHeight="1">
      <c r="A662" s="173" t="s">
        <v>11</v>
      </c>
      <c r="B662" s="194">
        <f t="shared" si="37"/>
        <v>404</v>
      </c>
      <c r="C662" s="195">
        <v>6</v>
      </c>
      <c r="D662" s="195">
        <v>1</v>
      </c>
      <c r="E662" s="195">
        <v>61</v>
      </c>
      <c r="F662" s="195">
        <v>324</v>
      </c>
      <c r="G662" s="195">
        <v>12</v>
      </c>
      <c r="H662" s="197"/>
      <c r="J662" s="199"/>
    </row>
    <row r="663" spans="1:10" ht="9" customHeight="1">
      <c r="A663" s="176" t="s">
        <v>12</v>
      </c>
      <c r="B663" s="192">
        <f t="shared" si="37"/>
        <v>895</v>
      </c>
      <c r="C663" s="193">
        <v>8</v>
      </c>
      <c r="D663" s="193">
        <v>10</v>
      </c>
      <c r="E663" s="193">
        <v>30</v>
      </c>
      <c r="F663" s="193">
        <v>814</v>
      </c>
      <c r="G663" s="193">
        <v>33</v>
      </c>
      <c r="H663" s="197"/>
      <c r="J663" s="199"/>
    </row>
    <row r="664" spans="1:10" ht="9" customHeight="1">
      <c r="A664" s="176" t="s">
        <v>13</v>
      </c>
      <c r="B664" s="192">
        <f t="shared" si="37"/>
        <v>118</v>
      </c>
      <c r="C664" s="193">
        <v>5</v>
      </c>
      <c r="D664" s="196">
        <v>9</v>
      </c>
      <c r="E664" s="193">
        <v>3</v>
      </c>
      <c r="F664" s="193">
        <v>86</v>
      </c>
      <c r="G664" s="193">
        <v>15</v>
      </c>
      <c r="H664" s="197"/>
      <c r="J664" s="199"/>
    </row>
    <row r="665" spans="1:10" ht="9" customHeight="1">
      <c r="A665" s="176" t="s">
        <v>14</v>
      </c>
      <c r="B665" s="192">
        <f t="shared" si="37"/>
        <v>1820</v>
      </c>
      <c r="C665" s="193">
        <v>24</v>
      </c>
      <c r="D665" s="193">
        <v>32</v>
      </c>
      <c r="E665" s="193">
        <v>174</v>
      </c>
      <c r="F665" s="193">
        <v>1544</v>
      </c>
      <c r="G665" s="193">
        <v>46</v>
      </c>
      <c r="H665" s="197"/>
      <c r="J665" s="199"/>
    </row>
    <row r="666" spans="1:10" ht="9" customHeight="1">
      <c r="A666" s="173" t="s">
        <v>15</v>
      </c>
      <c r="B666" s="194">
        <f t="shared" si="37"/>
        <v>559</v>
      </c>
      <c r="C666" s="195">
        <v>19</v>
      </c>
      <c r="D666" s="195">
        <v>25</v>
      </c>
      <c r="E666" s="195">
        <v>168</v>
      </c>
      <c r="F666" s="195">
        <v>314</v>
      </c>
      <c r="G666" s="195">
        <v>33</v>
      </c>
      <c r="H666" s="197"/>
      <c r="J666" s="199"/>
    </row>
    <row r="667" spans="1:10" ht="9" customHeight="1">
      <c r="A667" s="176" t="s">
        <v>16</v>
      </c>
      <c r="B667" s="192">
        <f t="shared" si="37"/>
        <v>641</v>
      </c>
      <c r="C667" s="193">
        <v>54</v>
      </c>
      <c r="D667" s="196">
        <v>0</v>
      </c>
      <c r="E667" s="193">
        <v>4</v>
      </c>
      <c r="F667" s="193">
        <v>479</v>
      </c>
      <c r="G667" s="193">
        <v>104</v>
      </c>
      <c r="H667" s="197"/>
      <c r="J667" s="199"/>
    </row>
    <row r="668" spans="1:10" ht="9" customHeight="1">
      <c r="A668" s="176" t="s">
        <v>17</v>
      </c>
      <c r="B668" s="192">
        <f t="shared" si="37"/>
        <v>1032</v>
      </c>
      <c r="C668" s="193">
        <v>8</v>
      </c>
      <c r="D668" s="193">
        <v>27</v>
      </c>
      <c r="E668" s="193">
        <v>211</v>
      </c>
      <c r="F668" s="193">
        <v>748</v>
      </c>
      <c r="G668" s="193">
        <v>38</v>
      </c>
      <c r="H668" s="197"/>
      <c r="J668" s="199"/>
    </row>
    <row r="669" spans="1:10" ht="9" customHeight="1">
      <c r="A669" s="176" t="s">
        <v>18</v>
      </c>
      <c r="B669" s="192">
        <f t="shared" si="37"/>
        <v>433</v>
      </c>
      <c r="C669" s="193">
        <v>39</v>
      </c>
      <c r="D669" s="193">
        <v>15</v>
      </c>
      <c r="E669" s="193">
        <v>67</v>
      </c>
      <c r="F669" s="193">
        <v>263</v>
      </c>
      <c r="G669" s="193">
        <v>49</v>
      </c>
      <c r="H669" s="197"/>
      <c r="J669" s="199"/>
    </row>
    <row r="670" spans="1:10" ht="9" customHeight="1">
      <c r="A670" s="173" t="s">
        <v>19</v>
      </c>
      <c r="B670" s="194">
        <f t="shared" si="37"/>
        <v>1204</v>
      </c>
      <c r="C670" s="195">
        <v>21</v>
      </c>
      <c r="D670" s="195">
        <v>32</v>
      </c>
      <c r="E670" s="195">
        <v>343</v>
      </c>
      <c r="F670" s="195">
        <v>751</v>
      </c>
      <c r="G670" s="195">
        <v>57</v>
      </c>
      <c r="H670" s="197"/>
      <c r="J670" s="199"/>
    </row>
    <row r="671" spans="1:10" ht="9" customHeight="1">
      <c r="A671" s="176" t="s">
        <v>20</v>
      </c>
      <c r="B671" s="192">
        <f t="shared" si="37"/>
        <v>1224</v>
      </c>
      <c r="C671" s="193">
        <v>22</v>
      </c>
      <c r="D671" s="193">
        <v>4</v>
      </c>
      <c r="E671" s="193">
        <v>148</v>
      </c>
      <c r="F671" s="193">
        <v>1018</v>
      </c>
      <c r="G671" s="193">
        <v>32</v>
      </c>
      <c r="H671" s="197"/>
      <c r="J671" s="199"/>
    </row>
    <row r="672" spans="1:10" ht="9" customHeight="1">
      <c r="A672" s="176" t="s">
        <v>21</v>
      </c>
      <c r="B672" s="192">
        <f t="shared" si="37"/>
        <v>1542</v>
      </c>
      <c r="C672" s="193">
        <v>101</v>
      </c>
      <c r="D672" s="193">
        <v>39</v>
      </c>
      <c r="E672" s="193">
        <v>444</v>
      </c>
      <c r="F672" s="193">
        <v>836</v>
      </c>
      <c r="G672" s="193">
        <v>122</v>
      </c>
      <c r="H672" s="197"/>
      <c r="J672" s="199"/>
    </row>
    <row r="673" spans="1:10" ht="9" customHeight="1">
      <c r="A673" s="176" t="s">
        <v>22</v>
      </c>
      <c r="B673" s="192">
        <f t="shared" si="37"/>
        <v>837</v>
      </c>
      <c r="C673" s="193">
        <v>74</v>
      </c>
      <c r="D673" s="193">
        <v>19</v>
      </c>
      <c r="E673" s="193">
        <v>98</v>
      </c>
      <c r="F673" s="193">
        <v>527</v>
      </c>
      <c r="G673" s="193">
        <v>119</v>
      </c>
      <c r="H673" s="197"/>
      <c r="J673" s="199"/>
    </row>
    <row r="674" spans="1:10" ht="9" customHeight="1">
      <c r="A674" s="173" t="s">
        <v>23</v>
      </c>
      <c r="B674" s="194">
        <f t="shared" si="37"/>
        <v>914</v>
      </c>
      <c r="C674" s="195">
        <v>39</v>
      </c>
      <c r="D674" s="195">
        <v>42</v>
      </c>
      <c r="E674" s="195">
        <v>353</v>
      </c>
      <c r="F674" s="195">
        <v>420</v>
      </c>
      <c r="G674" s="195">
        <v>60</v>
      </c>
      <c r="H674" s="197"/>
      <c r="J674" s="199"/>
    </row>
    <row r="675" spans="1:10" ht="9" customHeight="1">
      <c r="A675" s="176" t="s">
        <v>24</v>
      </c>
      <c r="B675" s="192">
        <f t="shared" si="37"/>
        <v>323</v>
      </c>
      <c r="C675" s="193">
        <v>18</v>
      </c>
      <c r="D675" s="196">
        <v>15</v>
      </c>
      <c r="E675" s="193">
        <v>25</v>
      </c>
      <c r="F675" s="193">
        <v>255</v>
      </c>
      <c r="G675" s="193">
        <v>10</v>
      </c>
      <c r="H675" s="197"/>
      <c r="J675" s="199"/>
    </row>
    <row r="676" spans="1:10" ht="9" customHeight="1">
      <c r="A676" s="176" t="s">
        <v>25</v>
      </c>
      <c r="B676" s="192">
        <f t="shared" si="37"/>
        <v>496</v>
      </c>
      <c r="C676" s="193">
        <v>21</v>
      </c>
      <c r="D676" s="193">
        <v>1</v>
      </c>
      <c r="E676" s="193">
        <v>255</v>
      </c>
      <c r="F676" s="193">
        <v>195</v>
      </c>
      <c r="G676" s="193">
        <v>24</v>
      </c>
      <c r="H676" s="197"/>
      <c r="J676" s="199"/>
    </row>
    <row r="677" spans="1:10" ht="9" customHeight="1">
      <c r="A677" s="176" t="s">
        <v>26</v>
      </c>
      <c r="B677" s="192">
        <f t="shared" si="37"/>
        <v>803</v>
      </c>
      <c r="C677" s="193">
        <v>21</v>
      </c>
      <c r="D677" s="193">
        <v>10</v>
      </c>
      <c r="E677" s="193">
        <v>37</v>
      </c>
      <c r="F677" s="193">
        <v>700</v>
      </c>
      <c r="G677" s="193">
        <v>35</v>
      </c>
      <c r="H677" s="197"/>
      <c r="J677" s="199"/>
    </row>
    <row r="678" spans="1:10" ht="9" customHeight="1">
      <c r="A678" s="173" t="s">
        <v>27</v>
      </c>
      <c r="B678" s="194">
        <f t="shared" si="37"/>
        <v>3875</v>
      </c>
      <c r="C678" s="195">
        <v>39</v>
      </c>
      <c r="D678" s="195">
        <v>29</v>
      </c>
      <c r="E678" s="195">
        <v>824</v>
      </c>
      <c r="F678" s="195">
        <v>2897</v>
      </c>
      <c r="G678" s="195">
        <v>86</v>
      </c>
      <c r="H678" s="197"/>
      <c r="J678" s="199"/>
    </row>
    <row r="679" spans="1:10" ht="9" customHeight="1">
      <c r="A679" s="176" t="s">
        <v>109</v>
      </c>
      <c r="B679" s="192">
        <f t="shared" si="37"/>
        <v>1014</v>
      </c>
      <c r="C679" s="193">
        <v>36</v>
      </c>
      <c r="D679" s="193">
        <v>4</v>
      </c>
      <c r="E679" s="193">
        <v>424</v>
      </c>
      <c r="F679" s="193">
        <v>496</v>
      </c>
      <c r="G679" s="193">
        <v>54</v>
      </c>
      <c r="H679" s="197"/>
      <c r="J679" s="199"/>
    </row>
    <row r="680" spans="1:10" ht="9" customHeight="1">
      <c r="A680" s="176" t="s">
        <v>29</v>
      </c>
      <c r="B680" s="192">
        <f t="shared" si="37"/>
        <v>108</v>
      </c>
      <c r="C680" s="193">
        <v>12</v>
      </c>
      <c r="D680" s="193">
        <v>1</v>
      </c>
      <c r="E680" s="193">
        <v>24</v>
      </c>
      <c r="F680" s="193">
        <v>43</v>
      </c>
      <c r="G680" s="193">
        <v>28</v>
      </c>
      <c r="H680" s="197"/>
      <c r="J680" s="199"/>
    </row>
    <row r="681" spans="1:10" ht="9" customHeight="1">
      <c r="A681" s="176" t="s">
        <v>30</v>
      </c>
      <c r="B681" s="192">
        <f t="shared" si="37"/>
        <v>310</v>
      </c>
      <c r="C681" s="193">
        <v>7</v>
      </c>
      <c r="D681" s="193">
        <v>7</v>
      </c>
      <c r="E681" s="193">
        <v>53</v>
      </c>
      <c r="F681" s="193">
        <v>229</v>
      </c>
      <c r="G681" s="193">
        <v>14</v>
      </c>
      <c r="H681" s="197"/>
      <c r="J681" s="199"/>
    </row>
    <row r="682" spans="1:10" ht="9" customHeight="1">
      <c r="A682" s="173" t="s">
        <v>31</v>
      </c>
      <c r="B682" s="194">
        <f t="shared" si="37"/>
        <v>985</v>
      </c>
      <c r="C682" s="195">
        <v>28</v>
      </c>
      <c r="D682" s="195">
        <v>6</v>
      </c>
      <c r="E682" s="195">
        <v>99</v>
      </c>
      <c r="F682" s="195">
        <v>826</v>
      </c>
      <c r="G682" s="195">
        <v>26</v>
      </c>
      <c r="H682" s="197"/>
      <c r="J682" s="199"/>
    </row>
    <row r="683" spans="1:10" ht="9" customHeight="1">
      <c r="A683" s="176" t="s">
        <v>32</v>
      </c>
      <c r="B683" s="192">
        <f t="shared" si="37"/>
        <v>714</v>
      </c>
      <c r="C683" s="193">
        <v>7</v>
      </c>
      <c r="D683" s="193">
        <v>38</v>
      </c>
      <c r="E683" s="193">
        <v>78</v>
      </c>
      <c r="F683" s="193">
        <v>556</v>
      </c>
      <c r="G683" s="193">
        <v>35</v>
      </c>
      <c r="H683" s="197"/>
      <c r="J683" s="199"/>
    </row>
    <row r="684" spans="1:10" ht="9" customHeight="1">
      <c r="A684" s="176" t="s">
        <v>33</v>
      </c>
      <c r="B684" s="192">
        <f t="shared" si="37"/>
        <v>455</v>
      </c>
      <c r="C684" s="193">
        <v>20</v>
      </c>
      <c r="D684" s="193">
        <v>32</v>
      </c>
      <c r="E684" s="193">
        <v>69</v>
      </c>
      <c r="F684" s="193">
        <v>288</v>
      </c>
      <c r="G684" s="193">
        <v>46</v>
      </c>
      <c r="H684" s="197"/>
      <c r="J684" s="199"/>
    </row>
    <row r="685" spans="1:10" ht="9" customHeight="1">
      <c r="A685" s="176" t="s">
        <v>34</v>
      </c>
      <c r="B685" s="192">
        <f t="shared" si="37"/>
        <v>1104</v>
      </c>
      <c r="C685" s="193">
        <v>8</v>
      </c>
      <c r="D685" s="193">
        <v>12</v>
      </c>
      <c r="E685" s="193">
        <v>6</v>
      </c>
      <c r="F685" s="193">
        <v>1049</v>
      </c>
      <c r="G685" s="193">
        <v>29</v>
      </c>
      <c r="H685" s="197"/>
      <c r="J685" s="199"/>
    </row>
    <row r="686" spans="1:10" ht="9" customHeight="1">
      <c r="A686" s="173" t="s">
        <v>35</v>
      </c>
      <c r="B686" s="194">
        <f t="shared" si="37"/>
        <v>383</v>
      </c>
      <c r="C686" s="195">
        <v>12</v>
      </c>
      <c r="D686" s="195">
        <v>13</v>
      </c>
      <c r="E686" s="195">
        <v>48</v>
      </c>
      <c r="F686" s="195">
        <v>276</v>
      </c>
      <c r="G686" s="195">
        <v>34</v>
      </c>
      <c r="H686" s="197"/>
      <c r="J686" s="199"/>
    </row>
    <row r="687" spans="1:10" ht="9" customHeight="1">
      <c r="A687" s="176" t="s">
        <v>36</v>
      </c>
      <c r="B687" s="192">
        <f t="shared" si="37"/>
        <v>204</v>
      </c>
      <c r="C687" s="193">
        <v>14</v>
      </c>
      <c r="D687" s="193">
        <v>0</v>
      </c>
      <c r="E687" s="193">
        <v>169</v>
      </c>
      <c r="F687" s="193">
        <v>3</v>
      </c>
      <c r="G687" s="193">
        <v>18</v>
      </c>
      <c r="H687" s="197"/>
      <c r="J687" s="199"/>
    </row>
    <row r="688" spans="1:10" ht="9" customHeight="1">
      <c r="A688" s="176" t="s">
        <v>37</v>
      </c>
      <c r="B688" s="192">
        <f t="shared" si="37"/>
        <v>2330</v>
      </c>
      <c r="C688" s="193">
        <v>66</v>
      </c>
      <c r="D688" s="193">
        <v>41</v>
      </c>
      <c r="E688" s="193">
        <v>487</v>
      </c>
      <c r="F688" s="193">
        <v>1610</v>
      </c>
      <c r="G688" s="193">
        <v>126</v>
      </c>
      <c r="H688" s="197"/>
      <c r="J688" s="199"/>
    </row>
    <row r="689" spans="1:10" ht="9" customHeight="1">
      <c r="A689" s="176" t="s">
        <v>38</v>
      </c>
      <c r="B689" s="192">
        <f t="shared" si="37"/>
        <v>819</v>
      </c>
      <c r="C689" s="193">
        <v>14</v>
      </c>
      <c r="D689" s="193">
        <v>9</v>
      </c>
      <c r="E689" s="193">
        <v>213</v>
      </c>
      <c r="F689" s="193">
        <v>550</v>
      </c>
      <c r="G689" s="193">
        <v>33</v>
      </c>
      <c r="H689" s="197"/>
      <c r="J689" s="199"/>
    </row>
    <row r="690" spans="1:10" ht="9" customHeight="1">
      <c r="A690" s="173" t="s">
        <v>39</v>
      </c>
      <c r="B690" s="194">
        <f t="shared" si="37"/>
        <v>854</v>
      </c>
      <c r="C690" s="195">
        <v>16</v>
      </c>
      <c r="D690" s="195">
        <v>20</v>
      </c>
      <c r="E690" s="195">
        <v>198</v>
      </c>
      <c r="F690" s="195">
        <v>592</v>
      </c>
      <c r="G690" s="195">
        <v>28</v>
      </c>
      <c r="H690" s="197"/>
      <c r="J690" s="199"/>
    </row>
    <row r="691" spans="1:10" ht="9.6" customHeight="1">
      <c r="B691" s="185"/>
      <c r="C691" s="185"/>
      <c r="D691" s="185"/>
      <c r="E691" s="185"/>
      <c r="F691" s="185"/>
      <c r="G691" s="185"/>
      <c r="H691" s="197"/>
    </row>
    <row r="692" spans="1:10" ht="9.6" customHeight="1">
      <c r="A692" s="166">
        <v>2014</v>
      </c>
      <c r="B692" s="185"/>
      <c r="C692" s="185"/>
      <c r="D692" s="185"/>
      <c r="E692" s="185"/>
      <c r="F692" s="185"/>
      <c r="G692" s="185"/>
      <c r="H692" s="197"/>
    </row>
    <row r="693" spans="1:10" s="162" customFormat="1" ht="9.6" customHeight="1">
      <c r="A693" s="181" t="s">
        <v>7</v>
      </c>
      <c r="B693" s="185">
        <f t="shared" ref="B693:G693" si="38">SUM(B695:B726)</f>
        <v>25873</v>
      </c>
      <c r="C693" s="185">
        <f t="shared" si="38"/>
        <v>790</v>
      </c>
      <c r="D693" s="185">
        <f t="shared" si="38"/>
        <v>593</v>
      </c>
      <c r="E693" s="185">
        <f t="shared" si="38"/>
        <v>5130</v>
      </c>
      <c r="F693" s="185">
        <f t="shared" si="38"/>
        <v>19075</v>
      </c>
      <c r="G693" s="185">
        <f t="shared" si="38"/>
        <v>285</v>
      </c>
      <c r="H693" s="198"/>
    </row>
    <row r="694" spans="1:10" s="162" customFormat="1" ht="3.95" customHeight="1">
      <c r="A694" s="181"/>
      <c r="B694" s="185"/>
      <c r="C694" s="185"/>
      <c r="D694" s="185"/>
      <c r="E694" s="185"/>
      <c r="F694" s="185"/>
      <c r="G694" s="185"/>
      <c r="H694" s="198"/>
    </row>
    <row r="695" spans="1:10" s="162" customFormat="1" ht="9" customHeight="1">
      <c r="A695" s="176" t="s">
        <v>8</v>
      </c>
      <c r="B695" s="192">
        <f t="shared" ref="B695:B726" si="39">SUM(C695:G695)</f>
        <v>208</v>
      </c>
      <c r="C695" s="193">
        <v>7</v>
      </c>
      <c r="D695" s="193">
        <v>0</v>
      </c>
      <c r="E695" s="193">
        <v>39</v>
      </c>
      <c r="F695" s="193">
        <v>159</v>
      </c>
      <c r="G695" s="193">
        <v>3</v>
      </c>
      <c r="H695" s="198"/>
      <c r="J695" s="199"/>
    </row>
    <row r="696" spans="1:10" s="162" customFormat="1" ht="9" customHeight="1">
      <c r="A696" s="176" t="s">
        <v>9</v>
      </c>
      <c r="B696" s="192">
        <f t="shared" si="39"/>
        <v>238</v>
      </c>
      <c r="C696" s="193">
        <v>12</v>
      </c>
      <c r="D696" s="193">
        <v>14</v>
      </c>
      <c r="E696" s="193">
        <v>0</v>
      </c>
      <c r="F696" s="193">
        <v>201</v>
      </c>
      <c r="G696" s="193">
        <v>11</v>
      </c>
      <c r="H696" s="198"/>
      <c r="J696" s="199"/>
    </row>
    <row r="697" spans="1:10" s="162" customFormat="1" ht="9" customHeight="1">
      <c r="A697" s="176" t="s">
        <v>10</v>
      </c>
      <c r="B697" s="192">
        <f t="shared" si="39"/>
        <v>167</v>
      </c>
      <c r="C697" s="193">
        <v>7</v>
      </c>
      <c r="D697" s="193">
        <v>13</v>
      </c>
      <c r="E697" s="193">
        <v>6</v>
      </c>
      <c r="F697" s="193">
        <v>136</v>
      </c>
      <c r="G697" s="193">
        <v>5</v>
      </c>
      <c r="H697" s="198"/>
      <c r="J697" s="199"/>
    </row>
    <row r="698" spans="1:10" ht="9" customHeight="1">
      <c r="A698" s="173" t="s">
        <v>11</v>
      </c>
      <c r="B698" s="194">
        <f t="shared" si="39"/>
        <v>402</v>
      </c>
      <c r="C698" s="195">
        <v>6</v>
      </c>
      <c r="D698" s="195">
        <v>3</v>
      </c>
      <c r="E698" s="195">
        <v>62</v>
      </c>
      <c r="F698" s="195">
        <v>326</v>
      </c>
      <c r="G698" s="195">
        <v>5</v>
      </c>
      <c r="H698" s="197"/>
      <c r="J698" s="199"/>
    </row>
    <row r="699" spans="1:10" ht="9" customHeight="1">
      <c r="A699" s="176" t="s">
        <v>12</v>
      </c>
      <c r="B699" s="192">
        <f t="shared" si="39"/>
        <v>783</v>
      </c>
      <c r="C699" s="193">
        <v>8</v>
      </c>
      <c r="D699" s="193">
        <v>14</v>
      </c>
      <c r="E699" s="193">
        <v>28</v>
      </c>
      <c r="F699" s="193">
        <v>723</v>
      </c>
      <c r="G699" s="193">
        <v>10</v>
      </c>
      <c r="H699" s="197"/>
      <c r="J699" s="199"/>
    </row>
    <row r="700" spans="1:10" ht="9" customHeight="1">
      <c r="A700" s="176" t="s">
        <v>13</v>
      </c>
      <c r="B700" s="192">
        <f t="shared" si="39"/>
        <v>106</v>
      </c>
      <c r="C700" s="193">
        <v>5</v>
      </c>
      <c r="D700" s="196">
        <v>9</v>
      </c>
      <c r="E700" s="193">
        <v>3</v>
      </c>
      <c r="F700" s="193">
        <v>86</v>
      </c>
      <c r="G700" s="193">
        <v>3</v>
      </c>
      <c r="H700" s="197"/>
      <c r="J700" s="199"/>
    </row>
    <row r="701" spans="1:10" ht="9" customHeight="1">
      <c r="A701" s="176" t="s">
        <v>14</v>
      </c>
      <c r="B701" s="192">
        <f t="shared" si="39"/>
        <v>1780</v>
      </c>
      <c r="C701" s="193">
        <v>24</v>
      </c>
      <c r="D701" s="193">
        <v>32</v>
      </c>
      <c r="E701" s="193">
        <v>175</v>
      </c>
      <c r="F701" s="193">
        <v>1544</v>
      </c>
      <c r="G701" s="193">
        <v>5</v>
      </c>
      <c r="H701" s="197"/>
      <c r="J701" s="199"/>
    </row>
    <row r="702" spans="1:10" ht="9" customHeight="1">
      <c r="A702" s="173" t="s">
        <v>15</v>
      </c>
      <c r="B702" s="194">
        <f t="shared" si="39"/>
        <v>511</v>
      </c>
      <c r="C702" s="195">
        <v>19</v>
      </c>
      <c r="D702" s="195">
        <v>26</v>
      </c>
      <c r="E702" s="195">
        <v>161</v>
      </c>
      <c r="F702" s="195">
        <v>299</v>
      </c>
      <c r="G702" s="195">
        <v>6</v>
      </c>
      <c r="H702" s="197"/>
      <c r="J702" s="199"/>
    </row>
    <row r="703" spans="1:10" ht="9" customHeight="1">
      <c r="A703" s="176" t="s">
        <v>16</v>
      </c>
      <c r="B703" s="192">
        <f t="shared" si="39"/>
        <v>585</v>
      </c>
      <c r="C703" s="193">
        <v>54</v>
      </c>
      <c r="D703" s="196">
        <v>0</v>
      </c>
      <c r="E703" s="193">
        <v>4</v>
      </c>
      <c r="F703" s="193">
        <v>484</v>
      </c>
      <c r="G703" s="193">
        <v>43</v>
      </c>
      <c r="H703" s="197"/>
      <c r="J703" s="199"/>
    </row>
    <row r="704" spans="1:10" ht="9" customHeight="1">
      <c r="A704" s="176" t="s">
        <v>17</v>
      </c>
      <c r="B704" s="192">
        <f t="shared" si="39"/>
        <v>992</v>
      </c>
      <c r="C704" s="193">
        <v>8</v>
      </c>
      <c r="D704" s="193">
        <v>27</v>
      </c>
      <c r="E704" s="193">
        <v>207</v>
      </c>
      <c r="F704" s="193">
        <v>748</v>
      </c>
      <c r="G704" s="193">
        <v>2</v>
      </c>
      <c r="H704" s="197"/>
      <c r="J704" s="199"/>
    </row>
    <row r="705" spans="1:10" ht="9" customHeight="1">
      <c r="A705" s="176" t="s">
        <v>18</v>
      </c>
      <c r="B705" s="192">
        <f t="shared" si="39"/>
        <v>373</v>
      </c>
      <c r="C705" s="193">
        <v>39</v>
      </c>
      <c r="D705" s="193">
        <v>19</v>
      </c>
      <c r="E705" s="193">
        <v>62</v>
      </c>
      <c r="F705" s="193">
        <v>248</v>
      </c>
      <c r="G705" s="193">
        <v>5</v>
      </c>
      <c r="H705" s="197"/>
      <c r="J705" s="199"/>
    </row>
    <row r="706" spans="1:10" ht="9" customHeight="1">
      <c r="A706" s="173" t="s">
        <v>19</v>
      </c>
      <c r="B706" s="194">
        <f t="shared" si="39"/>
        <v>1152</v>
      </c>
      <c r="C706" s="195">
        <v>21</v>
      </c>
      <c r="D706" s="195">
        <v>31</v>
      </c>
      <c r="E706" s="195">
        <v>343</v>
      </c>
      <c r="F706" s="195">
        <v>751</v>
      </c>
      <c r="G706" s="195">
        <v>6</v>
      </c>
      <c r="H706" s="197"/>
      <c r="J706" s="199"/>
    </row>
    <row r="707" spans="1:10" ht="9" customHeight="1">
      <c r="A707" s="176" t="s">
        <v>20</v>
      </c>
      <c r="B707" s="192">
        <f t="shared" si="39"/>
        <v>1209</v>
      </c>
      <c r="C707" s="193">
        <v>21</v>
      </c>
      <c r="D707" s="193">
        <v>5</v>
      </c>
      <c r="E707" s="193">
        <v>158</v>
      </c>
      <c r="F707" s="193">
        <v>1018</v>
      </c>
      <c r="G707" s="193">
        <v>7</v>
      </c>
      <c r="H707" s="197"/>
      <c r="J707" s="199"/>
    </row>
    <row r="708" spans="1:10" ht="9" customHeight="1">
      <c r="A708" s="176" t="s">
        <v>21</v>
      </c>
      <c r="B708" s="192">
        <f t="shared" si="39"/>
        <v>1432</v>
      </c>
      <c r="C708" s="193">
        <v>101</v>
      </c>
      <c r="D708" s="193">
        <v>42</v>
      </c>
      <c r="E708" s="193">
        <v>441</v>
      </c>
      <c r="F708" s="193">
        <v>837</v>
      </c>
      <c r="G708" s="193">
        <v>11</v>
      </c>
      <c r="H708" s="197"/>
      <c r="J708" s="199"/>
    </row>
    <row r="709" spans="1:10" ht="9" customHeight="1">
      <c r="A709" s="176" t="s">
        <v>22</v>
      </c>
      <c r="B709" s="192">
        <f t="shared" si="39"/>
        <v>748</v>
      </c>
      <c r="C709" s="193">
        <v>74</v>
      </c>
      <c r="D709" s="193">
        <v>51</v>
      </c>
      <c r="E709" s="193">
        <v>70</v>
      </c>
      <c r="F709" s="193">
        <v>532</v>
      </c>
      <c r="G709" s="193">
        <v>21</v>
      </c>
      <c r="H709" s="197"/>
      <c r="J709" s="199"/>
    </row>
    <row r="710" spans="1:10" ht="9" customHeight="1">
      <c r="A710" s="173" t="s">
        <v>23</v>
      </c>
      <c r="B710" s="194">
        <f t="shared" si="39"/>
        <v>876</v>
      </c>
      <c r="C710" s="195">
        <v>39</v>
      </c>
      <c r="D710" s="195">
        <v>45</v>
      </c>
      <c r="E710" s="195">
        <v>367</v>
      </c>
      <c r="F710" s="195">
        <v>418</v>
      </c>
      <c r="G710" s="195">
        <v>7</v>
      </c>
      <c r="H710" s="197"/>
      <c r="J710" s="199"/>
    </row>
    <row r="711" spans="1:10" ht="9" customHeight="1">
      <c r="A711" s="176" t="s">
        <v>24</v>
      </c>
      <c r="B711" s="192">
        <f t="shared" si="39"/>
        <v>316</v>
      </c>
      <c r="C711" s="193">
        <v>19</v>
      </c>
      <c r="D711" s="196">
        <v>17</v>
      </c>
      <c r="E711" s="193">
        <v>23</v>
      </c>
      <c r="F711" s="193">
        <v>255</v>
      </c>
      <c r="G711" s="193">
        <v>2</v>
      </c>
      <c r="H711" s="197"/>
      <c r="J711" s="199"/>
    </row>
    <row r="712" spans="1:10" ht="9" customHeight="1">
      <c r="A712" s="176" t="s">
        <v>25</v>
      </c>
      <c r="B712" s="192">
        <f t="shared" si="39"/>
        <v>474</v>
      </c>
      <c r="C712" s="193">
        <v>21</v>
      </c>
      <c r="D712" s="193">
        <v>4</v>
      </c>
      <c r="E712" s="193">
        <v>252</v>
      </c>
      <c r="F712" s="193">
        <v>195</v>
      </c>
      <c r="G712" s="193">
        <v>2</v>
      </c>
      <c r="H712" s="197"/>
      <c r="J712" s="199"/>
    </row>
    <row r="713" spans="1:10" ht="9" customHeight="1">
      <c r="A713" s="176" t="s">
        <v>26</v>
      </c>
      <c r="B713" s="192">
        <f t="shared" si="39"/>
        <v>781</v>
      </c>
      <c r="C713" s="193">
        <v>21</v>
      </c>
      <c r="D713" s="193">
        <v>10</v>
      </c>
      <c r="E713" s="193">
        <v>37</v>
      </c>
      <c r="F713" s="193">
        <v>700</v>
      </c>
      <c r="G713" s="193">
        <v>13</v>
      </c>
      <c r="H713" s="197"/>
      <c r="J713" s="199"/>
    </row>
    <row r="714" spans="1:10" ht="9" customHeight="1">
      <c r="A714" s="173" t="s">
        <v>27</v>
      </c>
      <c r="B714" s="194">
        <f t="shared" si="39"/>
        <v>3790</v>
      </c>
      <c r="C714" s="195">
        <v>40</v>
      </c>
      <c r="D714" s="195">
        <v>28</v>
      </c>
      <c r="E714" s="195">
        <v>813</v>
      </c>
      <c r="F714" s="195">
        <v>2897</v>
      </c>
      <c r="G714" s="195">
        <v>12</v>
      </c>
      <c r="H714" s="197"/>
      <c r="J714" s="199"/>
    </row>
    <row r="715" spans="1:10" ht="9" customHeight="1">
      <c r="A715" s="176" t="s">
        <v>109</v>
      </c>
      <c r="B715" s="192">
        <f t="shared" si="39"/>
        <v>973</v>
      </c>
      <c r="C715" s="193">
        <v>37</v>
      </c>
      <c r="D715" s="193">
        <v>4</v>
      </c>
      <c r="E715" s="193">
        <v>425</v>
      </c>
      <c r="F715" s="193">
        <v>496</v>
      </c>
      <c r="G715" s="193">
        <v>11</v>
      </c>
      <c r="H715" s="197"/>
      <c r="J715" s="199"/>
    </row>
    <row r="716" spans="1:10" ht="9" customHeight="1">
      <c r="A716" s="176" t="s">
        <v>29</v>
      </c>
      <c r="B716" s="192">
        <f t="shared" si="39"/>
        <v>91</v>
      </c>
      <c r="C716" s="193">
        <v>17</v>
      </c>
      <c r="D716" s="193">
        <v>1</v>
      </c>
      <c r="E716" s="193">
        <v>19</v>
      </c>
      <c r="F716" s="193">
        <v>43</v>
      </c>
      <c r="G716" s="193">
        <v>11</v>
      </c>
      <c r="H716" s="197"/>
      <c r="J716" s="199"/>
    </row>
    <row r="717" spans="1:10" ht="9" customHeight="1">
      <c r="A717" s="176" t="s">
        <v>30</v>
      </c>
      <c r="B717" s="192">
        <f t="shared" si="39"/>
        <v>328</v>
      </c>
      <c r="C717" s="193">
        <v>7</v>
      </c>
      <c r="D717" s="193">
        <v>7</v>
      </c>
      <c r="E717" s="193">
        <v>79</v>
      </c>
      <c r="F717" s="193">
        <v>229</v>
      </c>
      <c r="G717" s="193">
        <v>6</v>
      </c>
      <c r="H717" s="197"/>
      <c r="J717" s="199"/>
    </row>
    <row r="718" spans="1:10" ht="9" customHeight="1">
      <c r="A718" s="173" t="s">
        <v>31</v>
      </c>
      <c r="B718" s="194">
        <f t="shared" si="39"/>
        <v>962</v>
      </c>
      <c r="C718" s="195">
        <v>27</v>
      </c>
      <c r="D718" s="195">
        <v>15</v>
      </c>
      <c r="E718" s="195">
        <v>91</v>
      </c>
      <c r="F718" s="195">
        <v>826</v>
      </c>
      <c r="G718" s="195">
        <v>3</v>
      </c>
      <c r="H718" s="197"/>
      <c r="J718" s="199"/>
    </row>
    <row r="719" spans="1:10" ht="9" customHeight="1">
      <c r="A719" s="176" t="s">
        <v>32</v>
      </c>
      <c r="B719" s="192">
        <f t="shared" si="39"/>
        <v>688</v>
      </c>
      <c r="C719" s="193">
        <v>7</v>
      </c>
      <c r="D719" s="193">
        <v>37</v>
      </c>
      <c r="E719" s="193">
        <v>78</v>
      </c>
      <c r="F719" s="193">
        <v>556</v>
      </c>
      <c r="G719" s="193">
        <v>10</v>
      </c>
      <c r="H719" s="197"/>
      <c r="J719" s="199"/>
    </row>
    <row r="720" spans="1:10" ht="9" customHeight="1">
      <c r="A720" s="176" t="s">
        <v>33</v>
      </c>
      <c r="B720" s="192">
        <f t="shared" si="39"/>
        <v>418</v>
      </c>
      <c r="C720" s="193">
        <v>20</v>
      </c>
      <c r="D720" s="193">
        <v>32</v>
      </c>
      <c r="E720" s="193">
        <v>69</v>
      </c>
      <c r="F720" s="193">
        <v>288</v>
      </c>
      <c r="G720" s="193">
        <v>9</v>
      </c>
      <c r="H720" s="197"/>
      <c r="J720" s="199"/>
    </row>
    <row r="721" spans="1:10" ht="9" customHeight="1">
      <c r="A721" s="176" t="s">
        <v>34</v>
      </c>
      <c r="B721" s="192">
        <f t="shared" si="39"/>
        <v>1083</v>
      </c>
      <c r="C721" s="193">
        <v>8</v>
      </c>
      <c r="D721" s="193">
        <v>14</v>
      </c>
      <c r="E721" s="193">
        <v>5</v>
      </c>
      <c r="F721" s="193">
        <v>1049</v>
      </c>
      <c r="G721" s="193">
        <v>7</v>
      </c>
      <c r="H721" s="197"/>
      <c r="J721" s="199"/>
    </row>
    <row r="722" spans="1:10" ht="9" customHeight="1">
      <c r="A722" s="173" t="s">
        <v>35</v>
      </c>
      <c r="B722" s="194">
        <f t="shared" si="39"/>
        <v>358</v>
      </c>
      <c r="C722" s="195">
        <v>12</v>
      </c>
      <c r="D722" s="195">
        <v>13</v>
      </c>
      <c r="E722" s="195">
        <v>48</v>
      </c>
      <c r="F722" s="195">
        <v>276</v>
      </c>
      <c r="G722" s="195">
        <v>9</v>
      </c>
      <c r="H722" s="197"/>
      <c r="J722" s="199"/>
    </row>
    <row r="723" spans="1:10" ht="9" customHeight="1">
      <c r="A723" s="176" t="s">
        <v>36</v>
      </c>
      <c r="B723" s="192">
        <f t="shared" si="39"/>
        <v>192</v>
      </c>
      <c r="C723" s="193">
        <v>14</v>
      </c>
      <c r="D723" s="193">
        <v>1</v>
      </c>
      <c r="E723" s="193">
        <v>172</v>
      </c>
      <c r="F723" s="193">
        <v>3</v>
      </c>
      <c r="G723" s="193">
        <v>2</v>
      </c>
      <c r="H723" s="197"/>
      <c r="J723" s="199"/>
    </row>
    <row r="724" spans="1:10" ht="9" customHeight="1">
      <c r="A724" s="176" t="s">
        <v>37</v>
      </c>
      <c r="B724" s="192">
        <f t="shared" si="39"/>
        <v>2226</v>
      </c>
      <c r="C724" s="193">
        <v>65</v>
      </c>
      <c r="D724" s="193">
        <v>49</v>
      </c>
      <c r="E724" s="193">
        <v>483</v>
      </c>
      <c r="F724" s="193">
        <v>1610</v>
      </c>
      <c r="G724" s="193">
        <v>19</v>
      </c>
      <c r="H724" s="197"/>
      <c r="J724" s="199"/>
    </row>
    <row r="725" spans="1:10" ht="9" customHeight="1">
      <c r="A725" s="176" t="s">
        <v>38</v>
      </c>
      <c r="B725" s="192">
        <f t="shared" si="39"/>
        <v>803</v>
      </c>
      <c r="C725" s="193">
        <v>14</v>
      </c>
      <c r="D725" s="193">
        <v>9</v>
      </c>
      <c r="E725" s="193">
        <v>213</v>
      </c>
      <c r="F725" s="193">
        <v>550</v>
      </c>
      <c r="G725" s="193">
        <v>17</v>
      </c>
      <c r="H725" s="197"/>
      <c r="J725" s="199"/>
    </row>
    <row r="726" spans="1:10" ht="9" customHeight="1">
      <c r="A726" s="173" t="s">
        <v>39</v>
      </c>
      <c r="B726" s="194">
        <f t="shared" si="39"/>
        <v>828</v>
      </c>
      <c r="C726" s="195">
        <v>16</v>
      </c>
      <c r="D726" s="195">
        <v>21</v>
      </c>
      <c r="E726" s="195">
        <v>197</v>
      </c>
      <c r="F726" s="195">
        <v>592</v>
      </c>
      <c r="G726" s="195">
        <v>2</v>
      </c>
      <c r="H726" s="197"/>
      <c r="J726" s="199"/>
    </row>
    <row r="727" spans="1:10" ht="9.6" customHeight="1">
      <c r="B727" s="185"/>
      <c r="C727" s="185"/>
      <c r="D727" s="185"/>
      <c r="E727" s="185"/>
      <c r="F727" s="185"/>
      <c r="G727" s="185"/>
      <c r="H727" s="197"/>
    </row>
    <row r="728" spans="1:10" ht="9.6" customHeight="1">
      <c r="A728" s="166">
        <v>2015</v>
      </c>
      <c r="B728" s="185"/>
      <c r="C728" s="185"/>
      <c r="D728" s="185"/>
      <c r="E728" s="185"/>
      <c r="F728" s="185"/>
      <c r="G728" s="185"/>
      <c r="H728" s="197"/>
    </row>
    <row r="729" spans="1:10" s="162" customFormat="1" ht="9.6" customHeight="1">
      <c r="A729" s="181" t="s">
        <v>7</v>
      </c>
      <c r="B729" s="185">
        <f t="shared" ref="B729:G729" si="40">SUM(B731:B762)</f>
        <v>17365</v>
      </c>
      <c r="C729" s="185">
        <f t="shared" si="40"/>
        <v>794</v>
      </c>
      <c r="D729" s="185">
        <f t="shared" si="40"/>
        <v>601</v>
      </c>
      <c r="E729" s="185">
        <f t="shared" si="40"/>
        <v>4486</v>
      </c>
      <c r="F729" s="185">
        <f t="shared" si="40"/>
        <v>11215</v>
      </c>
      <c r="G729" s="185">
        <f t="shared" si="40"/>
        <v>269</v>
      </c>
      <c r="H729" s="198"/>
    </row>
    <row r="730" spans="1:10" s="162" customFormat="1" ht="3.95" customHeight="1">
      <c r="A730" s="181"/>
      <c r="B730" s="185"/>
      <c r="C730" s="185"/>
      <c r="D730" s="185"/>
      <c r="E730" s="185"/>
      <c r="F730" s="185"/>
      <c r="G730" s="185"/>
      <c r="H730" s="198"/>
    </row>
    <row r="731" spans="1:10" s="162" customFormat="1" ht="9" customHeight="1">
      <c r="A731" s="176" t="s">
        <v>8</v>
      </c>
      <c r="B731" s="192">
        <f t="shared" ref="B731:B762" si="41">SUM(C731:G731)</f>
        <v>111</v>
      </c>
      <c r="C731" s="193">
        <v>7</v>
      </c>
      <c r="D731" s="193">
        <v>0</v>
      </c>
      <c r="E731" s="193">
        <v>38</v>
      </c>
      <c r="F731" s="193">
        <v>63</v>
      </c>
      <c r="G731" s="193">
        <v>3</v>
      </c>
      <c r="H731" s="198"/>
      <c r="J731" s="199"/>
    </row>
    <row r="732" spans="1:10" s="162" customFormat="1" ht="9" customHeight="1">
      <c r="A732" s="176" t="s">
        <v>9</v>
      </c>
      <c r="B732" s="192">
        <f t="shared" si="41"/>
        <v>87</v>
      </c>
      <c r="C732" s="193">
        <v>12</v>
      </c>
      <c r="D732" s="193">
        <v>12</v>
      </c>
      <c r="E732" s="193">
        <v>0</v>
      </c>
      <c r="F732" s="193">
        <v>53</v>
      </c>
      <c r="G732" s="193">
        <v>10</v>
      </c>
      <c r="H732" s="198"/>
      <c r="J732" s="199"/>
    </row>
    <row r="733" spans="1:10" s="162" customFormat="1" ht="9" customHeight="1">
      <c r="A733" s="176" t="s">
        <v>10</v>
      </c>
      <c r="B733" s="192">
        <f t="shared" si="41"/>
        <v>123</v>
      </c>
      <c r="C733" s="193">
        <v>7</v>
      </c>
      <c r="D733" s="193">
        <v>13</v>
      </c>
      <c r="E733" s="193">
        <v>6</v>
      </c>
      <c r="F733" s="193">
        <v>92</v>
      </c>
      <c r="G733" s="193">
        <v>5</v>
      </c>
      <c r="H733" s="198"/>
      <c r="J733" s="199"/>
    </row>
    <row r="734" spans="1:10" ht="9" customHeight="1">
      <c r="A734" s="173" t="s">
        <v>11</v>
      </c>
      <c r="B734" s="194">
        <f t="shared" si="41"/>
        <v>402</v>
      </c>
      <c r="C734" s="195">
        <v>6</v>
      </c>
      <c r="D734" s="195">
        <v>4</v>
      </c>
      <c r="E734" s="195">
        <v>61</v>
      </c>
      <c r="F734" s="195">
        <v>326</v>
      </c>
      <c r="G734" s="195">
        <v>5</v>
      </c>
      <c r="H734" s="197"/>
      <c r="J734" s="199"/>
    </row>
    <row r="735" spans="1:10" ht="9" customHeight="1">
      <c r="A735" s="176" t="s">
        <v>12</v>
      </c>
      <c r="B735" s="192">
        <f t="shared" si="41"/>
        <v>305</v>
      </c>
      <c r="C735" s="193">
        <v>10</v>
      </c>
      <c r="D735" s="193">
        <v>15</v>
      </c>
      <c r="E735" s="193">
        <v>10</v>
      </c>
      <c r="F735" s="193">
        <v>262</v>
      </c>
      <c r="G735" s="193">
        <v>8</v>
      </c>
      <c r="H735" s="197"/>
      <c r="J735" s="199"/>
    </row>
    <row r="736" spans="1:10" ht="9" customHeight="1">
      <c r="A736" s="176" t="s">
        <v>13</v>
      </c>
      <c r="B736" s="192">
        <f t="shared" si="41"/>
        <v>20</v>
      </c>
      <c r="C736" s="193">
        <v>5</v>
      </c>
      <c r="D736" s="196">
        <v>9</v>
      </c>
      <c r="E736" s="193">
        <v>0</v>
      </c>
      <c r="F736" s="193">
        <v>3</v>
      </c>
      <c r="G736" s="193">
        <v>3</v>
      </c>
      <c r="H736" s="197"/>
      <c r="J736" s="199"/>
    </row>
    <row r="737" spans="1:10" ht="9" customHeight="1">
      <c r="A737" s="176" t="s">
        <v>14</v>
      </c>
      <c r="B737" s="192">
        <f t="shared" si="41"/>
        <v>1423</v>
      </c>
      <c r="C737" s="193">
        <v>25</v>
      </c>
      <c r="D737" s="193">
        <v>31</v>
      </c>
      <c r="E737" s="193">
        <v>149</v>
      </c>
      <c r="F737" s="193">
        <v>1213</v>
      </c>
      <c r="G737" s="193">
        <v>5</v>
      </c>
      <c r="H737" s="197"/>
      <c r="J737" s="199"/>
    </row>
    <row r="738" spans="1:10" ht="9" customHeight="1">
      <c r="A738" s="173" t="s">
        <v>15</v>
      </c>
      <c r="B738" s="194">
        <f t="shared" si="41"/>
        <v>511</v>
      </c>
      <c r="C738" s="195">
        <v>19</v>
      </c>
      <c r="D738" s="195">
        <v>26</v>
      </c>
      <c r="E738" s="195">
        <v>161</v>
      </c>
      <c r="F738" s="195">
        <v>299</v>
      </c>
      <c r="G738" s="195">
        <v>6</v>
      </c>
      <c r="H738" s="197"/>
      <c r="J738" s="199"/>
    </row>
    <row r="739" spans="1:10" ht="9" customHeight="1">
      <c r="A739" s="176" t="s">
        <v>16</v>
      </c>
      <c r="B739" s="192">
        <f t="shared" si="41"/>
        <v>467</v>
      </c>
      <c r="C739" s="193">
        <v>53</v>
      </c>
      <c r="D739" s="196">
        <v>0</v>
      </c>
      <c r="E739" s="193">
        <v>4</v>
      </c>
      <c r="F739" s="193">
        <v>369</v>
      </c>
      <c r="G739" s="193">
        <v>41</v>
      </c>
      <c r="H739" s="197"/>
      <c r="J739" s="199"/>
    </row>
    <row r="740" spans="1:10" ht="9" customHeight="1">
      <c r="A740" s="176" t="s">
        <v>17</v>
      </c>
      <c r="B740" s="192">
        <f t="shared" si="41"/>
        <v>654</v>
      </c>
      <c r="C740" s="193">
        <v>8</v>
      </c>
      <c r="D740" s="193">
        <v>27</v>
      </c>
      <c r="E740" s="193">
        <v>167</v>
      </c>
      <c r="F740" s="193">
        <v>450</v>
      </c>
      <c r="G740" s="193">
        <v>2</v>
      </c>
      <c r="H740" s="197"/>
      <c r="J740" s="199"/>
    </row>
    <row r="741" spans="1:10" ht="9" customHeight="1">
      <c r="A741" s="176" t="s">
        <v>18</v>
      </c>
      <c r="B741" s="192">
        <f t="shared" si="41"/>
        <v>214</v>
      </c>
      <c r="C741" s="193">
        <v>39</v>
      </c>
      <c r="D741" s="193">
        <v>19</v>
      </c>
      <c r="E741" s="193">
        <v>47</v>
      </c>
      <c r="F741" s="193">
        <v>104</v>
      </c>
      <c r="G741" s="193">
        <v>5</v>
      </c>
      <c r="H741" s="197"/>
      <c r="J741" s="199"/>
    </row>
    <row r="742" spans="1:10" ht="9" customHeight="1">
      <c r="A742" s="173" t="s">
        <v>19</v>
      </c>
      <c r="B742" s="194">
        <f t="shared" si="41"/>
        <v>381</v>
      </c>
      <c r="C742" s="195">
        <v>21</v>
      </c>
      <c r="D742" s="195">
        <v>32</v>
      </c>
      <c r="E742" s="195">
        <v>322</v>
      </c>
      <c r="F742" s="195">
        <v>0</v>
      </c>
      <c r="G742" s="195">
        <v>6</v>
      </c>
      <c r="H742" s="197"/>
      <c r="J742" s="199"/>
    </row>
    <row r="743" spans="1:10" ht="9" customHeight="1">
      <c r="A743" s="176" t="s">
        <v>20</v>
      </c>
      <c r="B743" s="192">
        <f t="shared" si="41"/>
        <v>174</v>
      </c>
      <c r="C743" s="193">
        <v>22</v>
      </c>
      <c r="D743" s="193">
        <v>8</v>
      </c>
      <c r="E743" s="193">
        <v>128</v>
      </c>
      <c r="F743" s="193">
        <v>13</v>
      </c>
      <c r="G743" s="193">
        <v>3</v>
      </c>
      <c r="H743" s="197"/>
      <c r="J743" s="199"/>
    </row>
    <row r="744" spans="1:10" ht="9" customHeight="1">
      <c r="A744" s="176" t="s">
        <v>21</v>
      </c>
      <c r="B744" s="192">
        <f t="shared" si="41"/>
        <v>517</v>
      </c>
      <c r="C744" s="193">
        <v>101</v>
      </c>
      <c r="D744" s="193">
        <v>42</v>
      </c>
      <c r="E744" s="193">
        <v>230</v>
      </c>
      <c r="F744" s="193">
        <v>134</v>
      </c>
      <c r="G744" s="193">
        <v>10</v>
      </c>
      <c r="H744" s="197"/>
      <c r="J744" s="199"/>
    </row>
    <row r="745" spans="1:10" ht="9" customHeight="1">
      <c r="A745" s="176" t="s">
        <v>22</v>
      </c>
      <c r="B745" s="192">
        <f t="shared" si="41"/>
        <v>406</v>
      </c>
      <c r="C745" s="193">
        <v>75</v>
      </c>
      <c r="D745" s="193">
        <v>54</v>
      </c>
      <c r="E745" s="193">
        <v>38</v>
      </c>
      <c r="F745" s="193">
        <v>219</v>
      </c>
      <c r="G745" s="193">
        <v>20</v>
      </c>
      <c r="H745" s="197"/>
      <c r="J745" s="199"/>
    </row>
    <row r="746" spans="1:10" ht="9" customHeight="1">
      <c r="A746" s="173" t="s">
        <v>23</v>
      </c>
      <c r="B746" s="194">
        <f t="shared" si="41"/>
        <v>877</v>
      </c>
      <c r="C746" s="195">
        <v>39</v>
      </c>
      <c r="D746" s="195">
        <v>45</v>
      </c>
      <c r="E746" s="195">
        <v>369</v>
      </c>
      <c r="F746" s="195">
        <v>418</v>
      </c>
      <c r="G746" s="195">
        <v>6</v>
      </c>
      <c r="H746" s="197"/>
      <c r="J746" s="199"/>
    </row>
    <row r="747" spans="1:10" ht="9" customHeight="1">
      <c r="A747" s="176" t="s">
        <v>24</v>
      </c>
      <c r="B747" s="192">
        <f t="shared" si="41"/>
        <v>64</v>
      </c>
      <c r="C747" s="193">
        <v>19</v>
      </c>
      <c r="D747" s="196">
        <v>17</v>
      </c>
      <c r="E747" s="193">
        <v>15</v>
      </c>
      <c r="F747" s="193">
        <v>12</v>
      </c>
      <c r="G747" s="193">
        <v>1</v>
      </c>
      <c r="H747" s="197"/>
      <c r="J747" s="199"/>
    </row>
    <row r="748" spans="1:10" ht="9" customHeight="1">
      <c r="A748" s="176" t="s">
        <v>25</v>
      </c>
      <c r="B748" s="192">
        <f t="shared" si="41"/>
        <v>469</v>
      </c>
      <c r="C748" s="193">
        <v>21</v>
      </c>
      <c r="D748" s="193">
        <v>4</v>
      </c>
      <c r="E748" s="193">
        <v>251</v>
      </c>
      <c r="F748" s="193">
        <v>191</v>
      </c>
      <c r="G748" s="193">
        <v>2</v>
      </c>
      <c r="H748" s="197"/>
      <c r="J748" s="199"/>
    </row>
    <row r="749" spans="1:10" ht="9" customHeight="1">
      <c r="A749" s="176" t="s">
        <v>26</v>
      </c>
      <c r="B749" s="192">
        <f t="shared" si="41"/>
        <v>269</v>
      </c>
      <c r="C749" s="193">
        <v>21</v>
      </c>
      <c r="D749" s="193">
        <v>10</v>
      </c>
      <c r="E749" s="193">
        <v>36</v>
      </c>
      <c r="F749" s="193">
        <v>189</v>
      </c>
      <c r="G749" s="193">
        <v>13</v>
      </c>
      <c r="H749" s="197"/>
      <c r="J749" s="199"/>
    </row>
    <row r="750" spans="1:10" ht="9" customHeight="1">
      <c r="A750" s="173" t="s">
        <v>27</v>
      </c>
      <c r="B750" s="194">
        <f t="shared" si="41"/>
        <v>3781</v>
      </c>
      <c r="C750" s="195">
        <v>40</v>
      </c>
      <c r="D750" s="195">
        <v>28</v>
      </c>
      <c r="E750" s="195">
        <v>814</v>
      </c>
      <c r="F750" s="195">
        <v>2887</v>
      </c>
      <c r="G750" s="195">
        <v>12</v>
      </c>
      <c r="H750" s="197"/>
      <c r="J750" s="199"/>
    </row>
    <row r="751" spans="1:10" ht="9" customHeight="1">
      <c r="A751" s="176" t="s">
        <v>109</v>
      </c>
      <c r="B751" s="192">
        <f t="shared" si="41"/>
        <v>714</v>
      </c>
      <c r="C751" s="193">
        <v>38</v>
      </c>
      <c r="D751" s="193">
        <v>4</v>
      </c>
      <c r="E751" s="193">
        <v>413</v>
      </c>
      <c r="F751" s="193">
        <v>251</v>
      </c>
      <c r="G751" s="193">
        <v>8</v>
      </c>
      <c r="H751" s="197"/>
      <c r="J751" s="199"/>
    </row>
    <row r="752" spans="1:10" ht="9" customHeight="1">
      <c r="A752" s="176" t="s">
        <v>29</v>
      </c>
      <c r="B752" s="192">
        <f t="shared" si="41"/>
        <v>57</v>
      </c>
      <c r="C752" s="193">
        <v>17</v>
      </c>
      <c r="D752" s="193">
        <v>1</v>
      </c>
      <c r="E752" s="193">
        <v>11</v>
      </c>
      <c r="F752" s="193">
        <v>16</v>
      </c>
      <c r="G752" s="193">
        <v>12</v>
      </c>
      <c r="H752" s="197"/>
      <c r="J752" s="199"/>
    </row>
    <row r="753" spans="1:10" ht="9" customHeight="1">
      <c r="A753" s="176" t="s">
        <v>30</v>
      </c>
      <c r="B753" s="192">
        <f t="shared" si="41"/>
        <v>326</v>
      </c>
      <c r="C753" s="193">
        <v>7</v>
      </c>
      <c r="D753" s="193">
        <v>7</v>
      </c>
      <c r="E753" s="193">
        <v>79</v>
      </c>
      <c r="F753" s="193">
        <v>229</v>
      </c>
      <c r="G753" s="193">
        <v>4</v>
      </c>
      <c r="H753" s="197"/>
      <c r="J753" s="199"/>
    </row>
    <row r="754" spans="1:10" ht="9" customHeight="1">
      <c r="A754" s="173" t="s">
        <v>31</v>
      </c>
      <c r="B754" s="194">
        <f t="shared" si="41"/>
        <v>961</v>
      </c>
      <c r="C754" s="195">
        <v>26</v>
      </c>
      <c r="D754" s="195">
        <v>16</v>
      </c>
      <c r="E754" s="195">
        <v>91</v>
      </c>
      <c r="F754" s="195">
        <v>825</v>
      </c>
      <c r="G754" s="195">
        <v>3</v>
      </c>
      <c r="H754" s="197"/>
      <c r="J754" s="199"/>
    </row>
    <row r="755" spans="1:10" ht="9" customHeight="1">
      <c r="A755" s="176" t="s">
        <v>32</v>
      </c>
      <c r="B755" s="192">
        <f t="shared" si="41"/>
        <v>337</v>
      </c>
      <c r="C755" s="193">
        <v>7</v>
      </c>
      <c r="D755" s="193">
        <v>36</v>
      </c>
      <c r="E755" s="193">
        <v>60</v>
      </c>
      <c r="F755" s="193">
        <v>221</v>
      </c>
      <c r="G755" s="193">
        <v>13</v>
      </c>
      <c r="H755" s="197"/>
      <c r="J755" s="199"/>
    </row>
    <row r="756" spans="1:10" ht="9" customHeight="1">
      <c r="A756" s="176" t="s">
        <v>33</v>
      </c>
      <c r="B756" s="192">
        <f t="shared" si="41"/>
        <v>279</v>
      </c>
      <c r="C756" s="193">
        <v>20</v>
      </c>
      <c r="D756" s="193">
        <v>32</v>
      </c>
      <c r="E756" s="193">
        <v>61</v>
      </c>
      <c r="F756" s="193">
        <v>157</v>
      </c>
      <c r="G756" s="193">
        <v>9</v>
      </c>
      <c r="H756" s="197"/>
      <c r="J756" s="199"/>
    </row>
    <row r="757" spans="1:10" ht="9" customHeight="1">
      <c r="A757" s="176" t="s">
        <v>34</v>
      </c>
      <c r="B757" s="192">
        <f t="shared" si="41"/>
        <v>1006</v>
      </c>
      <c r="C757" s="193">
        <v>8</v>
      </c>
      <c r="D757" s="193">
        <v>14</v>
      </c>
      <c r="E757" s="193">
        <v>2</v>
      </c>
      <c r="F757" s="193">
        <v>975</v>
      </c>
      <c r="G757" s="193">
        <v>7</v>
      </c>
      <c r="H757" s="197"/>
      <c r="J757" s="199"/>
    </row>
    <row r="758" spans="1:10" ht="9" customHeight="1">
      <c r="A758" s="173" t="s">
        <v>35</v>
      </c>
      <c r="B758" s="194">
        <f t="shared" si="41"/>
        <v>128</v>
      </c>
      <c r="C758" s="195">
        <v>12</v>
      </c>
      <c r="D758" s="195">
        <v>13</v>
      </c>
      <c r="E758" s="195">
        <v>40</v>
      </c>
      <c r="F758" s="195">
        <v>54</v>
      </c>
      <c r="G758" s="195">
        <v>9</v>
      </c>
      <c r="H758" s="197"/>
      <c r="J758" s="199"/>
    </row>
    <row r="759" spans="1:10" ht="9" customHeight="1">
      <c r="A759" s="176" t="s">
        <v>36</v>
      </c>
      <c r="B759" s="192">
        <f t="shared" si="41"/>
        <v>197</v>
      </c>
      <c r="C759" s="193">
        <v>13</v>
      </c>
      <c r="D759" s="193">
        <v>6</v>
      </c>
      <c r="E759" s="193">
        <v>174</v>
      </c>
      <c r="F759" s="193">
        <v>3</v>
      </c>
      <c r="G759" s="193">
        <v>1</v>
      </c>
      <c r="H759" s="197"/>
      <c r="J759" s="199"/>
    </row>
    <row r="760" spans="1:10" ht="9" customHeight="1">
      <c r="A760" s="176" t="s">
        <v>37</v>
      </c>
      <c r="B760" s="192">
        <f t="shared" si="41"/>
        <v>479</v>
      </c>
      <c r="C760" s="193">
        <v>65</v>
      </c>
      <c r="D760" s="193">
        <v>48</v>
      </c>
      <c r="E760" s="193">
        <v>298</v>
      </c>
      <c r="F760" s="193">
        <v>49</v>
      </c>
      <c r="G760" s="193">
        <v>19</v>
      </c>
      <c r="H760" s="197"/>
      <c r="J760" s="199"/>
    </row>
    <row r="761" spans="1:10" ht="9" customHeight="1">
      <c r="A761" s="176" t="s">
        <v>38</v>
      </c>
      <c r="B761" s="192">
        <f t="shared" si="41"/>
        <v>803</v>
      </c>
      <c r="C761" s="193">
        <v>15</v>
      </c>
      <c r="D761" s="193">
        <v>7</v>
      </c>
      <c r="E761" s="193">
        <v>215</v>
      </c>
      <c r="F761" s="193">
        <v>550</v>
      </c>
      <c r="G761" s="193">
        <v>16</v>
      </c>
      <c r="H761" s="197"/>
      <c r="J761" s="199"/>
    </row>
    <row r="762" spans="1:10" ht="9" customHeight="1">
      <c r="A762" s="173" t="s">
        <v>39</v>
      </c>
      <c r="B762" s="194">
        <f t="shared" si="41"/>
        <v>823</v>
      </c>
      <c r="C762" s="195">
        <v>16</v>
      </c>
      <c r="D762" s="195">
        <v>21</v>
      </c>
      <c r="E762" s="195">
        <v>196</v>
      </c>
      <c r="F762" s="195">
        <v>588</v>
      </c>
      <c r="G762" s="195">
        <v>2</v>
      </c>
      <c r="H762" s="197"/>
      <c r="J762" s="199"/>
    </row>
    <row r="763" spans="1:10" ht="9.6" customHeight="1">
      <c r="B763" s="185"/>
      <c r="C763" s="185"/>
      <c r="D763" s="185"/>
      <c r="E763" s="185"/>
      <c r="F763" s="185"/>
      <c r="G763" s="185"/>
      <c r="H763" s="197"/>
    </row>
    <row r="764" spans="1:10" ht="9.6" customHeight="1">
      <c r="A764" s="166">
        <v>2016</v>
      </c>
      <c r="B764" s="185"/>
      <c r="C764" s="185"/>
      <c r="D764" s="185"/>
      <c r="E764" s="185"/>
      <c r="F764" s="185"/>
      <c r="G764" s="185"/>
      <c r="H764" s="197"/>
    </row>
    <row r="765" spans="1:10" s="162" customFormat="1" ht="9.6" customHeight="1">
      <c r="A765" s="181" t="s">
        <v>7</v>
      </c>
      <c r="B765" s="185">
        <f t="shared" ref="B765:G765" si="42">SUM(B767:B798)</f>
        <v>17358</v>
      </c>
      <c r="C765" s="185">
        <f t="shared" si="42"/>
        <v>798</v>
      </c>
      <c r="D765" s="185">
        <f t="shared" si="42"/>
        <v>596</v>
      </c>
      <c r="E765" s="185">
        <f t="shared" si="42"/>
        <v>4512</v>
      </c>
      <c r="F765" s="185">
        <f t="shared" si="42"/>
        <v>11191</v>
      </c>
      <c r="G765" s="185">
        <f t="shared" si="42"/>
        <v>261</v>
      </c>
      <c r="H765" s="198"/>
    </row>
    <row r="766" spans="1:10" s="162" customFormat="1" ht="3.95" customHeight="1">
      <c r="A766" s="181"/>
      <c r="B766" s="185"/>
      <c r="C766" s="185"/>
      <c r="D766" s="185"/>
      <c r="E766" s="185"/>
      <c r="F766" s="185"/>
      <c r="G766" s="185"/>
      <c r="H766" s="198"/>
    </row>
    <row r="767" spans="1:10" s="162" customFormat="1" ht="9" customHeight="1">
      <c r="A767" s="176" t="s">
        <v>8</v>
      </c>
      <c r="B767" s="192">
        <f t="shared" ref="B767:B798" si="43">SUM(C767:G767)</f>
        <v>110</v>
      </c>
      <c r="C767" s="193">
        <v>7</v>
      </c>
      <c r="D767" s="193">
        <v>0</v>
      </c>
      <c r="E767" s="193">
        <v>37</v>
      </c>
      <c r="F767" s="193">
        <v>63</v>
      </c>
      <c r="G767" s="193">
        <v>3</v>
      </c>
      <c r="H767" s="198"/>
      <c r="J767" s="199"/>
    </row>
    <row r="768" spans="1:10" s="162" customFormat="1" ht="9" customHeight="1">
      <c r="A768" s="176" t="s">
        <v>9</v>
      </c>
      <c r="B768" s="192">
        <f t="shared" si="43"/>
        <v>87</v>
      </c>
      <c r="C768" s="193">
        <v>12</v>
      </c>
      <c r="D768" s="193">
        <v>12</v>
      </c>
      <c r="E768" s="193">
        <v>0</v>
      </c>
      <c r="F768" s="193">
        <v>53</v>
      </c>
      <c r="G768" s="193">
        <v>10</v>
      </c>
      <c r="H768" s="198"/>
      <c r="J768" s="199"/>
    </row>
    <row r="769" spans="1:10" s="162" customFormat="1" ht="9" customHeight="1">
      <c r="A769" s="176" t="s">
        <v>10</v>
      </c>
      <c r="B769" s="192">
        <f t="shared" si="43"/>
        <v>123</v>
      </c>
      <c r="C769" s="193">
        <v>7</v>
      </c>
      <c r="D769" s="193">
        <v>13</v>
      </c>
      <c r="E769" s="193">
        <v>6</v>
      </c>
      <c r="F769" s="193">
        <v>92</v>
      </c>
      <c r="G769" s="193">
        <v>5</v>
      </c>
      <c r="H769" s="198"/>
      <c r="J769" s="199"/>
    </row>
    <row r="770" spans="1:10" ht="9" customHeight="1">
      <c r="A770" s="173" t="s">
        <v>11</v>
      </c>
      <c r="B770" s="194">
        <f t="shared" si="43"/>
        <v>402</v>
      </c>
      <c r="C770" s="195">
        <v>6</v>
      </c>
      <c r="D770" s="195">
        <v>4</v>
      </c>
      <c r="E770" s="195">
        <v>61</v>
      </c>
      <c r="F770" s="195">
        <v>326</v>
      </c>
      <c r="G770" s="195">
        <v>5</v>
      </c>
      <c r="H770" s="197"/>
      <c r="J770" s="199"/>
    </row>
    <row r="771" spans="1:10" ht="9" customHeight="1">
      <c r="A771" s="176" t="s">
        <v>12</v>
      </c>
      <c r="B771" s="192">
        <f t="shared" si="43"/>
        <v>312</v>
      </c>
      <c r="C771" s="193">
        <v>10</v>
      </c>
      <c r="D771" s="193">
        <v>15</v>
      </c>
      <c r="E771" s="193">
        <v>17</v>
      </c>
      <c r="F771" s="193">
        <v>262</v>
      </c>
      <c r="G771" s="193">
        <v>8</v>
      </c>
      <c r="H771" s="197"/>
      <c r="J771" s="199"/>
    </row>
    <row r="772" spans="1:10" ht="9" customHeight="1">
      <c r="A772" s="176" t="s">
        <v>13</v>
      </c>
      <c r="B772" s="192">
        <f t="shared" si="43"/>
        <v>20</v>
      </c>
      <c r="C772" s="193">
        <v>5</v>
      </c>
      <c r="D772" s="196">
        <v>9</v>
      </c>
      <c r="E772" s="193">
        <v>0</v>
      </c>
      <c r="F772" s="193">
        <v>3</v>
      </c>
      <c r="G772" s="193">
        <v>3</v>
      </c>
      <c r="H772" s="197"/>
      <c r="J772" s="199"/>
    </row>
    <row r="773" spans="1:10" ht="9" customHeight="1">
      <c r="A773" s="176" t="s">
        <v>14</v>
      </c>
      <c r="B773" s="192">
        <f t="shared" si="43"/>
        <v>1423</v>
      </c>
      <c r="C773" s="193">
        <v>25</v>
      </c>
      <c r="D773" s="193">
        <v>32</v>
      </c>
      <c r="E773" s="193">
        <v>148</v>
      </c>
      <c r="F773" s="193">
        <v>1213</v>
      </c>
      <c r="G773" s="193">
        <v>5</v>
      </c>
      <c r="H773" s="197"/>
      <c r="J773" s="199"/>
    </row>
    <row r="774" spans="1:10" ht="9" customHeight="1">
      <c r="A774" s="173" t="s">
        <v>15</v>
      </c>
      <c r="B774" s="194">
        <f t="shared" si="43"/>
        <v>510</v>
      </c>
      <c r="C774" s="195">
        <v>19</v>
      </c>
      <c r="D774" s="195">
        <v>26</v>
      </c>
      <c r="E774" s="195">
        <v>161</v>
      </c>
      <c r="F774" s="195">
        <v>299</v>
      </c>
      <c r="G774" s="195">
        <v>5</v>
      </c>
      <c r="H774" s="197"/>
      <c r="J774" s="199"/>
    </row>
    <row r="775" spans="1:10" ht="9" customHeight="1">
      <c r="A775" s="176" t="s">
        <v>16</v>
      </c>
      <c r="B775" s="192">
        <f t="shared" si="43"/>
        <v>465</v>
      </c>
      <c r="C775" s="193">
        <v>53</v>
      </c>
      <c r="D775" s="196">
        <v>0</v>
      </c>
      <c r="E775" s="193">
        <v>3</v>
      </c>
      <c r="F775" s="193">
        <v>369</v>
      </c>
      <c r="G775" s="193">
        <v>40</v>
      </c>
      <c r="H775" s="197"/>
      <c r="J775" s="199"/>
    </row>
    <row r="776" spans="1:10" ht="9" customHeight="1">
      <c r="A776" s="176" t="s">
        <v>17</v>
      </c>
      <c r="B776" s="192">
        <f t="shared" si="43"/>
        <v>654</v>
      </c>
      <c r="C776" s="193">
        <v>8</v>
      </c>
      <c r="D776" s="193">
        <v>27</v>
      </c>
      <c r="E776" s="193">
        <v>167</v>
      </c>
      <c r="F776" s="193">
        <v>450</v>
      </c>
      <c r="G776" s="193">
        <v>2</v>
      </c>
      <c r="H776" s="197"/>
      <c r="J776" s="199"/>
    </row>
    <row r="777" spans="1:10" ht="9" customHeight="1">
      <c r="A777" s="176" t="s">
        <v>18</v>
      </c>
      <c r="B777" s="192">
        <f t="shared" si="43"/>
        <v>226</v>
      </c>
      <c r="C777" s="193">
        <v>38</v>
      </c>
      <c r="D777" s="193">
        <v>20</v>
      </c>
      <c r="E777" s="193">
        <v>51</v>
      </c>
      <c r="F777" s="193">
        <v>112</v>
      </c>
      <c r="G777" s="193">
        <v>5</v>
      </c>
      <c r="H777" s="197"/>
      <c r="J777" s="199"/>
    </row>
    <row r="778" spans="1:10" ht="9" customHeight="1">
      <c r="A778" s="173" t="s">
        <v>19</v>
      </c>
      <c r="B778" s="194">
        <f t="shared" si="43"/>
        <v>380</v>
      </c>
      <c r="C778" s="195">
        <v>21</v>
      </c>
      <c r="D778" s="195">
        <v>31</v>
      </c>
      <c r="E778" s="195">
        <v>322</v>
      </c>
      <c r="F778" s="195">
        <v>0</v>
      </c>
      <c r="G778" s="195">
        <v>6</v>
      </c>
      <c r="H778" s="197"/>
      <c r="J778" s="199"/>
    </row>
    <row r="779" spans="1:10" ht="9" customHeight="1">
      <c r="A779" s="176" t="s">
        <v>20</v>
      </c>
      <c r="B779" s="192">
        <f t="shared" si="43"/>
        <v>172</v>
      </c>
      <c r="C779" s="193">
        <v>22</v>
      </c>
      <c r="D779" s="193">
        <v>8</v>
      </c>
      <c r="E779" s="193">
        <v>126</v>
      </c>
      <c r="F779" s="193">
        <v>13</v>
      </c>
      <c r="G779" s="193">
        <v>3</v>
      </c>
      <c r="H779" s="197"/>
      <c r="J779" s="199"/>
    </row>
    <row r="780" spans="1:10" ht="9" customHeight="1">
      <c r="A780" s="176" t="s">
        <v>21</v>
      </c>
      <c r="B780" s="192">
        <f t="shared" si="43"/>
        <v>519</v>
      </c>
      <c r="C780" s="193">
        <v>102</v>
      </c>
      <c r="D780" s="193">
        <v>41</v>
      </c>
      <c r="E780" s="193">
        <v>231</v>
      </c>
      <c r="F780" s="193">
        <v>135</v>
      </c>
      <c r="G780" s="193">
        <v>10</v>
      </c>
      <c r="H780" s="197"/>
      <c r="J780" s="199"/>
    </row>
    <row r="781" spans="1:10" ht="9" customHeight="1">
      <c r="A781" s="176" t="s">
        <v>22</v>
      </c>
      <c r="B781" s="192">
        <f t="shared" si="43"/>
        <v>407</v>
      </c>
      <c r="C781" s="193">
        <v>75</v>
      </c>
      <c r="D781" s="193">
        <v>54</v>
      </c>
      <c r="E781" s="193">
        <v>38</v>
      </c>
      <c r="F781" s="193">
        <v>220</v>
      </c>
      <c r="G781" s="193">
        <v>20</v>
      </c>
      <c r="H781" s="197"/>
      <c r="J781" s="199"/>
    </row>
    <row r="782" spans="1:10" ht="9" customHeight="1">
      <c r="A782" s="173" t="s">
        <v>23</v>
      </c>
      <c r="B782" s="194">
        <f t="shared" si="43"/>
        <v>863</v>
      </c>
      <c r="C782" s="195">
        <v>39</v>
      </c>
      <c r="D782" s="195">
        <v>45</v>
      </c>
      <c r="E782" s="195">
        <v>370</v>
      </c>
      <c r="F782" s="195">
        <v>403</v>
      </c>
      <c r="G782" s="195">
        <v>6</v>
      </c>
      <c r="H782" s="197"/>
      <c r="J782" s="199"/>
    </row>
    <row r="783" spans="1:10" ht="9" customHeight="1">
      <c r="A783" s="176" t="s">
        <v>24</v>
      </c>
      <c r="B783" s="192">
        <f t="shared" si="43"/>
        <v>62</v>
      </c>
      <c r="C783" s="193">
        <v>17</v>
      </c>
      <c r="D783" s="196">
        <v>17</v>
      </c>
      <c r="E783" s="193">
        <v>15</v>
      </c>
      <c r="F783" s="193">
        <v>12</v>
      </c>
      <c r="G783" s="193">
        <v>1</v>
      </c>
      <c r="H783" s="197"/>
      <c r="J783" s="199"/>
    </row>
    <row r="784" spans="1:10" ht="9" customHeight="1">
      <c r="A784" s="176" t="s">
        <v>25</v>
      </c>
      <c r="B784" s="192">
        <f t="shared" si="43"/>
        <v>465</v>
      </c>
      <c r="C784" s="193">
        <v>20</v>
      </c>
      <c r="D784" s="193">
        <v>4</v>
      </c>
      <c r="E784" s="193">
        <v>266</v>
      </c>
      <c r="F784" s="193">
        <v>173</v>
      </c>
      <c r="G784" s="193">
        <v>2</v>
      </c>
      <c r="H784" s="197"/>
      <c r="J784" s="199"/>
    </row>
    <row r="785" spans="1:10" ht="9" customHeight="1">
      <c r="A785" s="176" t="s">
        <v>26</v>
      </c>
      <c r="B785" s="192">
        <f t="shared" si="43"/>
        <v>270</v>
      </c>
      <c r="C785" s="193">
        <v>21</v>
      </c>
      <c r="D785" s="193">
        <v>10</v>
      </c>
      <c r="E785" s="193">
        <v>36</v>
      </c>
      <c r="F785" s="193">
        <v>189</v>
      </c>
      <c r="G785" s="193">
        <v>14</v>
      </c>
      <c r="H785" s="197"/>
      <c r="J785" s="199"/>
    </row>
    <row r="786" spans="1:10" ht="9" customHeight="1">
      <c r="A786" s="173" t="s">
        <v>27</v>
      </c>
      <c r="B786" s="194">
        <f t="shared" si="43"/>
        <v>3780</v>
      </c>
      <c r="C786" s="195">
        <v>41</v>
      </c>
      <c r="D786" s="195">
        <v>27</v>
      </c>
      <c r="E786" s="195">
        <v>813</v>
      </c>
      <c r="F786" s="195">
        <v>2887</v>
      </c>
      <c r="G786" s="195">
        <v>12</v>
      </c>
      <c r="H786" s="197"/>
      <c r="J786" s="199"/>
    </row>
    <row r="787" spans="1:10" ht="9" customHeight="1">
      <c r="A787" s="176" t="s">
        <v>109</v>
      </c>
      <c r="B787" s="192">
        <f t="shared" si="43"/>
        <v>714</v>
      </c>
      <c r="C787" s="193">
        <v>41</v>
      </c>
      <c r="D787" s="193">
        <v>2</v>
      </c>
      <c r="E787" s="193">
        <v>412</v>
      </c>
      <c r="F787" s="193">
        <v>251</v>
      </c>
      <c r="G787" s="193">
        <v>8</v>
      </c>
      <c r="H787" s="197"/>
      <c r="J787" s="199"/>
    </row>
    <row r="788" spans="1:10" ht="9" customHeight="1">
      <c r="A788" s="176" t="s">
        <v>29</v>
      </c>
      <c r="B788" s="192">
        <f t="shared" si="43"/>
        <v>60</v>
      </c>
      <c r="C788" s="193">
        <v>17</v>
      </c>
      <c r="D788" s="193">
        <v>1</v>
      </c>
      <c r="E788" s="193">
        <v>15</v>
      </c>
      <c r="F788" s="193">
        <v>15</v>
      </c>
      <c r="G788" s="193">
        <v>12</v>
      </c>
      <c r="H788" s="197"/>
      <c r="J788" s="199"/>
    </row>
    <row r="789" spans="1:10" ht="9" customHeight="1">
      <c r="A789" s="176" t="s">
        <v>30</v>
      </c>
      <c r="B789" s="192">
        <f t="shared" si="43"/>
        <v>323</v>
      </c>
      <c r="C789" s="193">
        <v>7</v>
      </c>
      <c r="D789" s="193">
        <v>6</v>
      </c>
      <c r="E789" s="193">
        <v>79</v>
      </c>
      <c r="F789" s="193">
        <v>229</v>
      </c>
      <c r="G789" s="193">
        <v>2</v>
      </c>
      <c r="H789" s="197"/>
      <c r="J789" s="199"/>
    </row>
    <row r="790" spans="1:10" ht="9" customHeight="1">
      <c r="A790" s="173" t="s">
        <v>31</v>
      </c>
      <c r="B790" s="194">
        <f t="shared" si="43"/>
        <v>961</v>
      </c>
      <c r="C790" s="195">
        <v>26</v>
      </c>
      <c r="D790" s="195">
        <v>16</v>
      </c>
      <c r="E790" s="195">
        <v>91</v>
      </c>
      <c r="F790" s="195">
        <v>825</v>
      </c>
      <c r="G790" s="195">
        <v>3</v>
      </c>
      <c r="H790" s="197"/>
      <c r="J790" s="199"/>
    </row>
    <row r="791" spans="1:10" ht="9" customHeight="1">
      <c r="A791" s="176" t="s">
        <v>32</v>
      </c>
      <c r="B791" s="192">
        <f t="shared" si="43"/>
        <v>334</v>
      </c>
      <c r="C791" s="193">
        <v>7</v>
      </c>
      <c r="D791" s="193">
        <v>33</v>
      </c>
      <c r="E791" s="193">
        <v>60</v>
      </c>
      <c r="F791" s="193">
        <v>221</v>
      </c>
      <c r="G791" s="193">
        <v>13</v>
      </c>
      <c r="H791" s="197"/>
      <c r="J791" s="199"/>
    </row>
    <row r="792" spans="1:10" ht="9" customHeight="1">
      <c r="A792" s="176" t="s">
        <v>33</v>
      </c>
      <c r="B792" s="192">
        <f t="shared" si="43"/>
        <v>279</v>
      </c>
      <c r="C792" s="193">
        <v>20</v>
      </c>
      <c r="D792" s="193">
        <v>32</v>
      </c>
      <c r="E792" s="193">
        <v>61</v>
      </c>
      <c r="F792" s="193">
        <v>157</v>
      </c>
      <c r="G792" s="193">
        <v>9</v>
      </c>
      <c r="H792" s="197"/>
      <c r="J792" s="199"/>
    </row>
    <row r="793" spans="1:10" ht="9" customHeight="1">
      <c r="A793" s="176" t="s">
        <v>34</v>
      </c>
      <c r="B793" s="192">
        <f t="shared" si="43"/>
        <v>1005</v>
      </c>
      <c r="C793" s="193">
        <v>10</v>
      </c>
      <c r="D793" s="193">
        <v>14</v>
      </c>
      <c r="E793" s="193">
        <v>2</v>
      </c>
      <c r="F793" s="193">
        <v>975</v>
      </c>
      <c r="G793" s="193">
        <v>4</v>
      </c>
      <c r="H793" s="197"/>
      <c r="J793" s="199"/>
    </row>
    <row r="794" spans="1:10" ht="9" customHeight="1">
      <c r="A794" s="173" t="s">
        <v>35</v>
      </c>
      <c r="B794" s="194">
        <f t="shared" si="43"/>
        <v>128</v>
      </c>
      <c r="C794" s="195">
        <v>12</v>
      </c>
      <c r="D794" s="195">
        <v>13</v>
      </c>
      <c r="E794" s="195">
        <v>40</v>
      </c>
      <c r="F794" s="195">
        <v>54</v>
      </c>
      <c r="G794" s="195">
        <v>9</v>
      </c>
      <c r="H794" s="197"/>
      <c r="J794" s="199"/>
    </row>
    <row r="795" spans="1:10" ht="9" customHeight="1">
      <c r="A795" s="176" t="s">
        <v>36</v>
      </c>
      <c r="B795" s="192">
        <f t="shared" si="43"/>
        <v>198</v>
      </c>
      <c r="C795" s="193">
        <v>13</v>
      </c>
      <c r="D795" s="193">
        <v>7</v>
      </c>
      <c r="E795" s="193">
        <v>174</v>
      </c>
      <c r="F795" s="193">
        <v>3</v>
      </c>
      <c r="G795" s="193">
        <v>1</v>
      </c>
      <c r="H795" s="197"/>
      <c r="J795" s="199"/>
    </row>
    <row r="796" spans="1:10" ht="9" customHeight="1">
      <c r="A796" s="176" t="s">
        <v>37</v>
      </c>
      <c r="B796" s="192">
        <f t="shared" si="43"/>
        <v>481</v>
      </c>
      <c r="C796" s="193">
        <v>65</v>
      </c>
      <c r="D796" s="193">
        <v>49</v>
      </c>
      <c r="E796" s="193">
        <v>299</v>
      </c>
      <c r="F796" s="193">
        <v>49</v>
      </c>
      <c r="G796" s="193">
        <v>19</v>
      </c>
      <c r="H796" s="197"/>
      <c r="J796" s="199"/>
    </row>
    <row r="797" spans="1:10" ht="9" customHeight="1">
      <c r="A797" s="176" t="s">
        <v>38</v>
      </c>
      <c r="B797" s="192">
        <f t="shared" si="43"/>
        <v>801</v>
      </c>
      <c r="C797" s="193">
        <v>16</v>
      </c>
      <c r="D797" s="193">
        <v>7</v>
      </c>
      <c r="E797" s="193">
        <v>215</v>
      </c>
      <c r="F797" s="193">
        <v>550</v>
      </c>
      <c r="G797" s="193">
        <v>13</v>
      </c>
      <c r="H797" s="197"/>
      <c r="J797" s="199"/>
    </row>
    <row r="798" spans="1:10" ht="9" customHeight="1">
      <c r="A798" s="173" t="s">
        <v>39</v>
      </c>
      <c r="B798" s="194">
        <f t="shared" si="43"/>
        <v>824</v>
      </c>
      <c r="C798" s="195">
        <v>16</v>
      </c>
      <c r="D798" s="195">
        <v>21</v>
      </c>
      <c r="E798" s="195">
        <v>196</v>
      </c>
      <c r="F798" s="195">
        <v>588</v>
      </c>
      <c r="G798" s="195">
        <v>3</v>
      </c>
      <c r="H798" s="197"/>
      <c r="J798" s="199"/>
    </row>
    <row r="799" spans="1:10" ht="9.6" customHeight="1">
      <c r="B799" s="185"/>
      <c r="C799" s="185"/>
      <c r="D799" s="185"/>
      <c r="E799" s="185"/>
      <c r="F799" s="185"/>
      <c r="G799" s="185"/>
      <c r="H799" s="197"/>
    </row>
    <row r="800" spans="1:10" ht="9.6" customHeight="1">
      <c r="A800" s="166">
        <v>2017</v>
      </c>
      <c r="B800" s="185"/>
      <c r="C800" s="185"/>
      <c r="D800" s="185"/>
      <c r="E800" s="185"/>
      <c r="F800" s="185"/>
      <c r="G800" s="185"/>
      <c r="H800" s="197"/>
    </row>
    <row r="801" spans="1:10" s="162" customFormat="1" ht="9.6" customHeight="1">
      <c r="A801" s="181" t="s">
        <v>7</v>
      </c>
      <c r="B801" s="185">
        <f t="shared" ref="B801:G801" si="44">SUM(B803:B834)</f>
        <v>17306</v>
      </c>
      <c r="C801" s="185">
        <f t="shared" si="44"/>
        <v>774</v>
      </c>
      <c r="D801" s="185">
        <f t="shared" si="44"/>
        <v>586</v>
      </c>
      <c r="E801" s="185">
        <f t="shared" si="44"/>
        <v>4498</v>
      </c>
      <c r="F801" s="185">
        <f t="shared" si="44"/>
        <v>11185</v>
      </c>
      <c r="G801" s="185">
        <f t="shared" si="44"/>
        <v>263</v>
      </c>
      <c r="H801" s="198"/>
    </row>
    <row r="802" spans="1:10" s="162" customFormat="1" ht="3.95" customHeight="1">
      <c r="A802" s="181"/>
      <c r="B802" s="185"/>
      <c r="C802" s="185"/>
      <c r="D802" s="185"/>
      <c r="E802" s="185"/>
      <c r="F802" s="185"/>
      <c r="G802" s="185"/>
      <c r="H802" s="198"/>
    </row>
    <row r="803" spans="1:10" s="162" customFormat="1" ht="9" customHeight="1">
      <c r="A803" s="176" t="s">
        <v>8</v>
      </c>
      <c r="B803" s="192">
        <f t="shared" ref="B803:B834" si="45">SUM(C803:G803)</f>
        <v>110</v>
      </c>
      <c r="C803" s="193">
        <v>7</v>
      </c>
      <c r="D803" s="193">
        <v>0</v>
      </c>
      <c r="E803" s="193">
        <v>37</v>
      </c>
      <c r="F803" s="193">
        <v>63</v>
      </c>
      <c r="G803" s="193">
        <v>3</v>
      </c>
      <c r="H803" s="198"/>
      <c r="J803" s="199"/>
    </row>
    <row r="804" spans="1:10" s="162" customFormat="1" ht="9" customHeight="1">
      <c r="A804" s="176" t="s">
        <v>9</v>
      </c>
      <c r="B804" s="192">
        <f t="shared" si="45"/>
        <v>80</v>
      </c>
      <c r="C804" s="193">
        <v>12</v>
      </c>
      <c r="D804" s="193">
        <v>6</v>
      </c>
      <c r="E804" s="193">
        <v>0</v>
      </c>
      <c r="F804" s="193">
        <v>53</v>
      </c>
      <c r="G804" s="193">
        <v>9</v>
      </c>
      <c r="H804" s="198"/>
      <c r="J804" s="199"/>
    </row>
    <row r="805" spans="1:10" s="162" customFormat="1" ht="9" customHeight="1">
      <c r="A805" s="176" t="s">
        <v>10</v>
      </c>
      <c r="B805" s="192">
        <f t="shared" si="45"/>
        <v>122</v>
      </c>
      <c r="C805" s="193">
        <v>7</v>
      </c>
      <c r="D805" s="193">
        <v>13</v>
      </c>
      <c r="E805" s="193">
        <v>6</v>
      </c>
      <c r="F805" s="193">
        <v>92</v>
      </c>
      <c r="G805" s="193">
        <v>4</v>
      </c>
      <c r="H805" s="198"/>
      <c r="J805" s="199"/>
    </row>
    <row r="806" spans="1:10" ht="9" customHeight="1">
      <c r="A806" s="173" t="s">
        <v>11</v>
      </c>
      <c r="B806" s="194">
        <f t="shared" si="45"/>
        <v>402</v>
      </c>
      <c r="C806" s="195">
        <v>5</v>
      </c>
      <c r="D806" s="195">
        <v>5</v>
      </c>
      <c r="E806" s="195">
        <v>61</v>
      </c>
      <c r="F806" s="195">
        <v>326</v>
      </c>
      <c r="G806" s="195">
        <v>5</v>
      </c>
      <c r="H806" s="197"/>
      <c r="J806" s="199"/>
    </row>
    <row r="807" spans="1:10" ht="9" customHeight="1">
      <c r="A807" s="176" t="s">
        <v>12</v>
      </c>
      <c r="B807" s="192">
        <f t="shared" si="45"/>
        <v>316</v>
      </c>
      <c r="C807" s="193">
        <v>9</v>
      </c>
      <c r="D807" s="193">
        <v>15</v>
      </c>
      <c r="E807" s="193">
        <v>22</v>
      </c>
      <c r="F807" s="193">
        <v>262</v>
      </c>
      <c r="G807" s="193">
        <v>8</v>
      </c>
      <c r="H807" s="197"/>
      <c r="J807" s="199"/>
    </row>
    <row r="808" spans="1:10" ht="9" customHeight="1">
      <c r="A808" s="176" t="s">
        <v>13</v>
      </c>
      <c r="B808" s="192">
        <f t="shared" si="45"/>
        <v>20</v>
      </c>
      <c r="C808" s="193">
        <v>5</v>
      </c>
      <c r="D808" s="196">
        <v>8</v>
      </c>
      <c r="E808" s="193">
        <v>0</v>
      </c>
      <c r="F808" s="193">
        <v>3</v>
      </c>
      <c r="G808" s="193">
        <v>4</v>
      </c>
      <c r="H808" s="197"/>
      <c r="J808" s="199"/>
    </row>
    <row r="809" spans="1:10" ht="9" customHeight="1">
      <c r="A809" s="176" t="s">
        <v>14</v>
      </c>
      <c r="B809" s="192">
        <f t="shared" si="45"/>
        <v>1428</v>
      </c>
      <c r="C809" s="193">
        <v>25</v>
      </c>
      <c r="D809" s="193">
        <v>31</v>
      </c>
      <c r="E809" s="193">
        <v>153</v>
      </c>
      <c r="F809" s="193">
        <v>1214</v>
      </c>
      <c r="G809" s="193">
        <v>5</v>
      </c>
      <c r="H809" s="197"/>
      <c r="J809" s="199"/>
    </row>
    <row r="810" spans="1:10" ht="9" customHeight="1">
      <c r="A810" s="173" t="s">
        <v>15</v>
      </c>
      <c r="B810" s="194">
        <f t="shared" si="45"/>
        <v>510</v>
      </c>
      <c r="C810" s="195">
        <v>19</v>
      </c>
      <c r="D810" s="195">
        <v>26</v>
      </c>
      <c r="E810" s="195">
        <v>161</v>
      </c>
      <c r="F810" s="195">
        <v>299</v>
      </c>
      <c r="G810" s="195">
        <v>5</v>
      </c>
      <c r="H810" s="197"/>
      <c r="J810" s="199"/>
    </row>
    <row r="811" spans="1:10" ht="9" customHeight="1">
      <c r="A811" s="176" t="s">
        <v>16</v>
      </c>
      <c r="B811" s="192">
        <f t="shared" si="45"/>
        <v>465</v>
      </c>
      <c r="C811" s="193">
        <v>52</v>
      </c>
      <c r="D811" s="196">
        <v>0</v>
      </c>
      <c r="E811" s="193">
        <v>3</v>
      </c>
      <c r="F811" s="193">
        <v>369</v>
      </c>
      <c r="G811" s="193">
        <v>41</v>
      </c>
      <c r="H811" s="197"/>
      <c r="J811" s="199"/>
    </row>
    <row r="812" spans="1:10" ht="9" customHeight="1">
      <c r="A812" s="176" t="s">
        <v>17</v>
      </c>
      <c r="B812" s="192">
        <f t="shared" si="45"/>
        <v>658</v>
      </c>
      <c r="C812" s="193">
        <v>8</v>
      </c>
      <c r="D812" s="193">
        <v>26</v>
      </c>
      <c r="E812" s="193">
        <v>172</v>
      </c>
      <c r="F812" s="193">
        <v>450</v>
      </c>
      <c r="G812" s="193">
        <v>2</v>
      </c>
      <c r="H812" s="197"/>
      <c r="J812" s="199"/>
    </row>
    <row r="813" spans="1:10" ht="9" customHeight="1">
      <c r="A813" s="176" t="s">
        <v>18</v>
      </c>
      <c r="B813" s="192">
        <f t="shared" si="45"/>
        <v>226</v>
      </c>
      <c r="C813" s="193">
        <v>38</v>
      </c>
      <c r="D813" s="193">
        <v>20</v>
      </c>
      <c r="E813" s="193">
        <v>51</v>
      </c>
      <c r="F813" s="193">
        <v>112</v>
      </c>
      <c r="G813" s="193">
        <v>5</v>
      </c>
      <c r="H813" s="197"/>
      <c r="J813" s="199"/>
    </row>
    <row r="814" spans="1:10" ht="9" customHeight="1">
      <c r="A814" s="173" t="s">
        <v>19</v>
      </c>
      <c r="B814" s="194">
        <f t="shared" si="45"/>
        <v>380</v>
      </c>
      <c r="C814" s="195">
        <v>21</v>
      </c>
      <c r="D814" s="195">
        <v>31</v>
      </c>
      <c r="E814" s="195">
        <v>322</v>
      </c>
      <c r="F814" s="195">
        <v>0</v>
      </c>
      <c r="G814" s="195">
        <v>6</v>
      </c>
      <c r="H814" s="197"/>
      <c r="J814" s="199"/>
    </row>
    <row r="815" spans="1:10" ht="9" customHeight="1">
      <c r="A815" s="176" t="s">
        <v>20</v>
      </c>
      <c r="B815" s="192">
        <f t="shared" si="45"/>
        <v>151</v>
      </c>
      <c r="C815" s="193">
        <v>22</v>
      </c>
      <c r="D815" s="193">
        <v>7</v>
      </c>
      <c r="E815" s="193">
        <v>116</v>
      </c>
      <c r="F815" s="193">
        <v>3</v>
      </c>
      <c r="G815" s="193">
        <v>3</v>
      </c>
      <c r="H815" s="197"/>
      <c r="J815" s="199"/>
    </row>
    <row r="816" spans="1:10" ht="9" customHeight="1">
      <c r="A816" s="176" t="s">
        <v>21</v>
      </c>
      <c r="B816" s="192">
        <f t="shared" si="45"/>
        <v>536</v>
      </c>
      <c r="C816" s="193">
        <v>102</v>
      </c>
      <c r="D816" s="193">
        <v>41</v>
      </c>
      <c r="E816" s="193">
        <v>245</v>
      </c>
      <c r="F816" s="193">
        <v>138</v>
      </c>
      <c r="G816" s="193">
        <v>10</v>
      </c>
      <c r="H816" s="197"/>
      <c r="J816" s="199"/>
    </row>
    <row r="817" spans="1:10" ht="9" customHeight="1">
      <c r="A817" s="176" t="s">
        <v>22</v>
      </c>
      <c r="B817" s="192">
        <f t="shared" si="45"/>
        <v>403</v>
      </c>
      <c r="C817" s="193">
        <v>73</v>
      </c>
      <c r="D817" s="193">
        <v>46</v>
      </c>
      <c r="E817" s="193">
        <v>43</v>
      </c>
      <c r="F817" s="193">
        <v>220</v>
      </c>
      <c r="G817" s="193">
        <v>21</v>
      </c>
      <c r="H817" s="197"/>
      <c r="J817" s="199"/>
    </row>
    <row r="818" spans="1:10" ht="9" customHeight="1">
      <c r="A818" s="173" t="s">
        <v>23</v>
      </c>
      <c r="B818" s="194">
        <f t="shared" si="45"/>
        <v>863</v>
      </c>
      <c r="C818" s="195">
        <v>37</v>
      </c>
      <c r="D818" s="195">
        <v>46</v>
      </c>
      <c r="E818" s="195">
        <v>370</v>
      </c>
      <c r="F818" s="195">
        <v>404</v>
      </c>
      <c r="G818" s="195">
        <v>6</v>
      </c>
      <c r="H818" s="197"/>
      <c r="J818" s="199"/>
    </row>
    <row r="819" spans="1:10" ht="9" customHeight="1">
      <c r="A819" s="176" t="s">
        <v>24</v>
      </c>
      <c r="B819" s="192">
        <f t="shared" si="45"/>
        <v>54</v>
      </c>
      <c r="C819" s="193">
        <v>17</v>
      </c>
      <c r="D819" s="196">
        <v>14</v>
      </c>
      <c r="E819" s="193">
        <v>9</v>
      </c>
      <c r="F819" s="193">
        <v>11</v>
      </c>
      <c r="G819" s="193">
        <v>3</v>
      </c>
      <c r="H819" s="197"/>
      <c r="J819" s="199"/>
    </row>
    <row r="820" spans="1:10" ht="9" customHeight="1">
      <c r="A820" s="176" t="s">
        <v>25</v>
      </c>
      <c r="B820" s="192">
        <f t="shared" si="45"/>
        <v>465</v>
      </c>
      <c r="C820" s="193">
        <v>20</v>
      </c>
      <c r="D820" s="193">
        <v>4</v>
      </c>
      <c r="E820" s="193">
        <v>266</v>
      </c>
      <c r="F820" s="193">
        <v>173</v>
      </c>
      <c r="G820" s="193">
        <v>2</v>
      </c>
      <c r="H820" s="197"/>
      <c r="J820" s="199"/>
    </row>
    <row r="821" spans="1:10" ht="9" customHeight="1">
      <c r="A821" s="176" t="s">
        <v>26</v>
      </c>
      <c r="B821" s="192">
        <f t="shared" si="45"/>
        <v>267</v>
      </c>
      <c r="C821" s="193">
        <v>21</v>
      </c>
      <c r="D821" s="193">
        <v>7</v>
      </c>
      <c r="E821" s="193">
        <v>36</v>
      </c>
      <c r="F821" s="193">
        <v>189</v>
      </c>
      <c r="G821" s="193">
        <v>14</v>
      </c>
      <c r="H821" s="197"/>
      <c r="J821" s="199"/>
    </row>
    <row r="822" spans="1:10" ht="9" customHeight="1">
      <c r="A822" s="173" t="s">
        <v>27</v>
      </c>
      <c r="B822" s="194">
        <f t="shared" si="45"/>
        <v>3767</v>
      </c>
      <c r="C822" s="195">
        <v>35</v>
      </c>
      <c r="D822" s="195">
        <v>32</v>
      </c>
      <c r="E822" s="195">
        <v>801</v>
      </c>
      <c r="F822" s="195">
        <v>2887</v>
      </c>
      <c r="G822" s="195">
        <v>12</v>
      </c>
      <c r="H822" s="197"/>
      <c r="J822" s="199"/>
    </row>
    <row r="823" spans="1:10" ht="9" customHeight="1">
      <c r="A823" s="176" t="s">
        <v>109</v>
      </c>
      <c r="B823" s="192">
        <f t="shared" si="45"/>
        <v>696</v>
      </c>
      <c r="C823" s="193">
        <v>38</v>
      </c>
      <c r="D823" s="193">
        <v>3</v>
      </c>
      <c r="E823" s="193">
        <v>395</v>
      </c>
      <c r="F823" s="193">
        <v>251</v>
      </c>
      <c r="G823" s="193">
        <v>9</v>
      </c>
      <c r="H823" s="197"/>
      <c r="J823" s="199"/>
    </row>
    <row r="824" spans="1:10" ht="9" customHeight="1">
      <c r="A824" s="176" t="s">
        <v>29</v>
      </c>
      <c r="B824" s="192">
        <f t="shared" si="45"/>
        <v>62</v>
      </c>
      <c r="C824" s="193">
        <v>13</v>
      </c>
      <c r="D824" s="193">
        <v>1</v>
      </c>
      <c r="E824" s="193">
        <v>19</v>
      </c>
      <c r="F824" s="193">
        <v>15</v>
      </c>
      <c r="G824" s="193">
        <v>14</v>
      </c>
      <c r="H824" s="197"/>
      <c r="J824" s="199"/>
    </row>
    <row r="825" spans="1:10" ht="9" customHeight="1">
      <c r="A825" s="176" t="s">
        <v>30</v>
      </c>
      <c r="B825" s="192">
        <f t="shared" si="45"/>
        <v>318</v>
      </c>
      <c r="C825" s="193">
        <v>7</v>
      </c>
      <c r="D825" s="193">
        <v>6</v>
      </c>
      <c r="E825" s="193">
        <v>74</v>
      </c>
      <c r="F825" s="193">
        <v>229</v>
      </c>
      <c r="G825" s="193">
        <v>2</v>
      </c>
      <c r="H825" s="197"/>
      <c r="J825" s="199"/>
    </row>
    <row r="826" spans="1:10" ht="9" customHeight="1">
      <c r="A826" s="173" t="s">
        <v>31</v>
      </c>
      <c r="B826" s="194">
        <f t="shared" si="45"/>
        <v>961</v>
      </c>
      <c r="C826" s="195">
        <v>26</v>
      </c>
      <c r="D826" s="195">
        <v>16</v>
      </c>
      <c r="E826" s="195">
        <v>91</v>
      </c>
      <c r="F826" s="195">
        <v>825</v>
      </c>
      <c r="G826" s="195">
        <v>3</v>
      </c>
      <c r="H826" s="197"/>
      <c r="J826" s="199"/>
    </row>
    <row r="827" spans="1:10" ht="9" customHeight="1">
      <c r="A827" s="176" t="s">
        <v>32</v>
      </c>
      <c r="B827" s="192">
        <f t="shared" si="45"/>
        <v>331</v>
      </c>
      <c r="C827" s="193">
        <v>7</v>
      </c>
      <c r="D827" s="193">
        <v>32</v>
      </c>
      <c r="E827" s="193">
        <v>60</v>
      </c>
      <c r="F827" s="193">
        <v>221</v>
      </c>
      <c r="G827" s="193">
        <v>11</v>
      </c>
      <c r="H827" s="197"/>
      <c r="J827" s="199"/>
    </row>
    <row r="828" spans="1:10" ht="9" customHeight="1">
      <c r="A828" s="176" t="s">
        <v>33</v>
      </c>
      <c r="B828" s="192">
        <f t="shared" si="45"/>
        <v>279</v>
      </c>
      <c r="C828" s="193">
        <v>20</v>
      </c>
      <c r="D828" s="193">
        <v>32</v>
      </c>
      <c r="E828" s="193">
        <v>61</v>
      </c>
      <c r="F828" s="193">
        <v>157</v>
      </c>
      <c r="G828" s="193">
        <v>9</v>
      </c>
      <c r="H828" s="197"/>
      <c r="J828" s="199"/>
    </row>
    <row r="829" spans="1:10" ht="9" customHeight="1">
      <c r="A829" s="176" t="s">
        <v>34</v>
      </c>
      <c r="B829" s="192">
        <f t="shared" si="45"/>
        <v>1005</v>
      </c>
      <c r="C829" s="193">
        <v>12</v>
      </c>
      <c r="D829" s="193">
        <v>15</v>
      </c>
      <c r="E829" s="193">
        <v>1</v>
      </c>
      <c r="F829" s="193">
        <v>975</v>
      </c>
      <c r="G829" s="193">
        <v>2</v>
      </c>
      <c r="H829" s="197"/>
      <c r="J829" s="199"/>
    </row>
    <row r="830" spans="1:10" ht="9" customHeight="1">
      <c r="A830" s="173" t="s">
        <v>35</v>
      </c>
      <c r="B830" s="194">
        <f t="shared" si="45"/>
        <v>128</v>
      </c>
      <c r="C830" s="195">
        <v>12</v>
      </c>
      <c r="D830" s="195">
        <v>13</v>
      </c>
      <c r="E830" s="195">
        <v>40</v>
      </c>
      <c r="F830" s="195">
        <v>54</v>
      </c>
      <c r="G830" s="195">
        <v>9</v>
      </c>
      <c r="H830" s="197"/>
      <c r="J830" s="199"/>
    </row>
    <row r="831" spans="1:10" ht="9" customHeight="1">
      <c r="A831" s="176" t="s">
        <v>36</v>
      </c>
      <c r="B831" s="192">
        <f t="shared" si="45"/>
        <v>198</v>
      </c>
      <c r="C831" s="193">
        <v>13</v>
      </c>
      <c r="D831" s="193">
        <v>6</v>
      </c>
      <c r="E831" s="193">
        <v>175</v>
      </c>
      <c r="F831" s="193">
        <v>3</v>
      </c>
      <c r="G831" s="193">
        <v>1</v>
      </c>
      <c r="H831" s="197"/>
      <c r="J831" s="199"/>
    </row>
    <row r="832" spans="1:10" ht="9" customHeight="1">
      <c r="A832" s="176" t="s">
        <v>37</v>
      </c>
      <c r="B832" s="192">
        <f t="shared" si="45"/>
        <v>481</v>
      </c>
      <c r="C832" s="193">
        <v>59</v>
      </c>
      <c r="D832" s="193">
        <v>55</v>
      </c>
      <c r="E832" s="193">
        <v>299</v>
      </c>
      <c r="F832" s="193">
        <v>49</v>
      </c>
      <c r="G832" s="193">
        <v>19</v>
      </c>
      <c r="H832" s="197"/>
      <c r="J832" s="199"/>
    </row>
    <row r="833" spans="1:10" ht="9" customHeight="1">
      <c r="A833" s="176" t="s">
        <v>38</v>
      </c>
      <c r="B833" s="192">
        <f t="shared" si="45"/>
        <v>799</v>
      </c>
      <c r="C833" s="193">
        <v>16</v>
      </c>
      <c r="D833" s="193">
        <v>8</v>
      </c>
      <c r="E833" s="193">
        <v>212</v>
      </c>
      <c r="F833" s="193">
        <v>550</v>
      </c>
      <c r="G833" s="193">
        <v>13</v>
      </c>
      <c r="H833" s="197"/>
      <c r="J833" s="199"/>
    </row>
    <row r="834" spans="1:10" ht="9" customHeight="1">
      <c r="A834" s="173" t="s">
        <v>39</v>
      </c>
      <c r="B834" s="194">
        <f t="shared" si="45"/>
        <v>825</v>
      </c>
      <c r="C834" s="195">
        <v>16</v>
      </c>
      <c r="D834" s="195">
        <v>21</v>
      </c>
      <c r="E834" s="195">
        <v>197</v>
      </c>
      <c r="F834" s="195">
        <v>588</v>
      </c>
      <c r="G834" s="195">
        <v>3</v>
      </c>
      <c r="H834" s="197"/>
      <c r="J834" s="199"/>
    </row>
    <row r="835" spans="1:10" ht="9.6" customHeight="1">
      <c r="B835" s="185"/>
      <c r="C835" s="185"/>
      <c r="D835" s="185"/>
      <c r="E835" s="185"/>
      <c r="F835" s="185"/>
      <c r="G835" s="185"/>
      <c r="H835" s="197"/>
    </row>
    <row r="836" spans="1:10" ht="9.6" customHeight="1">
      <c r="A836" s="166">
        <v>2018</v>
      </c>
      <c r="B836" s="185"/>
      <c r="C836" s="185"/>
      <c r="D836" s="185"/>
      <c r="E836" s="185"/>
      <c r="F836" s="185"/>
      <c r="G836" s="185"/>
      <c r="H836" s="197"/>
    </row>
    <row r="837" spans="1:10" s="162" customFormat="1" ht="9.6" customHeight="1">
      <c r="A837" s="181" t="s">
        <v>7</v>
      </c>
      <c r="B837" s="185">
        <f t="shared" ref="B837:G837" si="46">SUM(B839:B870)</f>
        <v>16796</v>
      </c>
      <c r="C837" s="185">
        <f t="shared" si="46"/>
        <v>765</v>
      </c>
      <c r="D837" s="185">
        <f t="shared" si="46"/>
        <v>580</v>
      </c>
      <c r="E837" s="185">
        <f t="shared" si="46"/>
        <v>4486</v>
      </c>
      <c r="F837" s="185">
        <f t="shared" si="46"/>
        <v>10712</v>
      </c>
      <c r="G837" s="185">
        <f t="shared" si="46"/>
        <v>253</v>
      </c>
      <c r="H837" s="198"/>
    </row>
    <row r="838" spans="1:10" s="162" customFormat="1" ht="3.95" customHeight="1">
      <c r="A838" s="181"/>
      <c r="B838" s="185"/>
      <c r="C838" s="185"/>
      <c r="D838" s="185"/>
      <c r="E838" s="185"/>
      <c r="F838" s="185"/>
      <c r="G838" s="185"/>
      <c r="H838" s="198"/>
    </row>
    <row r="839" spans="1:10" s="162" customFormat="1" ht="9" customHeight="1">
      <c r="A839" s="176" t="s">
        <v>8</v>
      </c>
      <c r="B839" s="192">
        <f t="shared" ref="B839:B870" si="47">SUM(C839:G839)</f>
        <v>57</v>
      </c>
      <c r="C839" s="193">
        <v>7</v>
      </c>
      <c r="D839" s="193">
        <v>0</v>
      </c>
      <c r="E839" s="193">
        <v>31</v>
      </c>
      <c r="F839" s="193">
        <v>16</v>
      </c>
      <c r="G839" s="193">
        <v>3</v>
      </c>
      <c r="H839" s="198"/>
      <c r="J839" s="199"/>
    </row>
    <row r="840" spans="1:10" s="162" customFormat="1" ht="9" customHeight="1">
      <c r="A840" s="176" t="s">
        <v>9</v>
      </c>
      <c r="B840" s="192">
        <f t="shared" si="47"/>
        <v>55</v>
      </c>
      <c r="C840" s="193">
        <v>12</v>
      </c>
      <c r="D840" s="193">
        <v>3</v>
      </c>
      <c r="E840" s="193">
        <v>0</v>
      </c>
      <c r="F840" s="193">
        <v>31</v>
      </c>
      <c r="G840" s="193">
        <v>9</v>
      </c>
      <c r="H840" s="198"/>
      <c r="J840" s="199"/>
    </row>
    <row r="841" spans="1:10" s="162" customFormat="1" ht="9" customHeight="1">
      <c r="A841" s="176" t="s">
        <v>10</v>
      </c>
      <c r="B841" s="192">
        <f t="shared" si="47"/>
        <v>121</v>
      </c>
      <c r="C841" s="193">
        <v>7</v>
      </c>
      <c r="D841" s="193">
        <v>13</v>
      </c>
      <c r="E841" s="193">
        <v>6</v>
      </c>
      <c r="F841" s="193">
        <v>92</v>
      </c>
      <c r="G841" s="193">
        <v>3</v>
      </c>
      <c r="H841" s="198"/>
      <c r="J841" s="199"/>
    </row>
    <row r="842" spans="1:10" ht="9" customHeight="1">
      <c r="A842" s="173" t="s">
        <v>11</v>
      </c>
      <c r="B842" s="194">
        <f t="shared" si="47"/>
        <v>400</v>
      </c>
      <c r="C842" s="195">
        <v>5</v>
      </c>
      <c r="D842" s="195">
        <v>4</v>
      </c>
      <c r="E842" s="195">
        <v>61</v>
      </c>
      <c r="F842" s="195">
        <v>326</v>
      </c>
      <c r="G842" s="195">
        <v>4</v>
      </c>
      <c r="H842" s="197"/>
      <c r="J842" s="199"/>
    </row>
    <row r="843" spans="1:10" ht="9" customHeight="1">
      <c r="A843" s="176" t="s">
        <v>12</v>
      </c>
      <c r="B843" s="192">
        <f t="shared" si="47"/>
        <v>316</v>
      </c>
      <c r="C843" s="193">
        <v>9</v>
      </c>
      <c r="D843" s="193">
        <v>15</v>
      </c>
      <c r="E843" s="193">
        <v>22</v>
      </c>
      <c r="F843" s="193">
        <v>262</v>
      </c>
      <c r="G843" s="193">
        <v>8</v>
      </c>
      <c r="H843" s="197"/>
      <c r="J843" s="199"/>
    </row>
    <row r="844" spans="1:10" ht="9" customHeight="1">
      <c r="A844" s="176" t="s">
        <v>13</v>
      </c>
      <c r="B844" s="192">
        <f t="shared" si="47"/>
        <v>20</v>
      </c>
      <c r="C844" s="193">
        <v>5</v>
      </c>
      <c r="D844" s="196">
        <v>8</v>
      </c>
      <c r="E844" s="193">
        <v>0</v>
      </c>
      <c r="F844" s="193">
        <v>3</v>
      </c>
      <c r="G844" s="193">
        <v>4</v>
      </c>
      <c r="H844" s="197"/>
      <c r="J844" s="199"/>
    </row>
    <row r="845" spans="1:10" ht="9" customHeight="1">
      <c r="A845" s="176" t="s">
        <v>14</v>
      </c>
      <c r="B845" s="192">
        <f t="shared" si="47"/>
        <v>1424</v>
      </c>
      <c r="C845" s="193">
        <v>24</v>
      </c>
      <c r="D845" s="193">
        <v>28</v>
      </c>
      <c r="E845" s="193">
        <v>155</v>
      </c>
      <c r="F845" s="193">
        <v>1214</v>
      </c>
      <c r="G845" s="193">
        <v>3</v>
      </c>
      <c r="H845" s="197"/>
      <c r="J845" s="199"/>
    </row>
    <row r="846" spans="1:10" ht="9" customHeight="1">
      <c r="A846" s="173" t="s">
        <v>15</v>
      </c>
      <c r="B846" s="194">
        <f t="shared" si="47"/>
        <v>501</v>
      </c>
      <c r="C846" s="195">
        <v>19</v>
      </c>
      <c r="D846" s="195">
        <v>26</v>
      </c>
      <c r="E846" s="195">
        <v>159</v>
      </c>
      <c r="F846" s="195">
        <v>292</v>
      </c>
      <c r="G846" s="195">
        <v>5</v>
      </c>
      <c r="H846" s="197"/>
      <c r="J846" s="199"/>
    </row>
    <row r="847" spans="1:10" ht="9" customHeight="1">
      <c r="A847" s="176" t="s">
        <v>16</v>
      </c>
      <c r="B847" s="192">
        <f t="shared" si="47"/>
        <v>459</v>
      </c>
      <c r="C847" s="193">
        <v>50</v>
      </c>
      <c r="D847" s="196">
        <v>0</v>
      </c>
      <c r="E847" s="193">
        <v>0</v>
      </c>
      <c r="F847" s="193">
        <v>369</v>
      </c>
      <c r="G847" s="193">
        <v>40</v>
      </c>
      <c r="H847" s="197"/>
      <c r="J847" s="199"/>
    </row>
    <row r="848" spans="1:10" ht="9" customHeight="1">
      <c r="A848" s="176" t="s">
        <v>17</v>
      </c>
      <c r="B848" s="192">
        <f t="shared" si="47"/>
        <v>659</v>
      </c>
      <c r="C848" s="193">
        <v>8</v>
      </c>
      <c r="D848" s="193">
        <v>25</v>
      </c>
      <c r="E848" s="193">
        <v>172</v>
      </c>
      <c r="F848" s="193">
        <v>451</v>
      </c>
      <c r="G848" s="193">
        <v>3</v>
      </c>
      <c r="H848" s="197"/>
      <c r="J848" s="199"/>
    </row>
    <row r="849" spans="1:10" ht="9" customHeight="1">
      <c r="A849" s="176" t="s">
        <v>18</v>
      </c>
      <c r="B849" s="192">
        <f t="shared" si="47"/>
        <v>226</v>
      </c>
      <c r="C849" s="193">
        <v>38</v>
      </c>
      <c r="D849" s="193">
        <v>20</v>
      </c>
      <c r="E849" s="193">
        <v>51</v>
      </c>
      <c r="F849" s="193">
        <v>112</v>
      </c>
      <c r="G849" s="193">
        <v>5</v>
      </c>
      <c r="H849" s="197"/>
      <c r="J849" s="199"/>
    </row>
    <row r="850" spans="1:10" ht="9" customHeight="1">
      <c r="A850" s="173" t="s">
        <v>19</v>
      </c>
      <c r="B850" s="194">
        <f t="shared" si="47"/>
        <v>380</v>
      </c>
      <c r="C850" s="195">
        <v>21</v>
      </c>
      <c r="D850" s="195">
        <v>31</v>
      </c>
      <c r="E850" s="195">
        <v>322</v>
      </c>
      <c r="F850" s="195">
        <v>0</v>
      </c>
      <c r="G850" s="195">
        <v>6</v>
      </c>
      <c r="H850" s="197"/>
      <c r="J850" s="199"/>
    </row>
    <row r="851" spans="1:10" ht="9" customHeight="1">
      <c r="A851" s="176" t="s">
        <v>20</v>
      </c>
      <c r="B851" s="192">
        <f t="shared" si="47"/>
        <v>152</v>
      </c>
      <c r="C851" s="193">
        <v>22</v>
      </c>
      <c r="D851" s="193">
        <v>7</v>
      </c>
      <c r="E851" s="193">
        <v>116</v>
      </c>
      <c r="F851" s="193">
        <v>3</v>
      </c>
      <c r="G851" s="193">
        <v>4</v>
      </c>
      <c r="H851" s="197"/>
      <c r="J851" s="199"/>
    </row>
    <row r="852" spans="1:10" ht="9" customHeight="1">
      <c r="A852" s="176" t="s">
        <v>21</v>
      </c>
      <c r="B852" s="192">
        <f t="shared" si="47"/>
        <v>536</v>
      </c>
      <c r="C852" s="193">
        <v>102</v>
      </c>
      <c r="D852" s="193">
        <v>41</v>
      </c>
      <c r="E852" s="193">
        <v>247</v>
      </c>
      <c r="F852" s="193">
        <v>136</v>
      </c>
      <c r="G852" s="193">
        <v>10</v>
      </c>
      <c r="H852" s="197"/>
      <c r="J852" s="199"/>
    </row>
    <row r="853" spans="1:10" ht="9" customHeight="1">
      <c r="A853" s="176" t="s">
        <v>22</v>
      </c>
      <c r="B853" s="192">
        <f t="shared" si="47"/>
        <v>403</v>
      </c>
      <c r="C853" s="193">
        <v>72</v>
      </c>
      <c r="D853" s="193">
        <v>46</v>
      </c>
      <c r="E853" s="193">
        <v>44</v>
      </c>
      <c r="F853" s="193">
        <v>220</v>
      </c>
      <c r="G853" s="193">
        <v>21</v>
      </c>
      <c r="H853" s="197"/>
      <c r="J853" s="199"/>
    </row>
    <row r="854" spans="1:10" ht="9" customHeight="1">
      <c r="A854" s="173" t="s">
        <v>23</v>
      </c>
      <c r="B854" s="194">
        <f t="shared" si="47"/>
        <v>864</v>
      </c>
      <c r="C854" s="195">
        <v>34</v>
      </c>
      <c r="D854" s="195">
        <v>48</v>
      </c>
      <c r="E854" s="195">
        <v>369</v>
      </c>
      <c r="F854" s="195">
        <v>404</v>
      </c>
      <c r="G854" s="195">
        <v>9</v>
      </c>
      <c r="H854" s="197"/>
      <c r="J854" s="199"/>
    </row>
    <row r="855" spans="1:10" ht="9" customHeight="1">
      <c r="A855" s="176" t="s">
        <v>24</v>
      </c>
      <c r="B855" s="192">
        <f t="shared" si="47"/>
        <v>58</v>
      </c>
      <c r="C855" s="193">
        <v>17</v>
      </c>
      <c r="D855" s="196">
        <v>19</v>
      </c>
      <c r="E855" s="193">
        <v>8</v>
      </c>
      <c r="F855" s="193">
        <v>11</v>
      </c>
      <c r="G855" s="193">
        <v>3</v>
      </c>
      <c r="H855" s="197"/>
      <c r="J855" s="199"/>
    </row>
    <row r="856" spans="1:10" ht="9" customHeight="1">
      <c r="A856" s="176" t="s">
        <v>25</v>
      </c>
      <c r="B856" s="192">
        <f t="shared" si="47"/>
        <v>446</v>
      </c>
      <c r="C856" s="193">
        <v>20</v>
      </c>
      <c r="D856" s="193">
        <v>4</v>
      </c>
      <c r="E856" s="193">
        <v>256</v>
      </c>
      <c r="F856" s="193">
        <v>164</v>
      </c>
      <c r="G856" s="193">
        <v>2</v>
      </c>
      <c r="H856" s="197"/>
      <c r="J856" s="199"/>
    </row>
    <row r="857" spans="1:10" ht="9" customHeight="1">
      <c r="A857" s="176" t="s">
        <v>26</v>
      </c>
      <c r="B857" s="192">
        <f t="shared" si="47"/>
        <v>75</v>
      </c>
      <c r="C857" s="193">
        <v>25</v>
      </c>
      <c r="D857" s="193">
        <v>7</v>
      </c>
      <c r="E857" s="193">
        <v>34</v>
      </c>
      <c r="F857" s="193">
        <v>0</v>
      </c>
      <c r="G857" s="193">
        <v>9</v>
      </c>
      <c r="H857" s="197"/>
      <c r="J857" s="199"/>
    </row>
    <row r="858" spans="1:10" ht="9" customHeight="1">
      <c r="A858" s="173" t="s">
        <v>27</v>
      </c>
      <c r="B858" s="194">
        <f t="shared" si="47"/>
        <v>3769</v>
      </c>
      <c r="C858" s="195">
        <v>34</v>
      </c>
      <c r="D858" s="195">
        <v>32</v>
      </c>
      <c r="E858" s="195">
        <v>805</v>
      </c>
      <c r="F858" s="195">
        <v>2887</v>
      </c>
      <c r="G858" s="195">
        <v>11</v>
      </c>
      <c r="H858" s="197"/>
      <c r="J858" s="199"/>
    </row>
    <row r="859" spans="1:10" ht="9" customHeight="1">
      <c r="A859" s="176" t="s">
        <v>109</v>
      </c>
      <c r="B859" s="192">
        <f t="shared" si="47"/>
        <v>696</v>
      </c>
      <c r="C859" s="193">
        <v>38</v>
      </c>
      <c r="D859" s="193">
        <v>3</v>
      </c>
      <c r="E859" s="193">
        <v>395</v>
      </c>
      <c r="F859" s="193">
        <v>251</v>
      </c>
      <c r="G859" s="193">
        <v>9</v>
      </c>
      <c r="H859" s="197"/>
      <c r="J859" s="199"/>
    </row>
    <row r="860" spans="1:10" ht="9" customHeight="1">
      <c r="A860" s="176" t="s">
        <v>29</v>
      </c>
      <c r="B860" s="192">
        <f t="shared" si="47"/>
        <v>61</v>
      </c>
      <c r="C860" s="193">
        <v>13</v>
      </c>
      <c r="D860" s="193">
        <v>1</v>
      </c>
      <c r="E860" s="193">
        <v>19</v>
      </c>
      <c r="F860" s="193">
        <v>15</v>
      </c>
      <c r="G860" s="193">
        <v>13</v>
      </c>
      <c r="H860" s="197"/>
      <c r="J860" s="199"/>
    </row>
    <row r="861" spans="1:10" ht="9" customHeight="1">
      <c r="A861" s="176" t="s">
        <v>30</v>
      </c>
      <c r="B861" s="192">
        <f t="shared" si="47"/>
        <v>318</v>
      </c>
      <c r="C861" s="193">
        <v>7</v>
      </c>
      <c r="D861" s="193">
        <v>6</v>
      </c>
      <c r="E861" s="193">
        <v>74</v>
      </c>
      <c r="F861" s="193">
        <v>229</v>
      </c>
      <c r="G861" s="193">
        <v>2</v>
      </c>
      <c r="H861" s="197"/>
      <c r="J861" s="199"/>
    </row>
    <row r="862" spans="1:10" ht="9" customHeight="1">
      <c r="A862" s="173" t="s">
        <v>31</v>
      </c>
      <c r="B862" s="194">
        <f t="shared" si="47"/>
        <v>831</v>
      </c>
      <c r="C862" s="195">
        <v>24</v>
      </c>
      <c r="D862" s="195">
        <v>18</v>
      </c>
      <c r="E862" s="195">
        <v>91</v>
      </c>
      <c r="F862" s="195">
        <v>695</v>
      </c>
      <c r="G862" s="195">
        <v>3</v>
      </c>
      <c r="H862" s="197"/>
      <c r="J862" s="199"/>
    </row>
    <row r="863" spans="1:10" ht="9" customHeight="1">
      <c r="A863" s="176" t="s">
        <v>32</v>
      </c>
      <c r="B863" s="192">
        <f t="shared" si="47"/>
        <v>330</v>
      </c>
      <c r="C863" s="193">
        <v>7</v>
      </c>
      <c r="D863" s="193">
        <v>31</v>
      </c>
      <c r="E863" s="193">
        <v>60</v>
      </c>
      <c r="F863" s="193">
        <v>221</v>
      </c>
      <c r="G863" s="193">
        <v>11</v>
      </c>
      <c r="H863" s="197"/>
      <c r="J863" s="199"/>
    </row>
    <row r="864" spans="1:10" ht="9" customHeight="1">
      <c r="A864" s="176" t="s">
        <v>33</v>
      </c>
      <c r="B864" s="192">
        <f t="shared" si="47"/>
        <v>211</v>
      </c>
      <c r="C864" s="193">
        <v>20</v>
      </c>
      <c r="D864" s="193">
        <v>28</v>
      </c>
      <c r="E864" s="193">
        <v>60</v>
      </c>
      <c r="F864" s="193">
        <v>94</v>
      </c>
      <c r="G864" s="193">
        <v>9</v>
      </c>
      <c r="H864" s="197"/>
      <c r="J864" s="199"/>
    </row>
    <row r="865" spans="1:10" ht="9" customHeight="1">
      <c r="A865" s="176" t="s">
        <v>34</v>
      </c>
      <c r="B865" s="192">
        <f t="shared" si="47"/>
        <v>1005</v>
      </c>
      <c r="C865" s="193">
        <v>12</v>
      </c>
      <c r="D865" s="193">
        <v>15</v>
      </c>
      <c r="E865" s="193">
        <v>1</v>
      </c>
      <c r="F865" s="193">
        <v>975</v>
      </c>
      <c r="G865" s="193">
        <v>2</v>
      </c>
      <c r="H865" s="197"/>
      <c r="J865" s="199"/>
    </row>
    <row r="866" spans="1:10" ht="9" customHeight="1">
      <c r="A866" s="173" t="s">
        <v>35</v>
      </c>
      <c r="B866" s="194">
        <f t="shared" si="47"/>
        <v>128</v>
      </c>
      <c r="C866" s="195">
        <v>12</v>
      </c>
      <c r="D866" s="195">
        <v>13</v>
      </c>
      <c r="E866" s="195">
        <v>40</v>
      </c>
      <c r="F866" s="195">
        <v>54</v>
      </c>
      <c r="G866" s="195">
        <v>9</v>
      </c>
      <c r="H866" s="197"/>
      <c r="J866" s="199"/>
    </row>
    <row r="867" spans="1:10" ht="9" customHeight="1">
      <c r="A867" s="176" t="s">
        <v>36</v>
      </c>
      <c r="B867" s="192">
        <f t="shared" si="47"/>
        <v>199</v>
      </c>
      <c r="C867" s="193">
        <v>13</v>
      </c>
      <c r="D867" s="193">
        <v>6</v>
      </c>
      <c r="E867" s="193">
        <v>176</v>
      </c>
      <c r="F867" s="193">
        <v>3</v>
      </c>
      <c r="G867" s="193">
        <v>1</v>
      </c>
      <c r="H867" s="197"/>
      <c r="J867" s="199"/>
    </row>
    <row r="868" spans="1:10" ht="9" customHeight="1">
      <c r="A868" s="176" t="s">
        <v>37</v>
      </c>
      <c r="B868" s="192">
        <f t="shared" si="47"/>
        <v>477</v>
      </c>
      <c r="C868" s="193">
        <v>56</v>
      </c>
      <c r="D868" s="193">
        <v>53</v>
      </c>
      <c r="E868" s="193">
        <v>303</v>
      </c>
      <c r="F868" s="193">
        <v>49</v>
      </c>
      <c r="G868" s="193">
        <v>16</v>
      </c>
      <c r="H868" s="197"/>
      <c r="J868" s="199"/>
    </row>
    <row r="869" spans="1:10" ht="9" customHeight="1">
      <c r="A869" s="176" t="s">
        <v>38</v>
      </c>
      <c r="B869" s="192">
        <f t="shared" si="47"/>
        <v>799</v>
      </c>
      <c r="C869" s="193">
        <v>16</v>
      </c>
      <c r="D869" s="193">
        <v>8</v>
      </c>
      <c r="E869" s="193">
        <v>212</v>
      </c>
      <c r="F869" s="193">
        <v>550</v>
      </c>
      <c r="G869" s="193">
        <v>13</v>
      </c>
      <c r="H869" s="197"/>
      <c r="J869" s="199"/>
    </row>
    <row r="870" spans="1:10" ht="9" customHeight="1">
      <c r="A870" s="173" t="s">
        <v>39</v>
      </c>
      <c r="B870" s="194">
        <f t="shared" si="47"/>
        <v>820</v>
      </c>
      <c r="C870" s="195">
        <v>16</v>
      </c>
      <c r="D870" s="195">
        <v>21</v>
      </c>
      <c r="E870" s="195">
        <v>197</v>
      </c>
      <c r="F870" s="195">
        <v>583</v>
      </c>
      <c r="G870" s="195">
        <v>3</v>
      </c>
      <c r="H870" s="197"/>
      <c r="J870" s="199"/>
    </row>
    <row r="871" spans="1:10" ht="3" customHeight="1">
      <c r="A871" s="153"/>
      <c r="B871" s="200"/>
      <c r="C871" s="200"/>
      <c r="D871" s="200"/>
      <c r="E871" s="200"/>
      <c r="F871" s="200"/>
      <c r="G871" s="200"/>
    </row>
    <row r="872" spans="1:10" ht="3" customHeight="1">
      <c r="A872" s="155"/>
    </row>
    <row r="873" spans="1:10" s="162" customFormat="1" ht="9.6" customHeight="1">
      <c r="A873" s="201" t="s">
        <v>111</v>
      </c>
      <c r="I873" s="201"/>
    </row>
    <row r="874" spans="1:10" s="162" customFormat="1" ht="9.6" customHeight="1">
      <c r="A874" s="201" t="s">
        <v>112</v>
      </c>
      <c r="I874" s="201"/>
    </row>
    <row r="875" spans="1:10" s="162" customFormat="1" ht="9.6" customHeight="1">
      <c r="A875" s="202" t="s">
        <v>113</v>
      </c>
      <c r="I875" s="202"/>
    </row>
    <row r="876" spans="1:10" s="162" customFormat="1" ht="9" customHeight="1">
      <c r="A876" s="202" t="s">
        <v>114</v>
      </c>
      <c r="I876" s="202"/>
    </row>
    <row r="877" spans="1:10" s="162" customFormat="1" ht="9" hidden="1" customHeight="1">
      <c r="A877" s="202"/>
    </row>
    <row r="878" spans="1:10" ht="12.75" hidden="1">
      <c r="A878" s="203" t="s">
        <v>115</v>
      </c>
      <c r="H878" s="154" t="s">
        <v>44</v>
      </c>
    </row>
    <row r="879" spans="1:10" ht="13.7" hidden="1" customHeight="1"/>
  </sheetData>
  <sheetProtection sheet="1" objects="1" scenarios="1"/>
  <hyperlinks>
    <hyperlink ref="G1" location="Índice!A1" display="Índice!A1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&amp;L&amp;10&amp;K000080INEGI. Anuario estadístico y geográfico por entidad federativa 2019.</oddHeader>
  </headerFooter>
  <rowBreaks count="11" manualBreakCount="11">
    <brk id="79" max="6" man="1"/>
    <brk id="151" max="6" man="1"/>
    <brk id="223" max="6" man="1"/>
    <brk id="295" max="6" man="1"/>
    <brk id="367" max="6" man="1"/>
    <brk id="439" max="6" man="1"/>
    <brk id="511" max="6" man="1"/>
    <brk id="583" max="6" man="1"/>
    <brk id="655" max="6" man="1"/>
    <brk id="727" max="6" man="1"/>
    <brk id="799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3"/>
  <sheetViews>
    <sheetView showGridLines="0" showRowColHeaders="0" zoomScale="130" zoomScaleNormal="130" workbookViewId="0">
      <pane xSplit="1" ySplit="6" topLeftCell="B7" activePane="bottomRight" state="frozen"/>
      <selection activeCell="G1" sqref="G1"/>
      <selection pane="topRight" activeCell="G1" sqref="G1"/>
      <selection pane="bottomLeft" activeCell="G1" sqref="G1"/>
      <selection pane="bottomRight"/>
    </sheetView>
  </sheetViews>
  <sheetFormatPr baseColWidth="10" defaultColWidth="0" defaultRowHeight="13.7" customHeight="1" zeroHeight="1"/>
  <cols>
    <col min="1" max="1" width="17.875" style="154" customWidth="1"/>
    <col min="2" max="2" width="10.375" style="154" customWidth="1"/>
    <col min="3" max="6" width="13" style="154" customWidth="1"/>
    <col min="7" max="7" width="0.75" style="154" customWidth="1"/>
    <col min="8" max="25" width="0" style="154" hidden="1" customWidth="1"/>
    <col min="26" max="16384" width="10" style="154" hidden="1"/>
  </cols>
  <sheetData>
    <row r="1" spans="1:25" s="151" customFormat="1" ht="12" customHeight="1">
      <c r="A1" s="148" t="s">
        <v>116</v>
      </c>
      <c r="B1" s="149"/>
      <c r="C1" s="149"/>
      <c r="D1" s="149"/>
      <c r="E1" s="149"/>
      <c r="F1" s="3" t="s">
        <v>117</v>
      </c>
      <c r="G1" s="148"/>
    </row>
    <row r="2" spans="1:25" s="151" customFormat="1" ht="12" customHeight="1">
      <c r="A2" s="150" t="s">
        <v>103</v>
      </c>
      <c r="B2" s="149"/>
      <c r="C2" s="149"/>
      <c r="D2" s="149"/>
      <c r="E2" s="149"/>
      <c r="F2" s="152"/>
      <c r="G2" s="148"/>
    </row>
    <row r="3" spans="1:25" ht="3" customHeight="1">
      <c r="A3" s="153"/>
      <c r="B3" s="153"/>
      <c r="C3" s="153"/>
      <c r="D3" s="153"/>
      <c r="E3" s="153"/>
      <c r="F3" s="155"/>
    </row>
    <row r="4" spans="1:25" ht="3" customHeight="1">
      <c r="A4" s="155"/>
      <c r="B4" s="156"/>
      <c r="C4" s="156"/>
      <c r="D4" s="156"/>
      <c r="E4" s="155"/>
      <c r="F4" s="204"/>
    </row>
    <row r="5" spans="1:25" s="162" customFormat="1" ht="9.9499999999999993" customHeight="1">
      <c r="A5" s="205" t="s">
        <v>4</v>
      </c>
      <c r="B5" s="206" t="s">
        <v>54</v>
      </c>
      <c r="C5" s="206" t="s">
        <v>118</v>
      </c>
      <c r="D5" s="206" t="s">
        <v>119</v>
      </c>
      <c r="E5" s="206" t="s">
        <v>120</v>
      </c>
      <c r="F5" s="207" t="s">
        <v>121</v>
      </c>
      <c r="G5" s="160"/>
      <c r="H5" s="160"/>
      <c r="I5" s="160"/>
      <c r="J5" s="160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</row>
    <row r="6" spans="1:25" ht="3" customHeight="1">
      <c r="A6" s="153"/>
      <c r="B6" s="163"/>
      <c r="C6" s="163"/>
      <c r="D6" s="163"/>
      <c r="E6" s="163"/>
      <c r="F6" s="163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</row>
    <row r="7" spans="1:25" ht="3" customHeight="1">
      <c r="A7" s="155"/>
      <c r="B7" s="165"/>
      <c r="C7" s="165"/>
      <c r="D7" s="165"/>
      <c r="E7" s="165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</row>
    <row r="8" spans="1:25" s="168" customFormat="1" ht="9" customHeight="1">
      <c r="A8" s="166">
        <v>1995</v>
      </c>
    </row>
    <row r="9" spans="1:25" s="168" customFormat="1" ht="9" customHeight="1">
      <c r="A9" s="166" t="s">
        <v>7</v>
      </c>
      <c r="B9" s="169">
        <f>SUM(B11:B42)</f>
        <v>27117</v>
      </c>
      <c r="C9" s="169">
        <f>SUM(C11:C42)</f>
        <v>1704</v>
      </c>
      <c r="D9" s="169">
        <f>SUM(D11:D42)</f>
        <v>19235</v>
      </c>
      <c r="E9" s="169">
        <f>SUM(E11:E42)</f>
        <v>4208</v>
      </c>
      <c r="F9" s="169">
        <f>SUM(F11:F42)</f>
        <v>1970</v>
      </c>
      <c r="G9" s="167"/>
    </row>
    <row r="10" spans="1:25" s="168" customFormat="1" ht="3.95" customHeight="1">
      <c r="A10" s="166"/>
      <c r="B10" s="169"/>
      <c r="C10" s="169"/>
      <c r="D10" s="169"/>
      <c r="E10" s="169"/>
      <c r="F10" s="169"/>
      <c r="G10" s="167"/>
    </row>
    <row r="11" spans="1:25" s="168" customFormat="1" ht="9" customHeight="1">
      <c r="A11" s="170" t="s">
        <v>8</v>
      </c>
      <c r="B11" s="171">
        <f t="shared" ref="B11:B42" si="0">SUM(C11+D11+E11+F11)</f>
        <v>206</v>
      </c>
      <c r="C11" s="171">
        <v>20</v>
      </c>
      <c r="D11" s="171">
        <v>140</v>
      </c>
      <c r="E11" s="171">
        <v>27</v>
      </c>
      <c r="F11" s="167">
        <v>19</v>
      </c>
      <c r="G11" s="167"/>
    </row>
    <row r="12" spans="1:25" s="168" customFormat="1" ht="9" customHeight="1">
      <c r="A12" s="170" t="s">
        <v>9</v>
      </c>
      <c r="B12" s="171">
        <f t="shared" si="0"/>
        <v>579</v>
      </c>
      <c r="C12" s="171">
        <v>18</v>
      </c>
      <c r="D12" s="171">
        <v>457</v>
      </c>
      <c r="E12" s="171">
        <v>63</v>
      </c>
      <c r="F12" s="167">
        <v>41</v>
      </c>
      <c r="G12" s="167"/>
    </row>
    <row r="13" spans="1:25" s="168" customFormat="1" ht="9" customHeight="1">
      <c r="A13" s="170" t="s">
        <v>10</v>
      </c>
      <c r="B13" s="171">
        <f t="shared" si="0"/>
        <v>191</v>
      </c>
      <c r="C13" s="171">
        <v>14</v>
      </c>
      <c r="D13" s="171">
        <v>131</v>
      </c>
      <c r="E13" s="171">
        <v>35</v>
      </c>
      <c r="F13" s="167">
        <v>11</v>
      </c>
      <c r="G13" s="167"/>
    </row>
    <row r="14" spans="1:25" s="168" customFormat="1" ht="9" customHeight="1">
      <c r="A14" s="173" t="s">
        <v>11</v>
      </c>
      <c r="B14" s="174">
        <f t="shared" si="0"/>
        <v>150</v>
      </c>
      <c r="C14" s="174">
        <v>15</v>
      </c>
      <c r="D14" s="174">
        <v>97</v>
      </c>
      <c r="E14" s="175">
        <v>30</v>
      </c>
      <c r="F14" s="177">
        <v>8</v>
      </c>
      <c r="G14" s="167"/>
    </row>
    <row r="15" spans="1:25" s="168" customFormat="1" ht="9" customHeight="1">
      <c r="A15" s="170" t="s">
        <v>12</v>
      </c>
      <c r="B15" s="171">
        <f t="shared" si="0"/>
        <v>707</v>
      </c>
      <c r="C15" s="171">
        <v>35</v>
      </c>
      <c r="D15" s="172">
        <v>538</v>
      </c>
      <c r="E15" s="172">
        <v>79</v>
      </c>
      <c r="F15" s="167">
        <v>55</v>
      </c>
      <c r="G15" s="167"/>
    </row>
    <row r="16" spans="1:25" s="168" customFormat="1" ht="9" customHeight="1">
      <c r="A16" s="170" t="s">
        <v>13</v>
      </c>
      <c r="B16" s="171">
        <f t="shared" si="0"/>
        <v>169</v>
      </c>
      <c r="C16" s="171">
        <v>17</v>
      </c>
      <c r="D16" s="171">
        <v>116</v>
      </c>
      <c r="E16" s="172">
        <v>29</v>
      </c>
      <c r="F16" s="167">
        <v>7</v>
      </c>
      <c r="G16" s="167"/>
    </row>
    <row r="17" spans="1:7" s="168" customFormat="1" ht="9" customHeight="1">
      <c r="A17" s="170" t="s">
        <v>14</v>
      </c>
      <c r="B17" s="171">
        <f t="shared" si="0"/>
        <v>491</v>
      </c>
      <c r="C17" s="171">
        <v>22</v>
      </c>
      <c r="D17" s="171">
        <v>368</v>
      </c>
      <c r="E17" s="172">
        <v>83</v>
      </c>
      <c r="F17" s="167">
        <v>18</v>
      </c>
      <c r="G17" s="167"/>
    </row>
    <row r="18" spans="1:7" s="168" customFormat="1" ht="9" customHeight="1">
      <c r="A18" s="173" t="s">
        <v>15</v>
      </c>
      <c r="B18" s="174">
        <f t="shared" si="0"/>
        <v>674</v>
      </c>
      <c r="C18" s="174">
        <v>22</v>
      </c>
      <c r="D18" s="174">
        <v>536</v>
      </c>
      <c r="E18" s="175">
        <v>75</v>
      </c>
      <c r="F18" s="177">
        <v>41</v>
      </c>
      <c r="G18" s="167"/>
    </row>
    <row r="19" spans="1:7" s="168" customFormat="1" ht="9" customHeight="1">
      <c r="A19" s="176" t="s">
        <v>16</v>
      </c>
      <c r="B19" s="171">
        <f t="shared" si="0"/>
        <v>11068</v>
      </c>
      <c r="C19" s="171">
        <v>1003</v>
      </c>
      <c r="D19" s="171">
        <v>7044</v>
      </c>
      <c r="E19" s="172">
        <v>1866</v>
      </c>
      <c r="F19" s="167">
        <v>1155</v>
      </c>
      <c r="G19" s="167"/>
    </row>
    <row r="20" spans="1:7" s="168" customFormat="1" ht="9" customHeight="1">
      <c r="A20" s="170" t="s">
        <v>17</v>
      </c>
      <c r="B20" s="171">
        <f t="shared" si="0"/>
        <v>431</v>
      </c>
      <c r="C20" s="171">
        <v>24</v>
      </c>
      <c r="D20" s="171">
        <v>290</v>
      </c>
      <c r="E20" s="172">
        <v>87</v>
      </c>
      <c r="F20" s="167">
        <v>30</v>
      </c>
      <c r="G20" s="167"/>
    </row>
    <row r="21" spans="1:7" s="168" customFormat="1" ht="9" customHeight="1">
      <c r="A21" s="170" t="s">
        <v>18</v>
      </c>
      <c r="B21" s="171">
        <f t="shared" si="0"/>
        <v>761</v>
      </c>
      <c r="C21" s="172">
        <v>22</v>
      </c>
      <c r="D21" s="171">
        <v>610</v>
      </c>
      <c r="E21" s="172">
        <v>95</v>
      </c>
      <c r="F21" s="167">
        <v>34</v>
      </c>
      <c r="G21" s="167"/>
    </row>
    <row r="22" spans="1:7" s="168" customFormat="1" ht="9" customHeight="1">
      <c r="A22" s="173" t="s">
        <v>19</v>
      </c>
      <c r="B22" s="174">
        <f t="shared" si="0"/>
        <v>511</v>
      </c>
      <c r="C22" s="175">
        <v>36</v>
      </c>
      <c r="D22" s="174">
        <v>371</v>
      </c>
      <c r="E22" s="175">
        <v>82</v>
      </c>
      <c r="F22" s="177">
        <v>22</v>
      </c>
      <c r="G22" s="167"/>
    </row>
    <row r="23" spans="1:7" s="168" customFormat="1" ht="9" customHeight="1">
      <c r="A23" s="170" t="s">
        <v>20</v>
      </c>
      <c r="B23" s="171">
        <f t="shared" si="0"/>
        <v>240</v>
      </c>
      <c r="C23" s="172">
        <v>13</v>
      </c>
      <c r="D23" s="171">
        <v>161</v>
      </c>
      <c r="E23" s="172">
        <v>60</v>
      </c>
      <c r="F23" s="167">
        <v>6</v>
      </c>
      <c r="G23" s="167"/>
    </row>
    <row r="24" spans="1:7" s="168" customFormat="1" ht="9" customHeight="1">
      <c r="A24" s="170" t="s">
        <v>21</v>
      </c>
      <c r="B24" s="171">
        <f t="shared" si="0"/>
        <v>1681</v>
      </c>
      <c r="C24" s="172">
        <v>52</v>
      </c>
      <c r="D24" s="171">
        <v>1340</v>
      </c>
      <c r="E24" s="172">
        <v>213</v>
      </c>
      <c r="F24" s="167">
        <v>76</v>
      </c>
      <c r="G24" s="167"/>
    </row>
    <row r="25" spans="1:7" s="168" customFormat="1" ht="9" customHeight="1">
      <c r="A25" s="170" t="s">
        <v>22</v>
      </c>
      <c r="B25" s="171">
        <f t="shared" si="0"/>
        <v>448</v>
      </c>
      <c r="C25" s="172">
        <v>23</v>
      </c>
      <c r="D25" s="171">
        <v>329</v>
      </c>
      <c r="E25" s="172">
        <v>85</v>
      </c>
      <c r="F25" s="167">
        <v>11</v>
      </c>
      <c r="G25" s="167"/>
    </row>
    <row r="26" spans="1:7" s="168" customFormat="1" ht="9" customHeight="1">
      <c r="A26" s="173" t="s">
        <v>23</v>
      </c>
      <c r="B26" s="174">
        <f t="shared" si="0"/>
        <v>661</v>
      </c>
      <c r="C26" s="175">
        <v>18</v>
      </c>
      <c r="D26" s="174">
        <v>490</v>
      </c>
      <c r="E26" s="175">
        <v>125</v>
      </c>
      <c r="F26" s="177">
        <v>28</v>
      </c>
      <c r="G26" s="167"/>
    </row>
    <row r="27" spans="1:7" s="168" customFormat="1" ht="9" customHeight="1">
      <c r="A27" s="170" t="s">
        <v>24</v>
      </c>
      <c r="B27" s="171">
        <f t="shared" si="0"/>
        <v>332</v>
      </c>
      <c r="C27" s="172">
        <v>22</v>
      </c>
      <c r="D27" s="171">
        <v>237</v>
      </c>
      <c r="E27" s="172">
        <v>58</v>
      </c>
      <c r="F27" s="167">
        <v>15</v>
      </c>
      <c r="G27" s="167"/>
    </row>
    <row r="28" spans="1:7" s="168" customFormat="1" ht="9" customHeight="1">
      <c r="A28" s="170" t="s">
        <v>25</v>
      </c>
      <c r="B28" s="171">
        <f t="shared" si="0"/>
        <v>233</v>
      </c>
      <c r="C28" s="172">
        <v>13</v>
      </c>
      <c r="D28" s="171">
        <v>166</v>
      </c>
      <c r="E28" s="172">
        <v>48</v>
      </c>
      <c r="F28" s="167">
        <v>6</v>
      </c>
      <c r="G28" s="167"/>
    </row>
    <row r="29" spans="1:7" s="168" customFormat="1" ht="9" customHeight="1">
      <c r="A29" s="170" t="s">
        <v>26</v>
      </c>
      <c r="B29" s="171">
        <f t="shared" si="0"/>
        <v>870</v>
      </c>
      <c r="C29" s="172">
        <v>23</v>
      </c>
      <c r="D29" s="171">
        <v>724</v>
      </c>
      <c r="E29" s="172">
        <v>67</v>
      </c>
      <c r="F29" s="167">
        <v>56</v>
      </c>
      <c r="G29" s="167"/>
    </row>
    <row r="30" spans="1:7" s="168" customFormat="1" ht="9" customHeight="1">
      <c r="A30" s="173" t="s">
        <v>27</v>
      </c>
      <c r="B30" s="174">
        <f t="shared" si="0"/>
        <v>777</v>
      </c>
      <c r="C30" s="175">
        <v>32</v>
      </c>
      <c r="D30" s="174">
        <v>552</v>
      </c>
      <c r="E30" s="175">
        <v>149</v>
      </c>
      <c r="F30" s="177">
        <v>44</v>
      </c>
      <c r="G30" s="167"/>
    </row>
    <row r="31" spans="1:7" s="168" customFormat="1" ht="9" customHeight="1">
      <c r="A31" s="170" t="s">
        <v>109</v>
      </c>
      <c r="B31" s="171">
        <f t="shared" si="0"/>
        <v>685</v>
      </c>
      <c r="C31" s="172">
        <v>24</v>
      </c>
      <c r="D31" s="171">
        <v>534</v>
      </c>
      <c r="E31" s="172">
        <v>89</v>
      </c>
      <c r="F31" s="167">
        <v>38</v>
      </c>
      <c r="G31" s="167"/>
    </row>
    <row r="32" spans="1:7" s="168" customFormat="1" ht="9" customHeight="1">
      <c r="A32" s="170" t="s">
        <v>29</v>
      </c>
      <c r="B32" s="171">
        <f t="shared" si="0"/>
        <v>225</v>
      </c>
      <c r="C32" s="172">
        <v>24</v>
      </c>
      <c r="D32" s="171">
        <v>156</v>
      </c>
      <c r="E32" s="172">
        <v>33</v>
      </c>
      <c r="F32" s="167">
        <v>12</v>
      </c>
      <c r="G32" s="167"/>
    </row>
    <row r="33" spans="1:7" s="168" customFormat="1" ht="9" customHeight="1">
      <c r="A33" s="170" t="s">
        <v>30</v>
      </c>
      <c r="B33" s="171">
        <f t="shared" si="0"/>
        <v>200</v>
      </c>
      <c r="C33" s="172">
        <v>16</v>
      </c>
      <c r="D33" s="171">
        <v>141</v>
      </c>
      <c r="E33" s="172">
        <v>36</v>
      </c>
      <c r="F33" s="167">
        <v>7</v>
      </c>
      <c r="G33" s="167"/>
    </row>
    <row r="34" spans="1:7" s="168" customFormat="1" ht="9" customHeight="1">
      <c r="A34" s="173" t="s">
        <v>31</v>
      </c>
      <c r="B34" s="174">
        <f t="shared" si="0"/>
        <v>443</v>
      </c>
      <c r="C34" s="175">
        <v>30</v>
      </c>
      <c r="D34" s="174">
        <v>313</v>
      </c>
      <c r="E34" s="175">
        <v>72</v>
      </c>
      <c r="F34" s="177">
        <v>28</v>
      </c>
      <c r="G34" s="167"/>
    </row>
    <row r="35" spans="1:7" s="168" customFormat="1" ht="9" customHeight="1">
      <c r="A35" s="170" t="s">
        <v>32</v>
      </c>
      <c r="B35" s="171">
        <f t="shared" si="0"/>
        <v>511</v>
      </c>
      <c r="C35" s="172">
        <v>26</v>
      </c>
      <c r="D35" s="171">
        <v>386</v>
      </c>
      <c r="E35" s="172">
        <v>77</v>
      </c>
      <c r="F35" s="167">
        <v>22</v>
      </c>
      <c r="G35" s="167"/>
    </row>
    <row r="36" spans="1:7" s="168" customFormat="1" ht="9" customHeight="1">
      <c r="A36" s="170" t="s">
        <v>33</v>
      </c>
      <c r="B36" s="171">
        <f t="shared" si="0"/>
        <v>659</v>
      </c>
      <c r="C36" s="172">
        <v>14</v>
      </c>
      <c r="D36" s="172">
        <v>524</v>
      </c>
      <c r="E36" s="172">
        <v>97</v>
      </c>
      <c r="F36" s="167">
        <v>24</v>
      </c>
      <c r="G36" s="167"/>
    </row>
    <row r="37" spans="1:7" s="168" customFormat="1" ht="9" customHeight="1">
      <c r="A37" s="170" t="s">
        <v>34</v>
      </c>
      <c r="B37" s="171">
        <f t="shared" si="0"/>
        <v>238</v>
      </c>
      <c r="C37" s="172">
        <v>20</v>
      </c>
      <c r="D37" s="172">
        <v>166</v>
      </c>
      <c r="E37" s="172">
        <v>37</v>
      </c>
      <c r="F37" s="167">
        <v>15</v>
      </c>
      <c r="G37" s="167"/>
    </row>
    <row r="38" spans="1:7" s="168" customFormat="1" ht="9" customHeight="1">
      <c r="A38" s="173" t="s">
        <v>35</v>
      </c>
      <c r="B38" s="174">
        <f t="shared" si="0"/>
        <v>769</v>
      </c>
      <c r="C38" s="175">
        <v>7</v>
      </c>
      <c r="D38" s="175">
        <v>658</v>
      </c>
      <c r="E38" s="175">
        <v>59</v>
      </c>
      <c r="F38" s="177">
        <v>45</v>
      </c>
      <c r="G38" s="167"/>
    </row>
    <row r="39" spans="1:7" s="168" customFormat="1" ht="9" customHeight="1">
      <c r="A39" s="170" t="s">
        <v>36</v>
      </c>
      <c r="B39" s="171">
        <f t="shared" si="0"/>
        <v>136</v>
      </c>
      <c r="C39" s="172">
        <v>15</v>
      </c>
      <c r="D39" s="172">
        <v>98</v>
      </c>
      <c r="E39" s="172">
        <v>20</v>
      </c>
      <c r="F39" s="167">
        <v>3</v>
      </c>
      <c r="G39" s="167"/>
    </row>
    <row r="40" spans="1:7" s="168" customFormat="1" ht="9" customHeight="1">
      <c r="A40" s="170" t="s">
        <v>37</v>
      </c>
      <c r="B40" s="171">
        <f t="shared" si="0"/>
        <v>1351</v>
      </c>
      <c r="C40" s="172">
        <v>50</v>
      </c>
      <c r="D40" s="172">
        <v>1051</v>
      </c>
      <c r="E40" s="172">
        <v>196</v>
      </c>
      <c r="F40" s="167">
        <v>54</v>
      </c>
      <c r="G40" s="167"/>
    </row>
    <row r="41" spans="1:7" s="168" customFormat="1" ht="9" customHeight="1">
      <c r="A41" s="170" t="s">
        <v>38</v>
      </c>
      <c r="B41" s="171">
        <f t="shared" si="0"/>
        <v>395</v>
      </c>
      <c r="C41" s="172">
        <v>22</v>
      </c>
      <c r="D41" s="172">
        <v>296</v>
      </c>
      <c r="E41" s="172">
        <v>55</v>
      </c>
      <c r="F41" s="167">
        <v>22</v>
      </c>
      <c r="G41" s="167"/>
    </row>
    <row r="42" spans="1:7" s="168" customFormat="1" ht="9" customHeight="1">
      <c r="A42" s="173" t="s">
        <v>39</v>
      </c>
      <c r="B42" s="174">
        <f t="shared" si="0"/>
        <v>325</v>
      </c>
      <c r="C42" s="175">
        <v>12</v>
      </c>
      <c r="D42" s="175">
        <v>215</v>
      </c>
      <c r="E42" s="175">
        <v>81</v>
      </c>
      <c r="F42" s="177">
        <v>17</v>
      </c>
      <c r="G42" s="167"/>
    </row>
    <row r="43" spans="1:7" s="168" customFormat="1" ht="9" customHeight="1">
      <c r="A43" s="170"/>
      <c r="G43" s="167"/>
    </row>
    <row r="44" spans="1:7" s="168" customFormat="1" ht="9" customHeight="1">
      <c r="A44" s="166">
        <v>1996</v>
      </c>
      <c r="B44" s="180"/>
      <c r="C44" s="180"/>
      <c r="D44" s="180"/>
      <c r="E44" s="180"/>
      <c r="F44" s="167"/>
      <c r="G44" s="167"/>
    </row>
    <row r="45" spans="1:7" s="168" customFormat="1" ht="9" customHeight="1">
      <c r="A45" s="181" t="s">
        <v>7</v>
      </c>
      <c r="B45" s="169">
        <f>SUM(B47:B78)</f>
        <v>26633</v>
      </c>
      <c r="C45" s="169">
        <f>SUM(C47:C78)</f>
        <v>1589</v>
      </c>
      <c r="D45" s="169">
        <f>SUM(D47:D78)</f>
        <v>18916</v>
      </c>
      <c r="E45" s="169">
        <f>SUM(E47:E78)</f>
        <v>4234</v>
      </c>
      <c r="F45" s="169">
        <f>SUM(F47:F78)</f>
        <v>1894</v>
      </c>
      <c r="G45" s="167"/>
    </row>
    <row r="46" spans="1:7" s="168" customFormat="1" ht="3.95" customHeight="1">
      <c r="A46" s="181"/>
      <c r="B46" s="169"/>
      <c r="C46" s="169"/>
      <c r="D46" s="169"/>
      <c r="E46" s="169"/>
      <c r="F46" s="169"/>
      <c r="G46" s="167"/>
    </row>
    <row r="47" spans="1:7" s="168" customFormat="1" ht="9" customHeight="1">
      <c r="A47" s="170" t="s">
        <v>8</v>
      </c>
      <c r="B47" s="171">
        <f t="shared" ref="B47:B78" si="1">SUM(C47:F47)</f>
        <v>208</v>
      </c>
      <c r="C47" s="180">
        <v>22</v>
      </c>
      <c r="D47" s="180">
        <v>140</v>
      </c>
      <c r="E47" s="180">
        <v>26</v>
      </c>
      <c r="F47" s="180">
        <v>20</v>
      </c>
      <c r="G47" s="167"/>
    </row>
    <row r="48" spans="1:7" s="168" customFormat="1" ht="9" customHeight="1">
      <c r="A48" s="170" t="s">
        <v>9</v>
      </c>
      <c r="B48" s="171">
        <f t="shared" si="1"/>
        <v>573</v>
      </c>
      <c r="C48" s="180">
        <v>14</v>
      </c>
      <c r="D48" s="180">
        <v>457</v>
      </c>
      <c r="E48" s="180">
        <v>65</v>
      </c>
      <c r="F48" s="180">
        <v>37</v>
      </c>
      <c r="G48" s="167"/>
    </row>
    <row r="49" spans="1:7" s="168" customFormat="1" ht="9" customHeight="1">
      <c r="A49" s="170" t="s">
        <v>10</v>
      </c>
      <c r="B49" s="171">
        <f t="shared" si="1"/>
        <v>184</v>
      </c>
      <c r="C49" s="180">
        <v>11</v>
      </c>
      <c r="D49" s="180">
        <v>130</v>
      </c>
      <c r="E49" s="180">
        <v>33</v>
      </c>
      <c r="F49" s="180">
        <v>10</v>
      </c>
      <c r="G49" s="167"/>
    </row>
    <row r="50" spans="1:7" s="168" customFormat="1" ht="9" customHeight="1">
      <c r="A50" s="173" t="s">
        <v>11</v>
      </c>
      <c r="B50" s="174">
        <f t="shared" si="1"/>
        <v>145</v>
      </c>
      <c r="C50" s="182">
        <v>15</v>
      </c>
      <c r="D50" s="182">
        <v>92</v>
      </c>
      <c r="E50" s="182">
        <v>30</v>
      </c>
      <c r="F50" s="182">
        <v>8</v>
      </c>
      <c r="G50" s="167"/>
    </row>
    <row r="51" spans="1:7" s="168" customFormat="1" ht="9" customHeight="1">
      <c r="A51" s="170" t="s">
        <v>12</v>
      </c>
      <c r="B51" s="171">
        <f t="shared" si="1"/>
        <v>681</v>
      </c>
      <c r="C51" s="180">
        <v>31</v>
      </c>
      <c r="D51" s="180">
        <v>523</v>
      </c>
      <c r="E51" s="180">
        <v>75</v>
      </c>
      <c r="F51" s="180">
        <v>52</v>
      </c>
      <c r="G51" s="167"/>
    </row>
    <row r="52" spans="1:7" s="168" customFormat="1" ht="9" customHeight="1">
      <c r="A52" s="170" t="s">
        <v>13</v>
      </c>
      <c r="B52" s="171">
        <f t="shared" si="1"/>
        <v>164</v>
      </c>
      <c r="C52" s="180">
        <v>16</v>
      </c>
      <c r="D52" s="180">
        <v>113</v>
      </c>
      <c r="E52" s="180">
        <v>28</v>
      </c>
      <c r="F52" s="180">
        <v>7</v>
      </c>
      <c r="G52" s="167"/>
    </row>
    <row r="53" spans="1:7" s="168" customFormat="1" ht="9" customHeight="1">
      <c r="A53" s="170" t="s">
        <v>14</v>
      </c>
      <c r="B53" s="171">
        <f t="shared" si="1"/>
        <v>490</v>
      </c>
      <c r="C53" s="180">
        <v>19</v>
      </c>
      <c r="D53" s="180">
        <v>371</v>
      </c>
      <c r="E53" s="180">
        <v>81</v>
      </c>
      <c r="F53" s="180">
        <v>19</v>
      </c>
      <c r="G53" s="167"/>
    </row>
    <row r="54" spans="1:7" s="168" customFormat="1" ht="9" customHeight="1">
      <c r="A54" s="173" t="s">
        <v>15</v>
      </c>
      <c r="B54" s="174">
        <f t="shared" si="1"/>
        <v>642</v>
      </c>
      <c r="C54" s="182">
        <v>23</v>
      </c>
      <c r="D54" s="182">
        <v>507</v>
      </c>
      <c r="E54" s="182">
        <v>73</v>
      </c>
      <c r="F54" s="182">
        <v>39</v>
      </c>
      <c r="G54" s="167"/>
    </row>
    <row r="55" spans="1:7" s="168" customFormat="1" ht="9" customHeight="1">
      <c r="A55" s="176" t="s">
        <v>16</v>
      </c>
      <c r="B55" s="171">
        <f t="shared" si="1"/>
        <v>10978</v>
      </c>
      <c r="C55" s="180">
        <v>939</v>
      </c>
      <c r="D55" s="180">
        <v>6960</v>
      </c>
      <c r="E55" s="180">
        <v>1934</v>
      </c>
      <c r="F55" s="180">
        <v>1145</v>
      </c>
      <c r="G55" s="167"/>
    </row>
    <row r="56" spans="1:7" s="168" customFormat="1" ht="9" customHeight="1">
      <c r="A56" s="170" t="s">
        <v>17</v>
      </c>
      <c r="B56" s="171">
        <f t="shared" si="1"/>
        <v>421</v>
      </c>
      <c r="C56" s="180">
        <v>21</v>
      </c>
      <c r="D56" s="180">
        <v>290</v>
      </c>
      <c r="E56" s="180">
        <v>82</v>
      </c>
      <c r="F56" s="180">
        <v>28</v>
      </c>
      <c r="G56" s="167"/>
    </row>
    <row r="57" spans="1:7" s="168" customFormat="1" ht="9" customHeight="1">
      <c r="A57" s="170" t="s">
        <v>18</v>
      </c>
      <c r="B57" s="171">
        <f t="shared" si="1"/>
        <v>741</v>
      </c>
      <c r="C57" s="180">
        <v>17</v>
      </c>
      <c r="D57" s="180">
        <v>599</v>
      </c>
      <c r="E57" s="180">
        <v>94</v>
      </c>
      <c r="F57" s="180">
        <v>31</v>
      </c>
      <c r="G57" s="167"/>
    </row>
    <row r="58" spans="1:7" s="168" customFormat="1" ht="9" customHeight="1">
      <c r="A58" s="173" t="s">
        <v>19</v>
      </c>
      <c r="B58" s="174">
        <f t="shared" si="1"/>
        <v>506</v>
      </c>
      <c r="C58" s="182">
        <v>35</v>
      </c>
      <c r="D58" s="182">
        <v>370</v>
      </c>
      <c r="E58" s="182">
        <v>81</v>
      </c>
      <c r="F58" s="182">
        <v>20</v>
      </c>
      <c r="G58" s="167"/>
    </row>
    <row r="59" spans="1:7" s="168" customFormat="1" ht="9" customHeight="1">
      <c r="A59" s="170" t="s">
        <v>20</v>
      </c>
      <c r="B59" s="171">
        <f t="shared" si="1"/>
        <v>236</v>
      </c>
      <c r="C59" s="180">
        <v>11</v>
      </c>
      <c r="D59" s="180">
        <v>161</v>
      </c>
      <c r="E59" s="180">
        <v>57</v>
      </c>
      <c r="F59" s="180">
        <v>7</v>
      </c>
      <c r="G59" s="167"/>
    </row>
    <row r="60" spans="1:7" s="168" customFormat="1" ht="9" customHeight="1">
      <c r="A60" s="170" t="s">
        <v>21</v>
      </c>
      <c r="B60" s="171">
        <f t="shared" si="1"/>
        <v>1624</v>
      </c>
      <c r="C60" s="180">
        <v>46</v>
      </c>
      <c r="D60" s="180">
        <v>1293</v>
      </c>
      <c r="E60" s="180">
        <v>212</v>
      </c>
      <c r="F60" s="180">
        <v>73</v>
      </c>
      <c r="G60" s="167"/>
    </row>
    <row r="61" spans="1:7" s="168" customFormat="1" ht="9" customHeight="1">
      <c r="A61" s="170" t="s">
        <v>22</v>
      </c>
      <c r="B61" s="171">
        <f t="shared" si="1"/>
        <v>443</v>
      </c>
      <c r="C61" s="180">
        <v>21</v>
      </c>
      <c r="D61" s="180">
        <v>321</v>
      </c>
      <c r="E61" s="180">
        <v>91</v>
      </c>
      <c r="F61" s="180">
        <v>10</v>
      </c>
      <c r="G61" s="167"/>
    </row>
    <row r="62" spans="1:7" s="168" customFormat="1" ht="9" customHeight="1">
      <c r="A62" s="173" t="s">
        <v>23</v>
      </c>
      <c r="B62" s="174">
        <f t="shared" si="1"/>
        <v>643</v>
      </c>
      <c r="C62" s="182">
        <v>17</v>
      </c>
      <c r="D62" s="182">
        <v>473</v>
      </c>
      <c r="E62" s="182">
        <v>128</v>
      </c>
      <c r="F62" s="182">
        <v>25</v>
      </c>
      <c r="G62" s="167"/>
    </row>
    <row r="63" spans="1:7" s="168" customFormat="1" ht="9" customHeight="1">
      <c r="A63" s="170" t="s">
        <v>24</v>
      </c>
      <c r="B63" s="171">
        <f t="shared" si="1"/>
        <v>329</v>
      </c>
      <c r="C63" s="180">
        <v>21</v>
      </c>
      <c r="D63" s="180">
        <v>236</v>
      </c>
      <c r="E63" s="180">
        <v>57</v>
      </c>
      <c r="F63" s="180">
        <v>15</v>
      </c>
      <c r="G63" s="167"/>
    </row>
    <row r="64" spans="1:7" s="168" customFormat="1" ht="9" customHeight="1">
      <c r="A64" s="170" t="s">
        <v>25</v>
      </c>
      <c r="B64" s="171">
        <f t="shared" si="1"/>
        <v>227</v>
      </c>
      <c r="C64" s="180">
        <v>13</v>
      </c>
      <c r="D64" s="180">
        <v>161</v>
      </c>
      <c r="E64" s="180">
        <v>47</v>
      </c>
      <c r="F64" s="180">
        <v>6</v>
      </c>
      <c r="G64" s="167"/>
    </row>
    <row r="65" spans="1:7" s="168" customFormat="1" ht="9" customHeight="1">
      <c r="A65" s="170" t="s">
        <v>26</v>
      </c>
      <c r="B65" s="171">
        <f t="shared" si="1"/>
        <v>843</v>
      </c>
      <c r="C65" s="180">
        <v>23</v>
      </c>
      <c r="D65" s="180">
        <v>705</v>
      </c>
      <c r="E65" s="180">
        <v>64</v>
      </c>
      <c r="F65" s="180">
        <v>51</v>
      </c>
      <c r="G65" s="167"/>
    </row>
    <row r="66" spans="1:7" s="168" customFormat="1" ht="9" customHeight="1">
      <c r="A66" s="173" t="s">
        <v>27</v>
      </c>
      <c r="B66" s="174">
        <f t="shared" si="1"/>
        <v>767</v>
      </c>
      <c r="C66" s="182">
        <v>33</v>
      </c>
      <c r="D66" s="182">
        <v>546</v>
      </c>
      <c r="E66" s="182">
        <v>146</v>
      </c>
      <c r="F66" s="182">
        <v>42</v>
      </c>
      <c r="G66" s="167"/>
    </row>
    <row r="67" spans="1:7" s="168" customFormat="1" ht="9" customHeight="1">
      <c r="A67" s="170" t="s">
        <v>109</v>
      </c>
      <c r="B67" s="171">
        <f t="shared" si="1"/>
        <v>649</v>
      </c>
      <c r="C67" s="180">
        <v>15</v>
      </c>
      <c r="D67" s="180">
        <v>528</v>
      </c>
      <c r="E67" s="180">
        <v>84</v>
      </c>
      <c r="F67" s="180">
        <v>22</v>
      </c>
      <c r="G67" s="167"/>
    </row>
    <row r="68" spans="1:7" s="168" customFormat="1" ht="9" customHeight="1">
      <c r="A68" s="170" t="s">
        <v>29</v>
      </c>
      <c r="B68" s="171">
        <f t="shared" si="1"/>
        <v>221</v>
      </c>
      <c r="C68" s="180">
        <v>22</v>
      </c>
      <c r="D68" s="180">
        <v>155</v>
      </c>
      <c r="E68" s="180">
        <v>32</v>
      </c>
      <c r="F68" s="180">
        <v>12</v>
      </c>
      <c r="G68" s="167"/>
    </row>
    <row r="69" spans="1:7" s="168" customFormat="1" ht="9" customHeight="1">
      <c r="A69" s="170" t="s">
        <v>30</v>
      </c>
      <c r="B69" s="171">
        <f t="shared" si="1"/>
        <v>191</v>
      </c>
      <c r="C69" s="180">
        <v>15</v>
      </c>
      <c r="D69" s="180">
        <v>134</v>
      </c>
      <c r="E69" s="180">
        <v>35</v>
      </c>
      <c r="F69" s="180">
        <v>7</v>
      </c>
      <c r="G69" s="167"/>
    </row>
    <row r="70" spans="1:7" s="168" customFormat="1" ht="9" customHeight="1">
      <c r="A70" s="173" t="s">
        <v>31</v>
      </c>
      <c r="B70" s="174">
        <f t="shared" si="1"/>
        <v>436</v>
      </c>
      <c r="C70" s="182">
        <v>27</v>
      </c>
      <c r="D70" s="182">
        <v>311</v>
      </c>
      <c r="E70" s="182">
        <v>72</v>
      </c>
      <c r="F70" s="182">
        <v>26</v>
      </c>
      <c r="G70" s="167"/>
    </row>
    <row r="71" spans="1:7" s="168" customFormat="1" ht="9" customHeight="1">
      <c r="A71" s="170" t="s">
        <v>32</v>
      </c>
      <c r="B71" s="171">
        <f t="shared" si="1"/>
        <v>499</v>
      </c>
      <c r="C71" s="180">
        <v>23</v>
      </c>
      <c r="D71" s="180">
        <v>379</v>
      </c>
      <c r="E71" s="180">
        <v>76</v>
      </c>
      <c r="F71" s="180">
        <v>21</v>
      </c>
      <c r="G71" s="167"/>
    </row>
    <row r="72" spans="1:7" s="168" customFormat="1" ht="9" customHeight="1">
      <c r="A72" s="170" t="s">
        <v>33</v>
      </c>
      <c r="B72" s="171">
        <f t="shared" si="1"/>
        <v>628</v>
      </c>
      <c r="C72" s="180">
        <v>15</v>
      </c>
      <c r="D72" s="180">
        <v>500</v>
      </c>
      <c r="E72" s="180">
        <v>93</v>
      </c>
      <c r="F72" s="180">
        <v>20</v>
      </c>
      <c r="G72" s="167"/>
    </row>
    <row r="73" spans="1:7" s="168" customFormat="1" ht="9" customHeight="1">
      <c r="A73" s="170" t="s">
        <v>34</v>
      </c>
      <c r="B73" s="171">
        <f t="shared" si="1"/>
        <v>239</v>
      </c>
      <c r="C73" s="180">
        <v>16</v>
      </c>
      <c r="D73" s="180">
        <v>176</v>
      </c>
      <c r="E73" s="180">
        <v>38</v>
      </c>
      <c r="F73" s="180">
        <v>9</v>
      </c>
      <c r="G73" s="167"/>
    </row>
    <row r="74" spans="1:7" s="168" customFormat="1" ht="9" customHeight="1">
      <c r="A74" s="173" t="s">
        <v>35</v>
      </c>
      <c r="B74" s="174">
        <f t="shared" si="1"/>
        <v>739</v>
      </c>
      <c r="C74" s="182">
        <v>7</v>
      </c>
      <c r="D74" s="182">
        <v>634</v>
      </c>
      <c r="E74" s="182">
        <v>57</v>
      </c>
      <c r="F74" s="182">
        <v>41</v>
      </c>
      <c r="G74" s="167"/>
    </row>
    <row r="75" spans="1:7" s="168" customFormat="1" ht="9" customHeight="1">
      <c r="A75" s="170" t="s">
        <v>36</v>
      </c>
      <c r="B75" s="171">
        <f t="shared" si="1"/>
        <v>129</v>
      </c>
      <c r="C75" s="180">
        <v>15</v>
      </c>
      <c r="D75" s="180">
        <v>91</v>
      </c>
      <c r="E75" s="180">
        <v>20</v>
      </c>
      <c r="F75" s="180">
        <v>3</v>
      </c>
      <c r="G75" s="167"/>
    </row>
    <row r="76" spans="1:7" s="168" customFormat="1" ht="9" customHeight="1">
      <c r="A76" s="170" t="s">
        <v>37</v>
      </c>
      <c r="B76" s="171">
        <f t="shared" si="1"/>
        <v>1344</v>
      </c>
      <c r="C76" s="180">
        <v>53</v>
      </c>
      <c r="D76" s="180">
        <v>1050</v>
      </c>
      <c r="E76" s="180">
        <v>192</v>
      </c>
      <c r="F76" s="180">
        <v>49</v>
      </c>
      <c r="G76" s="167"/>
    </row>
    <row r="77" spans="1:7" s="168" customFormat="1" ht="9" customHeight="1">
      <c r="A77" s="170" t="s">
        <v>38</v>
      </c>
      <c r="B77" s="171">
        <f t="shared" si="1"/>
        <v>393</v>
      </c>
      <c r="C77" s="180">
        <v>22</v>
      </c>
      <c r="D77" s="180">
        <v>292</v>
      </c>
      <c r="E77" s="180">
        <v>57</v>
      </c>
      <c r="F77" s="180">
        <v>22</v>
      </c>
      <c r="G77" s="167"/>
    </row>
    <row r="78" spans="1:7" s="168" customFormat="1" ht="9" customHeight="1">
      <c r="A78" s="173" t="s">
        <v>39</v>
      </c>
      <c r="B78" s="174">
        <f t="shared" si="1"/>
        <v>320</v>
      </c>
      <c r="C78" s="182">
        <v>11</v>
      </c>
      <c r="D78" s="182">
        <v>218</v>
      </c>
      <c r="E78" s="182">
        <v>74</v>
      </c>
      <c r="F78" s="182">
        <v>17</v>
      </c>
      <c r="G78" s="167"/>
    </row>
    <row r="79" spans="1:7" s="168" customFormat="1" ht="9" customHeight="1">
      <c r="A79" s="170"/>
      <c r="B79" s="184"/>
      <c r="C79" s="184"/>
      <c r="D79" s="184"/>
      <c r="E79" s="184"/>
      <c r="F79" s="184"/>
    </row>
    <row r="80" spans="1:7" s="168" customFormat="1" ht="9" customHeight="1">
      <c r="A80" s="166">
        <v>1997</v>
      </c>
      <c r="B80" s="187"/>
      <c r="C80" s="170"/>
      <c r="D80" s="170"/>
      <c r="E80" s="170"/>
    </row>
    <row r="81" spans="1:6" s="168" customFormat="1" ht="9" customHeight="1">
      <c r="A81" s="181" t="s">
        <v>7</v>
      </c>
      <c r="B81" s="208">
        <f>SUM(B83:B114)</f>
        <v>26666</v>
      </c>
      <c r="C81" s="208">
        <f>SUM(C83:C114)</f>
        <v>1485</v>
      </c>
      <c r="D81" s="208">
        <f>SUM(D83:D114)</f>
        <v>18959</v>
      </c>
      <c r="E81" s="208">
        <f>SUM(E83:E114)</f>
        <v>5082</v>
      </c>
      <c r="F81" s="208">
        <f>SUM(F83:F114)</f>
        <v>1140</v>
      </c>
    </row>
    <row r="82" spans="1:6" s="168" customFormat="1" ht="3.95" customHeight="1">
      <c r="A82" s="181"/>
      <c r="B82" s="208"/>
      <c r="C82" s="208"/>
      <c r="D82" s="208"/>
      <c r="E82" s="208"/>
      <c r="F82" s="208"/>
    </row>
    <row r="83" spans="1:6" s="168" customFormat="1" ht="9" customHeight="1">
      <c r="A83" s="170" t="s">
        <v>8</v>
      </c>
      <c r="B83" s="171">
        <f t="shared" ref="B83:B114" si="2">SUM(C83:F83)</f>
        <v>210</v>
      </c>
      <c r="C83" s="180">
        <v>19</v>
      </c>
      <c r="D83" s="180">
        <v>143</v>
      </c>
      <c r="E83" s="180">
        <v>26</v>
      </c>
      <c r="F83" s="180">
        <v>22</v>
      </c>
    </row>
    <row r="84" spans="1:6" s="168" customFormat="1" ht="9" customHeight="1">
      <c r="A84" s="170" t="s">
        <v>9</v>
      </c>
      <c r="B84" s="171">
        <f t="shared" si="2"/>
        <v>567</v>
      </c>
      <c r="C84" s="180">
        <v>13</v>
      </c>
      <c r="D84" s="180">
        <v>453</v>
      </c>
      <c r="E84" s="180">
        <v>62</v>
      </c>
      <c r="F84" s="180">
        <v>39</v>
      </c>
    </row>
    <row r="85" spans="1:6" s="168" customFormat="1" ht="9" customHeight="1">
      <c r="A85" s="170" t="s">
        <v>10</v>
      </c>
      <c r="B85" s="171">
        <f t="shared" si="2"/>
        <v>184</v>
      </c>
      <c r="C85" s="180">
        <v>10</v>
      </c>
      <c r="D85" s="180">
        <v>131</v>
      </c>
      <c r="E85" s="180">
        <v>33</v>
      </c>
      <c r="F85" s="180">
        <v>10</v>
      </c>
    </row>
    <row r="86" spans="1:6" s="168" customFormat="1" ht="9" customHeight="1">
      <c r="A86" s="173" t="s">
        <v>11</v>
      </c>
      <c r="B86" s="174">
        <f t="shared" si="2"/>
        <v>147</v>
      </c>
      <c r="C86" s="182">
        <v>15</v>
      </c>
      <c r="D86" s="182">
        <v>95</v>
      </c>
      <c r="E86" s="182">
        <v>29</v>
      </c>
      <c r="F86" s="182">
        <v>8</v>
      </c>
    </row>
    <row r="87" spans="1:6" s="168" customFormat="1" ht="9" customHeight="1">
      <c r="A87" s="170" t="s">
        <v>12</v>
      </c>
      <c r="B87" s="171">
        <f t="shared" si="2"/>
        <v>677</v>
      </c>
      <c r="C87" s="180">
        <v>22</v>
      </c>
      <c r="D87" s="180">
        <v>532</v>
      </c>
      <c r="E87" s="180">
        <v>74</v>
      </c>
      <c r="F87" s="180">
        <v>49</v>
      </c>
    </row>
    <row r="88" spans="1:6" s="168" customFormat="1" ht="9" customHeight="1">
      <c r="A88" s="170" t="s">
        <v>13</v>
      </c>
      <c r="B88" s="171">
        <f t="shared" si="2"/>
        <v>169</v>
      </c>
      <c r="C88" s="180">
        <v>13</v>
      </c>
      <c r="D88" s="180">
        <v>120</v>
      </c>
      <c r="E88" s="180">
        <v>28</v>
      </c>
      <c r="F88" s="180">
        <v>8</v>
      </c>
    </row>
    <row r="89" spans="1:6" s="168" customFormat="1" ht="9" customHeight="1">
      <c r="A89" s="170" t="s">
        <v>14</v>
      </c>
      <c r="B89" s="171">
        <f t="shared" si="2"/>
        <v>491</v>
      </c>
      <c r="C89" s="180">
        <v>19</v>
      </c>
      <c r="D89" s="180">
        <v>371</v>
      </c>
      <c r="E89" s="180">
        <v>82</v>
      </c>
      <c r="F89" s="180">
        <v>19</v>
      </c>
    </row>
    <row r="90" spans="1:6" s="168" customFormat="1" ht="9" customHeight="1">
      <c r="A90" s="173" t="s">
        <v>15</v>
      </c>
      <c r="B90" s="174">
        <f t="shared" si="2"/>
        <v>647</v>
      </c>
      <c r="C90" s="182">
        <v>18</v>
      </c>
      <c r="D90" s="182">
        <v>521</v>
      </c>
      <c r="E90" s="182">
        <v>72</v>
      </c>
      <c r="F90" s="182">
        <v>36</v>
      </c>
    </row>
    <row r="91" spans="1:6" s="168" customFormat="1" ht="9" customHeight="1">
      <c r="A91" s="176" t="s">
        <v>16</v>
      </c>
      <c r="B91" s="171">
        <f t="shared" si="2"/>
        <v>10994</v>
      </c>
      <c r="C91" s="180">
        <v>897</v>
      </c>
      <c r="D91" s="180">
        <v>6949</v>
      </c>
      <c r="E91" s="180">
        <v>2747</v>
      </c>
      <c r="F91" s="180">
        <v>401</v>
      </c>
    </row>
    <row r="92" spans="1:6" s="168" customFormat="1" ht="9" customHeight="1">
      <c r="A92" s="170" t="s">
        <v>17</v>
      </c>
      <c r="B92" s="171">
        <f t="shared" si="2"/>
        <v>428</v>
      </c>
      <c r="C92" s="180">
        <v>13</v>
      </c>
      <c r="D92" s="180">
        <v>302</v>
      </c>
      <c r="E92" s="180">
        <v>87</v>
      </c>
      <c r="F92" s="180">
        <v>26</v>
      </c>
    </row>
    <row r="93" spans="1:6" s="168" customFormat="1" ht="9" customHeight="1">
      <c r="A93" s="170" t="s">
        <v>18</v>
      </c>
      <c r="B93" s="171">
        <f t="shared" si="2"/>
        <v>730</v>
      </c>
      <c r="C93" s="180">
        <v>15</v>
      </c>
      <c r="D93" s="180">
        <v>592</v>
      </c>
      <c r="E93" s="180">
        <v>91</v>
      </c>
      <c r="F93" s="180">
        <v>32</v>
      </c>
    </row>
    <row r="94" spans="1:6" s="168" customFormat="1" ht="9" customHeight="1">
      <c r="A94" s="173" t="s">
        <v>19</v>
      </c>
      <c r="B94" s="174">
        <f t="shared" si="2"/>
        <v>507</v>
      </c>
      <c r="C94" s="182">
        <v>34</v>
      </c>
      <c r="D94" s="182">
        <v>374</v>
      </c>
      <c r="E94" s="182">
        <v>80</v>
      </c>
      <c r="F94" s="182">
        <v>19</v>
      </c>
    </row>
    <row r="95" spans="1:6" s="168" customFormat="1" ht="9" customHeight="1">
      <c r="A95" s="170" t="s">
        <v>20</v>
      </c>
      <c r="B95" s="171">
        <f t="shared" si="2"/>
        <v>242</v>
      </c>
      <c r="C95" s="180">
        <v>11</v>
      </c>
      <c r="D95" s="180">
        <v>167</v>
      </c>
      <c r="E95" s="180">
        <v>58</v>
      </c>
      <c r="F95" s="180">
        <v>6</v>
      </c>
    </row>
    <row r="96" spans="1:6" s="168" customFormat="1" ht="9" customHeight="1">
      <c r="A96" s="170" t="s">
        <v>21</v>
      </c>
      <c r="B96" s="171">
        <f t="shared" si="2"/>
        <v>1611</v>
      </c>
      <c r="C96" s="180">
        <v>44</v>
      </c>
      <c r="D96" s="180">
        <v>1286</v>
      </c>
      <c r="E96" s="180">
        <v>208</v>
      </c>
      <c r="F96" s="180">
        <v>73</v>
      </c>
    </row>
    <row r="97" spans="1:6" s="168" customFormat="1" ht="9" customHeight="1">
      <c r="A97" s="170" t="s">
        <v>22</v>
      </c>
      <c r="B97" s="171">
        <f t="shared" si="2"/>
        <v>448</v>
      </c>
      <c r="C97" s="180">
        <v>18</v>
      </c>
      <c r="D97" s="180">
        <v>285</v>
      </c>
      <c r="E97" s="180">
        <v>135</v>
      </c>
      <c r="F97" s="180">
        <v>10</v>
      </c>
    </row>
    <row r="98" spans="1:6" s="168" customFormat="1" ht="9" customHeight="1">
      <c r="A98" s="173" t="s">
        <v>23</v>
      </c>
      <c r="B98" s="174">
        <f t="shared" si="2"/>
        <v>658</v>
      </c>
      <c r="C98" s="182">
        <v>17</v>
      </c>
      <c r="D98" s="182">
        <v>487</v>
      </c>
      <c r="E98" s="182">
        <v>130</v>
      </c>
      <c r="F98" s="182">
        <v>24</v>
      </c>
    </row>
    <row r="99" spans="1:6" s="168" customFormat="1" ht="9" customHeight="1">
      <c r="A99" s="170" t="s">
        <v>24</v>
      </c>
      <c r="B99" s="171">
        <f t="shared" si="2"/>
        <v>332</v>
      </c>
      <c r="C99" s="180">
        <v>22</v>
      </c>
      <c r="D99" s="180">
        <v>237</v>
      </c>
      <c r="E99" s="180">
        <v>58</v>
      </c>
      <c r="F99" s="180">
        <v>15</v>
      </c>
    </row>
    <row r="100" spans="1:6" s="168" customFormat="1" ht="9" customHeight="1">
      <c r="A100" s="170" t="s">
        <v>25</v>
      </c>
      <c r="B100" s="171">
        <f t="shared" si="2"/>
        <v>231</v>
      </c>
      <c r="C100" s="180">
        <v>8</v>
      </c>
      <c r="D100" s="180">
        <v>169</v>
      </c>
      <c r="E100" s="180">
        <v>48</v>
      </c>
      <c r="F100" s="180">
        <v>6</v>
      </c>
    </row>
    <row r="101" spans="1:6" s="168" customFormat="1" ht="9" customHeight="1">
      <c r="A101" s="170" t="s">
        <v>26</v>
      </c>
      <c r="B101" s="171">
        <f t="shared" si="2"/>
        <v>839</v>
      </c>
      <c r="C101" s="180">
        <v>20</v>
      </c>
      <c r="D101" s="180">
        <v>699</v>
      </c>
      <c r="E101" s="180">
        <v>68</v>
      </c>
      <c r="F101" s="180">
        <v>52</v>
      </c>
    </row>
    <row r="102" spans="1:6" s="168" customFormat="1" ht="9" customHeight="1">
      <c r="A102" s="173" t="s">
        <v>27</v>
      </c>
      <c r="B102" s="174">
        <f t="shared" si="2"/>
        <v>750</v>
      </c>
      <c r="C102" s="182">
        <v>30</v>
      </c>
      <c r="D102" s="182">
        <v>536</v>
      </c>
      <c r="E102" s="182">
        <v>145</v>
      </c>
      <c r="F102" s="182">
        <v>39</v>
      </c>
    </row>
    <row r="103" spans="1:6" s="168" customFormat="1" ht="9" customHeight="1">
      <c r="A103" s="170" t="s">
        <v>109</v>
      </c>
      <c r="B103" s="171">
        <f t="shared" si="2"/>
        <v>652</v>
      </c>
      <c r="C103" s="180">
        <v>13</v>
      </c>
      <c r="D103" s="180">
        <v>532</v>
      </c>
      <c r="E103" s="180">
        <v>85</v>
      </c>
      <c r="F103" s="180">
        <v>22</v>
      </c>
    </row>
    <row r="104" spans="1:6" s="168" customFormat="1" ht="9" customHeight="1">
      <c r="A104" s="170" t="s">
        <v>29</v>
      </c>
      <c r="B104" s="171">
        <f t="shared" si="2"/>
        <v>223</v>
      </c>
      <c r="C104" s="180">
        <v>21</v>
      </c>
      <c r="D104" s="180">
        <v>159</v>
      </c>
      <c r="E104" s="180">
        <v>32</v>
      </c>
      <c r="F104" s="180">
        <v>11</v>
      </c>
    </row>
    <row r="105" spans="1:6" s="168" customFormat="1" ht="9" customHeight="1">
      <c r="A105" s="170" t="s">
        <v>30</v>
      </c>
      <c r="B105" s="171">
        <f t="shared" si="2"/>
        <v>188</v>
      </c>
      <c r="C105" s="180">
        <v>15</v>
      </c>
      <c r="D105" s="180">
        <v>136</v>
      </c>
      <c r="E105" s="180">
        <v>30</v>
      </c>
      <c r="F105" s="180">
        <v>7</v>
      </c>
    </row>
    <row r="106" spans="1:6" s="168" customFormat="1" ht="9" customHeight="1">
      <c r="A106" s="173" t="s">
        <v>31</v>
      </c>
      <c r="B106" s="174">
        <f t="shared" si="2"/>
        <v>442</v>
      </c>
      <c r="C106" s="182">
        <v>24</v>
      </c>
      <c r="D106" s="182">
        <v>320</v>
      </c>
      <c r="E106" s="182">
        <v>73</v>
      </c>
      <c r="F106" s="182">
        <v>25</v>
      </c>
    </row>
    <row r="107" spans="1:6" s="168" customFormat="1" ht="9" customHeight="1">
      <c r="A107" s="170" t="s">
        <v>32</v>
      </c>
      <c r="B107" s="171">
        <f t="shared" si="2"/>
        <v>504</v>
      </c>
      <c r="C107" s="180">
        <v>20</v>
      </c>
      <c r="D107" s="180">
        <v>387</v>
      </c>
      <c r="E107" s="180">
        <v>77</v>
      </c>
      <c r="F107" s="180">
        <v>20</v>
      </c>
    </row>
    <row r="108" spans="1:6" s="168" customFormat="1" ht="9" customHeight="1">
      <c r="A108" s="170" t="s">
        <v>33</v>
      </c>
      <c r="B108" s="171">
        <f t="shared" si="2"/>
        <v>622</v>
      </c>
      <c r="C108" s="180">
        <v>11</v>
      </c>
      <c r="D108" s="180">
        <v>502</v>
      </c>
      <c r="E108" s="180">
        <v>92</v>
      </c>
      <c r="F108" s="180">
        <v>17</v>
      </c>
    </row>
    <row r="109" spans="1:6" s="168" customFormat="1" ht="9" customHeight="1">
      <c r="A109" s="170" t="s">
        <v>34</v>
      </c>
      <c r="B109" s="171">
        <f t="shared" si="2"/>
        <v>236</v>
      </c>
      <c r="C109" s="180">
        <v>14</v>
      </c>
      <c r="D109" s="180">
        <v>174</v>
      </c>
      <c r="E109" s="180">
        <v>39</v>
      </c>
      <c r="F109" s="180">
        <v>9</v>
      </c>
    </row>
    <row r="110" spans="1:6" s="168" customFormat="1" ht="9" customHeight="1">
      <c r="A110" s="173" t="s">
        <v>35</v>
      </c>
      <c r="B110" s="174">
        <f t="shared" si="2"/>
        <v>740</v>
      </c>
      <c r="C110" s="182">
        <v>7</v>
      </c>
      <c r="D110" s="182">
        <v>640</v>
      </c>
      <c r="E110" s="182">
        <v>55</v>
      </c>
      <c r="F110" s="182">
        <v>38</v>
      </c>
    </row>
    <row r="111" spans="1:6" s="168" customFormat="1" ht="9" customHeight="1">
      <c r="A111" s="170" t="s">
        <v>36</v>
      </c>
      <c r="B111" s="171">
        <f t="shared" si="2"/>
        <v>132</v>
      </c>
      <c r="C111" s="180">
        <v>15</v>
      </c>
      <c r="D111" s="180">
        <v>94</v>
      </c>
      <c r="E111" s="180">
        <v>21</v>
      </c>
      <c r="F111" s="180">
        <v>2</v>
      </c>
    </row>
    <row r="112" spans="1:6" s="168" customFormat="1" ht="9" customHeight="1">
      <c r="A112" s="170" t="s">
        <v>37</v>
      </c>
      <c r="B112" s="171">
        <f t="shared" si="2"/>
        <v>1351</v>
      </c>
      <c r="C112" s="180">
        <v>54</v>
      </c>
      <c r="D112" s="180">
        <v>1056</v>
      </c>
      <c r="E112" s="180">
        <v>189</v>
      </c>
      <c r="F112" s="180">
        <v>52</v>
      </c>
    </row>
    <row r="113" spans="1:6" s="168" customFormat="1" ht="9" customHeight="1">
      <c r="A113" s="170" t="s">
        <v>38</v>
      </c>
      <c r="B113" s="171">
        <f t="shared" si="2"/>
        <v>392</v>
      </c>
      <c r="C113" s="180">
        <v>23</v>
      </c>
      <c r="D113" s="180">
        <v>287</v>
      </c>
      <c r="E113" s="180">
        <v>55</v>
      </c>
      <c r="F113" s="180">
        <v>27</v>
      </c>
    </row>
    <row r="114" spans="1:6" s="168" customFormat="1" ht="9" customHeight="1">
      <c r="A114" s="173" t="s">
        <v>39</v>
      </c>
      <c r="B114" s="174">
        <f t="shared" si="2"/>
        <v>322</v>
      </c>
      <c r="C114" s="182">
        <v>10</v>
      </c>
      <c r="D114" s="182">
        <v>223</v>
      </c>
      <c r="E114" s="182">
        <v>73</v>
      </c>
      <c r="F114" s="182">
        <v>16</v>
      </c>
    </row>
    <row r="115" spans="1:6" s="168" customFormat="1" ht="9" customHeight="1">
      <c r="A115" s="170"/>
      <c r="B115" s="171"/>
      <c r="C115" s="171"/>
      <c r="D115" s="171"/>
      <c r="E115" s="171"/>
      <c r="F115" s="171"/>
    </row>
    <row r="116" spans="1:6" s="168" customFormat="1" ht="9" customHeight="1">
      <c r="A116" s="166">
        <v>1998</v>
      </c>
      <c r="B116" s="187"/>
      <c r="C116" s="170"/>
      <c r="D116" s="170"/>
      <c r="E116" s="170"/>
    </row>
    <row r="117" spans="1:6" s="168" customFormat="1" ht="9" customHeight="1">
      <c r="A117" s="181" t="s">
        <v>7</v>
      </c>
      <c r="B117" s="208">
        <f>SUM(B119:B151)</f>
        <v>26294</v>
      </c>
      <c r="C117" s="208">
        <f>SUM(C119:C151)</f>
        <v>705</v>
      </c>
      <c r="D117" s="208">
        <f>SUM(D119:D151)</f>
        <v>19331</v>
      </c>
      <c r="E117" s="208">
        <f>SUM(E119:E151)</f>
        <v>5167</v>
      </c>
      <c r="F117" s="208">
        <f>SUM(F119:F151)</f>
        <v>1091</v>
      </c>
    </row>
    <row r="118" spans="1:6" s="168" customFormat="1" ht="3.95" customHeight="1">
      <c r="A118" s="181"/>
      <c r="B118" s="208"/>
      <c r="C118" s="208"/>
      <c r="D118" s="208"/>
      <c r="E118" s="208"/>
      <c r="F118" s="208"/>
    </row>
    <row r="119" spans="1:6" s="168" customFormat="1" ht="9" customHeight="1">
      <c r="A119" s="170" t="s">
        <v>8</v>
      </c>
      <c r="B119" s="171">
        <f t="shared" ref="B119:B151" si="3">SUM(C119:F119)</f>
        <v>214</v>
      </c>
      <c r="C119" s="180">
        <v>6</v>
      </c>
      <c r="D119" s="180">
        <v>171</v>
      </c>
      <c r="E119" s="180">
        <v>27</v>
      </c>
      <c r="F119" s="180">
        <v>10</v>
      </c>
    </row>
    <row r="120" spans="1:6" s="168" customFormat="1" ht="9" customHeight="1">
      <c r="A120" s="170" t="s">
        <v>9</v>
      </c>
      <c r="B120" s="171">
        <f t="shared" si="3"/>
        <v>551</v>
      </c>
      <c r="C120" s="180">
        <v>6</v>
      </c>
      <c r="D120" s="180">
        <v>452</v>
      </c>
      <c r="E120" s="180">
        <v>61</v>
      </c>
      <c r="F120" s="180">
        <v>32</v>
      </c>
    </row>
    <row r="121" spans="1:6" s="168" customFormat="1" ht="9" customHeight="1">
      <c r="A121" s="170" t="s">
        <v>10</v>
      </c>
      <c r="B121" s="171">
        <f t="shared" si="3"/>
        <v>173</v>
      </c>
      <c r="C121" s="180">
        <v>6</v>
      </c>
      <c r="D121" s="180">
        <v>127</v>
      </c>
      <c r="E121" s="180">
        <v>31</v>
      </c>
      <c r="F121" s="180">
        <v>9</v>
      </c>
    </row>
    <row r="122" spans="1:6" s="168" customFormat="1" ht="9" customHeight="1">
      <c r="A122" s="173" t="s">
        <v>11</v>
      </c>
      <c r="B122" s="174">
        <f t="shared" si="3"/>
        <v>143</v>
      </c>
      <c r="C122" s="182">
        <v>12</v>
      </c>
      <c r="D122" s="182">
        <v>93</v>
      </c>
      <c r="E122" s="182">
        <v>28</v>
      </c>
      <c r="F122" s="182">
        <v>10</v>
      </c>
    </row>
    <row r="123" spans="1:6" s="168" customFormat="1" ht="9" customHeight="1">
      <c r="A123" s="170" t="s">
        <v>12</v>
      </c>
      <c r="B123" s="171">
        <f t="shared" si="3"/>
        <v>668</v>
      </c>
      <c r="C123" s="180">
        <v>9</v>
      </c>
      <c r="D123" s="180">
        <v>547</v>
      </c>
      <c r="E123" s="180">
        <v>72</v>
      </c>
      <c r="F123" s="180">
        <v>40</v>
      </c>
    </row>
    <row r="124" spans="1:6" s="168" customFormat="1" ht="9" customHeight="1">
      <c r="A124" s="170" t="s">
        <v>13</v>
      </c>
      <c r="B124" s="171">
        <f t="shared" si="3"/>
        <v>170</v>
      </c>
      <c r="C124" s="180">
        <v>13</v>
      </c>
      <c r="D124" s="180">
        <v>121</v>
      </c>
      <c r="E124" s="180">
        <v>29</v>
      </c>
      <c r="F124" s="180">
        <v>7</v>
      </c>
    </row>
    <row r="125" spans="1:6" s="168" customFormat="1" ht="9" customHeight="1">
      <c r="A125" s="170" t="s">
        <v>14</v>
      </c>
      <c r="B125" s="171">
        <f t="shared" si="3"/>
        <v>482</v>
      </c>
      <c r="C125" s="180">
        <v>11</v>
      </c>
      <c r="D125" s="180">
        <v>377</v>
      </c>
      <c r="E125" s="180">
        <v>80</v>
      </c>
      <c r="F125" s="180">
        <v>14</v>
      </c>
    </row>
    <row r="126" spans="1:6" s="168" customFormat="1" ht="9" customHeight="1">
      <c r="A126" s="173" t="s">
        <v>15</v>
      </c>
      <c r="B126" s="174">
        <f t="shared" si="3"/>
        <v>622</v>
      </c>
      <c r="C126" s="182">
        <v>7</v>
      </c>
      <c r="D126" s="182">
        <v>507</v>
      </c>
      <c r="E126" s="182">
        <v>75</v>
      </c>
      <c r="F126" s="182">
        <v>33</v>
      </c>
    </row>
    <row r="127" spans="1:6" s="168" customFormat="1" ht="9" customHeight="1">
      <c r="A127" s="176" t="s">
        <v>16</v>
      </c>
      <c r="B127" s="171">
        <f t="shared" si="3"/>
        <v>9646</v>
      </c>
      <c r="C127" s="180">
        <v>390</v>
      </c>
      <c r="D127" s="180">
        <v>7028</v>
      </c>
      <c r="E127" s="180">
        <v>1709</v>
      </c>
      <c r="F127" s="180">
        <v>519</v>
      </c>
    </row>
    <row r="128" spans="1:6" s="168" customFormat="1" ht="9" customHeight="1">
      <c r="A128" s="170" t="s">
        <v>17</v>
      </c>
      <c r="B128" s="171">
        <f t="shared" si="3"/>
        <v>424</v>
      </c>
      <c r="C128" s="180">
        <v>5</v>
      </c>
      <c r="D128" s="180">
        <v>314</v>
      </c>
      <c r="E128" s="180">
        <v>85</v>
      </c>
      <c r="F128" s="180">
        <v>20</v>
      </c>
    </row>
    <row r="129" spans="1:6" s="168" customFormat="1" ht="9" customHeight="1">
      <c r="A129" s="170" t="s">
        <v>18</v>
      </c>
      <c r="B129" s="171">
        <f t="shared" si="3"/>
        <v>721</v>
      </c>
      <c r="C129" s="180">
        <v>3</v>
      </c>
      <c r="D129" s="180">
        <v>613</v>
      </c>
      <c r="E129" s="180">
        <v>90</v>
      </c>
      <c r="F129" s="180">
        <v>15</v>
      </c>
    </row>
    <row r="130" spans="1:6" s="168" customFormat="1" ht="9" customHeight="1">
      <c r="A130" s="173" t="s">
        <v>19</v>
      </c>
      <c r="B130" s="174">
        <f t="shared" si="3"/>
        <v>511</v>
      </c>
      <c r="C130" s="182">
        <v>20</v>
      </c>
      <c r="D130" s="182">
        <v>399</v>
      </c>
      <c r="E130" s="182">
        <v>78</v>
      </c>
      <c r="F130" s="182">
        <v>14</v>
      </c>
    </row>
    <row r="131" spans="1:6" s="168" customFormat="1" ht="9" customHeight="1">
      <c r="A131" s="170" t="s">
        <v>20</v>
      </c>
      <c r="B131" s="171">
        <f t="shared" si="3"/>
        <v>242</v>
      </c>
      <c r="C131" s="180">
        <v>3</v>
      </c>
      <c r="D131" s="180">
        <v>179</v>
      </c>
      <c r="E131" s="180">
        <v>56</v>
      </c>
      <c r="F131" s="180">
        <v>4</v>
      </c>
    </row>
    <row r="132" spans="1:6" s="168" customFormat="1" ht="9" customHeight="1">
      <c r="A132" s="170" t="s">
        <v>21</v>
      </c>
      <c r="B132" s="171">
        <f t="shared" si="3"/>
        <v>1589</v>
      </c>
      <c r="C132" s="180">
        <v>21</v>
      </c>
      <c r="D132" s="180">
        <v>1296</v>
      </c>
      <c r="E132" s="180">
        <v>207</v>
      </c>
      <c r="F132" s="180">
        <v>65</v>
      </c>
    </row>
    <row r="133" spans="1:6" s="168" customFormat="1" ht="9" customHeight="1">
      <c r="A133" s="170" t="s">
        <v>22</v>
      </c>
      <c r="B133" s="171">
        <f t="shared" si="3"/>
        <v>451</v>
      </c>
      <c r="C133" s="180">
        <v>3</v>
      </c>
      <c r="D133" s="180">
        <v>308</v>
      </c>
      <c r="E133" s="180">
        <v>134</v>
      </c>
      <c r="F133" s="180">
        <v>6</v>
      </c>
    </row>
    <row r="134" spans="1:6" s="168" customFormat="1" ht="9" customHeight="1">
      <c r="A134" s="173" t="s">
        <v>23</v>
      </c>
      <c r="B134" s="174">
        <f t="shared" si="3"/>
        <v>654</v>
      </c>
      <c r="C134" s="182">
        <v>12</v>
      </c>
      <c r="D134" s="182">
        <v>489</v>
      </c>
      <c r="E134" s="182">
        <v>130</v>
      </c>
      <c r="F134" s="182">
        <v>23</v>
      </c>
    </row>
    <row r="135" spans="1:6" s="168" customFormat="1" ht="9" customHeight="1">
      <c r="A135" s="170" t="s">
        <v>24</v>
      </c>
      <c r="B135" s="171">
        <f t="shared" si="3"/>
        <v>336</v>
      </c>
      <c r="C135" s="180">
        <v>12</v>
      </c>
      <c r="D135" s="180">
        <v>253</v>
      </c>
      <c r="E135" s="180">
        <v>58</v>
      </c>
      <c r="F135" s="180">
        <v>13</v>
      </c>
    </row>
    <row r="136" spans="1:6" s="168" customFormat="1" ht="9" customHeight="1">
      <c r="A136" s="170" t="s">
        <v>25</v>
      </c>
      <c r="B136" s="171">
        <f t="shared" si="3"/>
        <v>226</v>
      </c>
      <c r="C136" s="180">
        <v>2</v>
      </c>
      <c r="D136" s="180">
        <v>172</v>
      </c>
      <c r="E136" s="180">
        <v>48</v>
      </c>
      <c r="F136" s="180">
        <v>4</v>
      </c>
    </row>
    <row r="137" spans="1:6" s="168" customFormat="1" ht="9" customHeight="1">
      <c r="A137" s="170" t="s">
        <v>26</v>
      </c>
      <c r="B137" s="171">
        <f t="shared" si="3"/>
        <v>825</v>
      </c>
      <c r="C137" s="180">
        <v>19</v>
      </c>
      <c r="D137" s="180">
        <v>687</v>
      </c>
      <c r="E137" s="180">
        <v>67</v>
      </c>
      <c r="F137" s="180">
        <v>52</v>
      </c>
    </row>
    <row r="138" spans="1:6" s="168" customFormat="1" ht="9" customHeight="1">
      <c r="A138" s="173" t="s">
        <v>27</v>
      </c>
      <c r="B138" s="174">
        <f t="shared" si="3"/>
        <v>761</v>
      </c>
      <c r="C138" s="182">
        <v>19</v>
      </c>
      <c r="D138" s="182">
        <v>567</v>
      </c>
      <c r="E138" s="182">
        <v>146</v>
      </c>
      <c r="F138" s="182">
        <v>29</v>
      </c>
    </row>
    <row r="139" spans="1:6" s="168" customFormat="1" ht="9" customHeight="1">
      <c r="A139" s="170" t="s">
        <v>109</v>
      </c>
      <c r="B139" s="171">
        <f t="shared" si="3"/>
        <v>642</v>
      </c>
      <c r="C139" s="180">
        <v>5</v>
      </c>
      <c r="D139" s="180">
        <v>532</v>
      </c>
      <c r="E139" s="180">
        <v>84</v>
      </c>
      <c r="F139" s="180">
        <v>21</v>
      </c>
    </row>
    <row r="140" spans="1:6" s="168" customFormat="1" ht="9" customHeight="1">
      <c r="A140" s="170" t="s">
        <v>29</v>
      </c>
      <c r="B140" s="171">
        <f t="shared" si="3"/>
        <v>220</v>
      </c>
      <c r="C140" s="180">
        <v>8</v>
      </c>
      <c r="D140" s="180">
        <v>174</v>
      </c>
      <c r="E140" s="180">
        <v>33</v>
      </c>
      <c r="F140" s="180">
        <v>5</v>
      </c>
    </row>
    <row r="141" spans="1:6" s="168" customFormat="1" ht="9" customHeight="1">
      <c r="A141" s="170" t="s">
        <v>30</v>
      </c>
      <c r="B141" s="171">
        <f t="shared" si="3"/>
        <v>187</v>
      </c>
      <c r="C141" s="180">
        <v>10</v>
      </c>
      <c r="D141" s="180">
        <v>144</v>
      </c>
      <c r="E141" s="180">
        <v>27</v>
      </c>
      <c r="F141" s="180">
        <v>6</v>
      </c>
    </row>
    <row r="142" spans="1:6" s="168" customFormat="1" ht="9" customHeight="1">
      <c r="A142" s="173" t="s">
        <v>31</v>
      </c>
      <c r="B142" s="174">
        <f t="shared" si="3"/>
        <v>438</v>
      </c>
      <c r="C142" s="182">
        <v>9</v>
      </c>
      <c r="D142" s="182">
        <v>345</v>
      </c>
      <c r="E142" s="182">
        <v>72</v>
      </c>
      <c r="F142" s="182">
        <v>12</v>
      </c>
    </row>
    <row r="143" spans="1:6" s="168" customFormat="1" ht="9" customHeight="1">
      <c r="A143" s="170" t="s">
        <v>32</v>
      </c>
      <c r="B143" s="171">
        <f t="shared" si="3"/>
        <v>499</v>
      </c>
      <c r="C143" s="180">
        <v>17</v>
      </c>
      <c r="D143" s="180">
        <v>384</v>
      </c>
      <c r="E143" s="180">
        <v>77</v>
      </c>
      <c r="F143" s="180">
        <v>21</v>
      </c>
    </row>
    <row r="144" spans="1:6" s="168" customFormat="1" ht="9" customHeight="1">
      <c r="A144" s="170" t="s">
        <v>33</v>
      </c>
      <c r="B144" s="171">
        <f t="shared" si="3"/>
        <v>623</v>
      </c>
      <c r="C144" s="180">
        <v>5</v>
      </c>
      <c r="D144" s="180">
        <v>512</v>
      </c>
      <c r="E144" s="180">
        <v>94</v>
      </c>
      <c r="F144" s="180">
        <v>12</v>
      </c>
    </row>
    <row r="145" spans="1:6" s="168" customFormat="1" ht="9" customHeight="1">
      <c r="A145" s="170" t="s">
        <v>34</v>
      </c>
      <c r="B145" s="171">
        <f t="shared" si="3"/>
        <v>236</v>
      </c>
      <c r="C145" s="180">
        <v>13</v>
      </c>
      <c r="D145" s="180">
        <v>174</v>
      </c>
      <c r="E145" s="180">
        <v>41</v>
      </c>
      <c r="F145" s="180">
        <v>8</v>
      </c>
    </row>
    <row r="146" spans="1:6" s="168" customFormat="1" ht="9" customHeight="1">
      <c r="A146" s="173" t="s">
        <v>35</v>
      </c>
      <c r="B146" s="174">
        <f t="shared" si="3"/>
        <v>730</v>
      </c>
      <c r="C146" s="182">
        <v>6</v>
      </c>
      <c r="D146" s="182">
        <v>646</v>
      </c>
      <c r="E146" s="182">
        <v>54</v>
      </c>
      <c r="F146" s="182">
        <v>24</v>
      </c>
    </row>
    <row r="147" spans="1:6" s="168" customFormat="1" ht="9" customHeight="1">
      <c r="A147" s="170" t="s">
        <v>36</v>
      </c>
      <c r="B147" s="171">
        <f t="shared" si="3"/>
        <v>135</v>
      </c>
      <c r="C147" s="180">
        <v>9</v>
      </c>
      <c r="D147" s="180">
        <v>101</v>
      </c>
      <c r="E147" s="180">
        <v>22</v>
      </c>
      <c r="F147" s="180">
        <v>3</v>
      </c>
    </row>
    <row r="148" spans="1:6" s="168" customFormat="1" ht="9" customHeight="1">
      <c r="A148" s="170" t="s">
        <v>37</v>
      </c>
      <c r="B148" s="171">
        <f t="shared" si="3"/>
        <v>1336</v>
      </c>
      <c r="C148" s="180">
        <v>26</v>
      </c>
      <c r="D148" s="180">
        <v>1101</v>
      </c>
      <c r="E148" s="180">
        <v>187</v>
      </c>
      <c r="F148" s="180">
        <v>22</v>
      </c>
    </row>
    <row r="149" spans="1:6" s="168" customFormat="1" ht="9" customHeight="1">
      <c r="A149" s="170" t="s">
        <v>38</v>
      </c>
      <c r="B149" s="171">
        <f t="shared" si="3"/>
        <v>387</v>
      </c>
      <c r="C149" s="180">
        <v>12</v>
      </c>
      <c r="D149" s="180">
        <v>299</v>
      </c>
      <c r="E149" s="180">
        <v>53</v>
      </c>
      <c r="F149" s="180">
        <v>23</v>
      </c>
    </row>
    <row r="150" spans="1:6" s="168" customFormat="1" ht="9" customHeight="1">
      <c r="A150" s="173" t="s">
        <v>39</v>
      </c>
      <c r="B150" s="174">
        <f t="shared" si="3"/>
        <v>315</v>
      </c>
      <c r="C150" s="182">
        <v>6</v>
      </c>
      <c r="D150" s="182">
        <v>219</v>
      </c>
      <c r="E150" s="182">
        <v>75</v>
      </c>
      <c r="F150" s="182">
        <v>15</v>
      </c>
    </row>
    <row r="151" spans="1:6" s="168" customFormat="1" ht="10.5" customHeight="1">
      <c r="A151" s="209" t="s">
        <v>122</v>
      </c>
      <c r="B151" s="171">
        <f t="shared" si="3"/>
        <v>1137</v>
      </c>
      <c r="C151" s="180">
        <v>0</v>
      </c>
      <c r="D151" s="180">
        <v>0</v>
      </c>
      <c r="E151" s="180">
        <v>1137</v>
      </c>
      <c r="F151" s="180">
        <v>0</v>
      </c>
    </row>
    <row r="152" spans="1:6" s="168" customFormat="1" ht="9" customHeight="1">
      <c r="A152" s="170"/>
      <c r="B152" s="171"/>
      <c r="C152" s="180"/>
      <c r="D152" s="180"/>
      <c r="E152" s="180"/>
      <c r="F152" s="180"/>
    </row>
    <row r="153" spans="1:6" s="168" customFormat="1" ht="9" customHeight="1">
      <c r="A153" s="166">
        <v>1999</v>
      </c>
      <c r="B153" s="187"/>
      <c r="C153" s="170"/>
      <c r="D153" s="170"/>
      <c r="E153" s="170"/>
    </row>
    <row r="154" spans="1:6" s="168" customFormat="1" ht="9" customHeight="1">
      <c r="A154" s="181" t="s">
        <v>7</v>
      </c>
      <c r="B154" s="208">
        <f>SUM(B155:B187)</f>
        <v>23579</v>
      </c>
      <c r="C154" s="208">
        <f>SUM(C155:C187)</f>
        <v>575</v>
      </c>
      <c r="D154" s="208">
        <f>SUM(D155:D187)</f>
        <v>17439</v>
      </c>
      <c r="E154" s="208">
        <f>SUM(E155:E187)</f>
        <v>4619</v>
      </c>
      <c r="F154" s="208">
        <f>SUM(F155:F187)</f>
        <v>946</v>
      </c>
    </row>
    <row r="155" spans="1:6" s="168" customFormat="1" ht="9" customHeight="1">
      <c r="A155" s="170" t="s">
        <v>8</v>
      </c>
      <c r="B155" s="171">
        <f t="shared" ref="B155:B187" si="4">SUM(C155:F155)</f>
        <v>188</v>
      </c>
      <c r="C155" s="180">
        <v>6</v>
      </c>
      <c r="D155" s="180">
        <v>152</v>
      </c>
      <c r="E155" s="180">
        <v>23</v>
      </c>
      <c r="F155" s="180">
        <v>7</v>
      </c>
    </row>
    <row r="156" spans="1:6" s="168" customFormat="1" ht="9" customHeight="1">
      <c r="A156" s="170" t="s">
        <v>9</v>
      </c>
      <c r="B156" s="171">
        <f t="shared" si="4"/>
        <v>500</v>
      </c>
      <c r="C156" s="180">
        <v>4</v>
      </c>
      <c r="D156" s="180">
        <v>414</v>
      </c>
      <c r="E156" s="180">
        <v>58</v>
      </c>
      <c r="F156" s="180">
        <v>24</v>
      </c>
    </row>
    <row r="157" spans="1:6" s="168" customFormat="1" ht="9" customHeight="1">
      <c r="A157" s="170" t="s">
        <v>10</v>
      </c>
      <c r="B157" s="171">
        <f t="shared" si="4"/>
        <v>159</v>
      </c>
      <c r="C157" s="180">
        <v>7</v>
      </c>
      <c r="D157" s="180">
        <v>119</v>
      </c>
      <c r="E157" s="180">
        <v>25</v>
      </c>
      <c r="F157" s="180">
        <v>8</v>
      </c>
    </row>
    <row r="158" spans="1:6" s="168" customFormat="1" ht="9" customHeight="1">
      <c r="A158" s="173" t="s">
        <v>11</v>
      </c>
      <c r="B158" s="174">
        <f t="shared" si="4"/>
        <v>130</v>
      </c>
      <c r="C158" s="182">
        <v>14</v>
      </c>
      <c r="D158" s="182">
        <v>81</v>
      </c>
      <c r="E158" s="182">
        <v>25</v>
      </c>
      <c r="F158" s="182">
        <v>10</v>
      </c>
    </row>
    <row r="159" spans="1:6" s="168" customFormat="1" ht="9" customHeight="1">
      <c r="A159" s="170" t="s">
        <v>12</v>
      </c>
      <c r="B159" s="171">
        <f t="shared" si="4"/>
        <v>583</v>
      </c>
      <c r="C159" s="180">
        <v>6</v>
      </c>
      <c r="D159" s="180">
        <v>486</v>
      </c>
      <c r="E159" s="180">
        <v>58</v>
      </c>
      <c r="F159" s="180">
        <v>33</v>
      </c>
    </row>
    <row r="160" spans="1:6" s="168" customFormat="1" ht="9" customHeight="1">
      <c r="A160" s="170" t="s">
        <v>13</v>
      </c>
      <c r="B160" s="171">
        <f t="shared" si="4"/>
        <v>153</v>
      </c>
      <c r="C160" s="180">
        <v>9</v>
      </c>
      <c r="D160" s="180">
        <v>111</v>
      </c>
      <c r="E160" s="180">
        <v>29</v>
      </c>
      <c r="F160" s="180">
        <v>4</v>
      </c>
    </row>
    <row r="161" spans="1:6" s="168" customFormat="1" ht="9" customHeight="1">
      <c r="A161" s="170" t="s">
        <v>14</v>
      </c>
      <c r="B161" s="171">
        <f t="shared" si="4"/>
        <v>418</v>
      </c>
      <c r="C161" s="180">
        <v>11</v>
      </c>
      <c r="D161" s="180">
        <v>336</v>
      </c>
      <c r="E161" s="180">
        <v>63</v>
      </c>
      <c r="F161" s="180">
        <v>8</v>
      </c>
    </row>
    <row r="162" spans="1:6" s="168" customFormat="1" ht="9" customHeight="1">
      <c r="A162" s="173" t="s">
        <v>15</v>
      </c>
      <c r="B162" s="174">
        <f t="shared" si="4"/>
        <v>531</v>
      </c>
      <c r="C162" s="182">
        <v>6</v>
      </c>
      <c r="D162" s="182">
        <v>428</v>
      </c>
      <c r="E162" s="182">
        <v>70</v>
      </c>
      <c r="F162" s="182">
        <v>27</v>
      </c>
    </row>
    <row r="163" spans="1:6" s="168" customFormat="1" ht="9" customHeight="1">
      <c r="A163" s="176" t="s">
        <v>16</v>
      </c>
      <c r="B163" s="171">
        <f t="shared" si="4"/>
        <v>8675</v>
      </c>
      <c r="C163" s="180">
        <v>295</v>
      </c>
      <c r="D163" s="180">
        <v>6380</v>
      </c>
      <c r="E163" s="180">
        <v>1542</v>
      </c>
      <c r="F163" s="180">
        <v>458</v>
      </c>
    </row>
    <row r="164" spans="1:6" s="168" customFormat="1" ht="9" customHeight="1">
      <c r="A164" s="170" t="s">
        <v>17</v>
      </c>
      <c r="B164" s="171">
        <f t="shared" si="4"/>
        <v>383</v>
      </c>
      <c r="C164" s="180">
        <v>5</v>
      </c>
      <c r="D164" s="180">
        <v>297</v>
      </c>
      <c r="E164" s="180">
        <v>68</v>
      </c>
      <c r="F164" s="180">
        <v>13</v>
      </c>
    </row>
    <row r="165" spans="1:6" s="168" customFormat="1" ht="9" customHeight="1">
      <c r="A165" s="170" t="s">
        <v>18</v>
      </c>
      <c r="B165" s="171">
        <f t="shared" si="4"/>
        <v>627</v>
      </c>
      <c r="C165" s="180">
        <v>2</v>
      </c>
      <c r="D165" s="180">
        <v>547</v>
      </c>
      <c r="E165" s="180">
        <v>61</v>
      </c>
      <c r="F165" s="180">
        <v>17</v>
      </c>
    </row>
    <row r="166" spans="1:6" s="168" customFormat="1" ht="9" customHeight="1">
      <c r="A166" s="173" t="s">
        <v>19</v>
      </c>
      <c r="B166" s="174">
        <f t="shared" si="4"/>
        <v>433</v>
      </c>
      <c r="C166" s="182">
        <v>16</v>
      </c>
      <c r="D166" s="182">
        <v>342</v>
      </c>
      <c r="E166" s="182">
        <v>66</v>
      </c>
      <c r="F166" s="182">
        <v>9</v>
      </c>
    </row>
    <row r="167" spans="1:6" s="168" customFormat="1" ht="9" customHeight="1">
      <c r="A167" s="170" t="s">
        <v>20</v>
      </c>
      <c r="B167" s="171">
        <f t="shared" si="4"/>
        <v>229</v>
      </c>
      <c r="C167" s="180">
        <v>4</v>
      </c>
      <c r="D167" s="180">
        <v>168</v>
      </c>
      <c r="E167" s="180">
        <v>52</v>
      </c>
      <c r="F167" s="180">
        <v>5</v>
      </c>
    </row>
    <row r="168" spans="1:6" s="168" customFormat="1" ht="9" customHeight="1">
      <c r="A168" s="170" t="s">
        <v>21</v>
      </c>
      <c r="B168" s="171">
        <f t="shared" si="4"/>
        <v>1416</v>
      </c>
      <c r="C168" s="180">
        <v>15</v>
      </c>
      <c r="D168" s="180">
        <v>1172</v>
      </c>
      <c r="E168" s="180">
        <v>175</v>
      </c>
      <c r="F168" s="180">
        <v>54</v>
      </c>
    </row>
    <row r="169" spans="1:6" s="168" customFormat="1" ht="9" customHeight="1">
      <c r="A169" s="170" t="s">
        <v>22</v>
      </c>
      <c r="B169" s="171">
        <f t="shared" si="4"/>
        <v>397</v>
      </c>
      <c r="C169" s="180">
        <v>4</v>
      </c>
      <c r="D169" s="180">
        <v>278</v>
      </c>
      <c r="E169" s="180">
        <v>108</v>
      </c>
      <c r="F169" s="180">
        <v>7</v>
      </c>
    </row>
    <row r="170" spans="1:6" s="168" customFormat="1" ht="9" customHeight="1">
      <c r="A170" s="173" t="s">
        <v>23</v>
      </c>
      <c r="B170" s="174">
        <f t="shared" si="4"/>
        <v>574</v>
      </c>
      <c r="C170" s="182">
        <v>11</v>
      </c>
      <c r="D170" s="182">
        <v>437</v>
      </c>
      <c r="E170" s="182">
        <v>106</v>
      </c>
      <c r="F170" s="182">
        <v>20</v>
      </c>
    </row>
    <row r="171" spans="1:6" s="168" customFormat="1" ht="9" customHeight="1">
      <c r="A171" s="170" t="s">
        <v>24</v>
      </c>
      <c r="B171" s="171">
        <f t="shared" si="4"/>
        <v>287</v>
      </c>
      <c r="C171" s="180">
        <v>11</v>
      </c>
      <c r="D171" s="180">
        <v>220</v>
      </c>
      <c r="E171" s="180">
        <v>45</v>
      </c>
      <c r="F171" s="180">
        <v>11</v>
      </c>
    </row>
    <row r="172" spans="1:6" s="168" customFormat="1" ht="9" customHeight="1">
      <c r="A172" s="170" t="s">
        <v>25</v>
      </c>
      <c r="B172" s="171">
        <f t="shared" si="4"/>
        <v>199</v>
      </c>
      <c r="C172" s="180">
        <v>2</v>
      </c>
      <c r="D172" s="180">
        <v>156</v>
      </c>
      <c r="E172" s="180">
        <v>38</v>
      </c>
      <c r="F172" s="180">
        <v>3</v>
      </c>
    </row>
    <row r="173" spans="1:6" s="168" customFormat="1" ht="9" customHeight="1">
      <c r="A173" s="170" t="s">
        <v>26</v>
      </c>
      <c r="B173" s="171">
        <f t="shared" si="4"/>
        <v>751</v>
      </c>
      <c r="C173" s="180">
        <v>17</v>
      </c>
      <c r="D173" s="180">
        <v>629</v>
      </c>
      <c r="E173" s="180">
        <v>63</v>
      </c>
      <c r="F173" s="180">
        <v>42</v>
      </c>
    </row>
    <row r="174" spans="1:6" s="168" customFormat="1" ht="9" customHeight="1">
      <c r="A174" s="173" t="s">
        <v>27</v>
      </c>
      <c r="B174" s="174">
        <f t="shared" si="4"/>
        <v>695</v>
      </c>
      <c r="C174" s="182">
        <v>21</v>
      </c>
      <c r="D174" s="182">
        <v>507</v>
      </c>
      <c r="E174" s="182">
        <v>145</v>
      </c>
      <c r="F174" s="182">
        <v>22</v>
      </c>
    </row>
    <row r="175" spans="1:6" s="168" customFormat="1" ht="9" customHeight="1">
      <c r="A175" s="170" t="s">
        <v>109</v>
      </c>
      <c r="B175" s="171">
        <f t="shared" si="4"/>
        <v>603</v>
      </c>
      <c r="C175" s="180">
        <v>5</v>
      </c>
      <c r="D175" s="180">
        <v>505</v>
      </c>
      <c r="E175" s="180">
        <v>72</v>
      </c>
      <c r="F175" s="180">
        <v>21</v>
      </c>
    </row>
    <row r="176" spans="1:6" s="168" customFormat="1" ht="9" customHeight="1">
      <c r="A176" s="170" t="s">
        <v>29</v>
      </c>
      <c r="B176" s="171">
        <f t="shared" si="4"/>
        <v>208</v>
      </c>
      <c r="C176" s="180">
        <v>8</v>
      </c>
      <c r="D176" s="180">
        <v>167</v>
      </c>
      <c r="E176" s="180">
        <v>23</v>
      </c>
      <c r="F176" s="180">
        <v>10</v>
      </c>
    </row>
    <row r="177" spans="1:6" s="168" customFormat="1" ht="9" customHeight="1">
      <c r="A177" s="170" t="s">
        <v>30</v>
      </c>
      <c r="B177" s="171">
        <f t="shared" si="4"/>
        <v>167</v>
      </c>
      <c r="C177" s="180">
        <v>7</v>
      </c>
      <c r="D177" s="180">
        <v>128</v>
      </c>
      <c r="E177" s="180">
        <v>25</v>
      </c>
      <c r="F177" s="180">
        <v>7</v>
      </c>
    </row>
    <row r="178" spans="1:6" s="168" customFormat="1" ht="9" customHeight="1">
      <c r="A178" s="173" t="s">
        <v>31</v>
      </c>
      <c r="B178" s="174">
        <f t="shared" si="4"/>
        <v>370</v>
      </c>
      <c r="C178" s="182">
        <v>8</v>
      </c>
      <c r="D178" s="182">
        <v>291</v>
      </c>
      <c r="E178" s="182">
        <v>61</v>
      </c>
      <c r="F178" s="182">
        <v>10</v>
      </c>
    </row>
    <row r="179" spans="1:6" s="168" customFormat="1" ht="9" customHeight="1">
      <c r="A179" s="170" t="s">
        <v>32</v>
      </c>
      <c r="B179" s="171">
        <f t="shared" si="4"/>
        <v>475</v>
      </c>
      <c r="C179" s="180">
        <v>20</v>
      </c>
      <c r="D179" s="180">
        <v>374</v>
      </c>
      <c r="E179" s="180">
        <v>64</v>
      </c>
      <c r="F179" s="180">
        <v>17</v>
      </c>
    </row>
    <row r="180" spans="1:6" s="168" customFormat="1" ht="9" customHeight="1">
      <c r="A180" s="170" t="s">
        <v>33</v>
      </c>
      <c r="B180" s="171">
        <f t="shared" si="4"/>
        <v>557</v>
      </c>
      <c r="C180" s="180">
        <v>4</v>
      </c>
      <c r="D180" s="180">
        <v>465</v>
      </c>
      <c r="E180" s="180">
        <v>78</v>
      </c>
      <c r="F180" s="180">
        <v>10</v>
      </c>
    </row>
    <row r="181" spans="1:6" s="168" customFormat="1" ht="9" customHeight="1">
      <c r="A181" s="170" t="s">
        <v>34</v>
      </c>
      <c r="B181" s="171">
        <f t="shared" si="4"/>
        <v>223</v>
      </c>
      <c r="C181" s="180">
        <v>9</v>
      </c>
      <c r="D181" s="180">
        <v>170</v>
      </c>
      <c r="E181" s="180">
        <v>35</v>
      </c>
      <c r="F181" s="180">
        <v>9</v>
      </c>
    </row>
    <row r="182" spans="1:6" s="168" customFormat="1" ht="9" customHeight="1">
      <c r="A182" s="173" t="s">
        <v>35</v>
      </c>
      <c r="B182" s="174">
        <f t="shared" si="4"/>
        <v>633</v>
      </c>
      <c r="C182" s="182">
        <v>7</v>
      </c>
      <c r="D182" s="182">
        <v>563</v>
      </c>
      <c r="E182" s="182">
        <v>45</v>
      </c>
      <c r="F182" s="182">
        <v>18</v>
      </c>
    </row>
    <row r="183" spans="1:6" s="168" customFormat="1" ht="9" customHeight="1">
      <c r="A183" s="170" t="s">
        <v>36</v>
      </c>
      <c r="B183" s="171">
        <f t="shared" si="4"/>
        <v>119</v>
      </c>
      <c r="C183" s="180">
        <v>9</v>
      </c>
      <c r="D183" s="180">
        <v>90</v>
      </c>
      <c r="E183" s="180">
        <v>17</v>
      </c>
      <c r="F183" s="180">
        <v>3</v>
      </c>
    </row>
    <row r="184" spans="1:6" s="168" customFormat="1" ht="9" customHeight="1">
      <c r="A184" s="170" t="s">
        <v>37</v>
      </c>
      <c r="B184" s="171">
        <f t="shared" si="4"/>
        <v>1186</v>
      </c>
      <c r="C184" s="180">
        <v>17</v>
      </c>
      <c r="D184" s="180">
        <v>997</v>
      </c>
      <c r="E184" s="180">
        <v>147</v>
      </c>
      <c r="F184" s="180">
        <v>25</v>
      </c>
    </row>
    <row r="185" spans="1:6" s="168" customFormat="1" ht="9" customHeight="1">
      <c r="A185" s="170" t="s">
        <v>38</v>
      </c>
      <c r="B185" s="171">
        <f t="shared" si="4"/>
        <v>344</v>
      </c>
      <c r="C185" s="180">
        <v>12</v>
      </c>
      <c r="D185" s="180">
        <v>269</v>
      </c>
      <c r="E185" s="180">
        <v>44</v>
      </c>
      <c r="F185" s="180">
        <v>19</v>
      </c>
    </row>
    <row r="186" spans="1:6" s="168" customFormat="1" ht="9" customHeight="1">
      <c r="A186" s="173" t="s">
        <v>39</v>
      </c>
      <c r="B186" s="174">
        <f t="shared" si="4"/>
        <v>229</v>
      </c>
      <c r="C186" s="182">
        <v>3</v>
      </c>
      <c r="D186" s="182">
        <v>160</v>
      </c>
      <c r="E186" s="182">
        <v>51</v>
      </c>
      <c r="F186" s="182">
        <v>15</v>
      </c>
    </row>
    <row r="187" spans="1:6" s="168" customFormat="1" ht="10.5" customHeight="1">
      <c r="A187" s="209" t="s">
        <v>122</v>
      </c>
      <c r="B187" s="171">
        <f t="shared" si="4"/>
        <v>1137</v>
      </c>
      <c r="C187" s="180">
        <v>0</v>
      </c>
      <c r="D187" s="180">
        <v>0</v>
      </c>
      <c r="E187" s="180">
        <v>1137</v>
      </c>
      <c r="F187" s="180">
        <v>0</v>
      </c>
    </row>
    <row r="188" spans="1:6" s="168" customFormat="1" ht="9" customHeight="1">
      <c r="A188" s="166"/>
      <c r="B188" s="187"/>
      <c r="C188" s="170"/>
      <c r="D188" s="170"/>
      <c r="E188" s="170"/>
    </row>
    <row r="189" spans="1:6" s="168" customFormat="1" ht="9" customHeight="1">
      <c r="A189" s="166">
        <v>2000</v>
      </c>
      <c r="B189" s="187"/>
      <c r="C189" s="170"/>
      <c r="D189" s="170"/>
      <c r="E189" s="170"/>
    </row>
    <row r="190" spans="1:6" s="168" customFormat="1" ht="9" customHeight="1">
      <c r="A190" s="181" t="s">
        <v>7</v>
      </c>
      <c r="B190" s="208">
        <f>SUM(B192:B223)</f>
        <v>23137</v>
      </c>
      <c r="C190" s="208">
        <f>SUM(C192:C223)</f>
        <v>809</v>
      </c>
      <c r="D190" s="208">
        <f>SUM(D192:D223)</f>
        <v>16704</v>
      </c>
      <c r="E190" s="208">
        <f>SUM(E192:E223)</f>
        <v>4670</v>
      </c>
      <c r="F190" s="208">
        <f>SUM(F192:F223)</f>
        <v>954</v>
      </c>
    </row>
    <row r="191" spans="1:6" s="168" customFormat="1" ht="3.95" customHeight="1">
      <c r="A191" s="181"/>
      <c r="B191" s="208"/>
      <c r="C191" s="208"/>
      <c r="D191" s="208"/>
      <c r="E191" s="208"/>
      <c r="F191" s="208"/>
    </row>
    <row r="192" spans="1:6" s="168" customFormat="1" ht="9" customHeight="1">
      <c r="A192" s="170" t="s">
        <v>8</v>
      </c>
      <c r="B192" s="171">
        <f t="shared" ref="B192:B223" si="5">SUM(C192:F192)</f>
        <v>203</v>
      </c>
      <c r="C192" s="180">
        <v>3</v>
      </c>
      <c r="D192" s="180">
        <v>147</v>
      </c>
      <c r="E192" s="180">
        <v>44</v>
      </c>
      <c r="F192" s="180">
        <v>9</v>
      </c>
    </row>
    <row r="193" spans="1:6" s="168" customFormat="1" ht="9" customHeight="1">
      <c r="A193" s="170" t="s">
        <v>9</v>
      </c>
      <c r="B193" s="171">
        <f t="shared" si="5"/>
        <v>526</v>
      </c>
      <c r="C193" s="180">
        <v>4</v>
      </c>
      <c r="D193" s="180">
        <v>431</v>
      </c>
      <c r="E193" s="180">
        <v>73</v>
      </c>
      <c r="F193" s="180">
        <v>18</v>
      </c>
    </row>
    <row r="194" spans="1:6" s="168" customFormat="1" ht="9" customHeight="1">
      <c r="A194" s="170" t="s">
        <v>10</v>
      </c>
      <c r="B194" s="171">
        <f t="shared" si="5"/>
        <v>176</v>
      </c>
      <c r="C194" s="180">
        <v>9</v>
      </c>
      <c r="D194" s="180">
        <v>116</v>
      </c>
      <c r="E194" s="180">
        <v>42</v>
      </c>
      <c r="F194" s="180">
        <v>9</v>
      </c>
    </row>
    <row r="195" spans="1:6" s="168" customFormat="1" ht="9" customHeight="1">
      <c r="A195" s="173" t="s">
        <v>11</v>
      </c>
      <c r="B195" s="174">
        <f t="shared" si="5"/>
        <v>143</v>
      </c>
      <c r="C195" s="182">
        <v>14</v>
      </c>
      <c r="D195" s="182">
        <v>81</v>
      </c>
      <c r="E195" s="182">
        <v>38</v>
      </c>
      <c r="F195" s="182">
        <v>10</v>
      </c>
    </row>
    <row r="196" spans="1:6" s="168" customFormat="1" ht="9" customHeight="1">
      <c r="A196" s="170" t="s">
        <v>12</v>
      </c>
      <c r="B196" s="171">
        <f t="shared" si="5"/>
        <v>628</v>
      </c>
      <c r="C196" s="180">
        <v>9</v>
      </c>
      <c r="D196" s="180">
        <v>506</v>
      </c>
      <c r="E196" s="180">
        <v>74</v>
      </c>
      <c r="F196" s="180">
        <v>39</v>
      </c>
    </row>
    <row r="197" spans="1:6" s="168" customFormat="1" ht="9" customHeight="1">
      <c r="A197" s="170" t="s">
        <v>13</v>
      </c>
      <c r="B197" s="171">
        <f t="shared" si="5"/>
        <v>161</v>
      </c>
      <c r="C197" s="180">
        <v>7</v>
      </c>
      <c r="D197" s="180">
        <v>111</v>
      </c>
      <c r="E197" s="180">
        <v>39</v>
      </c>
      <c r="F197" s="180">
        <v>4</v>
      </c>
    </row>
    <row r="198" spans="1:6" s="168" customFormat="1" ht="9" customHeight="1">
      <c r="A198" s="170" t="s">
        <v>14</v>
      </c>
      <c r="B198" s="171">
        <f t="shared" si="5"/>
        <v>436</v>
      </c>
      <c r="C198" s="180">
        <v>12</v>
      </c>
      <c r="D198" s="180">
        <v>327</v>
      </c>
      <c r="E198" s="180">
        <v>76</v>
      </c>
      <c r="F198" s="180">
        <v>21</v>
      </c>
    </row>
    <row r="199" spans="1:6" s="168" customFormat="1" ht="9" customHeight="1">
      <c r="A199" s="173" t="s">
        <v>15</v>
      </c>
      <c r="B199" s="174">
        <f t="shared" si="5"/>
        <v>533</v>
      </c>
      <c r="C199" s="182">
        <v>8</v>
      </c>
      <c r="D199" s="182">
        <v>409</v>
      </c>
      <c r="E199" s="182">
        <v>87</v>
      </c>
      <c r="F199" s="182">
        <v>29</v>
      </c>
    </row>
    <row r="200" spans="1:6" s="168" customFormat="1" ht="9" customHeight="1">
      <c r="A200" s="176" t="s">
        <v>16</v>
      </c>
      <c r="B200" s="171">
        <f t="shared" si="5"/>
        <v>8557</v>
      </c>
      <c r="C200" s="180">
        <v>503</v>
      </c>
      <c r="D200" s="180">
        <v>5620</v>
      </c>
      <c r="E200" s="180">
        <v>2012</v>
      </c>
      <c r="F200" s="180">
        <v>422</v>
      </c>
    </row>
    <row r="201" spans="1:6" s="168" customFormat="1" ht="9" customHeight="1">
      <c r="A201" s="170" t="s">
        <v>17</v>
      </c>
      <c r="B201" s="171">
        <f t="shared" si="5"/>
        <v>396</v>
      </c>
      <c r="C201" s="180">
        <v>12</v>
      </c>
      <c r="D201" s="180">
        <v>288</v>
      </c>
      <c r="E201" s="180">
        <v>83</v>
      </c>
      <c r="F201" s="180">
        <v>13</v>
      </c>
    </row>
    <row r="202" spans="1:6" s="168" customFormat="1" ht="9" customHeight="1">
      <c r="A202" s="170" t="s">
        <v>18</v>
      </c>
      <c r="B202" s="171">
        <f t="shared" si="5"/>
        <v>695</v>
      </c>
      <c r="C202" s="180">
        <v>2</v>
      </c>
      <c r="D202" s="180">
        <v>581</v>
      </c>
      <c r="E202" s="180">
        <v>83</v>
      </c>
      <c r="F202" s="180">
        <v>29</v>
      </c>
    </row>
    <row r="203" spans="1:6" s="168" customFormat="1" ht="9" customHeight="1">
      <c r="A203" s="173" t="s">
        <v>19</v>
      </c>
      <c r="B203" s="174">
        <f t="shared" si="5"/>
        <v>465</v>
      </c>
      <c r="C203" s="182">
        <v>14</v>
      </c>
      <c r="D203" s="182">
        <v>353</v>
      </c>
      <c r="E203" s="182">
        <v>86</v>
      </c>
      <c r="F203" s="182">
        <v>12</v>
      </c>
    </row>
    <row r="204" spans="1:6" s="168" customFormat="1" ht="9" customHeight="1">
      <c r="A204" s="170" t="s">
        <v>20</v>
      </c>
      <c r="B204" s="171">
        <f t="shared" si="5"/>
        <v>241</v>
      </c>
      <c r="C204" s="180">
        <v>11</v>
      </c>
      <c r="D204" s="180">
        <v>168</v>
      </c>
      <c r="E204" s="180">
        <v>59</v>
      </c>
      <c r="F204" s="180">
        <v>3</v>
      </c>
    </row>
    <row r="205" spans="1:6" s="168" customFormat="1" ht="9" customHeight="1">
      <c r="A205" s="170" t="s">
        <v>21</v>
      </c>
      <c r="B205" s="171">
        <f t="shared" si="5"/>
        <v>1447</v>
      </c>
      <c r="C205" s="180">
        <v>14</v>
      </c>
      <c r="D205" s="180">
        <v>1102</v>
      </c>
      <c r="E205" s="180">
        <v>288</v>
      </c>
      <c r="F205" s="180">
        <v>43</v>
      </c>
    </row>
    <row r="206" spans="1:6" s="168" customFormat="1" ht="9" customHeight="1">
      <c r="A206" s="170" t="s">
        <v>22</v>
      </c>
      <c r="B206" s="171">
        <f t="shared" si="5"/>
        <v>440</v>
      </c>
      <c r="C206" s="180">
        <v>7</v>
      </c>
      <c r="D206" s="180">
        <v>300</v>
      </c>
      <c r="E206" s="180">
        <v>125</v>
      </c>
      <c r="F206" s="180">
        <v>8</v>
      </c>
    </row>
    <row r="207" spans="1:6" s="168" customFormat="1" ht="9" customHeight="1">
      <c r="A207" s="173" t="s">
        <v>23</v>
      </c>
      <c r="B207" s="174">
        <f t="shared" si="5"/>
        <v>614</v>
      </c>
      <c r="C207" s="182">
        <v>7</v>
      </c>
      <c r="D207" s="182">
        <v>453</v>
      </c>
      <c r="E207" s="182">
        <v>133</v>
      </c>
      <c r="F207" s="182">
        <v>21</v>
      </c>
    </row>
    <row r="208" spans="1:6" s="168" customFormat="1" ht="9" customHeight="1">
      <c r="A208" s="170" t="s">
        <v>24</v>
      </c>
      <c r="B208" s="171">
        <f t="shared" si="5"/>
        <v>309</v>
      </c>
      <c r="C208" s="180">
        <v>11</v>
      </c>
      <c r="D208" s="180">
        <v>233</v>
      </c>
      <c r="E208" s="180">
        <v>57</v>
      </c>
      <c r="F208" s="180">
        <v>8</v>
      </c>
    </row>
    <row r="209" spans="1:6" s="168" customFormat="1" ht="9" customHeight="1">
      <c r="A209" s="170" t="s">
        <v>25</v>
      </c>
      <c r="B209" s="171">
        <f t="shared" si="5"/>
        <v>207</v>
      </c>
      <c r="C209" s="180">
        <v>2</v>
      </c>
      <c r="D209" s="180">
        <v>146</v>
      </c>
      <c r="E209" s="180">
        <v>53</v>
      </c>
      <c r="F209" s="180">
        <v>6</v>
      </c>
    </row>
    <row r="210" spans="1:6" s="168" customFormat="1" ht="9" customHeight="1">
      <c r="A210" s="170" t="s">
        <v>26</v>
      </c>
      <c r="B210" s="171">
        <f t="shared" si="5"/>
        <v>816</v>
      </c>
      <c r="C210" s="180">
        <v>9</v>
      </c>
      <c r="D210" s="180">
        <v>634</v>
      </c>
      <c r="E210" s="180">
        <v>142</v>
      </c>
      <c r="F210" s="180">
        <v>31</v>
      </c>
    </row>
    <row r="211" spans="1:6" s="168" customFormat="1" ht="9" customHeight="1">
      <c r="A211" s="173" t="s">
        <v>27</v>
      </c>
      <c r="B211" s="174">
        <f t="shared" si="5"/>
        <v>693</v>
      </c>
      <c r="C211" s="182">
        <v>20</v>
      </c>
      <c r="D211" s="182">
        <v>493</v>
      </c>
      <c r="E211" s="182">
        <v>149</v>
      </c>
      <c r="F211" s="182">
        <v>31</v>
      </c>
    </row>
    <row r="212" spans="1:6" s="168" customFormat="1" ht="9" customHeight="1">
      <c r="A212" s="170" t="s">
        <v>109</v>
      </c>
      <c r="B212" s="171">
        <f t="shared" si="5"/>
        <v>649</v>
      </c>
      <c r="C212" s="180">
        <v>6</v>
      </c>
      <c r="D212" s="180">
        <v>521</v>
      </c>
      <c r="E212" s="180">
        <v>98</v>
      </c>
      <c r="F212" s="180">
        <v>24</v>
      </c>
    </row>
    <row r="213" spans="1:6" s="168" customFormat="1" ht="9" customHeight="1">
      <c r="A213" s="170" t="s">
        <v>29</v>
      </c>
      <c r="B213" s="171">
        <f t="shared" si="5"/>
        <v>230</v>
      </c>
      <c r="C213" s="180">
        <v>11</v>
      </c>
      <c r="D213" s="180">
        <v>168</v>
      </c>
      <c r="E213" s="180">
        <v>45</v>
      </c>
      <c r="F213" s="180">
        <v>6</v>
      </c>
    </row>
    <row r="214" spans="1:6" s="168" customFormat="1" ht="9" customHeight="1">
      <c r="A214" s="170" t="s">
        <v>30</v>
      </c>
      <c r="B214" s="171">
        <f t="shared" si="5"/>
        <v>202</v>
      </c>
      <c r="C214" s="180">
        <v>7</v>
      </c>
      <c r="D214" s="180">
        <v>138</v>
      </c>
      <c r="E214" s="180">
        <v>48</v>
      </c>
      <c r="F214" s="180">
        <v>9</v>
      </c>
    </row>
    <row r="215" spans="1:6" s="168" customFormat="1" ht="9" customHeight="1">
      <c r="A215" s="173" t="s">
        <v>31</v>
      </c>
      <c r="B215" s="174">
        <f t="shared" si="5"/>
        <v>381</v>
      </c>
      <c r="C215" s="182">
        <v>8</v>
      </c>
      <c r="D215" s="182">
        <v>295</v>
      </c>
      <c r="E215" s="182">
        <v>71</v>
      </c>
      <c r="F215" s="182">
        <v>7</v>
      </c>
    </row>
    <row r="216" spans="1:6" s="168" customFormat="1" ht="9" customHeight="1">
      <c r="A216" s="170" t="s">
        <v>32</v>
      </c>
      <c r="B216" s="171">
        <f t="shared" si="5"/>
        <v>498</v>
      </c>
      <c r="C216" s="180">
        <v>19</v>
      </c>
      <c r="D216" s="180">
        <v>364</v>
      </c>
      <c r="E216" s="180">
        <v>95</v>
      </c>
      <c r="F216" s="180">
        <v>20</v>
      </c>
    </row>
    <row r="217" spans="1:6" s="168" customFormat="1" ht="9" customHeight="1">
      <c r="A217" s="170" t="s">
        <v>33</v>
      </c>
      <c r="B217" s="171">
        <f t="shared" si="5"/>
        <v>607</v>
      </c>
      <c r="C217" s="180">
        <v>6</v>
      </c>
      <c r="D217" s="180">
        <v>475</v>
      </c>
      <c r="E217" s="180">
        <v>109</v>
      </c>
      <c r="F217" s="180">
        <v>17</v>
      </c>
    </row>
    <row r="218" spans="1:6" s="168" customFormat="1" ht="9" customHeight="1">
      <c r="A218" s="170" t="s">
        <v>34</v>
      </c>
      <c r="B218" s="171">
        <f t="shared" si="5"/>
        <v>231</v>
      </c>
      <c r="C218" s="180">
        <v>16</v>
      </c>
      <c r="D218" s="180">
        <v>161</v>
      </c>
      <c r="E218" s="180">
        <v>47</v>
      </c>
      <c r="F218" s="180">
        <v>7</v>
      </c>
    </row>
    <row r="219" spans="1:6" s="168" customFormat="1" ht="9" customHeight="1">
      <c r="A219" s="173" t="s">
        <v>35</v>
      </c>
      <c r="B219" s="174">
        <f t="shared" si="5"/>
        <v>693</v>
      </c>
      <c r="C219" s="182">
        <v>8</v>
      </c>
      <c r="D219" s="182">
        <v>596</v>
      </c>
      <c r="E219" s="182">
        <v>67</v>
      </c>
      <c r="F219" s="182">
        <v>22</v>
      </c>
    </row>
    <row r="220" spans="1:6" s="168" customFormat="1" ht="9" customHeight="1">
      <c r="A220" s="170" t="s">
        <v>36</v>
      </c>
      <c r="B220" s="171">
        <f t="shared" si="5"/>
        <v>126</v>
      </c>
      <c r="C220" s="180">
        <v>8</v>
      </c>
      <c r="D220" s="180">
        <v>91</v>
      </c>
      <c r="E220" s="180">
        <v>24</v>
      </c>
      <c r="F220" s="180">
        <v>3</v>
      </c>
    </row>
    <row r="221" spans="1:6" s="168" customFormat="1" ht="9" customHeight="1">
      <c r="A221" s="170" t="s">
        <v>37</v>
      </c>
      <c r="B221" s="171">
        <f t="shared" si="5"/>
        <v>1245</v>
      </c>
      <c r="C221" s="180">
        <v>22</v>
      </c>
      <c r="D221" s="180">
        <v>985</v>
      </c>
      <c r="E221" s="180">
        <v>209</v>
      </c>
      <c r="F221" s="180">
        <v>29</v>
      </c>
    </row>
    <row r="222" spans="1:6" s="168" customFormat="1" ht="9" customHeight="1">
      <c r="A222" s="170" t="s">
        <v>38</v>
      </c>
      <c r="B222" s="171">
        <f t="shared" si="5"/>
        <v>361</v>
      </c>
      <c r="C222" s="180">
        <v>13</v>
      </c>
      <c r="D222" s="180">
        <v>260</v>
      </c>
      <c r="E222" s="180">
        <v>64</v>
      </c>
      <c r="F222" s="180">
        <v>24</v>
      </c>
    </row>
    <row r="223" spans="1:6" s="168" customFormat="1" ht="9" customHeight="1">
      <c r="A223" s="173" t="s">
        <v>39</v>
      </c>
      <c r="B223" s="174">
        <f t="shared" si="5"/>
        <v>228</v>
      </c>
      <c r="C223" s="182">
        <v>7</v>
      </c>
      <c r="D223" s="182">
        <v>151</v>
      </c>
      <c r="E223" s="182">
        <v>50</v>
      </c>
      <c r="F223" s="182">
        <v>20</v>
      </c>
    </row>
    <row r="224" spans="1:6" s="168" customFormat="1" ht="9" customHeight="1">
      <c r="B224" s="187"/>
      <c r="C224" s="170"/>
      <c r="D224" s="170"/>
      <c r="E224" s="170"/>
    </row>
    <row r="225" spans="1:7" s="168" customFormat="1" ht="9" customHeight="1">
      <c r="A225" s="166">
        <v>2001</v>
      </c>
      <c r="B225" s="187"/>
      <c r="C225" s="170"/>
      <c r="D225" s="170"/>
      <c r="E225" s="170"/>
    </row>
    <row r="226" spans="1:7" s="168" customFormat="1" ht="9" customHeight="1">
      <c r="A226" s="181" t="s">
        <v>7</v>
      </c>
      <c r="B226" s="208">
        <f>SUM(B228:B259)</f>
        <v>22082</v>
      </c>
      <c r="C226" s="208">
        <f>SUM(C228:C259)</f>
        <v>744</v>
      </c>
      <c r="D226" s="208">
        <f>SUM(D228:D259)</f>
        <v>16075</v>
      </c>
      <c r="E226" s="208">
        <f>SUM(E228:E259)</f>
        <v>4246</v>
      </c>
      <c r="F226" s="208">
        <f>SUM(F228:F259)</f>
        <v>1017</v>
      </c>
      <c r="G226" s="167"/>
    </row>
    <row r="227" spans="1:7" s="168" customFormat="1" ht="3.95" customHeight="1">
      <c r="A227" s="181"/>
      <c r="B227" s="208"/>
      <c r="C227" s="208"/>
      <c r="D227" s="208"/>
      <c r="E227" s="208"/>
      <c r="F227" s="208"/>
    </row>
    <row r="228" spans="1:7" s="168" customFormat="1" ht="9" customHeight="1">
      <c r="A228" s="170" t="s">
        <v>8</v>
      </c>
      <c r="B228" s="171">
        <f t="shared" ref="B228:B259" si="6">SUM(C228:F228)</f>
        <v>200</v>
      </c>
      <c r="C228" s="180">
        <v>3</v>
      </c>
      <c r="D228" s="180">
        <v>144</v>
      </c>
      <c r="E228" s="180">
        <v>45</v>
      </c>
      <c r="F228" s="180">
        <v>8</v>
      </c>
    </row>
    <row r="229" spans="1:7" s="168" customFormat="1" ht="9" customHeight="1">
      <c r="A229" s="170" t="s">
        <v>9</v>
      </c>
      <c r="B229" s="171">
        <f t="shared" si="6"/>
        <v>502</v>
      </c>
      <c r="C229" s="180">
        <v>4</v>
      </c>
      <c r="D229" s="180">
        <v>415</v>
      </c>
      <c r="E229" s="180">
        <v>62</v>
      </c>
      <c r="F229" s="180">
        <v>21</v>
      </c>
    </row>
    <row r="230" spans="1:7" s="168" customFormat="1" ht="9" customHeight="1">
      <c r="A230" s="170" t="s">
        <v>10</v>
      </c>
      <c r="B230" s="171">
        <f t="shared" si="6"/>
        <v>177</v>
      </c>
      <c r="C230" s="180">
        <v>8</v>
      </c>
      <c r="D230" s="180">
        <v>118</v>
      </c>
      <c r="E230" s="180">
        <v>44</v>
      </c>
      <c r="F230" s="180">
        <v>7</v>
      </c>
    </row>
    <row r="231" spans="1:7" s="168" customFormat="1" ht="9" customHeight="1">
      <c r="A231" s="173" t="s">
        <v>11</v>
      </c>
      <c r="B231" s="174">
        <f t="shared" si="6"/>
        <v>141</v>
      </c>
      <c r="C231" s="182">
        <v>15</v>
      </c>
      <c r="D231" s="182">
        <v>78</v>
      </c>
      <c r="E231" s="182">
        <v>40</v>
      </c>
      <c r="F231" s="182">
        <v>8</v>
      </c>
    </row>
    <row r="232" spans="1:7" s="168" customFormat="1" ht="9" customHeight="1">
      <c r="A232" s="170" t="s">
        <v>12</v>
      </c>
      <c r="B232" s="171">
        <f t="shared" si="6"/>
        <v>603</v>
      </c>
      <c r="C232" s="180">
        <v>6</v>
      </c>
      <c r="D232" s="180">
        <v>494</v>
      </c>
      <c r="E232" s="180">
        <v>69</v>
      </c>
      <c r="F232" s="180">
        <v>34</v>
      </c>
    </row>
    <row r="233" spans="1:7" s="168" customFormat="1" ht="9" customHeight="1">
      <c r="A233" s="170" t="s">
        <v>13</v>
      </c>
      <c r="B233" s="171">
        <f t="shared" si="6"/>
        <v>153</v>
      </c>
      <c r="C233" s="180">
        <v>5</v>
      </c>
      <c r="D233" s="180">
        <v>108</v>
      </c>
      <c r="E233" s="180">
        <v>36</v>
      </c>
      <c r="F233" s="180">
        <v>4</v>
      </c>
    </row>
    <row r="234" spans="1:7" s="168" customFormat="1" ht="9" customHeight="1">
      <c r="A234" s="170" t="s">
        <v>14</v>
      </c>
      <c r="B234" s="171">
        <f t="shared" si="6"/>
        <v>429</v>
      </c>
      <c r="C234" s="180">
        <v>13</v>
      </c>
      <c r="D234" s="180">
        <v>315</v>
      </c>
      <c r="E234" s="180">
        <v>74</v>
      </c>
      <c r="F234" s="180">
        <v>27</v>
      </c>
    </row>
    <row r="235" spans="1:7" s="168" customFormat="1" ht="9" customHeight="1">
      <c r="A235" s="173" t="s">
        <v>15</v>
      </c>
      <c r="B235" s="174">
        <f t="shared" si="6"/>
        <v>532</v>
      </c>
      <c r="C235" s="182">
        <v>7</v>
      </c>
      <c r="D235" s="182">
        <v>416</v>
      </c>
      <c r="E235" s="182">
        <v>86</v>
      </c>
      <c r="F235" s="182">
        <v>23</v>
      </c>
    </row>
    <row r="236" spans="1:7" s="168" customFormat="1" ht="9" customHeight="1">
      <c r="A236" s="176" t="s">
        <v>16</v>
      </c>
      <c r="B236" s="171">
        <f t="shared" si="6"/>
        <v>6703</v>
      </c>
      <c r="C236" s="180">
        <v>448</v>
      </c>
      <c r="D236" s="180">
        <v>4131</v>
      </c>
      <c r="E236" s="180">
        <v>1666</v>
      </c>
      <c r="F236" s="180">
        <v>458</v>
      </c>
    </row>
    <row r="237" spans="1:7" s="168" customFormat="1" ht="9" customHeight="1">
      <c r="A237" s="170" t="s">
        <v>17</v>
      </c>
      <c r="B237" s="171">
        <f t="shared" si="6"/>
        <v>384</v>
      </c>
      <c r="C237" s="180">
        <v>12</v>
      </c>
      <c r="D237" s="180">
        <v>278</v>
      </c>
      <c r="E237" s="180">
        <v>83</v>
      </c>
      <c r="F237" s="180">
        <v>11</v>
      </c>
    </row>
    <row r="238" spans="1:7" s="168" customFormat="1" ht="9" customHeight="1">
      <c r="A238" s="170" t="s">
        <v>18</v>
      </c>
      <c r="B238" s="171">
        <f t="shared" si="6"/>
        <v>688</v>
      </c>
      <c r="C238" s="180">
        <v>3</v>
      </c>
      <c r="D238" s="180">
        <v>568</v>
      </c>
      <c r="E238" s="180">
        <v>89</v>
      </c>
      <c r="F238" s="180">
        <v>28</v>
      </c>
    </row>
    <row r="239" spans="1:7" s="168" customFormat="1" ht="9" customHeight="1">
      <c r="A239" s="173" t="s">
        <v>19</v>
      </c>
      <c r="B239" s="174">
        <f t="shared" si="6"/>
        <v>444</v>
      </c>
      <c r="C239" s="182">
        <v>13</v>
      </c>
      <c r="D239" s="182">
        <v>336</v>
      </c>
      <c r="E239" s="182">
        <v>81</v>
      </c>
      <c r="F239" s="182">
        <v>14</v>
      </c>
    </row>
    <row r="240" spans="1:7" s="168" customFormat="1" ht="9" customHeight="1">
      <c r="A240" s="170" t="s">
        <v>20</v>
      </c>
      <c r="B240" s="171">
        <f t="shared" si="6"/>
        <v>249</v>
      </c>
      <c r="C240" s="180">
        <v>10</v>
      </c>
      <c r="D240" s="180">
        <v>180</v>
      </c>
      <c r="E240" s="180">
        <v>56</v>
      </c>
      <c r="F240" s="180">
        <v>3</v>
      </c>
    </row>
    <row r="241" spans="1:6" s="168" customFormat="1" ht="9" customHeight="1">
      <c r="A241" s="170" t="s">
        <v>21</v>
      </c>
      <c r="B241" s="171">
        <f t="shared" si="6"/>
        <v>1421</v>
      </c>
      <c r="C241" s="180">
        <v>12</v>
      </c>
      <c r="D241" s="180">
        <v>1085</v>
      </c>
      <c r="E241" s="180">
        <v>283</v>
      </c>
      <c r="F241" s="180">
        <v>41</v>
      </c>
    </row>
    <row r="242" spans="1:6" s="168" customFormat="1" ht="9" customHeight="1">
      <c r="A242" s="170" t="s">
        <v>22</v>
      </c>
      <c r="B242" s="171">
        <f t="shared" si="6"/>
        <v>1655</v>
      </c>
      <c r="C242" s="180">
        <v>26</v>
      </c>
      <c r="D242" s="180">
        <v>1402</v>
      </c>
      <c r="E242" s="180">
        <v>186</v>
      </c>
      <c r="F242" s="180">
        <v>41</v>
      </c>
    </row>
    <row r="243" spans="1:6" s="168" customFormat="1" ht="9" customHeight="1">
      <c r="A243" s="173" t="s">
        <v>23</v>
      </c>
      <c r="B243" s="174">
        <f t="shared" si="6"/>
        <v>591</v>
      </c>
      <c r="C243" s="182">
        <v>6</v>
      </c>
      <c r="D243" s="182">
        <v>453</v>
      </c>
      <c r="E243" s="182">
        <v>110</v>
      </c>
      <c r="F243" s="182">
        <v>22</v>
      </c>
    </row>
    <row r="244" spans="1:6" s="168" customFormat="1" ht="9" customHeight="1">
      <c r="A244" s="170" t="s">
        <v>24</v>
      </c>
      <c r="B244" s="171">
        <f t="shared" si="6"/>
        <v>292</v>
      </c>
      <c r="C244" s="180">
        <v>9</v>
      </c>
      <c r="D244" s="180">
        <v>220</v>
      </c>
      <c r="E244" s="180">
        <v>54</v>
      </c>
      <c r="F244" s="180">
        <v>9</v>
      </c>
    </row>
    <row r="245" spans="1:6" s="168" customFormat="1" ht="9" customHeight="1">
      <c r="A245" s="170" t="s">
        <v>25</v>
      </c>
      <c r="B245" s="171">
        <f t="shared" si="6"/>
        <v>201</v>
      </c>
      <c r="C245" s="180">
        <v>1</v>
      </c>
      <c r="D245" s="180">
        <v>145</v>
      </c>
      <c r="E245" s="180">
        <v>49</v>
      </c>
      <c r="F245" s="180">
        <v>6</v>
      </c>
    </row>
    <row r="246" spans="1:6" s="168" customFormat="1" ht="9" customHeight="1">
      <c r="A246" s="170" t="s">
        <v>26</v>
      </c>
      <c r="B246" s="171">
        <f t="shared" si="6"/>
        <v>791</v>
      </c>
      <c r="C246" s="180">
        <v>4</v>
      </c>
      <c r="D246" s="180">
        <v>629</v>
      </c>
      <c r="E246" s="180">
        <v>130</v>
      </c>
      <c r="F246" s="180">
        <v>28</v>
      </c>
    </row>
    <row r="247" spans="1:6" s="168" customFormat="1" ht="9" customHeight="1">
      <c r="A247" s="173" t="s">
        <v>27</v>
      </c>
      <c r="B247" s="174">
        <f t="shared" si="6"/>
        <v>650</v>
      </c>
      <c r="C247" s="182">
        <v>16</v>
      </c>
      <c r="D247" s="182">
        <v>477</v>
      </c>
      <c r="E247" s="182">
        <v>128</v>
      </c>
      <c r="F247" s="182">
        <v>29</v>
      </c>
    </row>
    <row r="248" spans="1:6" s="168" customFormat="1" ht="9" customHeight="1">
      <c r="A248" s="170" t="s">
        <v>109</v>
      </c>
      <c r="B248" s="171">
        <f t="shared" si="6"/>
        <v>619</v>
      </c>
      <c r="C248" s="180">
        <v>5</v>
      </c>
      <c r="D248" s="180">
        <v>494</v>
      </c>
      <c r="E248" s="180">
        <v>97</v>
      </c>
      <c r="F248" s="180">
        <v>23</v>
      </c>
    </row>
    <row r="249" spans="1:6" s="168" customFormat="1" ht="9" customHeight="1">
      <c r="A249" s="170" t="s">
        <v>29</v>
      </c>
      <c r="B249" s="171">
        <f t="shared" si="6"/>
        <v>222</v>
      </c>
      <c r="C249" s="180">
        <v>7</v>
      </c>
      <c r="D249" s="180">
        <v>163</v>
      </c>
      <c r="E249" s="180">
        <v>44</v>
      </c>
      <c r="F249" s="180">
        <v>8</v>
      </c>
    </row>
    <row r="250" spans="1:6" s="168" customFormat="1" ht="9" customHeight="1">
      <c r="A250" s="170" t="s">
        <v>30</v>
      </c>
      <c r="B250" s="171">
        <f t="shared" si="6"/>
        <v>201</v>
      </c>
      <c r="C250" s="180">
        <v>9</v>
      </c>
      <c r="D250" s="180">
        <v>127</v>
      </c>
      <c r="E250" s="180">
        <v>46</v>
      </c>
      <c r="F250" s="180">
        <v>19</v>
      </c>
    </row>
    <row r="251" spans="1:6" s="168" customFormat="1" ht="9" customHeight="1">
      <c r="A251" s="173" t="s">
        <v>31</v>
      </c>
      <c r="B251" s="174">
        <f t="shared" si="6"/>
        <v>371</v>
      </c>
      <c r="C251" s="182">
        <v>8</v>
      </c>
      <c r="D251" s="182">
        <v>286</v>
      </c>
      <c r="E251" s="182">
        <v>70</v>
      </c>
      <c r="F251" s="182">
        <v>7</v>
      </c>
    </row>
    <row r="252" spans="1:6" s="168" customFormat="1" ht="9" customHeight="1">
      <c r="A252" s="170" t="s">
        <v>32</v>
      </c>
      <c r="B252" s="171">
        <f t="shared" si="6"/>
        <v>485</v>
      </c>
      <c r="C252" s="180">
        <v>17</v>
      </c>
      <c r="D252" s="180">
        <v>359</v>
      </c>
      <c r="E252" s="180">
        <v>91</v>
      </c>
      <c r="F252" s="180">
        <v>18</v>
      </c>
    </row>
    <row r="253" spans="1:6" s="168" customFormat="1" ht="9" customHeight="1">
      <c r="A253" s="170" t="s">
        <v>33</v>
      </c>
      <c r="B253" s="171">
        <f t="shared" si="6"/>
        <v>605</v>
      </c>
      <c r="C253" s="180">
        <v>6</v>
      </c>
      <c r="D253" s="180">
        <v>478</v>
      </c>
      <c r="E253" s="180">
        <v>101</v>
      </c>
      <c r="F253" s="180">
        <v>20</v>
      </c>
    </row>
    <row r="254" spans="1:6" s="168" customFormat="1" ht="9" customHeight="1">
      <c r="A254" s="170" t="s">
        <v>34</v>
      </c>
      <c r="B254" s="171">
        <f t="shared" si="6"/>
        <v>221</v>
      </c>
      <c r="C254" s="180">
        <v>17</v>
      </c>
      <c r="D254" s="180">
        <v>158</v>
      </c>
      <c r="E254" s="180">
        <v>40</v>
      </c>
      <c r="F254" s="180">
        <v>6</v>
      </c>
    </row>
    <row r="255" spans="1:6" s="168" customFormat="1" ht="9" customHeight="1">
      <c r="A255" s="173" t="s">
        <v>35</v>
      </c>
      <c r="B255" s="174">
        <f t="shared" si="6"/>
        <v>668</v>
      </c>
      <c r="C255" s="182">
        <v>10</v>
      </c>
      <c r="D255" s="182">
        <v>577</v>
      </c>
      <c r="E255" s="182">
        <v>61</v>
      </c>
      <c r="F255" s="182">
        <v>20</v>
      </c>
    </row>
    <row r="256" spans="1:6" s="168" customFormat="1" ht="9" customHeight="1">
      <c r="A256" s="170" t="s">
        <v>36</v>
      </c>
      <c r="B256" s="171">
        <f t="shared" si="6"/>
        <v>118</v>
      </c>
      <c r="C256" s="180">
        <v>7</v>
      </c>
      <c r="D256" s="180">
        <v>87</v>
      </c>
      <c r="E256" s="180">
        <v>21</v>
      </c>
      <c r="F256" s="180">
        <v>3</v>
      </c>
    </row>
    <row r="257" spans="1:7" s="168" customFormat="1" ht="9" customHeight="1">
      <c r="A257" s="170" t="s">
        <v>37</v>
      </c>
      <c r="B257" s="171">
        <f t="shared" si="6"/>
        <v>1201</v>
      </c>
      <c r="C257" s="180">
        <v>18</v>
      </c>
      <c r="D257" s="180">
        <v>957</v>
      </c>
      <c r="E257" s="180">
        <v>198</v>
      </c>
      <c r="F257" s="180">
        <v>28</v>
      </c>
    </row>
    <row r="258" spans="1:7" s="168" customFormat="1" ht="9" customHeight="1">
      <c r="A258" s="170" t="s">
        <v>38</v>
      </c>
      <c r="B258" s="171">
        <f t="shared" si="6"/>
        <v>351</v>
      </c>
      <c r="C258" s="180">
        <v>13</v>
      </c>
      <c r="D258" s="180">
        <v>252</v>
      </c>
      <c r="E258" s="180">
        <v>66</v>
      </c>
      <c r="F258" s="180">
        <v>20</v>
      </c>
    </row>
    <row r="259" spans="1:7" s="168" customFormat="1" ht="9" customHeight="1">
      <c r="A259" s="173" t="s">
        <v>39</v>
      </c>
      <c r="B259" s="174">
        <f t="shared" si="6"/>
        <v>214</v>
      </c>
      <c r="C259" s="182">
        <v>6</v>
      </c>
      <c r="D259" s="182">
        <v>145</v>
      </c>
      <c r="E259" s="182">
        <v>40</v>
      </c>
      <c r="F259" s="182">
        <v>23</v>
      </c>
    </row>
    <row r="260" spans="1:7" s="168" customFormat="1" ht="9" customHeight="1">
      <c r="A260" s="170"/>
      <c r="B260" s="171"/>
      <c r="C260" s="180"/>
      <c r="D260" s="180"/>
      <c r="E260" s="180"/>
      <c r="F260" s="180"/>
    </row>
    <row r="261" spans="1:7" s="168" customFormat="1" ht="9" customHeight="1">
      <c r="A261" s="166">
        <v>2002</v>
      </c>
      <c r="B261" s="187"/>
      <c r="C261" s="170"/>
      <c r="D261" s="170"/>
      <c r="E261" s="170"/>
    </row>
    <row r="262" spans="1:7" s="168" customFormat="1" ht="9" customHeight="1">
      <c r="A262" s="181" t="s">
        <v>7</v>
      </c>
      <c r="B262" s="208">
        <f>SUM(B264:B295)</f>
        <v>20243</v>
      </c>
      <c r="C262" s="208">
        <f>SUM(C264:C295)</f>
        <v>653</v>
      </c>
      <c r="D262" s="208">
        <f>SUM(D264:D295)</f>
        <v>14903</v>
      </c>
      <c r="E262" s="208">
        <f>SUM(E264:E295)</f>
        <v>3663</v>
      </c>
      <c r="F262" s="208">
        <f>SUM(F264:F295)</f>
        <v>1024</v>
      </c>
      <c r="G262" s="167"/>
    </row>
    <row r="263" spans="1:7" s="168" customFormat="1" ht="3.95" customHeight="1">
      <c r="A263" s="181"/>
      <c r="B263" s="208"/>
      <c r="C263" s="208"/>
      <c r="D263" s="208"/>
      <c r="E263" s="208"/>
      <c r="F263" s="208"/>
    </row>
    <row r="264" spans="1:7" s="168" customFormat="1" ht="9" customHeight="1">
      <c r="A264" s="170" t="s">
        <v>8</v>
      </c>
      <c r="B264" s="171">
        <f t="shared" ref="B264:B295" si="7">SUM(C264:F264)</f>
        <v>172</v>
      </c>
      <c r="C264" s="180">
        <v>3</v>
      </c>
      <c r="D264" s="180">
        <v>127</v>
      </c>
      <c r="E264" s="180">
        <v>34</v>
      </c>
      <c r="F264" s="180">
        <v>8</v>
      </c>
    </row>
    <row r="265" spans="1:7" s="168" customFormat="1" ht="9" customHeight="1">
      <c r="A265" s="170" t="s">
        <v>9</v>
      </c>
      <c r="B265" s="171">
        <f t="shared" si="7"/>
        <v>477</v>
      </c>
      <c r="C265" s="180">
        <v>4</v>
      </c>
      <c r="D265" s="180">
        <v>391</v>
      </c>
      <c r="E265" s="180">
        <v>71</v>
      </c>
      <c r="F265" s="180">
        <v>11</v>
      </c>
    </row>
    <row r="266" spans="1:7" s="168" customFormat="1" ht="9" customHeight="1">
      <c r="A266" s="170" t="s">
        <v>10</v>
      </c>
      <c r="B266" s="171">
        <f t="shared" si="7"/>
        <v>171</v>
      </c>
      <c r="C266" s="180">
        <v>8</v>
      </c>
      <c r="D266" s="180">
        <v>125</v>
      </c>
      <c r="E266" s="180">
        <v>32</v>
      </c>
      <c r="F266" s="180">
        <v>6</v>
      </c>
    </row>
    <row r="267" spans="1:7" s="168" customFormat="1" ht="9" customHeight="1">
      <c r="A267" s="173" t="s">
        <v>11</v>
      </c>
      <c r="B267" s="174">
        <f t="shared" si="7"/>
        <v>124</v>
      </c>
      <c r="C267" s="182">
        <v>11</v>
      </c>
      <c r="D267" s="182">
        <v>72</v>
      </c>
      <c r="E267" s="182">
        <v>33</v>
      </c>
      <c r="F267" s="182">
        <v>8</v>
      </c>
    </row>
    <row r="268" spans="1:7" s="168" customFormat="1" ht="9" customHeight="1">
      <c r="A268" s="170" t="s">
        <v>12</v>
      </c>
      <c r="B268" s="171">
        <f t="shared" si="7"/>
        <v>529</v>
      </c>
      <c r="C268" s="180">
        <v>6</v>
      </c>
      <c r="D268" s="180">
        <v>442</v>
      </c>
      <c r="E268" s="180">
        <v>49</v>
      </c>
      <c r="F268" s="180">
        <v>32</v>
      </c>
    </row>
    <row r="269" spans="1:7" s="168" customFormat="1" ht="9" customHeight="1">
      <c r="A269" s="170" t="s">
        <v>13</v>
      </c>
      <c r="B269" s="171">
        <f t="shared" si="7"/>
        <v>136</v>
      </c>
      <c r="C269" s="180">
        <v>3</v>
      </c>
      <c r="D269" s="180">
        <v>95</v>
      </c>
      <c r="E269" s="180">
        <v>28</v>
      </c>
      <c r="F269" s="180">
        <v>10</v>
      </c>
    </row>
    <row r="270" spans="1:7" s="168" customFormat="1" ht="9" customHeight="1">
      <c r="A270" s="170" t="s">
        <v>14</v>
      </c>
      <c r="B270" s="171">
        <f t="shared" si="7"/>
        <v>381</v>
      </c>
      <c r="C270" s="180">
        <v>9</v>
      </c>
      <c r="D270" s="180">
        <v>285</v>
      </c>
      <c r="E270" s="180">
        <v>57</v>
      </c>
      <c r="F270" s="180">
        <v>30</v>
      </c>
    </row>
    <row r="271" spans="1:7" s="168" customFormat="1" ht="9" customHeight="1">
      <c r="A271" s="173" t="s">
        <v>15</v>
      </c>
      <c r="B271" s="174">
        <f t="shared" si="7"/>
        <v>510</v>
      </c>
      <c r="C271" s="182">
        <v>8</v>
      </c>
      <c r="D271" s="182">
        <v>394</v>
      </c>
      <c r="E271" s="182">
        <v>76</v>
      </c>
      <c r="F271" s="182">
        <v>32</v>
      </c>
    </row>
    <row r="272" spans="1:7" s="168" customFormat="1" ht="9" customHeight="1">
      <c r="A272" s="176" t="s">
        <v>16</v>
      </c>
      <c r="B272" s="171">
        <f t="shared" si="7"/>
        <v>6041</v>
      </c>
      <c r="C272" s="180">
        <v>397</v>
      </c>
      <c r="D272" s="180">
        <v>3710</v>
      </c>
      <c r="E272" s="180">
        <v>1519</v>
      </c>
      <c r="F272" s="180">
        <v>415</v>
      </c>
    </row>
    <row r="273" spans="1:6" s="168" customFormat="1" ht="9" customHeight="1">
      <c r="A273" s="170" t="s">
        <v>17</v>
      </c>
      <c r="B273" s="171">
        <f t="shared" si="7"/>
        <v>336</v>
      </c>
      <c r="C273" s="180">
        <v>11</v>
      </c>
      <c r="D273" s="180">
        <v>241</v>
      </c>
      <c r="E273" s="180">
        <v>66</v>
      </c>
      <c r="F273" s="180">
        <v>18</v>
      </c>
    </row>
    <row r="274" spans="1:6" s="168" customFormat="1" ht="9" customHeight="1">
      <c r="A274" s="170" t="s">
        <v>18</v>
      </c>
      <c r="B274" s="171">
        <f t="shared" si="7"/>
        <v>654</v>
      </c>
      <c r="C274" s="180">
        <v>3</v>
      </c>
      <c r="D274" s="180">
        <v>544</v>
      </c>
      <c r="E274" s="180">
        <v>81</v>
      </c>
      <c r="F274" s="180">
        <v>26</v>
      </c>
    </row>
    <row r="275" spans="1:6" s="168" customFormat="1" ht="9" customHeight="1">
      <c r="A275" s="173" t="s">
        <v>19</v>
      </c>
      <c r="B275" s="174">
        <f t="shared" si="7"/>
        <v>400</v>
      </c>
      <c r="C275" s="182">
        <v>9</v>
      </c>
      <c r="D275" s="182">
        <v>303</v>
      </c>
      <c r="E275" s="182">
        <v>68</v>
      </c>
      <c r="F275" s="182">
        <v>20</v>
      </c>
    </row>
    <row r="276" spans="1:6" s="168" customFormat="1" ht="9" customHeight="1">
      <c r="A276" s="170" t="s">
        <v>20</v>
      </c>
      <c r="B276" s="171">
        <f t="shared" si="7"/>
        <v>223</v>
      </c>
      <c r="C276" s="180">
        <v>8</v>
      </c>
      <c r="D276" s="180">
        <v>173</v>
      </c>
      <c r="E276" s="180">
        <v>39</v>
      </c>
      <c r="F276" s="180">
        <v>3</v>
      </c>
    </row>
    <row r="277" spans="1:6" s="168" customFormat="1" ht="9" customHeight="1">
      <c r="A277" s="170" t="s">
        <v>21</v>
      </c>
      <c r="B277" s="171">
        <f t="shared" si="7"/>
        <v>1329</v>
      </c>
      <c r="C277" s="180">
        <v>10</v>
      </c>
      <c r="D277" s="180">
        <v>1013</v>
      </c>
      <c r="E277" s="180">
        <v>275</v>
      </c>
      <c r="F277" s="180">
        <v>31</v>
      </c>
    </row>
    <row r="278" spans="1:6" s="168" customFormat="1" ht="9" customHeight="1">
      <c r="A278" s="170" t="s">
        <v>22</v>
      </c>
      <c r="B278" s="171">
        <f t="shared" si="7"/>
        <v>1686</v>
      </c>
      <c r="C278" s="180">
        <v>26</v>
      </c>
      <c r="D278" s="180">
        <v>1466</v>
      </c>
      <c r="E278" s="180">
        <v>152</v>
      </c>
      <c r="F278" s="180">
        <v>42</v>
      </c>
    </row>
    <row r="279" spans="1:6" s="168" customFormat="1" ht="9" customHeight="1">
      <c r="A279" s="173" t="s">
        <v>23</v>
      </c>
      <c r="B279" s="174">
        <f t="shared" si="7"/>
        <v>529</v>
      </c>
      <c r="C279" s="182">
        <v>7</v>
      </c>
      <c r="D279" s="182">
        <v>389</v>
      </c>
      <c r="E279" s="182">
        <v>86</v>
      </c>
      <c r="F279" s="182">
        <v>47</v>
      </c>
    </row>
    <row r="280" spans="1:6" s="168" customFormat="1" ht="9" customHeight="1">
      <c r="A280" s="170" t="s">
        <v>24</v>
      </c>
      <c r="B280" s="171">
        <f t="shared" si="7"/>
        <v>271</v>
      </c>
      <c r="C280" s="180">
        <v>12</v>
      </c>
      <c r="D280" s="180">
        <v>210</v>
      </c>
      <c r="E280" s="180">
        <v>43</v>
      </c>
      <c r="F280" s="180">
        <v>6</v>
      </c>
    </row>
    <row r="281" spans="1:6" s="168" customFormat="1" ht="9" customHeight="1">
      <c r="A281" s="170" t="s">
        <v>25</v>
      </c>
      <c r="B281" s="171">
        <f t="shared" si="7"/>
        <v>187</v>
      </c>
      <c r="C281" s="180">
        <v>1</v>
      </c>
      <c r="D281" s="180">
        <v>142</v>
      </c>
      <c r="E281" s="180">
        <v>40</v>
      </c>
      <c r="F281" s="180">
        <v>4</v>
      </c>
    </row>
    <row r="282" spans="1:6" s="168" customFormat="1" ht="9" customHeight="1">
      <c r="A282" s="170" t="s">
        <v>26</v>
      </c>
      <c r="B282" s="171">
        <f t="shared" si="7"/>
        <v>753</v>
      </c>
      <c r="C282" s="180">
        <v>4</v>
      </c>
      <c r="D282" s="180">
        <v>586</v>
      </c>
      <c r="E282" s="180">
        <v>123</v>
      </c>
      <c r="F282" s="180">
        <v>40</v>
      </c>
    </row>
    <row r="283" spans="1:6" s="168" customFormat="1" ht="9" customHeight="1">
      <c r="A283" s="173" t="s">
        <v>27</v>
      </c>
      <c r="B283" s="174">
        <f t="shared" si="7"/>
        <v>568</v>
      </c>
      <c r="C283" s="182">
        <v>13</v>
      </c>
      <c r="D283" s="182">
        <v>440</v>
      </c>
      <c r="E283" s="182">
        <v>89</v>
      </c>
      <c r="F283" s="182">
        <v>26</v>
      </c>
    </row>
    <row r="284" spans="1:6" s="168" customFormat="1" ht="9" customHeight="1">
      <c r="A284" s="170" t="s">
        <v>109</v>
      </c>
      <c r="B284" s="171">
        <f t="shared" si="7"/>
        <v>542</v>
      </c>
      <c r="C284" s="180">
        <v>4</v>
      </c>
      <c r="D284" s="180">
        <v>431</v>
      </c>
      <c r="E284" s="180">
        <v>89</v>
      </c>
      <c r="F284" s="180">
        <v>18</v>
      </c>
    </row>
    <row r="285" spans="1:6" s="168" customFormat="1" ht="9" customHeight="1">
      <c r="A285" s="170" t="s">
        <v>29</v>
      </c>
      <c r="B285" s="171">
        <f t="shared" si="7"/>
        <v>222</v>
      </c>
      <c r="C285" s="180">
        <v>6</v>
      </c>
      <c r="D285" s="180">
        <v>164</v>
      </c>
      <c r="E285" s="180">
        <v>45</v>
      </c>
      <c r="F285" s="180">
        <v>7</v>
      </c>
    </row>
    <row r="286" spans="1:6" s="168" customFormat="1" ht="9" customHeight="1">
      <c r="A286" s="170" t="s">
        <v>30</v>
      </c>
      <c r="B286" s="171">
        <f t="shared" si="7"/>
        <v>198</v>
      </c>
      <c r="C286" s="180">
        <v>8</v>
      </c>
      <c r="D286" s="180">
        <v>136</v>
      </c>
      <c r="E286" s="180">
        <v>34</v>
      </c>
      <c r="F286" s="180">
        <v>20</v>
      </c>
    </row>
    <row r="287" spans="1:6" s="168" customFormat="1" ht="9" customHeight="1">
      <c r="A287" s="173" t="s">
        <v>31</v>
      </c>
      <c r="B287" s="174">
        <f t="shared" si="7"/>
        <v>332</v>
      </c>
      <c r="C287" s="182">
        <v>4</v>
      </c>
      <c r="D287" s="182">
        <v>263</v>
      </c>
      <c r="E287" s="182">
        <v>62</v>
      </c>
      <c r="F287" s="182">
        <v>3</v>
      </c>
    </row>
    <row r="288" spans="1:6" s="168" customFormat="1" ht="9" customHeight="1">
      <c r="A288" s="170" t="s">
        <v>32</v>
      </c>
      <c r="B288" s="171">
        <f t="shared" si="7"/>
        <v>411</v>
      </c>
      <c r="C288" s="180">
        <v>12</v>
      </c>
      <c r="D288" s="180">
        <v>317</v>
      </c>
      <c r="E288" s="180">
        <v>46</v>
      </c>
      <c r="F288" s="180">
        <v>36</v>
      </c>
    </row>
    <row r="289" spans="1:7" s="168" customFormat="1" ht="9" customHeight="1">
      <c r="A289" s="170" t="s">
        <v>33</v>
      </c>
      <c r="B289" s="171">
        <f t="shared" si="7"/>
        <v>538</v>
      </c>
      <c r="C289" s="180">
        <v>6</v>
      </c>
      <c r="D289" s="180">
        <v>448</v>
      </c>
      <c r="E289" s="180">
        <v>70</v>
      </c>
      <c r="F289" s="180">
        <v>14</v>
      </c>
    </row>
    <row r="290" spans="1:7" s="168" customFormat="1" ht="9" customHeight="1">
      <c r="A290" s="170" t="s">
        <v>34</v>
      </c>
      <c r="B290" s="171">
        <f t="shared" si="7"/>
        <v>203</v>
      </c>
      <c r="C290" s="180">
        <v>16</v>
      </c>
      <c r="D290" s="180">
        <v>147</v>
      </c>
      <c r="E290" s="180">
        <v>34</v>
      </c>
      <c r="F290" s="180">
        <v>6</v>
      </c>
    </row>
    <row r="291" spans="1:7" s="168" customFormat="1" ht="9" customHeight="1">
      <c r="A291" s="173" t="s">
        <v>35</v>
      </c>
      <c r="B291" s="174">
        <f t="shared" si="7"/>
        <v>620</v>
      </c>
      <c r="C291" s="182">
        <v>7</v>
      </c>
      <c r="D291" s="182">
        <v>534</v>
      </c>
      <c r="E291" s="182">
        <v>58</v>
      </c>
      <c r="F291" s="182">
        <v>21</v>
      </c>
    </row>
    <row r="292" spans="1:7" s="168" customFormat="1" ht="9" customHeight="1">
      <c r="A292" s="170" t="s">
        <v>36</v>
      </c>
      <c r="B292" s="171">
        <f t="shared" si="7"/>
        <v>103</v>
      </c>
      <c r="C292" s="180">
        <v>5</v>
      </c>
      <c r="D292" s="180">
        <v>75</v>
      </c>
      <c r="E292" s="180">
        <v>20</v>
      </c>
      <c r="F292" s="180">
        <v>3</v>
      </c>
    </row>
    <row r="293" spans="1:7" s="168" customFormat="1" ht="9" customHeight="1">
      <c r="A293" s="170" t="s">
        <v>37</v>
      </c>
      <c r="B293" s="171">
        <f t="shared" si="7"/>
        <v>1083</v>
      </c>
      <c r="C293" s="180">
        <v>15</v>
      </c>
      <c r="D293" s="180">
        <v>874</v>
      </c>
      <c r="E293" s="180">
        <v>151</v>
      </c>
      <c r="F293" s="180">
        <v>43</v>
      </c>
    </row>
    <row r="294" spans="1:7" s="168" customFormat="1" ht="9" customHeight="1">
      <c r="A294" s="170" t="s">
        <v>38</v>
      </c>
      <c r="B294" s="171">
        <f t="shared" si="7"/>
        <v>324</v>
      </c>
      <c r="C294" s="180">
        <v>13</v>
      </c>
      <c r="D294" s="180">
        <v>230</v>
      </c>
      <c r="E294" s="180">
        <v>62</v>
      </c>
      <c r="F294" s="180">
        <v>19</v>
      </c>
    </row>
    <row r="295" spans="1:7" s="168" customFormat="1" ht="9" customHeight="1">
      <c r="A295" s="173" t="s">
        <v>39</v>
      </c>
      <c r="B295" s="174">
        <f t="shared" si="7"/>
        <v>190</v>
      </c>
      <c r="C295" s="182">
        <v>4</v>
      </c>
      <c r="D295" s="182">
        <v>136</v>
      </c>
      <c r="E295" s="182">
        <v>31</v>
      </c>
      <c r="F295" s="182">
        <v>19</v>
      </c>
    </row>
    <row r="296" spans="1:7" s="168" customFormat="1" ht="9" customHeight="1">
      <c r="A296" s="170"/>
      <c r="B296" s="171"/>
      <c r="C296" s="180"/>
      <c r="D296" s="180"/>
      <c r="E296" s="180"/>
      <c r="F296" s="180"/>
    </row>
    <row r="297" spans="1:7" s="168" customFormat="1" ht="9" customHeight="1">
      <c r="A297" s="166">
        <v>2003</v>
      </c>
      <c r="B297" s="187"/>
      <c r="C297" s="170"/>
      <c r="D297" s="170"/>
      <c r="E297" s="170"/>
    </row>
    <row r="298" spans="1:7" s="168" customFormat="1" ht="9" customHeight="1">
      <c r="A298" s="181" t="s">
        <v>7</v>
      </c>
      <c r="B298" s="208">
        <f>SUM(B300:B331)</f>
        <v>19547</v>
      </c>
      <c r="C298" s="208">
        <f>SUM(C300:C331)</f>
        <v>558</v>
      </c>
      <c r="D298" s="208">
        <f>SUM(D300:D331)</f>
        <v>14498</v>
      </c>
      <c r="E298" s="208">
        <f>SUM(E300:E331)</f>
        <v>3515</v>
      </c>
      <c r="F298" s="208">
        <f>SUM(F300:F331)</f>
        <v>976</v>
      </c>
      <c r="G298" s="167"/>
    </row>
    <row r="299" spans="1:7" s="168" customFormat="1" ht="3.95" customHeight="1">
      <c r="A299" s="181"/>
      <c r="B299" s="208"/>
      <c r="C299" s="208"/>
      <c r="D299" s="208"/>
      <c r="E299" s="208"/>
      <c r="F299" s="208"/>
    </row>
    <row r="300" spans="1:7" s="168" customFormat="1" ht="9" customHeight="1">
      <c r="A300" s="170" t="s">
        <v>8</v>
      </c>
      <c r="B300" s="171">
        <f t="shared" ref="B300:B331" si="8">SUM(C300:F300)</f>
        <v>168</v>
      </c>
      <c r="C300" s="180">
        <v>3</v>
      </c>
      <c r="D300" s="180">
        <v>126</v>
      </c>
      <c r="E300" s="180">
        <v>30</v>
      </c>
      <c r="F300" s="180">
        <v>9</v>
      </c>
    </row>
    <row r="301" spans="1:7" s="168" customFormat="1" ht="9" customHeight="1">
      <c r="A301" s="170" t="s">
        <v>9</v>
      </c>
      <c r="B301" s="171">
        <f t="shared" si="8"/>
        <v>476</v>
      </c>
      <c r="C301" s="180">
        <v>4</v>
      </c>
      <c r="D301" s="180">
        <v>404</v>
      </c>
      <c r="E301" s="180">
        <v>57</v>
      </c>
      <c r="F301" s="180">
        <v>11</v>
      </c>
    </row>
    <row r="302" spans="1:7" s="168" customFormat="1" ht="9" customHeight="1">
      <c r="A302" s="170" t="s">
        <v>10</v>
      </c>
      <c r="B302" s="171">
        <f t="shared" si="8"/>
        <v>156</v>
      </c>
      <c r="C302" s="180">
        <v>8</v>
      </c>
      <c r="D302" s="180">
        <v>118</v>
      </c>
      <c r="E302" s="180">
        <v>26</v>
      </c>
      <c r="F302" s="180">
        <v>4</v>
      </c>
    </row>
    <row r="303" spans="1:7" s="168" customFormat="1" ht="9" customHeight="1">
      <c r="A303" s="173" t="s">
        <v>11</v>
      </c>
      <c r="B303" s="174">
        <f t="shared" si="8"/>
        <v>125</v>
      </c>
      <c r="C303" s="182">
        <v>9</v>
      </c>
      <c r="D303" s="182">
        <v>77</v>
      </c>
      <c r="E303" s="182">
        <v>32</v>
      </c>
      <c r="F303" s="182">
        <v>7</v>
      </c>
    </row>
    <row r="304" spans="1:7" s="168" customFormat="1" ht="9" customHeight="1">
      <c r="A304" s="170" t="s">
        <v>12</v>
      </c>
      <c r="B304" s="171">
        <f t="shared" si="8"/>
        <v>518</v>
      </c>
      <c r="C304" s="180">
        <v>5</v>
      </c>
      <c r="D304" s="180">
        <v>438</v>
      </c>
      <c r="E304" s="180">
        <v>50</v>
      </c>
      <c r="F304" s="180">
        <v>25</v>
      </c>
    </row>
    <row r="305" spans="1:6" s="168" customFormat="1" ht="9" customHeight="1">
      <c r="A305" s="170" t="s">
        <v>13</v>
      </c>
      <c r="B305" s="171">
        <f t="shared" si="8"/>
        <v>134</v>
      </c>
      <c r="C305" s="180">
        <v>2</v>
      </c>
      <c r="D305" s="180">
        <v>95</v>
      </c>
      <c r="E305" s="180">
        <v>27</v>
      </c>
      <c r="F305" s="180">
        <v>10</v>
      </c>
    </row>
    <row r="306" spans="1:6" s="168" customFormat="1" ht="9" customHeight="1">
      <c r="A306" s="170" t="s">
        <v>14</v>
      </c>
      <c r="B306" s="171">
        <f t="shared" si="8"/>
        <v>379</v>
      </c>
      <c r="C306" s="180">
        <v>8</v>
      </c>
      <c r="D306" s="180">
        <v>283</v>
      </c>
      <c r="E306" s="180">
        <v>59</v>
      </c>
      <c r="F306" s="180">
        <v>29</v>
      </c>
    </row>
    <row r="307" spans="1:6" s="168" customFormat="1" ht="9" customHeight="1">
      <c r="A307" s="173" t="s">
        <v>15</v>
      </c>
      <c r="B307" s="174">
        <f t="shared" si="8"/>
        <v>534</v>
      </c>
      <c r="C307" s="182">
        <v>6</v>
      </c>
      <c r="D307" s="182">
        <v>420</v>
      </c>
      <c r="E307" s="182">
        <v>74</v>
      </c>
      <c r="F307" s="182">
        <v>34</v>
      </c>
    </row>
    <row r="308" spans="1:6" s="168" customFormat="1" ht="9" customHeight="1">
      <c r="A308" s="176" t="s">
        <v>16</v>
      </c>
      <c r="B308" s="171">
        <f t="shared" si="8"/>
        <v>5498</v>
      </c>
      <c r="C308" s="180">
        <v>357</v>
      </c>
      <c r="D308" s="180">
        <v>3332</v>
      </c>
      <c r="E308" s="180">
        <v>1480</v>
      </c>
      <c r="F308" s="180">
        <v>329</v>
      </c>
    </row>
    <row r="309" spans="1:6" s="168" customFormat="1" ht="9" customHeight="1">
      <c r="A309" s="170" t="s">
        <v>17</v>
      </c>
      <c r="B309" s="171">
        <f t="shared" si="8"/>
        <v>326</v>
      </c>
      <c r="C309" s="180">
        <v>11</v>
      </c>
      <c r="D309" s="180">
        <v>238</v>
      </c>
      <c r="E309" s="180">
        <v>61</v>
      </c>
      <c r="F309" s="180">
        <v>16</v>
      </c>
    </row>
    <row r="310" spans="1:6" s="168" customFormat="1" ht="9" customHeight="1">
      <c r="A310" s="170" t="s">
        <v>18</v>
      </c>
      <c r="B310" s="171">
        <f t="shared" si="8"/>
        <v>650</v>
      </c>
      <c r="C310" s="180">
        <v>3</v>
      </c>
      <c r="D310" s="180">
        <v>541</v>
      </c>
      <c r="E310" s="180">
        <v>82</v>
      </c>
      <c r="F310" s="180">
        <v>24</v>
      </c>
    </row>
    <row r="311" spans="1:6" s="168" customFormat="1" ht="9" customHeight="1">
      <c r="A311" s="173" t="s">
        <v>19</v>
      </c>
      <c r="B311" s="174">
        <f t="shared" si="8"/>
        <v>394</v>
      </c>
      <c r="C311" s="182">
        <v>7</v>
      </c>
      <c r="D311" s="182">
        <v>304</v>
      </c>
      <c r="E311" s="182">
        <v>65</v>
      </c>
      <c r="F311" s="182">
        <v>18</v>
      </c>
    </row>
    <row r="312" spans="1:6" s="168" customFormat="1" ht="9" customHeight="1">
      <c r="A312" s="170" t="s">
        <v>20</v>
      </c>
      <c r="B312" s="171">
        <f t="shared" si="8"/>
        <v>221</v>
      </c>
      <c r="C312" s="180">
        <v>5</v>
      </c>
      <c r="D312" s="180">
        <v>175</v>
      </c>
      <c r="E312" s="180">
        <v>38</v>
      </c>
      <c r="F312" s="180">
        <v>3</v>
      </c>
    </row>
    <row r="313" spans="1:6" s="168" customFormat="1" ht="9" customHeight="1">
      <c r="A313" s="170" t="s">
        <v>21</v>
      </c>
      <c r="B313" s="171">
        <f t="shared" si="8"/>
        <v>1267</v>
      </c>
      <c r="C313" s="180">
        <v>10</v>
      </c>
      <c r="D313" s="180">
        <v>991</v>
      </c>
      <c r="E313" s="180">
        <v>237</v>
      </c>
      <c r="F313" s="180">
        <v>29</v>
      </c>
    </row>
    <row r="314" spans="1:6" s="168" customFormat="1" ht="9" customHeight="1">
      <c r="A314" s="170" t="s">
        <v>22</v>
      </c>
      <c r="B314" s="171">
        <f t="shared" si="8"/>
        <v>1682</v>
      </c>
      <c r="C314" s="180">
        <v>3</v>
      </c>
      <c r="D314" s="180">
        <v>1485</v>
      </c>
      <c r="E314" s="180">
        <v>149</v>
      </c>
      <c r="F314" s="180">
        <v>45</v>
      </c>
    </row>
    <row r="315" spans="1:6" s="168" customFormat="1" ht="9" customHeight="1">
      <c r="A315" s="173" t="s">
        <v>23</v>
      </c>
      <c r="B315" s="174">
        <f t="shared" si="8"/>
        <v>529</v>
      </c>
      <c r="C315" s="182">
        <v>5</v>
      </c>
      <c r="D315" s="182">
        <v>395</v>
      </c>
      <c r="E315" s="182">
        <v>85</v>
      </c>
      <c r="F315" s="182">
        <v>44</v>
      </c>
    </row>
    <row r="316" spans="1:6" s="168" customFormat="1" ht="9" customHeight="1">
      <c r="A316" s="170" t="s">
        <v>24</v>
      </c>
      <c r="B316" s="171">
        <f t="shared" si="8"/>
        <v>279</v>
      </c>
      <c r="C316" s="180">
        <v>12</v>
      </c>
      <c r="D316" s="180">
        <v>212</v>
      </c>
      <c r="E316" s="180">
        <v>40</v>
      </c>
      <c r="F316" s="180">
        <v>15</v>
      </c>
    </row>
    <row r="317" spans="1:6" s="168" customFormat="1" ht="9" customHeight="1">
      <c r="A317" s="170" t="s">
        <v>25</v>
      </c>
      <c r="B317" s="171">
        <f t="shared" si="8"/>
        <v>182</v>
      </c>
      <c r="C317" s="180">
        <v>1</v>
      </c>
      <c r="D317" s="180">
        <v>134</v>
      </c>
      <c r="E317" s="180">
        <v>43</v>
      </c>
      <c r="F317" s="180">
        <v>4</v>
      </c>
    </row>
    <row r="318" spans="1:6" s="168" customFormat="1" ht="9" customHeight="1">
      <c r="A318" s="170" t="s">
        <v>26</v>
      </c>
      <c r="B318" s="171">
        <f t="shared" si="8"/>
        <v>788</v>
      </c>
      <c r="C318" s="180">
        <v>3</v>
      </c>
      <c r="D318" s="180">
        <v>631</v>
      </c>
      <c r="E318" s="180">
        <v>111</v>
      </c>
      <c r="F318" s="180">
        <v>43</v>
      </c>
    </row>
    <row r="319" spans="1:6" s="168" customFormat="1" ht="9" customHeight="1">
      <c r="A319" s="173" t="s">
        <v>27</v>
      </c>
      <c r="B319" s="174">
        <f t="shared" si="8"/>
        <v>537</v>
      </c>
      <c r="C319" s="182">
        <v>9</v>
      </c>
      <c r="D319" s="182">
        <v>412</v>
      </c>
      <c r="E319" s="182">
        <v>81</v>
      </c>
      <c r="F319" s="182">
        <v>35</v>
      </c>
    </row>
    <row r="320" spans="1:6" s="168" customFormat="1" ht="9" customHeight="1">
      <c r="A320" s="170" t="s">
        <v>109</v>
      </c>
      <c r="B320" s="171">
        <f t="shared" si="8"/>
        <v>565</v>
      </c>
      <c r="C320" s="180">
        <v>2</v>
      </c>
      <c r="D320" s="180">
        <v>446</v>
      </c>
      <c r="E320" s="180">
        <v>89</v>
      </c>
      <c r="F320" s="180">
        <v>28</v>
      </c>
    </row>
    <row r="321" spans="1:7" s="168" customFormat="1" ht="9" customHeight="1">
      <c r="A321" s="170" t="s">
        <v>29</v>
      </c>
      <c r="B321" s="171">
        <f t="shared" si="8"/>
        <v>235</v>
      </c>
      <c r="C321" s="180">
        <v>4</v>
      </c>
      <c r="D321" s="180">
        <v>179</v>
      </c>
      <c r="E321" s="180">
        <v>45</v>
      </c>
      <c r="F321" s="180">
        <v>7</v>
      </c>
    </row>
    <row r="322" spans="1:7" s="168" customFormat="1" ht="9" customHeight="1">
      <c r="A322" s="170" t="s">
        <v>30</v>
      </c>
      <c r="B322" s="171">
        <f t="shared" si="8"/>
        <v>198</v>
      </c>
      <c r="C322" s="180">
        <v>6</v>
      </c>
      <c r="D322" s="180">
        <v>136</v>
      </c>
      <c r="E322" s="180">
        <v>37</v>
      </c>
      <c r="F322" s="180">
        <v>19</v>
      </c>
    </row>
    <row r="323" spans="1:7" s="168" customFormat="1" ht="9" customHeight="1">
      <c r="A323" s="173" t="s">
        <v>31</v>
      </c>
      <c r="B323" s="174">
        <f t="shared" si="8"/>
        <v>316</v>
      </c>
      <c r="C323" s="182">
        <v>5</v>
      </c>
      <c r="D323" s="182">
        <v>252</v>
      </c>
      <c r="E323" s="182">
        <v>56</v>
      </c>
      <c r="F323" s="182">
        <v>3</v>
      </c>
    </row>
    <row r="324" spans="1:7" s="168" customFormat="1" ht="9" customHeight="1">
      <c r="A324" s="170" t="s">
        <v>32</v>
      </c>
      <c r="B324" s="171">
        <f t="shared" si="8"/>
        <v>413</v>
      </c>
      <c r="C324" s="180">
        <v>11</v>
      </c>
      <c r="D324" s="180">
        <v>320</v>
      </c>
      <c r="E324" s="180">
        <v>44</v>
      </c>
      <c r="F324" s="180">
        <v>38</v>
      </c>
    </row>
    <row r="325" spans="1:7" s="168" customFormat="1" ht="9" customHeight="1">
      <c r="A325" s="170" t="s">
        <v>33</v>
      </c>
      <c r="B325" s="171">
        <f t="shared" si="8"/>
        <v>507</v>
      </c>
      <c r="C325" s="180">
        <v>11</v>
      </c>
      <c r="D325" s="180">
        <v>399</v>
      </c>
      <c r="E325" s="180">
        <v>69</v>
      </c>
      <c r="F325" s="180">
        <v>28</v>
      </c>
    </row>
    <row r="326" spans="1:7" s="168" customFormat="1" ht="9" customHeight="1">
      <c r="A326" s="170" t="s">
        <v>34</v>
      </c>
      <c r="B326" s="171">
        <f t="shared" si="8"/>
        <v>196</v>
      </c>
      <c r="C326" s="180">
        <v>11</v>
      </c>
      <c r="D326" s="180">
        <v>146</v>
      </c>
      <c r="E326" s="180">
        <v>34</v>
      </c>
      <c r="F326" s="180">
        <v>5</v>
      </c>
    </row>
    <row r="327" spans="1:7" s="168" customFormat="1" ht="9" customHeight="1">
      <c r="A327" s="173" t="s">
        <v>35</v>
      </c>
      <c r="B327" s="174">
        <f t="shared" si="8"/>
        <v>612</v>
      </c>
      <c r="C327" s="182">
        <v>7</v>
      </c>
      <c r="D327" s="182">
        <v>525</v>
      </c>
      <c r="E327" s="182">
        <v>59</v>
      </c>
      <c r="F327" s="182">
        <v>21</v>
      </c>
    </row>
    <row r="328" spans="1:7" s="168" customFormat="1" ht="9" customHeight="1">
      <c r="A328" s="170" t="s">
        <v>36</v>
      </c>
      <c r="B328" s="171">
        <f t="shared" si="8"/>
        <v>103</v>
      </c>
      <c r="C328" s="180">
        <v>5</v>
      </c>
      <c r="D328" s="180">
        <v>75</v>
      </c>
      <c r="E328" s="180">
        <v>20</v>
      </c>
      <c r="F328" s="180">
        <v>3</v>
      </c>
    </row>
    <row r="329" spans="1:7" s="168" customFormat="1" ht="9" customHeight="1">
      <c r="A329" s="170" t="s">
        <v>37</v>
      </c>
      <c r="B329" s="171">
        <f t="shared" si="8"/>
        <v>1047</v>
      </c>
      <c r="C329" s="180">
        <v>11</v>
      </c>
      <c r="D329" s="180">
        <v>843</v>
      </c>
      <c r="E329" s="180">
        <v>140</v>
      </c>
      <c r="F329" s="180">
        <v>53</v>
      </c>
    </row>
    <row r="330" spans="1:7" s="168" customFormat="1" ht="9" customHeight="1">
      <c r="A330" s="170" t="s">
        <v>38</v>
      </c>
      <c r="B330" s="171">
        <f t="shared" si="8"/>
        <v>321</v>
      </c>
      <c r="C330" s="180">
        <v>11</v>
      </c>
      <c r="D330" s="180">
        <v>228</v>
      </c>
      <c r="E330" s="180">
        <v>63</v>
      </c>
      <c r="F330" s="180">
        <v>19</v>
      </c>
    </row>
    <row r="331" spans="1:7" s="168" customFormat="1" ht="9" customHeight="1">
      <c r="A331" s="173" t="s">
        <v>39</v>
      </c>
      <c r="B331" s="174">
        <f t="shared" si="8"/>
        <v>191</v>
      </c>
      <c r="C331" s="182">
        <v>3</v>
      </c>
      <c r="D331" s="182">
        <v>138</v>
      </c>
      <c r="E331" s="182">
        <v>32</v>
      </c>
      <c r="F331" s="182">
        <v>18</v>
      </c>
    </row>
    <row r="332" spans="1:7" s="168" customFormat="1" ht="9" customHeight="1">
      <c r="A332" s="170"/>
      <c r="B332" s="171"/>
      <c r="C332" s="180"/>
      <c r="D332" s="180"/>
      <c r="E332" s="180"/>
      <c r="F332" s="180"/>
    </row>
    <row r="333" spans="1:7" s="168" customFormat="1" ht="9" customHeight="1">
      <c r="A333" s="166">
        <v>2004</v>
      </c>
      <c r="B333" s="187"/>
      <c r="C333" s="170"/>
      <c r="D333" s="170"/>
      <c r="E333" s="170"/>
    </row>
    <row r="334" spans="1:7" s="168" customFormat="1" ht="9" customHeight="1">
      <c r="A334" s="181" t="s">
        <v>7</v>
      </c>
      <c r="B334" s="208">
        <f>SUM(B336:B367)</f>
        <v>19740</v>
      </c>
      <c r="C334" s="208">
        <f>SUM(C336:C367)</f>
        <v>505</v>
      </c>
      <c r="D334" s="208">
        <f>SUM(D336:D367)</f>
        <v>14615</v>
      </c>
      <c r="E334" s="208">
        <f>SUM(E336:E367)</f>
        <v>3542</v>
      </c>
      <c r="F334" s="208">
        <f>SUM(F336:F367)</f>
        <v>1078</v>
      </c>
      <c r="G334" s="167"/>
    </row>
    <row r="335" spans="1:7" s="168" customFormat="1" ht="3.95" customHeight="1">
      <c r="A335" s="181"/>
      <c r="B335" s="208"/>
      <c r="C335" s="208"/>
      <c r="D335" s="208"/>
      <c r="E335" s="208"/>
      <c r="F335" s="208"/>
    </row>
    <row r="336" spans="1:7" s="168" customFormat="1" ht="9" customHeight="1">
      <c r="A336" s="170" t="s">
        <v>8</v>
      </c>
      <c r="B336" s="171">
        <f t="shared" ref="B336:B367" si="9">SUM(C336:F336)</f>
        <v>167</v>
      </c>
      <c r="C336" s="180">
        <v>2</v>
      </c>
      <c r="D336" s="180">
        <v>125</v>
      </c>
      <c r="E336" s="180">
        <v>31</v>
      </c>
      <c r="F336" s="180">
        <v>9</v>
      </c>
    </row>
    <row r="337" spans="1:6" s="168" customFormat="1" ht="9" customHeight="1">
      <c r="A337" s="170" t="s">
        <v>9</v>
      </c>
      <c r="B337" s="171">
        <f t="shared" si="9"/>
        <v>487</v>
      </c>
      <c r="C337" s="180">
        <v>6</v>
      </c>
      <c r="D337" s="180">
        <v>409</v>
      </c>
      <c r="E337" s="180">
        <v>57</v>
      </c>
      <c r="F337" s="180">
        <v>15</v>
      </c>
    </row>
    <row r="338" spans="1:6" s="168" customFormat="1" ht="9" customHeight="1">
      <c r="A338" s="170" t="s">
        <v>10</v>
      </c>
      <c r="B338" s="171">
        <f t="shared" si="9"/>
        <v>156</v>
      </c>
      <c r="C338" s="180">
        <v>6</v>
      </c>
      <c r="D338" s="180">
        <v>113</v>
      </c>
      <c r="E338" s="180">
        <v>27</v>
      </c>
      <c r="F338" s="180">
        <v>10</v>
      </c>
    </row>
    <row r="339" spans="1:6" s="168" customFormat="1" ht="9" customHeight="1">
      <c r="A339" s="173" t="s">
        <v>11</v>
      </c>
      <c r="B339" s="174">
        <f t="shared" si="9"/>
        <v>127</v>
      </c>
      <c r="C339" s="182">
        <v>9</v>
      </c>
      <c r="D339" s="182">
        <v>78</v>
      </c>
      <c r="E339" s="182">
        <v>33</v>
      </c>
      <c r="F339" s="182">
        <v>7</v>
      </c>
    </row>
    <row r="340" spans="1:6" s="168" customFormat="1" ht="9" customHeight="1">
      <c r="A340" s="170" t="s">
        <v>12</v>
      </c>
      <c r="B340" s="171">
        <f t="shared" si="9"/>
        <v>524</v>
      </c>
      <c r="C340" s="180">
        <v>4</v>
      </c>
      <c r="D340" s="180">
        <v>438</v>
      </c>
      <c r="E340" s="180">
        <v>55</v>
      </c>
      <c r="F340" s="180">
        <v>27</v>
      </c>
    </row>
    <row r="341" spans="1:6" s="168" customFormat="1" ht="9" customHeight="1">
      <c r="A341" s="170" t="s">
        <v>13</v>
      </c>
      <c r="B341" s="171">
        <f t="shared" si="9"/>
        <v>137</v>
      </c>
      <c r="C341" s="180">
        <v>1</v>
      </c>
      <c r="D341" s="180">
        <v>97</v>
      </c>
      <c r="E341" s="180">
        <v>27</v>
      </c>
      <c r="F341" s="180">
        <v>12</v>
      </c>
    </row>
    <row r="342" spans="1:6" s="168" customFormat="1" ht="9" customHeight="1">
      <c r="A342" s="170" t="s">
        <v>14</v>
      </c>
      <c r="B342" s="171">
        <f t="shared" si="9"/>
        <v>372</v>
      </c>
      <c r="C342" s="180">
        <v>7</v>
      </c>
      <c r="D342" s="180">
        <v>280</v>
      </c>
      <c r="E342" s="180">
        <v>56</v>
      </c>
      <c r="F342" s="180">
        <v>29</v>
      </c>
    </row>
    <row r="343" spans="1:6" s="168" customFormat="1" ht="9" customHeight="1">
      <c r="A343" s="173" t="s">
        <v>15</v>
      </c>
      <c r="B343" s="174">
        <f t="shared" si="9"/>
        <v>542</v>
      </c>
      <c r="C343" s="182">
        <v>2</v>
      </c>
      <c r="D343" s="182">
        <v>420</v>
      </c>
      <c r="E343" s="182">
        <v>83</v>
      </c>
      <c r="F343" s="182">
        <v>37</v>
      </c>
    </row>
    <row r="344" spans="1:6" s="168" customFormat="1" ht="9" customHeight="1">
      <c r="A344" s="176" t="s">
        <v>16</v>
      </c>
      <c r="B344" s="171">
        <f t="shared" si="9"/>
        <v>5446</v>
      </c>
      <c r="C344" s="180">
        <v>303</v>
      </c>
      <c r="D344" s="180">
        <v>3335</v>
      </c>
      <c r="E344" s="180">
        <v>1456</v>
      </c>
      <c r="F344" s="180">
        <v>352</v>
      </c>
    </row>
    <row r="345" spans="1:6" s="168" customFormat="1" ht="9" customHeight="1">
      <c r="A345" s="170" t="s">
        <v>17</v>
      </c>
      <c r="B345" s="171">
        <f t="shared" si="9"/>
        <v>327</v>
      </c>
      <c r="C345" s="180">
        <v>6</v>
      </c>
      <c r="D345" s="180">
        <v>232</v>
      </c>
      <c r="E345" s="180">
        <v>68</v>
      </c>
      <c r="F345" s="180">
        <v>21</v>
      </c>
    </row>
    <row r="346" spans="1:6" s="168" customFormat="1" ht="9" customHeight="1">
      <c r="A346" s="170" t="s">
        <v>18</v>
      </c>
      <c r="B346" s="171">
        <f t="shared" si="9"/>
        <v>648</v>
      </c>
      <c r="C346" s="180">
        <v>2</v>
      </c>
      <c r="D346" s="180">
        <v>538</v>
      </c>
      <c r="E346" s="180">
        <v>81</v>
      </c>
      <c r="F346" s="180">
        <v>27</v>
      </c>
    </row>
    <row r="347" spans="1:6" s="168" customFormat="1" ht="9" customHeight="1">
      <c r="A347" s="173" t="s">
        <v>19</v>
      </c>
      <c r="B347" s="174">
        <f t="shared" si="9"/>
        <v>394</v>
      </c>
      <c r="C347" s="182">
        <v>5</v>
      </c>
      <c r="D347" s="182">
        <v>300</v>
      </c>
      <c r="E347" s="182">
        <v>68</v>
      </c>
      <c r="F347" s="182">
        <v>21</v>
      </c>
    </row>
    <row r="348" spans="1:6" s="168" customFormat="1" ht="9" customHeight="1">
      <c r="A348" s="170" t="s">
        <v>20</v>
      </c>
      <c r="B348" s="171">
        <f t="shared" si="9"/>
        <v>224</v>
      </c>
      <c r="C348" s="180">
        <v>6</v>
      </c>
      <c r="D348" s="180">
        <v>174</v>
      </c>
      <c r="E348" s="180">
        <v>40</v>
      </c>
      <c r="F348" s="180">
        <v>4</v>
      </c>
    </row>
    <row r="349" spans="1:6" s="168" customFormat="1" ht="9" customHeight="1">
      <c r="A349" s="170" t="s">
        <v>21</v>
      </c>
      <c r="B349" s="171">
        <f t="shared" si="9"/>
        <v>1286</v>
      </c>
      <c r="C349" s="180">
        <v>11</v>
      </c>
      <c r="D349" s="180">
        <v>1000</v>
      </c>
      <c r="E349" s="180">
        <v>234</v>
      </c>
      <c r="F349" s="180">
        <v>41</v>
      </c>
    </row>
    <row r="350" spans="1:6" s="168" customFormat="1" ht="9" customHeight="1">
      <c r="A350" s="170" t="s">
        <v>22</v>
      </c>
      <c r="B350" s="171">
        <f t="shared" si="9"/>
        <v>1759</v>
      </c>
      <c r="C350" s="180">
        <v>22</v>
      </c>
      <c r="D350" s="180">
        <v>1544</v>
      </c>
      <c r="E350" s="180">
        <v>147</v>
      </c>
      <c r="F350" s="180">
        <v>46</v>
      </c>
    </row>
    <row r="351" spans="1:6" s="168" customFormat="1" ht="9" customHeight="1">
      <c r="A351" s="173" t="s">
        <v>23</v>
      </c>
      <c r="B351" s="174">
        <f t="shared" si="9"/>
        <v>534</v>
      </c>
      <c r="C351" s="182">
        <v>3</v>
      </c>
      <c r="D351" s="182">
        <v>397</v>
      </c>
      <c r="E351" s="182">
        <v>84</v>
      </c>
      <c r="F351" s="182">
        <v>50</v>
      </c>
    </row>
    <row r="352" spans="1:6" s="168" customFormat="1" ht="9" customHeight="1">
      <c r="A352" s="170" t="s">
        <v>24</v>
      </c>
      <c r="B352" s="171">
        <f t="shared" si="9"/>
        <v>288</v>
      </c>
      <c r="C352" s="180">
        <v>12</v>
      </c>
      <c r="D352" s="180">
        <v>219</v>
      </c>
      <c r="E352" s="180">
        <v>42</v>
      </c>
      <c r="F352" s="180">
        <v>15</v>
      </c>
    </row>
    <row r="353" spans="1:6" s="168" customFormat="1" ht="9" customHeight="1">
      <c r="A353" s="170" t="s">
        <v>25</v>
      </c>
      <c r="B353" s="171">
        <f t="shared" si="9"/>
        <v>183</v>
      </c>
      <c r="C353" s="180">
        <v>2</v>
      </c>
      <c r="D353" s="180">
        <v>135</v>
      </c>
      <c r="E353" s="180">
        <v>43</v>
      </c>
      <c r="F353" s="180">
        <v>3</v>
      </c>
    </row>
    <row r="354" spans="1:6" s="168" customFormat="1" ht="9" customHeight="1">
      <c r="A354" s="170" t="s">
        <v>26</v>
      </c>
      <c r="B354" s="171">
        <f t="shared" si="9"/>
        <v>842</v>
      </c>
      <c r="C354" s="180">
        <v>3</v>
      </c>
      <c r="D354" s="180">
        <v>672</v>
      </c>
      <c r="E354" s="180">
        <v>122</v>
      </c>
      <c r="F354" s="180">
        <v>45</v>
      </c>
    </row>
    <row r="355" spans="1:6" s="168" customFormat="1" ht="9" customHeight="1">
      <c r="A355" s="173" t="s">
        <v>27</v>
      </c>
      <c r="B355" s="174">
        <f t="shared" si="9"/>
        <v>536</v>
      </c>
      <c r="C355" s="182">
        <v>14</v>
      </c>
      <c r="D355" s="182">
        <v>399</v>
      </c>
      <c r="E355" s="182">
        <v>86</v>
      </c>
      <c r="F355" s="182">
        <v>37</v>
      </c>
    </row>
    <row r="356" spans="1:6" s="168" customFormat="1" ht="9" customHeight="1">
      <c r="A356" s="170" t="s">
        <v>109</v>
      </c>
      <c r="B356" s="171">
        <f t="shared" si="9"/>
        <v>583</v>
      </c>
      <c r="C356" s="180">
        <v>3</v>
      </c>
      <c r="D356" s="180">
        <v>464</v>
      </c>
      <c r="E356" s="180">
        <v>83</v>
      </c>
      <c r="F356" s="180">
        <v>33</v>
      </c>
    </row>
    <row r="357" spans="1:6" s="168" customFormat="1" ht="9" customHeight="1">
      <c r="A357" s="170" t="s">
        <v>29</v>
      </c>
      <c r="B357" s="171">
        <f t="shared" si="9"/>
        <v>245</v>
      </c>
      <c r="C357" s="180">
        <v>4</v>
      </c>
      <c r="D357" s="180">
        <v>181</v>
      </c>
      <c r="E357" s="180">
        <v>51</v>
      </c>
      <c r="F357" s="180">
        <v>9</v>
      </c>
    </row>
    <row r="358" spans="1:6" s="168" customFormat="1" ht="9" customHeight="1">
      <c r="A358" s="170" t="s">
        <v>30</v>
      </c>
      <c r="B358" s="171">
        <f t="shared" si="9"/>
        <v>203</v>
      </c>
      <c r="C358" s="180">
        <v>6</v>
      </c>
      <c r="D358" s="180">
        <v>142</v>
      </c>
      <c r="E358" s="180">
        <v>36</v>
      </c>
      <c r="F358" s="180">
        <v>19</v>
      </c>
    </row>
    <row r="359" spans="1:6" s="168" customFormat="1" ht="9" customHeight="1">
      <c r="A359" s="173" t="s">
        <v>31</v>
      </c>
      <c r="B359" s="174">
        <f t="shared" si="9"/>
        <v>321</v>
      </c>
      <c r="C359" s="182">
        <v>6</v>
      </c>
      <c r="D359" s="182">
        <v>254</v>
      </c>
      <c r="E359" s="182">
        <v>58</v>
      </c>
      <c r="F359" s="182">
        <v>3</v>
      </c>
    </row>
    <row r="360" spans="1:6" s="168" customFormat="1" ht="9" customHeight="1">
      <c r="A360" s="170" t="s">
        <v>32</v>
      </c>
      <c r="B360" s="171">
        <f t="shared" si="9"/>
        <v>418</v>
      </c>
      <c r="C360" s="180">
        <v>8</v>
      </c>
      <c r="D360" s="180">
        <v>316</v>
      </c>
      <c r="E360" s="180">
        <v>47</v>
      </c>
      <c r="F360" s="180">
        <v>47</v>
      </c>
    </row>
    <row r="361" spans="1:6" s="168" customFormat="1" ht="9" customHeight="1">
      <c r="A361" s="170" t="s">
        <v>33</v>
      </c>
      <c r="B361" s="171">
        <f t="shared" si="9"/>
        <v>513</v>
      </c>
      <c r="C361" s="180">
        <v>10</v>
      </c>
      <c r="D361" s="180">
        <v>397</v>
      </c>
      <c r="E361" s="180">
        <v>71</v>
      </c>
      <c r="F361" s="180">
        <v>35</v>
      </c>
    </row>
    <row r="362" spans="1:6" s="168" customFormat="1" ht="9" customHeight="1">
      <c r="A362" s="170" t="s">
        <v>34</v>
      </c>
      <c r="B362" s="171">
        <f t="shared" si="9"/>
        <v>196</v>
      </c>
      <c r="C362" s="180">
        <v>11</v>
      </c>
      <c r="D362" s="180">
        <v>147</v>
      </c>
      <c r="E362" s="180">
        <v>33</v>
      </c>
      <c r="F362" s="180">
        <v>5</v>
      </c>
    </row>
    <row r="363" spans="1:6" s="168" customFormat="1" ht="9" customHeight="1">
      <c r="A363" s="173" t="s">
        <v>35</v>
      </c>
      <c r="B363" s="174">
        <f t="shared" si="9"/>
        <v>617</v>
      </c>
      <c r="C363" s="182">
        <v>1</v>
      </c>
      <c r="D363" s="182">
        <v>523</v>
      </c>
      <c r="E363" s="182">
        <v>68</v>
      </c>
      <c r="F363" s="182">
        <v>25</v>
      </c>
    </row>
    <row r="364" spans="1:6" s="168" customFormat="1" ht="9" customHeight="1">
      <c r="A364" s="170" t="s">
        <v>36</v>
      </c>
      <c r="B364" s="171">
        <f t="shared" si="9"/>
        <v>101</v>
      </c>
      <c r="C364" s="180">
        <v>5</v>
      </c>
      <c r="D364" s="180">
        <v>72</v>
      </c>
      <c r="E364" s="180">
        <v>21</v>
      </c>
      <c r="F364" s="180">
        <v>3</v>
      </c>
    </row>
    <row r="365" spans="1:6" s="168" customFormat="1" ht="9" customHeight="1">
      <c r="A365" s="170" t="s">
        <v>37</v>
      </c>
      <c r="B365" s="171">
        <f t="shared" si="9"/>
        <v>1046</v>
      </c>
      <c r="C365" s="180">
        <v>10</v>
      </c>
      <c r="D365" s="180">
        <v>843</v>
      </c>
      <c r="E365" s="180">
        <v>139</v>
      </c>
      <c r="F365" s="180">
        <v>54</v>
      </c>
    </row>
    <row r="366" spans="1:6" s="168" customFormat="1" ht="9" customHeight="1">
      <c r="A366" s="170" t="s">
        <v>38</v>
      </c>
      <c r="B366" s="171">
        <f t="shared" si="9"/>
        <v>325</v>
      </c>
      <c r="C366" s="180">
        <v>12</v>
      </c>
      <c r="D366" s="180">
        <v>233</v>
      </c>
      <c r="E366" s="180">
        <v>62</v>
      </c>
      <c r="F366" s="180">
        <v>18</v>
      </c>
    </row>
    <row r="367" spans="1:6" s="168" customFormat="1" ht="9" customHeight="1">
      <c r="A367" s="173" t="s">
        <v>39</v>
      </c>
      <c r="B367" s="174">
        <f t="shared" si="9"/>
        <v>193</v>
      </c>
      <c r="C367" s="182">
        <v>3</v>
      </c>
      <c r="D367" s="182">
        <v>138</v>
      </c>
      <c r="E367" s="182">
        <v>33</v>
      </c>
      <c r="F367" s="182">
        <v>19</v>
      </c>
    </row>
    <row r="368" spans="1:6" s="168" customFormat="1" ht="9" customHeight="1">
      <c r="A368" s="176"/>
      <c r="B368" s="189"/>
      <c r="C368" s="210"/>
      <c r="D368" s="210"/>
      <c r="E368" s="210"/>
      <c r="F368" s="210"/>
    </row>
    <row r="369" spans="1:8" s="168" customFormat="1" ht="9" customHeight="1">
      <c r="A369" s="211">
        <v>2005</v>
      </c>
      <c r="B369" s="212"/>
      <c r="C369" s="176"/>
      <c r="D369" s="176"/>
      <c r="E369" s="176"/>
      <c r="F369" s="213"/>
    </row>
    <row r="370" spans="1:8" s="168" customFormat="1" ht="9" customHeight="1">
      <c r="A370" s="214" t="s">
        <v>7</v>
      </c>
      <c r="B370" s="215">
        <f>SUM(B372:B403)</f>
        <v>19967</v>
      </c>
      <c r="C370" s="215">
        <f>SUM(C372:C403)</f>
        <v>481</v>
      </c>
      <c r="D370" s="215">
        <f>SUM(D372:D403)</f>
        <v>14965</v>
      </c>
      <c r="E370" s="215">
        <f>SUM(E372:E403)</f>
        <v>3424</v>
      </c>
      <c r="F370" s="215">
        <f>SUM(F372:F403)</f>
        <v>1097</v>
      </c>
      <c r="G370" s="167"/>
    </row>
    <row r="371" spans="1:8" s="168" customFormat="1" ht="3.95" customHeight="1">
      <c r="A371" s="214"/>
      <c r="B371" s="215"/>
      <c r="C371" s="215"/>
      <c r="D371" s="215"/>
      <c r="E371" s="215"/>
      <c r="F371" s="215"/>
    </row>
    <row r="372" spans="1:8" s="168" customFormat="1" ht="9" customHeight="1">
      <c r="A372" s="170" t="s">
        <v>8</v>
      </c>
      <c r="B372" s="171">
        <f t="shared" ref="B372:B403" si="10">SUM(C372:F372)</f>
        <v>173</v>
      </c>
      <c r="C372" s="180">
        <v>2</v>
      </c>
      <c r="D372" s="180">
        <v>129</v>
      </c>
      <c r="E372" s="180">
        <v>33</v>
      </c>
      <c r="F372" s="180">
        <v>9</v>
      </c>
    </row>
    <row r="373" spans="1:8" s="168" customFormat="1" ht="9" customHeight="1">
      <c r="A373" s="170" t="s">
        <v>9</v>
      </c>
      <c r="B373" s="171">
        <f t="shared" si="10"/>
        <v>505</v>
      </c>
      <c r="C373" s="180">
        <v>2</v>
      </c>
      <c r="D373" s="180">
        <v>411</v>
      </c>
      <c r="E373" s="180">
        <v>77</v>
      </c>
      <c r="F373" s="180">
        <v>15</v>
      </c>
    </row>
    <row r="374" spans="1:8" s="168" customFormat="1" ht="9" customHeight="1">
      <c r="A374" s="170" t="s">
        <v>10</v>
      </c>
      <c r="B374" s="171">
        <f t="shared" si="10"/>
        <v>156</v>
      </c>
      <c r="C374" s="180">
        <v>3</v>
      </c>
      <c r="D374" s="180">
        <v>116</v>
      </c>
      <c r="E374" s="180">
        <v>28</v>
      </c>
      <c r="F374" s="180">
        <v>9</v>
      </c>
      <c r="G374" s="167"/>
      <c r="H374" s="167"/>
    </row>
    <row r="375" spans="1:8" s="168" customFormat="1" ht="9" customHeight="1">
      <c r="A375" s="173" t="s">
        <v>11</v>
      </c>
      <c r="B375" s="174">
        <f t="shared" si="10"/>
        <v>128</v>
      </c>
      <c r="C375" s="182">
        <v>9</v>
      </c>
      <c r="D375" s="182">
        <v>82</v>
      </c>
      <c r="E375" s="182">
        <v>30</v>
      </c>
      <c r="F375" s="182">
        <v>7</v>
      </c>
    </row>
    <row r="376" spans="1:8" s="168" customFormat="1" ht="9" customHeight="1">
      <c r="A376" s="170" t="s">
        <v>12</v>
      </c>
      <c r="B376" s="171">
        <f t="shared" si="10"/>
        <v>529</v>
      </c>
      <c r="C376" s="180">
        <v>5</v>
      </c>
      <c r="D376" s="180">
        <v>441</v>
      </c>
      <c r="E376" s="180">
        <v>55</v>
      </c>
      <c r="F376" s="180">
        <v>28</v>
      </c>
    </row>
    <row r="377" spans="1:8" s="168" customFormat="1" ht="9" customHeight="1">
      <c r="A377" s="170" t="s">
        <v>13</v>
      </c>
      <c r="B377" s="171">
        <f t="shared" si="10"/>
        <v>138</v>
      </c>
      <c r="C377" s="180">
        <v>1</v>
      </c>
      <c r="D377" s="180">
        <v>100</v>
      </c>
      <c r="E377" s="180">
        <v>25</v>
      </c>
      <c r="F377" s="180">
        <v>12</v>
      </c>
    </row>
    <row r="378" spans="1:8" s="168" customFormat="1" ht="9" customHeight="1">
      <c r="A378" s="170" t="s">
        <v>14</v>
      </c>
      <c r="B378" s="171">
        <f t="shared" si="10"/>
        <v>378</v>
      </c>
      <c r="C378" s="180">
        <v>7</v>
      </c>
      <c r="D378" s="180">
        <v>289</v>
      </c>
      <c r="E378" s="180">
        <v>51</v>
      </c>
      <c r="F378" s="180">
        <v>31</v>
      </c>
    </row>
    <row r="379" spans="1:8" s="168" customFormat="1" ht="9" customHeight="1">
      <c r="A379" s="173" t="s">
        <v>15</v>
      </c>
      <c r="B379" s="174">
        <f t="shared" si="10"/>
        <v>549</v>
      </c>
      <c r="C379" s="182">
        <v>3</v>
      </c>
      <c r="D379" s="182">
        <v>426</v>
      </c>
      <c r="E379" s="182">
        <v>80</v>
      </c>
      <c r="F379" s="182">
        <v>40</v>
      </c>
    </row>
    <row r="380" spans="1:8" s="168" customFormat="1" ht="9" customHeight="1">
      <c r="A380" s="176" t="s">
        <v>16</v>
      </c>
      <c r="B380" s="171">
        <f t="shared" si="10"/>
        <v>5405</v>
      </c>
      <c r="C380" s="180">
        <v>296</v>
      </c>
      <c r="D380" s="180">
        <v>3322</v>
      </c>
      <c r="E380" s="180">
        <v>1426</v>
      </c>
      <c r="F380" s="180">
        <v>361</v>
      </c>
    </row>
    <row r="381" spans="1:8" s="168" customFormat="1" ht="9" customHeight="1">
      <c r="A381" s="170" t="s">
        <v>17</v>
      </c>
      <c r="B381" s="171">
        <f t="shared" si="10"/>
        <v>330</v>
      </c>
      <c r="C381" s="180">
        <v>7</v>
      </c>
      <c r="D381" s="180">
        <v>236</v>
      </c>
      <c r="E381" s="180">
        <v>62</v>
      </c>
      <c r="F381" s="180">
        <v>25</v>
      </c>
    </row>
    <row r="382" spans="1:8" s="168" customFormat="1" ht="9" customHeight="1">
      <c r="A382" s="170" t="s">
        <v>18</v>
      </c>
      <c r="B382" s="171">
        <f t="shared" si="10"/>
        <v>661</v>
      </c>
      <c r="C382" s="180">
        <v>1</v>
      </c>
      <c r="D382" s="180">
        <v>574</v>
      </c>
      <c r="E382" s="180">
        <v>60</v>
      </c>
      <c r="F382" s="180">
        <v>26</v>
      </c>
    </row>
    <row r="383" spans="1:8" s="168" customFormat="1" ht="9" customHeight="1">
      <c r="A383" s="173" t="s">
        <v>19</v>
      </c>
      <c r="B383" s="174">
        <f t="shared" si="10"/>
        <v>395</v>
      </c>
      <c r="C383" s="182">
        <v>5</v>
      </c>
      <c r="D383" s="182">
        <v>313</v>
      </c>
      <c r="E383" s="182">
        <v>54</v>
      </c>
      <c r="F383" s="182">
        <v>23</v>
      </c>
    </row>
    <row r="384" spans="1:8" s="168" customFormat="1" ht="9" customHeight="1">
      <c r="A384" s="170" t="s">
        <v>20</v>
      </c>
      <c r="B384" s="171">
        <f t="shared" si="10"/>
        <v>229</v>
      </c>
      <c r="C384" s="180">
        <v>3</v>
      </c>
      <c r="D384" s="180">
        <v>176</v>
      </c>
      <c r="E384" s="180">
        <v>45</v>
      </c>
      <c r="F384" s="180">
        <v>5</v>
      </c>
    </row>
    <row r="385" spans="1:6" s="168" customFormat="1" ht="9" customHeight="1">
      <c r="A385" s="170" t="s">
        <v>21</v>
      </c>
      <c r="B385" s="171">
        <f t="shared" si="10"/>
        <v>1338</v>
      </c>
      <c r="C385" s="180">
        <v>13</v>
      </c>
      <c r="D385" s="180">
        <v>1077</v>
      </c>
      <c r="E385" s="180">
        <v>207</v>
      </c>
      <c r="F385" s="180">
        <v>41</v>
      </c>
    </row>
    <row r="386" spans="1:6" s="168" customFormat="1" ht="9" customHeight="1">
      <c r="A386" s="170" t="s">
        <v>22</v>
      </c>
      <c r="B386" s="171">
        <f t="shared" si="10"/>
        <v>1827</v>
      </c>
      <c r="C386" s="180">
        <v>22</v>
      </c>
      <c r="D386" s="180">
        <v>1602</v>
      </c>
      <c r="E386" s="180">
        <v>153</v>
      </c>
      <c r="F386" s="180">
        <v>50</v>
      </c>
    </row>
    <row r="387" spans="1:6" s="168" customFormat="1" ht="9" customHeight="1">
      <c r="A387" s="173" t="s">
        <v>23</v>
      </c>
      <c r="B387" s="174">
        <f t="shared" si="10"/>
        <v>535</v>
      </c>
      <c r="C387" s="182">
        <v>9</v>
      </c>
      <c r="D387" s="182">
        <v>403</v>
      </c>
      <c r="E387" s="182">
        <v>77</v>
      </c>
      <c r="F387" s="182">
        <v>46</v>
      </c>
    </row>
    <row r="388" spans="1:6" s="168" customFormat="1" ht="9" customHeight="1">
      <c r="A388" s="170" t="s">
        <v>24</v>
      </c>
      <c r="B388" s="171">
        <f t="shared" si="10"/>
        <v>292</v>
      </c>
      <c r="C388" s="180">
        <v>6</v>
      </c>
      <c r="D388" s="180">
        <v>220</v>
      </c>
      <c r="E388" s="180">
        <v>51</v>
      </c>
      <c r="F388" s="180">
        <v>15</v>
      </c>
    </row>
    <row r="389" spans="1:6" s="168" customFormat="1" ht="9" customHeight="1">
      <c r="A389" s="170" t="s">
        <v>25</v>
      </c>
      <c r="B389" s="171">
        <f t="shared" si="10"/>
        <v>188</v>
      </c>
      <c r="C389" s="180">
        <v>2</v>
      </c>
      <c r="D389" s="180">
        <v>144</v>
      </c>
      <c r="E389" s="180">
        <v>39</v>
      </c>
      <c r="F389" s="180">
        <v>3</v>
      </c>
    </row>
    <row r="390" spans="1:6" s="168" customFormat="1" ht="9" customHeight="1">
      <c r="A390" s="170" t="s">
        <v>26</v>
      </c>
      <c r="B390" s="171">
        <f t="shared" si="10"/>
        <v>862</v>
      </c>
      <c r="C390" s="180">
        <v>3</v>
      </c>
      <c r="D390" s="180">
        <v>698</v>
      </c>
      <c r="E390" s="180">
        <v>117</v>
      </c>
      <c r="F390" s="180">
        <v>44</v>
      </c>
    </row>
    <row r="391" spans="1:6" s="168" customFormat="1" ht="9" customHeight="1">
      <c r="A391" s="173" t="s">
        <v>27</v>
      </c>
      <c r="B391" s="174">
        <f t="shared" si="10"/>
        <v>525</v>
      </c>
      <c r="C391" s="182">
        <v>15</v>
      </c>
      <c r="D391" s="182">
        <v>395</v>
      </c>
      <c r="E391" s="182">
        <v>79</v>
      </c>
      <c r="F391" s="182">
        <v>36</v>
      </c>
    </row>
    <row r="392" spans="1:6" s="168" customFormat="1" ht="9" customHeight="1">
      <c r="A392" s="170" t="s">
        <v>109</v>
      </c>
      <c r="B392" s="171">
        <f t="shared" si="10"/>
        <v>594</v>
      </c>
      <c r="C392" s="180">
        <v>1</v>
      </c>
      <c r="D392" s="180">
        <v>483</v>
      </c>
      <c r="E392" s="180">
        <v>74</v>
      </c>
      <c r="F392" s="180">
        <v>36</v>
      </c>
    </row>
    <row r="393" spans="1:6" s="168" customFormat="1" ht="9" customHeight="1">
      <c r="A393" s="170" t="s">
        <v>29</v>
      </c>
      <c r="B393" s="171">
        <f t="shared" si="10"/>
        <v>253</v>
      </c>
      <c r="C393" s="180">
        <v>1</v>
      </c>
      <c r="D393" s="180">
        <v>185</v>
      </c>
      <c r="E393" s="180">
        <v>61</v>
      </c>
      <c r="F393" s="180">
        <v>6</v>
      </c>
    </row>
    <row r="394" spans="1:6" s="168" customFormat="1" ht="9" customHeight="1">
      <c r="A394" s="170" t="s">
        <v>30</v>
      </c>
      <c r="B394" s="171">
        <f t="shared" si="10"/>
        <v>205</v>
      </c>
      <c r="C394" s="180">
        <v>7</v>
      </c>
      <c r="D394" s="180">
        <v>147</v>
      </c>
      <c r="E394" s="180">
        <v>33</v>
      </c>
      <c r="F394" s="180">
        <v>18</v>
      </c>
    </row>
    <row r="395" spans="1:6" s="168" customFormat="1" ht="9" customHeight="1">
      <c r="A395" s="173" t="s">
        <v>31</v>
      </c>
      <c r="B395" s="174">
        <f t="shared" si="10"/>
        <v>322</v>
      </c>
      <c r="C395" s="182">
        <v>6</v>
      </c>
      <c r="D395" s="182">
        <v>263</v>
      </c>
      <c r="E395" s="182">
        <v>50</v>
      </c>
      <c r="F395" s="182">
        <v>3</v>
      </c>
    </row>
    <row r="396" spans="1:6" s="168" customFormat="1" ht="9" customHeight="1">
      <c r="A396" s="170" t="s">
        <v>32</v>
      </c>
      <c r="B396" s="171">
        <f t="shared" si="10"/>
        <v>422</v>
      </c>
      <c r="C396" s="180">
        <v>6</v>
      </c>
      <c r="D396" s="180">
        <v>327</v>
      </c>
      <c r="E396" s="180">
        <v>45</v>
      </c>
      <c r="F396" s="180">
        <v>44</v>
      </c>
    </row>
    <row r="397" spans="1:6" s="168" customFormat="1" ht="9" customHeight="1">
      <c r="A397" s="170" t="s">
        <v>33</v>
      </c>
      <c r="B397" s="171">
        <f t="shared" si="10"/>
        <v>520</v>
      </c>
      <c r="C397" s="180">
        <v>6</v>
      </c>
      <c r="D397" s="180">
        <v>399</v>
      </c>
      <c r="E397" s="180">
        <v>80</v>
      </c>
      <c r="F397" s="180">
        <v>35</v>
      </c>
    </row>
    <row r="398" spans="1:6" s="168" customFormat="1" ht="9" customHeight="1">
      <c r="A398" s="170" t="s">
        <v>34</v>
      </c>
      <c r="B398" s="171">
        <f t="shared" si="10"/>
        <v>201</v>
      </c>
      <c r="C398" s="180">
        <v>11</v>
      </c>
      <c r="D398" s="180">
        <v>160</v>
      </c>
      <c r="E398" s="180">
        <v>25</v>
      </c>
      <c r="F398" s="180">
        <v>5</v>
      </c>
    </row>
    <row r="399" spans="1:6" s="168" customFormat="1" ht="9" customHeight="1">
      <c r="A399" s="173" t="s">
        <v>35</v>
      </c>
      <c r="B399" s="174">
        <f t="shared" si="10"/>
        <v>631</v>
      </c>
      <c r="C399" s="182">
        <v>2</v>
      </c>
      <c r="D399" s="182">
        <v>535</v>
      </c>
      <c r="E399" s="182">
        <v>68</v>
      </c>
      <c r="F399" s="182">
        <v>26</v>
      </c>
    </row>
    <row r="400" spans="1:6" s="168" customFormat="1" ht="9" customHeight="1">
      <c r="A400" s="170" t="s">
        <v>36</v>
      </c>
      <c r="B400" s="171">
        <f t="shared" si="10"/>
        <v>103</v>
      </c>
      <c r="C400" s="180">
        <v>2</v>
      </c>
      <c r="D400" s="180">
        <v>71</v>
      </c>
      <c r="E400" s="180">
        <v>26</v>
      </c>
      <c r="F400" s="180">
        <v>4</v>
      </c>
    </row>
    <row r="401" spans="1:6" s="168" customFormat="1" ht="9" customHeight="1">
      <c r="A401" s="170" t="s">
        <v>37</v>
      </c>
      <c r="B401" s="171">
        <f t="shared" si="10"/>
        <v>1054</v>
      </c>
      <c r="C401" s="180">
        <v>10</v>
      </c>
      <c r="D401" s="180">
        <v>864</v>
      </c>
      <c r="E401" s="180">
        <v>123</v>
      </c>
      <c r="F401" s="180">
        <v>57</v>
      </c>
    </row>
    <row r="402" spans="1:6" s="168" customFormat="1" ht="9" customHeight="1">
      <c r="A402" s="170" t="s">
        <v>38</v>
      </c>
      <c r="B402" s="171">
        <f t="shared" si="10"/>
        <v>325</v>
      </c>
      <c r="C402" s="180">
        <v>12</v>
      </c>
      <c r="D402" s="180">
        <v>239</v>
      </c>
      <c r="E402" s="180">
        <v>56</v>
      </c>
      <c r="F402" s="180">
        <v>18</v>
      </c>
    </row>
    <row r="403" spans="1:6" s="168" customFormat="1" ht="9" customHeight="1">
      <c r="A403" s="173" t="s">
        <v>39</v>
      </c>
      <c r="B403" s="174">
        <f t="shared" si="10"/>
        <v>194</v>
      </c>
      <c r="C403" s="182">
        <v>3</v>
      </c>
      <c r="D403" s="182">
        <v>138</v>
      </c>
      <c r="E403" s="182">
        <v>34</v>
      </c>
      <c r="F403" s="182">
        <v>19</v>
      </c>
    </row>
    <row r="404" spans="1:6" s="168" customFormat="1" ht="9" customHeight="1">
      <c r="A404" s="176"/>
      <c r="B404" s="189"/>
      <c r="C404" s="210"/>
      <c r="D404" s="210"/>
      <c r="E404" s="210"/>
      <c r="F404" s="210"/>
    </row>
    <row r="405" spans="1:6" ht="9" customHeight="1">
      <c r="A405" s="211">
        <v>2006</v>
      </c>
      <c r="B405" s="212"/>
      <c r="C405" s="176"/>
      <c r="D405" s="176"/>
      <c r="E405" s="176"/>
      <c r="F405" s="213"/>
    </row>
    <row r="406" spans="1:6" ht="9" customHeight="1">
      <c r="A406" s="214" t="s">
        <v>7</v>
      </c>
      <c r="B406" s="215">
        <f>SUM(B408:B439)</f>
        <v>19885</v>
      </c>
      <c r="C406" s="215">
        <f>SUM(C408:C439)</f>
        <v>492</v>
      </c>
      <c r="D406" s="215">
        <f>SUM(D408:D439)</f>
        <v>14956</v>
      </c>
      <c r="E406" s="215">
        <f>SUM(E408:E439)</f>
        <v>3291</v>
      </c>
      <c r="F406" s="215">
        <f>SUM(F408:F439)</f>
        <v>1146</v>
      </c>
    </row>
    <row r="407" spans="1:6" s="162" customFormat="1" ht="3.95" customHeight="1">
      <c r="A407" s="214"/>
      <c r="B407" s="215"/>
      <c r="C407" s="215"/>
      <c r="D407" s="215"/>
      <c r="E407" s="215"/>
      <c r="F407" s="215"/>
    </row>
    <row r="408" spans="1:6" s="162" customFormat="1" ht="9" customHeight="1">
      <c r="A408" s="176" t="s">
        <v>8</v>
      </c>
      <c r="B408" s="189">
        <f t="shared" ref="B408:B439" si="11">SUM(C408:F408)</f>
        <v>173</v>
      </c>
      <c r="C408" s="210">
        <v>2</v>
      </c>
      <c r="D408" s="210">
        <v>129</v>
      </c>
      <c r="E408" s="210">
        <v>33</v>
      </c>
      <c r="F408" s="210">
        <v>9</v>
      </c>
    </row>
    <row r="409" spans="1:6" s="162" customFormat="1" ht="9" customHeight="1">
      <c r="A409" s="176" t="s">
        <v>9</v>
      </c>
      <c r="B409" s="189">
        <f t="shared" si="11"/>
        <v>506</v>
      </c>
      <c r="C409" s="210">
        <v>2</v>
      </c>
      <c r="D409" s="210">
        <v>415</v>
      </c>
      <c r="E409" s="210">
        <v>74</v>
      </c>
      <c r="F409" s="210">
        <v>15</v>
      </c>
    </row>
    <row r="410" spans="1:6" ht="9" customHeight="1">
      <c r="A410" s="176" t="s">
        <v>10</v>
      </c>
      <c r="B410" s="189">
        <f t="shared" si="11"/>
        <v>157</v>
      </c>
      <c r="C410" s="210">
        <v>3</v>
      </c>
      <c r="D410" s="210">
        <v>116</v>
      </c>
      <c r="E410" s="210">
        <v>27</v>
      </c>
      <c r="F410" s="210">
        <v>11</v>
      </c>
    </row>
    <row r="411" spans="1:6" ht="9" customHeight="1">
      <c r="A411" s="173" t="s">
        <v>11</v>
      </c>
      <c r="B411" s="174">
        <f t="shared" si="11"/>
        <v>126</v>
      </c>
      <c r="C411" s="182">
        <v>9</v>
      </c>
      <c r="D411" s="182">
        <v>81</v>
      </c>
      <c r="E411" s="182">
        <v>29</v>
      </c>
      <c r="F411" s="182">
        <v>7</v>
      </c>
    </row>
    <row r="412" spans="1:6" ht="9" customHeight="1">
      <c r="A412" s="176" t="s">
        <v>12</v>
      </c>
      <c r="B412" s="189">
        <f t="shared" si="11"/>
        <v>529</v>
      </c>
      <c r="C412" s="210">
        <v>5</v>
      </c>
      <c r="D412" s="210">
        <v>440</v>
      </c>
      <c r="E412" s="210">
        <v>55</v>
      </c>
      <c r="F412" s="210">
        <v>29</v>
      </c>
    </row>
    <row r="413" spans="1:6" ht="9" customHeight="1">
      <c r="A413" s="176" t="s">
        <v>13</v>
      </c>
      <c r="B413" s="189">
        <f t="shared" si="11"/>
        <v>138</v>
      </c>
      <c r="C413" s="210">
        <v>1</v>
      </c>
      <c r="D413" s="210">
        <v>100</v>
      </c>
      <c r="E413" s="210">
        <v>25</v>
      </c>
      <c r="F413" s="210">
        <v>12</v>
      </c>
    </row>
    <row r="414" spans="1:6" ht="9" customHeight="1">
      <c r="A414" s="176" t="s">
        <v>14</v>
      </c>
      <c r="B414" s="189">
        <f t="shared" si="11"/>
        <v>378</v>
      </c>
      <c r="C414" s="210">
        <v>7</v>
      </c>
      <c r="D414" s="210">
        <v>289</v>
      </c>
      <c r="E414" s="210">
        <v>52</v>
      </c>
      <c r="F414" s="210">
        <v>30</v>
      </c>
    </row>
    <row r="415" spans="1:6" ht="9" customHeight="1">
      <c r="A415" s="173" t="s">
        <v>15</v>
      </c>
      <c r="B415" s="174">
        <f t="shared" si="11"/>
        <v>546</v>
      </c>
      <c r="C415" s="182">
        <v>3</v>
      </c>
      <c r="D415" s="182">
        <v>423</v>
      </c>
      <c r="E415" s="182">
        <v>78</v>
      </c>
      <c r="F415" s="182">
        <v>42</v>
      </c>
    </row>
    <row r="416" spans="1:6" ht="9" customHeight="1">
      <c r="A416" s="176" t="s">
        <v>16</v>
      </c>
      <c r="B416" s="189">
        <f t="shared" si="11"/>
        <v>5302</v>
      </c>
      <c r="C416" s="210">
        <v>301</v>
      </c>
      <c r="D416" s="210">
        <v>3300</v>
      </c>
      <c r="E416" s="210">
        <v>1309</v>
      </c>
      <c r="F416" s="210">
        <v>392</v>
      </c>
    </row>
    <row r="417" spans="1:6" ht="9" customHeight="1">
      <c r="A417" s="176" t="s">
        <v>17</v>
      </c>
      <c r="B417" s="189">
        <f t="shared" si="11"/>
        <v>332</v>
      </c>
      <c r="C417" s="210">
        <v>7</v>
      </c>
      <c r="D417" s="210">
        <v>238</v>
      </c>
      <c r="E417" s="210">
        <v>60</v>
      </c>
      <c r="F417" s="210">
        <v>27</v>
      </c>
    </row>
    <row r="418" spans="1:6" ht="9" customHeight="1">
      <c r="A418" s="176" t="s">
        <v>18</v>
      </c>
      <c r="B418" s="189">
        <f t="shared" si="11"/>
        <v>662</v>
      </c>
      <c r="C418" s="210">
        <v>1</v>
      </c>
      <c r="D418" s="210">
        <v>575</v>
      </c>
      <c r="E418" s="210">
        <v>59</v>
      </c>
      <c r="F418" s="210">
        <v>27</v>
      </c>
    </row>
    <row r="419" spans="1:6" ht="9" customHeight="1">
      <c r="A419" s="173" t="s">
        <v>19</v>
      </c>
      <c r="B419" s="174">
        <f t="shared" si="11"/>
        <v>401</v>
      </c>
      <c r="C419" s="182">
        <v>5</v>
      </c>
      <c r="D419" s="182">
        <v>317</v>
      </c>
      <c r="E419" s="182">
        <v>55</v>
      </c>
      <c r="F419" s="182">
        <v>24</v>
      </c>
    </row>
    <row r="420" spans="1:6" ht="9" customHeight="1">
      <c r="A420" s="176" t="s">
        <v>20</v>
      </c>
      <c r="B420" s="189">
        <f t="shared" si="11"/>
        <v>231</v>
      </c>
      <c r="C420" s="210">
        <v>3</v>
      </c>
      <c r="D420" s="210">
        <v>177</v>
      </c>
      <c r="E420" s="210">
        <v>46</v>
      </c>
      <c r="F420" s="210">
        <v>5</v>
      </c>
    </row>
    <row r="421" spans="1:6" ht="9" customHeight="1">
      <c r="A421" s="176" t="s">
        <v>21</v>
      </c>
      <c r="B421" s="189">
        <f t="shared" si="11"/>
        <v>1335</v>
      </c>
      <c r="C421" s="210">
        <v>13</v>
      </c>
      <c r="D421" s="210">
        <v>1070</v>
      </c>
      <c r="E421" s="210">
        <v>209</v>
      </c>
      <c r="F421" s="210">
        <v>43</v>
      </c>
    </row>
    <row r="422" spans="1:6" ht="9" customHeight="1">
      <c r="A422" s="176" t="s">
        <v>22</v>
      </c>
      <c r="B422" s="189">
        <f t="shared" si="11"/>
        <v>1842</v>
      </c>
      <c r="C422" s="210">
        <v>23</v>
      </c>
      <c r="D422" s="210">
        <v>1614</v>
      </c>
      <c r="E422" s="210">
        <v>153</v>
      </c>
      <c r="F422" s="210">
        <v>52</v>
      </c>
    </row>
    <row r="423" spans="1:6" ht="9" customHeight="1">
      <c r="A423" s="173" t="s">
        <v>23</v>
      </c>
      <c r="B423" s="174">
        <f t="shared" si="11"/>
        <v>533</v>
      </c>
      <c r="C423" s="182">
        <v>9</v>
      </c>
      <c r="D423" s="182">
        <v>402</v>
      </c>
      <c r="E423" s="182">
        <v>75</v>
      </c>
      <c r="F423" s="182">
        <v>47</v>
      </c>
    </row>
    <row r="424" spans="1:6" ht="9" customHeight="1">
      <c r="A424" s="176" t="s">
        <v>24</v>
      </c>
      <c r="B424" s="189">
        <f t="shared" si="11"/>
        <v>291</v>
      </c>
      <c r="C424" s="210">
        <v>11</v>
      </c>
      <c r="D424" s="210">
        <v>214</v>
      </c>
      <c r="E424" s="210">
        <v>50</v>
      </c>
      <c r="F424" s="210">
        <v>16</v>
      </c>
    </row>
    <row r="425" spans="1:6" ht="9" customHeight="1">
      <c r="A425" s="176" t="s">
        <v>25</v>
      </c>
      <c r="B425" s="189">
        <f t="shared" si="11"/>
        <v>189</v>
      </c>
      <c r="C425" s="210">
        <v>2</v>
      </c>
      <c r="D425" s="210">
        <v>145</v>
      </c>
      <c r="E425" s="210">
        <v>39</v>
      </c>
      <c r="F425" s="210">
        <v>3</v>
      </c>
    </row>
    <row r="426" spans="1:6" ht="9" customHeight="1">
      <c r="A426" s="176" t="s">
        <v>26</v>
      </c>
      <c r="B426" s="189">
        <f t="shared" si="11"/>
        <v>854</v>
      </c>
      <c r="C426" s="210">
        <v>3</v>
      </c>
      <c r="D426" s="210">
        <v>691</v>
      </c>
      <c r="E426" s="210">
        <v>116</v>
      </c>
      <c r="F426" s="210">
        <v>44</v>
      </c>
    </row>
    <row r="427" spans="1:6" ht="9" customHeight="1">
      <c r="A427" s="173" t="s">
        <v>27</v>
      </c>
      <c r="B427" s="174">
        <f t="shared" si="11"/>
        <v>541</v>
      </c>
      <c r="C427" s="182">
        <v>16</v>
      </c>
      <c r="D427" s="182">
        <v>411</v>
      </c>
      <c r="E427" s="182">
        <v>77</v>
      </c>
      <c r="F427" s="182">
        <v>37</v>
      </c>
    </row>
    <row r="428" spans="1:6" ht="9" customHeight="1">
      <c r="A428" s="176" t="s">
        <v>109</v>
      </c>
      <c r="B428" s="189">
        <f t="shared" si="11"/>
        <v>590</v>
      </c>
      <c r="C428" s="210">
        <v>1</v>
      </c>
      <c r="D428" s="210">
        <v>481</v>
      </c>
      <c r="E428" s="210">
        <v>74</v>
      </c>
      <c r="F428" s="210">
        <v>34</v>
      </c>
    </row>
    <row r="429" spans="1:6" ht="9" customHeight="1">
      <c r="A429" s="176" t="s">
        <v>29</v>
      </c>
      <c r="B429" s="189">
        <f t="shared" si="11"/>
        <v>256</v>
      </c>
      <c r="C429" s="210">
        <v>1</v>
      </c>
      <c r="D429" s="210">
        <v>187</v>
      </c>
      <c r="E429" s="210">
        <v>62</v>
      </c>
      <c r="F429" s="210">
        <v>6</v>
      </c>
    </row>
    <row r="430" spans="1:6" ht="9" customHeight="1">
      <c r="A430" s="176" t="s">
        <v>30</v>
      </c>
      <c r="B430" s="189">
        <f t="shared" si="11"/>
        <v>203</v>
      </c>
      <c r="C430" s="210">
        <v>7</v>
      </c>
      <c r="D430" s="210">
        <v>144</v>
      </c>
      <c r="E430" s="210">
        <v>32</v>
      </c>
      <c r="F430" s="210">
        <v>20</v>
      </c>
    </row>
    <row r="431" spans="1:6" ht="9" customHeight="1">
      <c r="A431" s="173" t="s">
        <v>31</v>
      </c>
      <c r="B431" s="174">
        <f t="shared" si="11"/>
        <v>319</v>
      </c>
      <c r="C431" s="182">
        <v>5</v>
      </c>
      <c r="D431" s="182">
        <v>263</v>
      </c>
      <c r="E431" s="182">
        <v>48</v>
      </c>
      <c r="F431" s="182">
        <v>3</v>
      </c>
    </row>
    <row r="432" spans="1:6" ht="9" customHeight="1">
      <c r="A432" s="176" t="s">
        <v>32</v>
      </c>
      <c r="B432" s="189">
        <f t="shared" si="11"/>
        <v>422</v>
      </c>
      <c r="C432" s="210">
        <v>6</v>
      </c>
      <c r="D432" s="210">
        <v>327</v>
      </c>
      <c r="E432" s="210">
        <v>44</v>
      </c>
      <c r="F432" s="210">
        <v>45</v>
      </c>
    </row>
    <row r="433" spans="1:6" ht="9" customHeight="1">
      <c r="A433" s="176" t="s">
        <v>33</v>
      </c>
      <c r="B433" s="189">
        <f t="shared" si="11"/>
        <v>515</v>
      </c>
      <c r="C433" s="210">
        <v>6</v>
      </c>
      <c r="D433" s="210">
        <v>396</v>
      </c>
      <c r="E433" s="210">
        <v>79</v>
      </c>
      <c r="F433" s="210">
        <v>34</v>
      </c>
    </row>
    <row r="434" spans="1:6" ht="9" customHeight="1">
      <c r="A434" s="176" t="s">
        <v>34</v>
      </c>
      <c r="B434" s="189">
        <f t="shared" si="11"/>
        <v>202</v>
      </c>
      <c r="C434" s="210">
        <v>11</v>
      </c>
      <c r="D434" s="210">
        <v>161</v>
      </c>
      <c r="E434" s="210">
        <v>25</v>
      </c>
      <c r="F434" s="210">
        <v>5</v>
      </c>
    </row>
    <row r="435" spans="1:6" ht="9" customHeight="1">
      <c r="A435" s="173" t="s">
        <v>35</v>
      </c>
      <c r="B435" s="174">
        <f t="shared" si="11"/>
        <v>624</v>
      </c>
      <c r="C435" s="182">
        <v>2</v>
      </c>
      <c r="D435" s="182">
        <v>528</v>
      </c>
      <c r="E435" s="182">
        <v>68</v>
      </c>
      <c r="F435" s="182">
        <v>26</v>
      </c>
    </row>
    <row r="436" spans="1:6" ht="9" customHeight="1">
      <c r="A436" s="176" t="s">
        <v>36</v>
      </c>
      <c r="B436" s="189">
        <f t="shared" si="11"/>
        <v>105</v>
      </c>
      <c r="C436" s="210">
        <v>2</v>
      </c>
      <c r="D436" s="210">
        <v>72</v>
      </c>
      <c r="E436" s="210">
        <v>27</v>
      </c>
      <c r="F436" s="210">
        <v>4</v>
      </c>
    </row>
    <row r="437" spans="1:6" ht="9" customHeight="1">
      <c r="A437" s="176" t="s">
        <v>37</v>
      </c>
      <c r="B437" s="189">
        <f t="shared" si="11"/>
        <v>1065</v>
      </c>
      <c r="C437" s="210">
        <v>10</v>
      </c>
      <c r="D437" s="210">
        <v>874</v>
      </c>
      <c r="E437" s="210">
        <v>120</v>
      </c>
      <c r="F437" s="210">
        <v>61</v>
      </c>
    </row>
    <row r="438" spans="1:6" ht="9" customHeight="1">
      <c r="A438" s="176" t="s">
        <v>38</v>
      </c>
      <c r="B438" s="189">
        <f t="shared" si="11"/>
        <v>327</v>
      </c>
      <c r="C438" s="210">
        <v>12</v>
      </c>
      <c r="D438" s="210">
        <v>241</v>
      </c>
      <c r="E438" s="210">
        <v>56</v>
      </c>
      <c r="F438" s="210">
        <v>18</v>
      </c>
    </row>
    <row r="439" spans="1:6" ht="9" customHeight="1">
      <c r="A439" s="173" t="s">
        <v>39</v>
      </c>
      <c r="B439" s="174">
        <f t="shared" si="11"/>
        <v>191</v>
      </c>
      <c r="C439" s="182">
        <v>3</v>
      </c>
      <c r="D439" s="182">
        <v>135</v>
      </c>
      <c r="E439" s="182">
        <v>35</v>
      </c>
      <c r="F439" s="182">
        <v>18</v>
      </c>
    </row>
    <row r="440" spans="1:6" s="168" customFormat="1" ht="9.9499999999999993" customHeight="1">
      <c r="A440" s="176"/>
      <c r="B440" s="189"/>
      <c r="C440" s="210"/>
      <c r="D440" s="210"/>
      <c r="E440" s="210"/>
      <c r="F440" s="210"/>
    </row>
    <row r="441" spans="1:6" ht="9" customHeight="1">
      <c r="A441" s="211">
        <v>2007</v>
      </c>
      <c r="B441" s="212"/>
      <c r="C441" s="176"/>
      <c r="D441" s="176"/>
      <c r="E441" s="176"/>
      <c r="F441" s="213"/>
    </row>
    <row r="442" spans="1:6" ht="9" customHeight="1">
      <c r="A442" s="214" t="s">
        <v>7</v>
      </c>
      <c r="B442" s="215">
        <f>SUM(B444:B475)</f>
        <v>21046</v>
      </c>
      <c r="C442" s="215">
        <f>SUM(C444:C475)</f>
        <v>491</v>
      </c>
      <c r="D442" s="215">
        <f>SUM(D444:D475)</f>
        <v>14794</v>
      </c>
      <c r="E442" s="215">
        <f>SUM(E444:E475)</f>
        <v>3212</v>
      </c>
      <c r="F442" s="215">
        <f>SUM(F444:F475)</f>
        <v>2549</v>
      </c>
    </row>
    <row r="443" spans="1:6" s="162" customFormat="1" ht="3.95" customHeight="1">
      <c r="A443" s="214"/>
      <c r="B443" s="215"/>
      <c r="C443" s="215"/>
      <c r="D443" s="215"/>
      <c r="E443" s="215"/>
      <c r="F443" s="215"/>
    </row>
    <row r="444" spans="1:6" s="162" customFormat="1" ht="9" customHeight="1">
      <c r="A444" s="176" t="s">
        <v>8</v>
      </c>
      <c r="B444" s="189">
        <f t="shared" ref="B444:B475" si="12">SUM(C444:F444)</f>
        <v>168</v>
      </c>
      <c r="C444" s="210">
        <v>2</v>
      </c>
      <c r="D444" s="210">
        <v>125</v>
      </c>
      <c r="E444" s="210">
        <v>32</v>
      </c>
      <c r="F444" s="210">
        <v>9</v>
      </c>
    </row>
    <row r="445" spans="1:6" s="162" customFormat="1" ht="9" customHeight="1">
      <c r="A445" s="176" t="s">
        <v>9</v>
      </c>
      <c r="B445" s="189">
        <f t="shared" si="12"/>
        <v>546</v>
      </c>
      <c r="C445" s="210">
        <v>2</v>
      </c>
      <c r="D445" s="210">
        <v>410</v>
      </c>
      <c r="E445" s="210">
        <v>74</v>
      </c>
      <c r="F445" s="210">
        <v>60</v>
      </c>
    </row>
    <row r="446" spans="1:6" ht="9" customHeight="1">
      <c r="A446" s="176" t="s">
        <v>10</v>
      </c>
      <c r="B446" s="189">
        <f t="shared" si="12"/>
        <v>161</v>
      </c>
      <c r="C446" s="210">
        <v>3</v>
      </c>
      <c r="D446" s="210">
        <v>114</v>
      </c>
      <c r="E446" s="210">
        <v>27</v>
      </c>
      <c r="F446" s="210">
        <v>17</v>
      </c>
    </row>
    <row r="447" spans="1:6" ht="9" customHeight="1">
      <c r="A447" s="173" t="s">
        <v>11</v>
      </c>
      <c r="B447" s="174">
        <f t="shared" si="12"/>
        <v>123</v>
      </c>
      <c r="C447" s="182">
        <v>9</v>
      </c>
      <c r="D447" s="182">
        <v>79</v>
      </c>
      <c r="E447" s="182">
        <v>28</v>
      </c>
      <c r="F447" s="182">
        <v>7</v>
      </c>
    </row>
    <row r="448" spans="1:6" ht="9" customHeight="1">
      <c r="A448" s="176" t="s">
        <v>12</v>
      </c>
      <c r="B448" s="189">
        <f t="shared" si="12"/>
        <v>536</v>
      </c>
      <c r="C448" s="210">
        <v>5</v>
      </c>
      <c r="D448" s="210">
        <v>439</v>
      </c>
      <c r="E448" s="210">
        <v>53</v>
      </c>
      <c r="F448" s="210">
        <v>39</v>
      </c>
    </row>
    <row r="449" spans="1:6" ht="9" customHeight="1">
      <c r="A449" s="176" t="s">
        <v>13</v>
      </c>
      <c r="B449" s="189">
        <f t="shared" si="12"/>
        <v>134</v>
      </c>
      <c r="C449" s="210">
        <v>1</v>
      </c>
      <c r="D449" s="210">
        <v>97</v>
      </c>
      <c r="E449" s="210">
        <v>24</v>
      </c>
      <c r="F449" s="210">
        <v>12</v>
      </c>
    </row>
    <row r="450" spans="1:6" ht="9" customHeight="1">
      <c r="A450" s="176" t="s">
        <v>14</v>
      </c>
      <c r="B450" s="189">
        <f t="shared" si="12"/>
        <v>388</v>
      </c>
      <c r="C450" s="210">
        <v>7</v>
      </c>
      <c r="D450" s="210">
        <v>293</v>
      </c>
      <c r="E450" s="210">
        <v>50</v>
      </c>
      <c r="F450" s="210">
        <v>38</v>
      </c>
    </row>
    <row r="451" spans="1:6" ht="9" customHeight="1">
      <c r="A451" s="173" t="s">
        <v>15</v>
      </c>
      <c r="B451" s="174">
        <f t="shared" si="12"/>
        <v>569</v>
      </c>
      <c r="C451" s="182">
        <v>3</v>
      </c>
      <c r="D451" s="182">
        <v>421</v>
      </c>
      <c r="E451" s="182">
        <v>73</v>
      </c>
      <c r="F451" s="182">
        <v>72</v>
      </c>
    </row>
    <row r="452" spans="1:6" ht="9" customHeight="1">
      <c r="A452" s="176" t="s">
        <v>16</v>
      </c>
      <c r="B452" s="189">
        <f t="shared" si="12"/>
        <v>5643</v>
      </c>
      <c r="C452" s="210">
        <v>291</v>
      </c>
      <c r="D452" s="210">
        <v>3268</v>
      </c>
      <c r="E452" s="210">
        <v>1313</v>
      </c>
      <c r="F452" s="210">
        <v>771</v>
      </c>
    </row>
    <row r="453" spans="1:6" ht="9" customHeight="1">
      <c r="A453" s="176" t="s">
        <v>17</v>
      </c>
      <c r="B453" s="189">
        <f t="shared" si="12"/>
        <v>330</v>
      </c>
      <c r="C453" s="210">
        <v>7</v>
      </c>
      <c r="D453" s="210">
        <v>236</v>
      </c>
      <c r="E453" s="210">
        <v>59</v>
      </c>
      <c r="F453" s="210">
        <v>28</v>
      </c>
    </row>
    <row r="454" spans="1:6" ht="9" customHeight="1">
      <c r="A454" s="176" t="s">
        <v>18</v>
      </c>
      <c r="B454" s="189">
        <f t="shared" si="12"/>
        <v>658</v>
      </c>
      <c r="C454" s="210">
        <v>1</v>
      </c>
      <c r="D454" s="210">
        <v>563</v>
      </c>
      <c r="E454" s="210">
        <v>59</v>
      </c>
      <c r="F454" s="210">
        <v>35</v>
      </c>
    </row>
    <row r="455" spans="1:6" ht="9" customHeight="1">
      <c r="A455" s="173" t="s">
        <v>19</v>
      </c>
      <c r="B455" s="174">
        <f t="shared" si="12"/>
        <v>398</v>
      </c>
      <c r="C455" s="182">
        <v>5</v>
      </c>
      <c r="D455" s="182">
        <v>316</v>
      </c>
      <c r="E455" s="182">
        <v>53</v>
      </c>
      <c r="F455" s="182">
        <v>24</v>
      </c>
    </row>
    <row r="456" spans="1:6" ht="9" customHeight="1">
      <c r="A456" s="176" t="s">
        <v>20</v>
      </c>
      <c r="B456" s="189">
        <f t="shared" si="12"/>
        <v>262</v>
      </c>
      <c r="C456" s="210">
        <v>3</v>
      </c>
      <c r="D456" s="210">
        <v>178</v>
      </c>
      <c r="E456" s="210">
        <v>45</v>
      </c>
      <c r="F456" s="210">
        <v>36</v>
      </c>
    </row>
    <row r="457" spans="1:6" ht="9" customHeight="1">
      <c r="A457" s="176" t="s">
        <v>21</v>
      </c>
      <c r="B457" s="189">
        <f t="shared" si="12"/>
        <v>1515</v>
      </c>
      <c r="C457" s="210">
        <v>13</v>
      </c>
      <c r="D457" s="210">
        <v>1032</v>
      </c>
      <c r="E457" s="210">
        <v>200</v>
      </c>
      <c r="F457" s="210">
        <v>270</v>
      </c>
    </row>
    <row r="458" spans="1:6" ht="9" customHeight="1">
      <c r="A458" s="176" t="s">
        <v>22</v>
      </c>
      <c r="B458" s="189">
        <f t="shared" si="12"/>
        <v>1984</v>
      </c>
      <c r="C458" s="210">
        <v>28</v>
      </c>
      <c r="D458" s="210">
        <v>1616</v>
      </c>
      <c r="E458" s="210">
        <v>148</v>
      </c>
      <c r="F458" s="210">
        <v>192</v>
      </c>
    </row>
    <row r="459" spans="1:6" ht="9" customHeight="1">
      <c r="A459" s="173" t="s">
        <v>23</v>
      </c>
      <c r="B459" s="174">
        <f t="shared" si="12"/>
        <v>536</v>
      </c>
      <c r="C459" s="182">
        <v>8</v>
      </c>
      <c r="D459" s="182">
        <v>392</v>
      </c>
      <c r="E459" s="182">
        <v>73</v>
      </c>
      <c r="F459" s="182">
        <v>63</v>
      </c>
    </row>
    <row r="460" spans="1:6" ht="9" customHeight="1">
      <c r="A460" s="176" t="s">
        <v>24</v>
      </c>
      <c r="B460" s="189">
        <f t="shared" si="12"/>
        <v>294</v>
      </c>
      <c r="C460" s="210">
        <v>11</v>
      </c>
      <c r="D460" s="210">
        <v>214</v>
      </c>
      <c r="E460" s="210">
        <v>53</v>
      </c>
      <c r="F460" s="210">
        <v>16</v>
      </c>
    </row>
    <row r="461" spans="1:6" ht="9" customHeight="1">
      <c r="A461" s="176" t="s">
        <v>25</v>
      </c>
      <c r="B461" s="189">
        <f t="shared" si="12"/>
        <v>194</v>
      </c>
      <c r="C461" s="210">
        <v>2</v>
      </c>
      <c r="D461" s="210">
        <v>138</v>
      </c>
      <c r="E461" s="210">
        <v>39</v>
      </c>
      <c r="F461" s="210">
        <v>15</v>
      </c>
    </row>
    <row r="462" spans="1:6" ht="9" customHeight="1">
      <c r="A462" s="176" t="s">
        <v>26</v>
      </c>
      <c r="B462" s="189">
        <f t="shared" si="12"/>
        <v>1033</v>
      </c>
      <c r="C462" s="210">
        <v>4</v>
      </c>
      <c r="D462" s="210">
        <v>686</v>
      </c>
      <c r="E462" s="210">
        <v>114</v>
      </c>
      <c r="F462" s="210">
        <v>229</v>
      </c>
    </row>
    <row r="463" spans="1:6" ht="9" customHeight="1">
      <c r="A463" s="173" t="s">
        <v>27</v>
      </c>
      <c r="B463" s="174">
        <f t="shared" si="12"/>
        <v>518</v>
      </c>
      <c r="C463" s="182">
        <v>17</v>
      </c>
      <c r="D463" s="182">
        <v>392</v>
      </c>
      <c r="E463" s="182">
        <v>73</v>
      </c>
      <c r="F463" s="182">
        <v>36</v>
      </c>
    </row>
    <row r="464" spans="1:6" ht="9" customHeight="1">
      <c r="A464" s="176" t="s">
        <v>109</v>
      </c>
      <c r="B464" s="189">
        <f t="shared" si="12"/>
        <v>613</v>
      </c>
      <c r="C464" s="210">
        <v>1</v>
      </c>
      <c r="D464" s="210">
        <v>477</v>
      </c>
      <c r="E464" s="210">
        <v>67</v>
      </c>
      <c r="F464" s="210">
        <v>68</v>
      </c>
    </row>
    <row r="465" spans="1:6" ht="9" customHeight="1">
      <c r="A465" s="176" t="s">
        <v>29</v>
      </c>
      <c r="B465" s="189">
        <f t="shared" si="12"/>
        <v>307</v>
      </c>
      <c r="C465" s="210">
        <v>1</v>
      </c>
      <c r="D465" s="210">
        <v>186</v>
      </c>
      <c r="E465" s="210">
        <v>58</v>
      </c>
      <c r="F465" s="210">
        <v>62</v>
      </c>
    </row>
    <row r="466" spans="1:6" ht="9" customHeight="1">
      <c r="A466" s="176" t="s">
        <v>30</v>
      </c>
      <c r="B466" s="189">
        <f t="shared" si="12"/>
        <v>223</v>
      </c>
      <c r="C466" s="210">
        <v>7</v>
      </c>
      <c r="D466" s="210">
        <v>151</v>
      </c>
      <c r="E466" s="210">
        <v>30</v>
      </c>
      <c r="F466" s="210">
        <v>35</v>
      </c>
    </row>
    <row r="467" spans="1:6" ht="9" customHeight="1">
      <c r="A467" s="173" t="s">
        <v>31</v>
      </c>
      <c r="B467" s="174">
        <f t="shared" si="12"/>
        <v>315</v>
      </c>
      <c r="C467" s="182">
        <v>6</v>
      </c>
      <c r="D467" s="182">
        <v>244</v>
      </c>
      <c r="E467" s="182">
        <v>47</v>
      </c>
      <c r="F467" s="182">
        <v>18</v>
      </c>
    </row>
    <row r="468" spans="1:6" ht="9" customHeight="1">
      <c r="A468" s="176" t="s">
        <v>32</v>
      </c>
      <c r="B468" s="189">
        <f t="shared" si="12"/>
        <v>447</v>
      </c>
      <c r="C468" s="210">
        <v>7</v>
      </c>
      <c r="D468" s="210">
        <v>325</v>
      </c>
      <c r="E468" s="210">
        <v>42</v>
      </c>
      <c r="F468" s="210">
        <v>73</v>
      </c>
    </row>
    <row r="469" spans="1:6" ht="9" customHeight="1">
      <c r="A469" s="176" t="s">
        <v>33</v>
      </c>
      <c r="B469" s="189">
        <f t="shared" si="12"/>
        <v>514</v>
      </c>
      <c r="C469" s="210">
        <v>6</v>
      </c>
      <c r="D469" s="210">
        <v>396</v>
      </c>
      <c r="E469" s="210">
        <v>77</v>
      </c>
      <c r="F469" s="210">
        <v>35</v>
      </c>
    </row>
    <row r="470" spans="1:6" ht="9" customHeight="1">
      <c r="A470" s="176" t="s">
        <v>34</v>
      </c>
      <c r="B470" s="189">
        <f t="shared" si="12"/>
        <v>222</v>
      </c>
      <c r="C470" s="210">
        <v>11</v>
      </c>
      <c r="D470" s="210">
        <v>159</v>
      </c>
      <c r="E470" s="210">
        <v>24</v>
      </c>
      <c r="F470" s="210">
        <v>28</v>
      </c>
    </row>
    <row r="471" spans="1:6" ht="9" customHeight="1">
      <c r="A471" s="173" t="s">
        <v>35</v>
      </c>
      <c r="B471" s="174">
        <f t="shared" si="12"/>
        <v>652</v>
      </c>
      <c r="C471" s="182">
        <v>3</v>
      </c>
      <c r="D471" s="182">
        <v>523</v>
      </c>
      <c r="E471" s="182">
        <v>58</v>
      </c>
      <c r="F471" s="182">
        <v>68</v>
      </c>
    </row>
    <row r="472" spans="1:6" ht="9" customHeight="1">
      <c r="A472" s="176" t="s">
        <v>36</v>
      </c>
      <c r="B472" s="189">
        <f t="shared" si="12"/>
        <v>104</v>
      </c>
      <c r="C472" s="210">
        <v>2</v>
      </c>
      <c r="D472" s="210">
        <v>73</v>
      </c>
      <c r="E472" s="210">
        <v>26</v>
      </c>
      <c r="F472" s="210">
        <v>3</v>
      </c>
    </row>
    <row r="473" spans="1:6" ht="9" customHeight="1">
      <c r="A473" s="176" t="s">
        <v>37</v>
      </c>
      <c r="B473" s="189">
        <f t="shared" si="12"/>
        <v>1142</v>
      </c>
      <c r="C473" s="210">
        <v>10</v>
      </c>
      <c r="D473" s="210">
        <v>872</v>
      </c>
      <c r="E473" s="210">
        <v>109</v>
      </c>
      <c r="F473" s="210">
        <v>151</v>
      </c>
    </row>
    <row r="474" spans="1:6" ht="9" customHeight="1">
      <c r="A474" s="176" t="s">
        <v>38</v>
      </c>
      <c r="B474" s="189">
        <f t="shared" si="12"/>
        <v>328</v>
      </c>
      <c r="C474" s="210">
        <v>12</v>
      </c>
      <c r="D474" s="210">
        <v>243</v>
      </c>
      <c r="E474" s="210">
        <v>51</v>
      </c>
      <c r="F474" s="210">
        <v>22</v>
      </c>
    </row>
    <row r="475" spans="1:6" ht="9" customHeight="1">
      <c r="A475" s="173" t="s">
        <v>39</v>
      </c>
      <c r="B475" s="174">
        <f t="shared" si="12"/>
        <v>189</v>
      </c>
      <c r="C475" s="182">
        <v>3</v>
      </c>
      <c r="D475" s="182">
        <v>136</v>
      </c>
      <c r="E475" s="182">
        <v>33</v>
      </c>
      <c r="F475" s="182">
        <v>17</v>
      </c>
    </row>
    <row r="476" spans="1:6" s="168" customFormat="1" ht="9.9499999999999993" customHeight="1">
      <c r="A476" s="176"/>
      <c r="B476" s="189"/>
      <c r="C476" s="210"/>
      <c r="D476" s="210"/>
      <c r="E476" s="210"/>
      <c r="F476" s="210"/>
    </row>
    <row r="477" spans="1:6" ht="9" customHeight="1">
      <c r="A477" s="211">
        <v>2008</v>
      </c>
      <c r="B477" s="212"/>
      <c r="C477" s="176"/>
      <c r="D477" s="176"/>
      <c r="E477" s="176"/>
      <c r="F477" s="213"/>
    </row>
    <row r="478" spans="1:6" ht="9" customHeight="1">
      <c r="A478" s="214" t="s">
        <v>7</v>
      </c>
      <c r="B478" s="215">
        <f>SUM(B480:B511)</f>
        <v>22210</v>
      </c>
      <c r="C478" s="215">
        <f>SUM(C480:C511)</f>
        <v>464</v>
      </c>
      <c r="D478" s="215">
        <f>SUM(D480:D511)</f>
        <v>15116</v>
      </c>
      <c r="E478" s="215">
        <f>SUM(E480:E511)</f>
        <v>2955</v>
      </c>
      <c r="F478" s="215">
        <f>SUM(F480:F511)</f>
        <v>3675</v>
      </c>
    </row>
    <row r="479" spans="1:6" s="162" customFormat="1" ht="3.95" customHeight="1">
      <c r="A479" s="214"/>
      <c r="B479" s="215"/>
      <c r="C479" s="215"/>
      <c r="D479" s="215"/>
      <c r="E479" s="215"/>
      <c r="F479" s="215"/>
    </row>
    <row r="480" spans="1:6" s="162" customFormat="1" ht="9" customHeight="1">
      <c r="A480" s="176" t="s">
        <v>8</v>
      </c>
      <c r="B480" s="189">
        <f t="shared" ref="B480:B511" si="13">SUM(C480:F480)</f>
        <v>182</v>
      </c>
      <c r="C480" s="210">
        <v>2</v>
      </c>
      <c r="D480" s="210">
        <v>126</v>
      </c>
      <c r="E480" s="210">
        <v>25</v>
      </c>
      <c r="F480" s="210">
        <v>29</v>
      </c>
    </row>
    <row r="481" spans="1:6" s="162" customFormat="1" ht="9" customHeight="1">
      <c r="A481" s="176" t="s">
        <v>9</v>
      </c>
      <c r="B481" s="189">
        <f t="shared" si="13"/>
        <v>545</v>
      </c>
      <c r="C481" s="210">
        <v>2</v>
      </c>
      <c r="D481" s="210">
        <v>397</v>
      </c>
      <c r="E481" s="210">
        <v>64</v>
      </c>
      <c r="F481" s="210">
        <v>82</v>
      </c>
    </row>
    <row r="482" spans="1:6" ht="9" customHeight="1">
      <c r="A482" s="176" t="s">
        <v>10</v>
      </c>
      <c r="B482" s="189">
        <f t="shared" si="13"/>
        <v>171</v>
      </c>
      <c r="C482" s="210">
        <v>3</v>
      </c>
      <c r="D482" s="210">
        <v>109</v>
      </c>
      <c r="E482" s="210">
        <v>27</v>
      </c>
      <c r="F482" s="210">
        <v>32</v>
      </c>
    </row>
    <row r="483" spans="1:6" ht="9" customHeight="1">
      <c r="A483" s="173" t="s">
        <v>11</v>
      </c>
      <c r="B483" s="174">
        <f t="shared" si="13"/>
        <v>142</v>
      </c>
      <c r="C483" s="182">
        <v>9</v>
      </c>
      <c r="D483" s="182">
        <v>80</v>
      </c>
      <c r="E483" s="182">
        <v>26</v>
      </c>
      <c r="F483" s="182">
        <v>27</v>
      </c>
    </row>
    <row r="484" spans="1:6" ht="9" customHeight="1">
      <c r="A484" s="176" t="s">
        <v>12</v>
      </c>
      <c r="B484" s="189">
        <f t="shared" si="13"/>
        <v>546</v>
      </c>
      <c r="C484" s="210">
        <v>4</v>
      </c>
      <c r="D484" s="210">
        <v>421</v>
      </c>
      <c r="E484" s="210">
        <v>55</v>
      </c>
      <c r="F484" s="210">
        <v>66</v>
      </c>
    </row>
    <row r="485" spans="1:6" ht="9" customHeight="1">
      <c r="A485" s="176" t="s">
        <v>13</v>
      </c>
      <c r="B485" s="189">
        <f t="shared" si="13"/>
        <v>150</v>
      </c>
      <c r="C485" s="210">
        <v>1</v>
      </c>
      <c r="D485" s="210">
        <v>99</v>
      </c>
      <c r="E485" s="210">
        <v>17</v>
      </c>
      <c r="F485" s="210">
        <v>33</v>
      </c>
    </row>
    <row r="486" spans="1:6" ht="9" customHeight="1">
      <c r="A486" s="176" t="s">
        <v>14</v>
      </c>
      <c r="B486" s="189">
        <f t="shared" si="13"/>
        <v>403</v>
      </c>
      <c r="C486" s="210">
        <v>7</v>
      </c>
      <c r="D486" s="210">
        <v>285</v>
      </c>
      <c r="E486" s="210">
        <v>46</v>
      </c>
      <c r="F486" s="210">
        <v>65</v>
      </c>
    </row>
    <row r="487" spans="1:6" ht="9" customHeight="1">
      <c r="A487" s="173" t="s">
        <v>15</v>
      </c>
      <c r="B487" s="174">
        <f t="shared" si="13"/>
        <v>580</v>
      </c>
      <c r="C487" s="182">
        <v>5</v>
      </c>
      <c r="D487" s="182">
        <v>424</v>
      </c>
      <c r="E487" s="182">
        <v>64</v>
      </c>
      <c r="F487" s="182">
        <v>87</v>
      </c>
    </row>
    <row r="488" spans="1:6" ht="9" customHeight="1">
      <c r="A488" s="176" t="s">
        <v>16</v>
      </c>
      <c r="B488" s="189">
        <f t="shared" si="13"/>
        <v>7550</v>
      </c>
      <c r="C488" s="210">
        <v>301</v>
      </c>
      <c r="D488" s="210">
        <v>4727</v>
      </c>
      <c r="E488" s="210">
        <v>1283</v>
      </c>
      <c r="F488" s="210">
        <v>1239</v>
      </c>
    </row>
    <row r="489" spans="1:6" ht="9" customHeight="1">
      <c r="A489" s="176" t="s">
        <v>17</v>
      </c>
      <c r="B489" s="189">
        <f t="shared" si="13"/>
        <v>327</v>
      </c>
      <c r="C489" s="210">
        <v>7</v>
      </c>
      <c r="D489" s="210">
        <v>229</v>
      </c>
      <c r="E489" s="210">
        <v>49</v>
      </c>
      <c r="F489" s="210">
        <v>42</v>
      </c>
    </row>
    <row r="490" spans="1:6" ht="9" customHeight="1">
      <c r="A490" s="176" t="s">
        <v>18</v>
      </c>
      <c r="B490" s="189">
        <f t="shared" si="13"/>
        <v>676</v>
      </c>
      <c r="C490" s="210">
        <v>1</v>
      </c>
      <c r="D490" s="210">
        <v>549</v>
      </c>
      <c r="E490" s="210">
        <v>55</v>
      </c>
      <c r="F490" s="210">
        <v>71</v>
      </c>
    </row>
    <row r="491" spans="1:6" ht="9" customHeight="1">
      <c r="A491" s="173" t="s">
        <v>19</v>
      </c>
      <c r="B491" s="174">
        <f t="shared" si="13"/>
        <v>442</v>
      </c>
      <c r="C491" s="182">
        <v>5</v>
      </c>
      <c r="D491" s="182">
        <v>327</v>
      </c>
      <c r="E491" s="182">
        <v>52</v>
      </c>
      <c r="F491" s="182">
        <v>58</v>
      </c>
    </row>
    <row r="492" spans="1:6" ht="9" customHeight="1">
      <c r="A492" s="176" t="s">
        <v>20</v>
      </c>
      <c r="B492" s="189">
        <f t="shared" si="13"/>
        <v>268</v>
      </c>
      <c r="C492" s="210">
        <v>5</v>
      </c>
      <c r="D492" s="210">
        <v>172</v>
      </c>
      <c r="E492" s="210">
        <v>45</v>
      </c>
      <c r="F492" s="210">
        <v>46</v>
      </c>
    </row>
    <row r="493" spans="1:6" ht="9" customHeight="1">
      <c r="A493" s="176" t="s">
        <v>21</v>
      </c>
      <c r="B493" s="189">
        <f t="shared" si="13"/>
        <v>1619</v>
      </c>
      <c r="C493" s="210">
        <v>11</v>
      </c>
      <c r="D493" s="210">
        <v>1104</v>
      </c>
      <c r="E493" s="210">
        <v>176</v>
      </c>
      <c r="F493" s="210">
        <v>328</v>
      </c>
    </row>
    <row r="494" spans="1:6" ht="9" customHeight="1">
      <c r="A494" s="176" t="s">
        <v>22</v>
      </c>
      <c r="B494" s="189">
        <f t="shared" si="13"/>
        <v>562</v>
      </c>
      <c r="C494" s="210">
        <v>2</v>
      </c>
      <c r="D494" s="210">
        <v>407</v>
      </c>
      <c r="E494" s="210">
        <v>84</v>
      </c>
      <c r="F494" s="210">
        <v>69</v>
      </c>
    </row>
    <row r="495" spans="1:6" ht="9" customHeight="1">
      <c r="A495" s="173" t="s">
        <v>23</v>
      </c>
      <c r="B495" s="174">
        <f t="shared" si="13"/>
        <v>616</v>
      </c>
      <c r="C495" s="182">
        <v>5</v>
      </c>
      <c r="D495" s="182">
        <v>445</v>
      </c>
      <c r="E495" s="182">
        <v>73</v>
      </c>
      <c r="F495" s="182">
        <v>93</v>
      </c>
    </row>
    <row r="496" spans="1:6" ht="9" customHeight="1">
      <c r="A496" s="176" t="s">
        <v>24</v>
      </c>
      <c r="B496" s="189">
        <f t="shared" si="13"/>
        <v>344</v>
      </c>
      <c r="C496" s="210">
        <v>13</v>
      </c>
      <c r="D496" s="210">
        <v>240</v>
      </c>
      <c r="E496" s="210">
        <v>53</v>
      </c>
      <c r="F496" s="210">
        <v>38</v>
      </c>
    </row>
    <row r="497" spans="1:6" ht="9" customHeight="1">
      <c r="A497" s="176" t="s">
        <v>25</v>
      </c>
      <c r="B497" s="189">
        <f t="shared" si="13"/>
        <v>211</v>
      </c>
      <c r="C497" s="210">
        <v>2</v>
      </c>
      <c r="D497" s="210">
        <v>134</v>
      </c>
      <c r="E497" s="210">
        <v>40</v>
      </c>
      <c r="F497" s="210">
        <v>35</v>
      </c>
    </row>
    <row r="498" spans="1:6" ht="9" customHeight="1">
      <c r="A498" s="176" t="s">
        <v>26</v>
      </c>
      <c r="B498" s="189">
        <f t="shared" si="13"/>
        <v>1036</v>
      </c>
      <c r="C498" s="210">
        <v>4</v>
      </c>
      <c r="D498" s="210">
        <v>661</v>
      </c>
      <c r="E498" s="210">
        <v>91</v>
      </c>
      <c r="F498" s="210">
        <v>280</v>
      </c>
    </row>
    <row r="499" spans="1:6" ht="9" customHeight="1">
      <c r="A499" s="173" t="s">
        <v>27</v>
      </c>
      <c r="B499" s="174">
        <f t="shared" si="13"/>
        <v>519</v>
      </c>
      <c r="C499" s="182">
        <v>13</v>
      </c>
      <c r="D499" s="182">
        <v>373</v>
      </c>
      <c r="E499" s="182">
        <v>64</v>
      </c>
      <c r="F499" s="182">
        <v>69</v>
      </c>
    </row>
    <row r="500" spans="1:6" ht="9" customHeight="1">
      <c r="A500" s="176" t="s">
        <v>109</v>
      </c>
      <c r="B500" s="189">
        <f t="shared" si="13"/>
        <v>668</v>
      </c>
      <c r="C500" s="210">
        <v>1</v>
      </c>
      <c r="D500" s="210">
        <v>503</v>
      </c>
      <c r="E500" s="210">
        <v>73</v>
      </c>
      <c r="F500" s="210">
        <v>91</v>
      </c>
    </row>
    <row r="501" spans="1:6" ht="9" customHeight="1">
      <c r="A501" s="176" t="s">
        <v>29</v>
      </c>
      <c r="B501" s="189">
        <f t="shared" si="13"/>
        <v>347</v>
      </c>
      <c r="C501" s="210">
        <v>4</v>
      </c>
      <c r="D501" s="210">
        <v>216</v>
      </c>
      <c r="E501" s="210">
        <v>52</v>
      </c>
      <c r="F501" s="210">
        <v>75</v>
      </c>
    </row>
    <row r="502" spans="1:6" ht="9" customHeight="1">
      <c r="A502" s="176" t="s">
        <v>30</v>
      </c>
      <c r="B502" s="189">
        <f t="shared" si="13"/>
        <v>231</v>
      </c>
      <c r="C502" s="210">
        <v>8</v>
      </c>
      <c r="D502" s="210">
        <v>151</v>
      </c>
      <c r="E502" s="210">
        <v>23</v>
      </c>
      <c r="F502" s="210">
        <v>49</v>
      </c>
    </row>
    <row r="503" spans="1:6" ht="9" customHeight="1">
      <c r="A503" s="173" t="s">
        <v>31</v>
      </c>
      <c r="B503" s="174">
        <f t="shared" si="13"/>
        <v>361</v>
      </c>
      <c r="C503" s="182">
        <v>5</v>
      </c>
      <c r="D503" s="182">
        <v>259</v>
      </c>
      <c r="E503" s="182">
        <v>44</v>
      </c>
      <c r="F503" s="182">
        <v>53</v>
      </c>
    </row>
    <row r="504" spans="1:6" ht="9" customHeight="1">
      <c r="A504" s="176" t="s">
        <v>32</v>
      </c>
      <c r="B504" s="189">
        <f t="shared" si="13"/>
        <v>474</v>
      </c>
      <c r="C504" s="210">
        <v>7</v>
      </c>
      <c r="D504" s="210">
        <v>335</v>
      </c>
      <c r="E504" s="210">
        <v>39</v>
      </c>
      <c r="F504" s="210">
        <v>93</v>
      </c>
    </row>
    <row r="505" spans="1:6" ht="9" customHeight="1">
      <c r="A505" s="176" t="s">
        <v>33</v>
      </c>
      <c r="B505" s="189">
        <f t="shared" si="13"/>
        <v>582</v>
      </c>
      <c r="C505" s="210">
        <v>7</v>
      </c>
      <c r="D505" s="210">
        <v>429</v>
      </c>
      <c r="E505" s="210">
        <v>66</v>
      </c>
      <c r="F505" s="210">
        <v>80</v>
      </c>
    </row>
    <row r="506" spans="1:6" ht="9" customHeight="1">
      <c r="A506" s="176" t="s">
        <v>34</v>
      </c>
      <c r="B506" s="189">
        <f t="shared" si="13"/>
        <v>233</v>
      </c>
      <c r="C506" s="210">
        <v>8</v>
      </c>
      <c r="D506" s="210">
        <v>146</v>
      </c>
      <c r="E506" s="210">
        <v>30</v>
      </c>
      <c r="F506" s="210">
        <v>49</v>
      </c>
    </row>
    <row r="507" spans="1:6" ht="9" customHeight="1">
      <c r="A507" s="173" t="s">
        <v>35</v>
      </c>
      <c r="B507" s="174">
        <f t="shared" si="13"/>
        <v>676</v>
      </c>
      <c r="C507" s="182">
        <v>2</v>
      </c>
      <c r="D507" s="182">
        <v>529</v>
      </c>
      <c r="E507" s="182">
        <v>57</v>
      </c>
      <c r="F507" s="182">
        <v>88</v>
      </c>
    </row>
    <row r="508" spans="1:6" ht="9" customHeight="1">
      <c r="A508" s="176" t="s">
        <v>36</v>
      </c>
      <c r="B508" s="189">
        <f t="shared" si="13"/>
        <v>118</v>
      </c>
      <c r="C508" s="210">
        <v>2</v>
      </c>
      <c r="D508" s="210">
        <v>66</v>
      </c>
      <c r="E508" s="210">
        <v>29</v>
      </c>
      <c r="F508" s="210">
        <v>21</v>
      </c>
    </row>
    <row r="509" spans="1:6" ht="9" customHeight="1">
      <c r="A509" s="176" t="s">
        <v>37</v>
      </c>
      <c r="B509" s="189">
        <f t="shared" si="13"/>
        <v>1093</v>
      </c>
      <c r="C509" s="210">
        <v>6</v>
      </c>
      <c r="D509" s="210">
        <v>793</v>
      </c>
      <c r="E509" s="210">
        <v>97</v>
      </c>
      <c r="F509" s="210">
        <v>197</v>
      </c>
    </row>
    <row r="510" spans="1:6" ht="9" customHeight="1">
      <c r="A510" s="176" t="s">
        <v>38</v>
      </c>
      <c r="B510" s="189">
        <f t="shared" si="13"/>
        <v>335</v>
      </c>
      <c r="C510" s="210">
        <v>9</v>
      </c>
      <c r="D510" s="210">
        <v>238</v>
      </c>
      <c r="E510" s="210">
        <v>32</v>
      </c>
      <c r="F510" s="210">
        <v>56</v>
      </c>
    </row>
    <row r="511" spans="1:6" ht="9" customHeight="1">
      <c r="A511" s="173" t="s">
        <v>39</v>
      </c>
      <c r="B511" s="174">
        <f t="shared" si="13"/>
        <v>203</v>
      </c>
      <c r="C511" s="182">
        <v>3</v>
      </c>
      <c r="D511" s="182">
        <v>142</v>
      </c>
      <c r="E511" s="182">
        <v>24</v>
      </c>
      <c r="F511" s="182">
        <v>34</v>
      </c>
    </row>
    <row r="512" spans="1:6" s="168" customFormat="1" ht="9.9499999999999993" customHeight="1">
      <c r="A512" s="176"/>
      <c r="B512" s="189"/>
      <c r="C512" s="210"/>
      <c r="D512" s="210"/>
      <c r="E512" s="210"/>
      <c r="F512" s="210"/>
    </row>
    <row r="513" spans="1:6" ht="9" customHeight="1">
      <c r="A513" s="211">
        <v>2009</v>
      </c>
      <c r="B513" s="212"/>
      <c r="C513" s="176"/>
      <c r="D513" s="176"/>
      <c r="E513" s="176"/>
      <c r="F513" s="213"/>
    </row>
    <row r="514" spans="1:6" ht="9" customHeight="1">
      <c r="A514" s="214" t="s">
        <v>7</v>
      </c>
      <c r="B514" s="215">
        <f>SUM(B516:B547)</f>
        <v>19712</v>
      </c>
      <c r="C514" s="215">
        <f>SUM(C516:C547)</f>
        <v>460</v>
      </c>
      <c r="D514" s="215">
        <f>SUM(D516:D547)</f>
        <v>14783</v>
      </c>
      <c r="E514" s="215">
        <f>SUM(E516:E547)</f>
        <v>2848</v>
      </c>
      <c r="F514" s="215">
        <f>SUM(F516:F547)</f>
        <v>1621</v>
      </c>
    </row>
    <row r="515" spans="1:6" s="162" customFormat="1" ht="3.95" customHeight="1">
      <c r="A515" s="214"/>
      <c r="B515" s="215"/>
      <c r="C515" s="215"/>
      <c r="D515" s="215"/>
      <c r="E515" s="215"/>
      <c r="F515" s="215"/>
    </row>
    <row r="516" spans="1:6" s="162" customFormat="1" ht="9" customHeight="1">
      <c r="A516" s="176" t="s">
        <v>8</v>
      </c>
      <c r="B516" s="189">
        <f t="shared" ref="B516:B547" si="14">SUM(C516:F516)</f>
        <v>166</v>
      </c>
      <c r="C516" s="210">
        <v>2</v>
      </c>
      <c r="D516" s="210">
        <v>126</v>
      </c>
      <c r="E516" s="210">
        <v>25</v>
      </c>
      <c r="F516" s="210">
        <v>13</v>
      </c>
    </row>
    <row r="517" spans="1:6" s="162" customFormat="1" ht="9" customHeight="1">
      <c r="A517" s="176" t="s">
        <v>9</v>
      </c>
      <c r="B517" s="189">
        <f t="shared" si="14"/>
        <v>481</v>
      </c>
      <c r="C517" s="210">
        <v>2</v>
      </c>
      <c r="D517" s="210">
        <v>382</v>
      </c>
      <c r="E517" s="210">
        <v>63</v>
      </c>
      <c r="F517" s="210">
        <v>34</v>
      </c>
    </row>
    <row r="518" spans="1:6" ht="9" customHeight="1">
      <c r="A518" s="176" t="s">
        <v>10</v>
      </c>
      <c r="B518" s="189">
        <f t="shared" si="14"/>
        <v>160</v>
      </c>
      <c r="C518" s="210">
        <v>3</v>
      </c>
      <c r="D518" s="210">
        <v>103</v>
      </c>
      <c r="E518" s="210">
        <v>27</v>
      </c>
      <c r="F518" s="210">
        <v>27</v>
      </c>
    </row>
    <row r="519" spans="1:6" ht="9" customHeight="1">
      <c r="A519" s="173" t="s">
        <v>11</v>
      </c>
      <c r="B519" s="174">
        <f t="shared" si="14"/>
        <v>124</v>
      </c>
      <c r="C519" s="182">
        <v>9</v>
      </c>
      <c r="D519" s="182">
        <v>78</v>
      </c>
      <c r="E519" s="182">
        <v>27</v>
      </c>
      <c r="F519" s="182">
        <v>10</v>
      </c>
    </row>
    <row r="520" spans="1:6" ht="9" customHeight="1">
      <c r="A520" s="176" t="s">
        <v>12</v>
      </c>
      <c r="B520" s="189">
        <f t="shared" si="14"/>
        <v>494</v>
      </c>
      <c r="C520" s="210">
        <v>4</v>
      </c>
      <c r="D520" s="210">
        <v>414</v>
      </c>
      <c r="E520" s="210">
        <v>50</v>
      </c>
      <c r="F520" s="210">
        <v>26</v>
      </c>
    </row>
    <row r="521" spans="1:6" ht="9" customHeight="1">
      <c r="A521" s="176" t="s">
        <v>13</v>
      </c>
      <c r="B521" s="189">
        <f t="shared" si="14"/>
        <v>131</v>
      </c>
      <c r="C521" s="210">
        <v>1</v>
      </c>
      <c r="D521" s="210">
        <v>98</v>
      </c>
      <c r="E521" s="210">
        <v>17</v>
      </c>
      <c r="F521" s="210">
        <v>15</v>
      </c>
    </row>
    <row r="522" spans="1:6" ht="9" customHeight="1">
      <c r="A522" s="176" t="s">
        <v>14</v>
      </c>
      <c r="B522" s="189">
        <f t="shared" si="14"/>
        <v>367</v>
      </c>
      <c r="C522" s="210">
        <v>7</v>
      </c>
      <c r="D522" s="210">
        <v>283</v>
      </c>
      <c r="E522" s="210">
        <v>43</v>
      </c>
      <c r="F522" s="210">
        <v>34</v>
      </c>
    </row>
    <row r="523" spans="1:6" ht="9" customHeight="1">
      <c r="A523" s="173" t="s">
        <v>15</v>
      </c>
      <c r="B523" s="174">
        <f t="shared" si="14"/>
        <v>522</v>
      </c>
      <c r="C523" s="182">
        <v>5</v>
      </c>
      <c r="D523" s="182">
        <v>415</v>
      </c>
      <c r="E523" s="182">
        <v>60</v>
      </c>
      <c r="F523" s="182">
        <v>42</v>
      </c>
    </row>
    <row r="524" spans="1:6" ht="9" customHeight="1">
      <c r="A524" s="176" t="s">
        <v>16</v>
      </c>
      <c r="B524" s="189">
        <f t="shared" si="14"/>
        <v>5450</v>
      </c>
      <c r="C524" s="210">
        <v>272</v>
      </c>
      <c r="D524" s="210">
        <v>3382</v>
      </c>
      <c r="E524" s="210">
        <v>1188</v>
      </c>
      <c r="F524" s="210">
        <v>608</v>
      </c>
    </row>
    <row r="525" spans="1:6" ht="9" customHeight="1">
      <c r="A525" s="176" t="s">
        <v>17</v>
      </c>
      <c r="B525" s="189">
        <f t="shared" si="14"/>
        <v>294</v>
      </c>
      <c r="C525" s="210">
        <v>7</v>
      </c>
      <c r="D525" s="210">
        <v>219</v>
      </c>
      <c r="E525" s="210">
        <v>47</v>
      </c>
      <c r="F525" s="210">
        <v>21</v>
      </c>
    </row>
    <row r="526" spans="1:6" ht="9" customHeight="1">
      <c r="A526" s="176" t="s">
        <v>18</v>
      </c>
      <c r="B526" s="189">
        <f t="shared" si="14"/>
        <v>619</v>
      </c>
      <c r="C526" s="210">
        <v>1</v>
      </c>
      <c r="D526" s="210">
        <v>545</v>
      </c>
      <c r="E526" s="210">
        <v>50</v>
      </c>
      <c r="F526" s="210">
        <v>23</v>
      </c>
    </row>
    <row r="527" spans="1:6" ht="9" customHeight="1">
      <c r="A527" s="173" t="s">
        <v>19</v>
      </c>
      <c r="B527" s="174">
        <f t="shared" si="14"/>
        <v>394</v>
      </c>
      <c r="C527" s="182">
        <v>5</v>
      </c>
      <c r="D527" s="182">
        <v>314</v>
      </c>
      <c r="E527" s="182">
        <v>51</v>
      </c>
      <c r="F527" s="182">
        <v>24</v>
      </c>
    </row>
    <row r="528" spans="1:6" ht="9" customHeight="1">
      <c r="A528" s="176" t="s">
        <v>20</v>
      </c>
      <c r="B528" s="189">
        <f t="shared" si="14"/>
        <v>249</v>
      </c>
      <c r="C528" s="210">
        <v>5</v>
      </c>
      <c r="D528" s="210">
        <v>182</v>
      </c>
      <c r="E528" s="210">
        <v>48</v>
      </c>
      <c r="F528" s="210">
        <v>14</v>
      </c>
    </row>
    <row r="529" spans="1:6" ht="9" customHeight="1">
      <c r="A529" s="176" t="s">
        <v>21</v>
      </c>
      <c r="B529" s="189">
        <f t="shared" si="14"/>
        <v>1386</v>
      </c>
      <c r="C529" s="210">
        <v>11</v>
      </c>
      <c r="D529" s="210">
        <v>1081</v>
      </c>
      <c r="E529" s="210">
        <v>175</v>
      </c>
      <c r="F529" s="210">
        <v>119</v>
      </c>
    </row>
    <row r="530" spans="1:6" ht="9" customHeight="1">
      <c r="A530" s="176" t="s">
        <v>22</v>
      </c>
      <c r="B530" s="189">
        <f t="shared" si="14"/>
        <v>1847</v>
      </c>
      <c r="C530" s="210">
        <v>27</v>
      </c>
      <c r="D530" s="210">
        <v>1606</v>
      </c>
      <c r="E530" s="210">
        <v>120</v>
      </c>
      <c r="F530" s="210">
        <v>94</v>
      </c>
    </row>
    <row r="531" spans="1:6" ht="9" customHeight="1">
      <c r="A531" s="173" t="s">
        <v>23</v>
      </c>
      <c r="B531" s="174">
        <f t="shared" si="14"/>
        <v>557</v>
      </c>
      <c r="C531" s="182">
        <v>5</v>
      </c>
      <c r="D531" s="182">
        <v>436</v>
      </c>
      <c r="E531" s="182">
        <v>72</v>
      </c>
      <c r="F531" s="182">
        <v>44</v>
      </c>
    </row>
    <row r="532" spans="1:6" ht="9" customHeight="1">
      <c r="A532" s="176" t="s">
        <v>24</v>
      </c>
      <c r="B532" s="189">
        <f t="shared" si="14"/>
        <v>319</v>
      </c>
      <c r="C532" s="210">
        <v>13</v>
      </c>
      <c r="D532" s="210">
        <v>232</v>
      </c>
      <c r="E532" s="210">
        <v>51</v>
      </c>
      <c r="F532" s="210">
        <v>23</v>
      </c>
    </row>
    <row r="533" spans="1:6" ht="9" customHeight="1">
      <c r="A533" s="176" t="s">
        <v>25</v>
      </c>
      <c r="B533" s="189">
        <f t="shared" si="14"/>
        <v>177</v>
      </c>
      <c r="C533" s="210">
        <v>2</v>
      </c>
      <c r="D533" s="210">
        <v>131</v>
      </c>
      <c r="E533" s="210">
        <v>39</v>
      </c>
      <c r="F533" s="210">
        <v>5</v>
      </c>
    </row>
    <row r="534" spans="1:6" ht="9" customHeight="1">
      <c r="A534" s="176" t="s">
        <v>26</v>
      </c>
      <c r="B534" s="189">
        <f t="shared" si="14"/>
        <v>788</v>
      </c>
      <c r="C534" s="210">
        <v>4</v>
      </c>
      <c r="D534" s="210">
        <v>639</v>
      </c>
      <c r="E534" s="210">
        <v>91</v>
      </c>
      <c r="F534" s="210">
        <v>54</v>
      </c>
    </row>
    <row r="535" spans="1:6" ht="9" customHeight="1">
      <c r="A535" s="173" t="s">
        <v>27</v>
      </c>
      <c r="B535" s="174">
        <f t="shared" si="14"/>
        <v>488</v>
      </c>
      <c r="C535" s="182">
        <v>13</v>
      </c>
      <c r="D535" s="182">
        <v>373</v>
      </c>
      <c r="E535" s="182">
        <v>64</v>
      </c>
      <c r="F535" s="182">
        <v>38</v>
      </c>
    </row>
    <row r="536" spans="1:6" ht="9" customHeight="1">
      <c r="A536" s="176" t="s">
        <v>109</v>
      </c>
      <c r="B536" s="189">
        <f t="shared" si="14"/>
        <v>589</v>
      </c>
      <c r="C536" s="210">
        <v>1</v>
      </c>
      <c r="D536" s="210">
        <v>488</v>
      </c>
      <c r="E536" s="210">
        <v>66</v>
      </c>
      <c r="F536" s="210">
        <v>34</v>
      </c>
    </row>
    <row r="537" spans="1:6" ht="9" customHeight="1">
      <c r="A537" s="176" t="s">
        <v>29</v>
      </c>
      <c r="B537" s="189">
        <f t="shared" si="14"/>
        <v>290</v>
      </c>
      <c r="C537" s="210">
        <v>4</v>
      </c>
      <c r="D537" s="210">
        <v>209</v>
      </c>
      <c r="E537" s="210">
        <v>49</v>
      </c>
      <c r="F537" s="210">
        <v>28</v>
      </c>
    </row>
    <row r="538" spans="1:6" ht="9" customHeight="1">
      <c r="A538" s="176" t="s">
        <v>30</v>
      </c>
      <c r="B538" s="189">
        <f t="shared" si="14"/>
        <v>205</v>
      </c>
      <c r="C538" s="210">
        <v>8</v>
      </c>
      <c r="D538" s="210">
        <v>143</v>
      </c>
      <c r="E538" s="210">
        <v>22</v>
      </c>
      <c r="F538" s="210">
        <v>32</v>
      </c>
    </row>
    <row r="539" spans="1:6" ht="9" customHeight="1">
      <c r="A539" s="173" t="s">
        <v>31</v>
      </c>
      <c r="B539" s="174">
        <f t="shared" si="14"/>
        <v>299</v>
      </c>
      <c r="C539" s="182">
        <v>5</v>
      </c>
      <c r="D539" s="182">
        <v>245</v>
      </c>
      <c r="E539" s="182">
        <v>42</v>
      </c>
      <c r="F539" s="182">
        <v>7</v>
      </c>
    </row>
    <row r="540" spans="1:6" ht="9" customHeight="1">
      <c r="A540" s="176" t="s">
        <v>32</v>
      </c>
      <c r="B540" s="189">
        <f t="shared" si="14"/>
        <v>420</v>
      </c>
      <c r="C540" s="210">
        <v>7</v>
      </c>
      <c r="D540" s="210">
        <v>331</v>
      </c>
      <c r="E540" s="210">
        <v>36</v>
      </c>
      <c r="F540" s="210">
        <v>46</v>
      </c>
    </row>
    <row r="541" spans="1:6" ht="9" customHeight="1">
      <c r="A541" s="176" t="s">
        <v>33</v>
      </c>
      <c r="B541" s="189">
        <f t="shared" si="14"/>
        <v>538</v>
      </c>
      <c r="C541" s="210">
        <v>7</v>
      </c>
      <c r="D541" s="210">
        <v>419</v>
      </c>
      <c r="E541" s="210">
        <v>66</v>
      </c>
      <c r="F541" s="210">
        <v>46</v>
      </c>
    </row>
    <row r="542" spans="1:6" ht="9" customHeight="1">
      <c r="A542" s="176" t="s">
        <v>34</v>
      </c>
      <c r="B542" s="189">
        <f t="shared" si="14"/>
        <v>185</v>
      </c>
      <c r="C542" s="210">
        <v>9</v>
      </c>
      <c r="D542" s="210">
        <v>141</v>
      </c>
      <c r="E542" s="210">
        <v>29</v>
      </c>
      <c r="F542" s="210">
        <v>6</v>
      </c>
    </row>
    <row r="543" spans="1:6" ht="9" customHeight="1">
      <c r="A543" s="173" t="s">
        <v>35</v>
      </c>
      <c r="B543" s="174">
        <f t="shared" si="14"/>
        <v>599</v>
      </c>
      <c r="C543" s="182">
        <v>2</v>
      </c>
      <c r="D543" s="182">
        <v>519</v>
      </c>
      <c r="E543" s="182">
        <v>55</v>
      </c>
      <c r="F543" s="182">
        <v>23</v>
      </c>
    </row>
    <row r="544" spans="1:6" ht="9" customHeight="1">
      <c r="A544" s="176" t="s">
        <v>36</v>
      </c>
      <c r="B544" s="189">
        <f t="shared" si="14"/>
        <v>105</v>
      </c>
      <c r="C544" s="210">
        <v>2</v>
      </c>
      <c r="D544" s="210">
        <v>64</v>
      </c>
      <c r="E544" s="210">
        <v>30</v>
      </c>
      <c r="F544" s="210">
        <v>9</v>
      </c>
    </row>
    <row r="545" spans="1:6" ht="9" customHeight="1">
      <c r="A545" s="176" t="s">
        <v>37</v>
      </c>
      <c r="B545" s="189">
        <f t="shared" si="14"/>
        <v>983</v>
      </c>
      <c r="C545" s="210">
        <v>5</v>
      </c>
      <c r="D545" s="210">
        <v>814</v>
      </c>
      <c r="E545" s="210">
        <v>91</v>
      </c>
      <c r="F545" s="210">
        <v>73</v>
      </c>
    </row>
    <row r="546" spans="1:6" ht="9" customHeight="1">
      <c r="A546" s="176" t="s">
        <v>38</v>
      </c>
      <c r="B546" s="189">
        <f t="shared" si="14"/>
        <v>304</v>
      </c>
      <c r="C546" s="210">
        <v>9</v>
      </c>
      <c r="D546" s="210">
        <v>238</v>
      </c>
      <c r="E546" s="210">
        <v>30</v>
      </c>
      <c r="F546" s="210">
        <v>27</v>
      </c>
    </row>
    <row r="547" spans="1:6" ht="9" customHeight="1">
      <c r="A547" s="173" t="s">
        <v>39</v>
      </c>
      <c r="B547" s="174">
        <f t="shared" si="14"/>
        <v>182</v>
      </c>
      <c r="C547" s="182">
        <v>3</v>
      </c>
      <c r="D547" s="182">
        <v>133</v>
      </c>
      <c r="E547" s="182">
        <v>24</v>
      </c>
      <c r="F547" s="182">
        <v>22</v>
      </c>
    </row>
    <row r="548" spans="1:6" s="168" customFormat="1" ht="9.9499999999999993" customHeight="1">
      <c r="A548" s="176"/>
      <c r="B548" s="189"/>
      <c r="C548" s="210"/>
      <c r="D548" s="210"/>
      <c r="E548" s="210"/>
      <c r="F548" s="210"/>
    </row>
    <row r="549" spans="1:6" ht="9" customHeight="1">
      <c r="A549" s="211">
        <v>2010</v>
      </c>
      <c r="B549" s="212"/>
      <c r="C549" s="176"/>
      <c r="D549" s="176"/>
      <c r="E549" s="176"/>
      <c r="F549" s="213"/>
    </row>
    <row r="550" spans="1:6" ht="9" customHeight="1">
      <c r="A550" s="214" t="s">
        <v>7</v>
      </c>
      <c r="B550" s="215">
        <f>SUM(B552:B583)</f>
        <v>19527</v>
      </c>
      <c r="C550" s="215">
        <f>SUM(C552:C583)</f>
        <v>449</v>
      </c>
      <c r="D550" s="215">
        <f>SUM(D552:D583)</f>
        <v>15075</v>
      </c>
      <c r="E550" s="215">
        <f>SUM(E552:E583)</f>
        <v>2913</v>
      </c>
      <c r="F550" s="215">
        <f>SUM(F552:F583)</f>
        <v>1090</v>
      </c>
    </row>
    <row r="551" spans="1:6" s="162" customFormat="1" ht="3.95" customHeight="1">
      <c r="A551" s="214"/>
      <c r="B551" s="215"/>
      <c r="C551" s="215"/>
      <c r="D551" s="215"/>
      <c r="E551" s="215"/>
      <c r="F551" s="215"/>
    </row>
    <row r="552" spans="1:6" s="162" customFormat="1" ht="9" customHeight="1">
      <c r="A552" s="176" t="s">
        <v>8</v>
      </c>
      <c r="B552" s="189">
        <f t="shared" ref="B552:B583" si="15">SUM(C552:F552)</f>
        <v>165</v>
      </c>
      <c r="C552" s="210">
        <v>2</v>
      </c>
      <c r="D552" s="210">
        <v>127</v>
      </c>
      <c r="E552" s="210">
        <v>25</v>
      </c>
      <c r="F552" s="210">
        <v>11</v>
      </c>
    </row>
    <row r="553" spans="1:6" s="162" customFormat="1" ht="9" customHeight="1">
      <c r="A553" s="176" t="s">
        <v>9</v>
      </c>
      <c r="B553" s="189">
        <f t="shared" si="15"/>
        <v>473</v>
      </c>
      <c r="C553" s="210">
        <v>2</v>
      </c>
      <c r="D553" s="210">
        <v>399</v>
      </c>
      <c r="E553" s="210">
        <v>60</v>
      </c>
      <c r="F553" s="210">
        <v>12</v>
      </c>
    </row>
    <row r="554" spans="1:6" ht="9" customHeight="1">
      <c r="A554" s="176" t="s">
        <v>10</v>
      </c>
      <c r="B554" s="189">
        <f t="shared" si="15"/>
        <v>158</v>
      </c>
      <c r="C554" s="210">
        <v>3</v>
      </c>
      <c r="D554" s="210">
        <v>120</v>
      </c>
      <c r="E554" s="210">
        <v>26</v>
      </c>
      <c r="F554" s="210">
        <v>9</v>
      </c>
    </row>
    <row r="555" spans="1:6" ht="9" customHeight="1">
      <c r="A555" s="173" t="s">
        <v>11</v>
      </c>
      <c r="B555" s="174">
        <f t="shared" si="15"/>
        <v>121</v>
      </c>
      <c r="C555" s="182">
        <v>9</v>
      </c>
      <c r="D555" s="182">
        <v>79</v>
      </c>
      <c r="E555" s="182">
        <v>25</v>
      </c>
      <c r="F555" s="182">
        <v>8</v>
      </c>
    </row>
    <row r="556" spans="1:6" ht="9" customHeight="1">
      <c r="A556" s="176" t="s">
        <v>12</v>
      </c>
      <c r="B556" s="189">
        <f t="shared" si="15"/>
        <v>482</v>
      </c>
      <c r="C556" s="210">
        <v>4</v>
      </c>
      <c r="D556" s="210">
        <v>406</v>
      </c>
      <c r="E556" s="210">
        <v>46</v>
      </c>
      <c r="F556" s="210">
        <v>26</v>
      </c>
    </row>
    <row r="557" spans="1:6" ht="9" customHeight="1">
      <c r="A557" s="176" t="s">
        <v>13</v>
      </c>
      <c r="B557" s="189">
        <f t="shared" si="15"/>
        <v>139</v>
      </c>
      <c r="C557" s="210">
        <v>1</v>
      </c>
      <c r="D557" s="210">
        <v>105</v>
      </c>
      <c r="E557" s="210">
        <v>17</v>
      </c>
      <c r="F557" s="210">
        <v>16</v>
      </c>
    </row>
    <row r="558" spans="1:6" ht="9" customHeight="1">
      <c r="A558" s="176" t="s">
        <v>14</v>
      </c>
      <c r="B558" s="189">
        <f t="shared" si="15"/>
        <v>360</v>
      </c>
      <c r="C558" s="210">
        <v>7</v>
      </c>
      <c r="D558" s="210">
        <v>283</v>
      </c>
      <c r="E558" s="210">
        <v>40</v>
      </c>
      <c r="F558" s="210">
        <v>30</v>
      </c>
    </row>
    <row r="559" spans="1:6" ht="9" customHeight="1">
      <c r="A559" s="173" t="s">
        <v>15</v>
      </c>
      <c r="B559" s="174">
        <f t="shared" si="15"/>
        <v>515</v>
      </c>
      <c r="C559" s="182">
        <v>4</v>
      </c>
      <c r="D559" s="182">
        <v>414</v>
      </c>
      <c r="E559" s="182">
        <v>58</v>
      </c>
      <c r="F559" s="182">
        <v>39</v>
      </c>
    </row>
    <row r="560" spans="1:6" ht="9" customHeight="1">
      <c r="A560" s="176" t="s">
        <v>16</v>
      </c>
      <c r="B560" s="189">
        <f t="shared" si="15"/>
        <v>5416</v>
      </c>
      <c r="C560" s="210">
        <v>267</v>
      </c>
      <c r="D560" s="210">
        <v>3511</v>
      </c>
      <c r="E560" s="210">
        <v>1304</v>
      </c>
      <c r="F560" s="210">
        <v>334</v>
      </c>
    </row>
    <row r="561" spans="1:6" ht="9" customHeight="1">
      <c r="A561" s="176" t="s">
        <v>17</v>
      </c>
      <c r="B561" s="189">
        <f t="shared" si="15"/>
        <v>294</v>
      </c>
      <c r="C561" s="210">
        <v>7</v>
      </c>
      <c r="D561" s="210">
        <v>220</v>
      </c>
      <c r="E561" s="210">
        <v>45</v>
      </c>
      <c r="F561" s="210">
        <v>22</v>
      </c>
    </row>
    <row r="562" spans="1:6" ht="9" customHeight="1">
      <c r="A562" s="176" t="s">
        <v>18</v>
      </c>
      <c r="B562" s="189">
        <f t="shared" si="15"/>
        <v>614</v>
      </c>
      <c r="C562" s="210">
        <v>1</v>
      </c>
      <c r="D562" s="210">
        <v>544</v>
      </c>
      <c r="E562" s="210">
        <v>46</v>
      </c>
      <c r="F562" s="210">
        <v>23</v>
      </c>
    </row>
    <row r="563" spans="1:6" ht="9" customHeight="1">
      <c r="A563" s="173" t="s">
        <v>19</v>
      </c>
      <c r="B563" s="174">
        <f t="shared" si="15"/>
        <v>384</v>
      </c>
      <c r="C563" s="182">
        <v>5</v>
      </c>
      <c r="D563" s="182">
        <v>310</v>
      </c>
      <c r="E563" s="182">
        <v>47</v>
      </c>
      <c r="F563" s="182">
        <v>22</v>
      </c>
    </row>
    <row r="564" spans="1:6" ht="9" customHeight="1">
      <c r="A564" s="176" t="s">
        <v>20</v>
      </c>
      <c r="B564" s="189">
        <f t="shared" si="15"/>
        <v>242</v>
      </c>
      <c r="C564" s="210">
        <v>5</v>
      </c>
      <c r="D564" s="210">
        <v>180</v>
      </c>
      <c r="E564" s="210">
        <v>45</v>
      </c>
      <c r="F564" s="210">
        <v>12</v>
      </c>
    </row>
    <row r="565" spans="1:6" ht="9" customHeight="1">
      <c r="A565" s="176" t="s">
        <v>21</v>
      </c>
      <c r="B565" s="189">
        <f t="shared" si="15"/>
        <v>1344</v>
      </c>
      <c r="C565" s="210">
        <v>10</v>
      </c>
      <c r="D565" s="210">
        <v>1102</v>
      </c>
      <c r="E565" s="210">
        <v>176</v>
      </c>
      <c r="F565" s="210">
        <v>56</v>
      </c>
    </row>
    <row r="566" spans="1:6" ht="9" customHeight="1">
      <c r="A566" s="176" t="s">
        <v>22</v>
      </c>
      <c r="B566" s="189">
        <f t="shared" si="15"/>
        <v>1872</v>
      </c>
      <c r="C566" s="210">
        <v>26</v>
      </c>
      <c r="D566" s="210">
        <v>1661</v>
      </c>
      <c r="E566" s="210">
        <v>121</v>
      </c>
      <c r="F566" s="210">
        <v>64</v>
      </c>
    </row>
    <row r="567" spans="1:6" ht="9" customHeight="1">
      <c r="A567" s="173" t="s">
        <v>23</v>
      </c>
      <c r="B567" s="174">
        <f t="shared" si="15"/>
        <v>559</v>
      </c>
      <c r="C567" s="182">
        <v>5</v>
      </c>
      <c r="D567" s="182">
        <v>441</v>
      </c>
      <c r="E567" s="182">
        <v>72</v>
      </c>
      <c r="F567" s="182">
        <v>41</v>
      </c>
    </row>
    <row r="568" spans="1:6" ht="9" customHeight="1">
      <c r="A568" s="176" t="s">
        <v>24</v>
      </c>
      <c r="B568" s="189">
        <f t="shared" si="15"/>
        <v>310</v>
      </c>
      <c r="C568" s="210">
        <v>13</v>
      </c>
      <c r="D568" s="210">
        <v>230</v>
      </c>
      <c r="E568" s="210">
        <v>52</v>
      </c>
      <c r="F568" s="210">
        <v>15</v>
      </c>
    </row>
    <row r="569" spans="1:6" ht="9" customHeight="1">
      <c r="A569" s="176" t="s">
        <v>25</v>
      </c>
      <c r="B569" s="189">
        <f t="shared" si="15"/>
        <v>177</v>
      </c>
      <c r="C569" s="210">
        <v>2</v>
      </c>
      <c r="D569" s="210">
        <v>133</v>
      </c>
      <c r="E569" s="210">
        <v>39</v>
      </c>
      <c r="F569" s="210">
        <v>3</v>
      </c>
    </row>
    <row r="570" spans="1:6" ht="9" customHeight="1">
      <c r="A570" s="176" t="s">
        <v>26</v>
      </c>
      <c r="B570" s="189">
        <f t="shared" si="15"/>
        <v>770</v>
      </c>
      <c r="C570" s="210">
        <v>4</v>
      </c>
      <c r="D570" s="210">
        <v>655</v>
      </c>
      <c r="E570" s="210">
        <v>79</v>
      </c>
      <c r="F570" s="210">
        <v>32</v>
      </c>
    </row>
    <row r="571" spans="1:6" ht="9" customHeight="1">
      <c r="A571" s="173" t="s">
        <v>27</v>
      </c>
      <c r="B571" s="174">
        <f t="shared" si="15"/>
        <v>481</v>
      </c>
      <c r="C571" s="182">
        <v>10</v>
      </c>
      <c r="D571" s="182">
        <v>374</v>
      </c>
      <c r="E571" s="182">
        <v>64</v>
      </c>
      <c r="F571" s="182">
        <v>33</v>
      </c>
    </row>
    <row r="572" spans="1:6" ht="9" customHeight="1">
      <c r="A572" s="176" t="s">
        <v>109</v>
      </c>
      <c r="B572" s="189">
        <f t="shared" si="15"/>
        <v>575</v>
      </c>
      <c r="C572" s="210">
        <v>1</v>
      </c>
      <c r="D572" s="210">
        <v>479</v>
      </c>
      <c r="E572" s="210">
        <v>63</v>
      </c>
      <c r="F572" s="210">
        <v>32</v>
      </c>
    </row>
    <row r="573" spans="1:6" ht="9" customHeight="1">
      <c r="A573" s="176" t="s">
        <v>29</v>
      </c>
      <c r="B573" s="189">
        <f t="shared" si="15"/>
        <v>278</v>
      </c>
      <c r="C573" s="210">
        <v>4</v>
      </c>
      <c r="D573" s="210">
        <v>217</v>
      </c>
      <c r="E573" s="210">
        <v>44</v>
      </c>
      <c r="F573" s="210">
        <v>13</v>
      </c>
    </row>
    <row r="574" spans="1:6" ht="9" customHeight="1">
      <c r="A574" s="176" t="s">
        <v>30</v>
      </c>
      <c r="B574" s="189">
        <f t="shared" si="15"/>
        <v>206</v>
      </c>
      <c r="C574" s="210">
        <v>8</v>
      </c>
      <c r="D574" s="210">
        <v>157</v>
      </c>
      <c r="E574" s="210">
        <v>19</v>
      </c>
      <c r="F574" s="210">
        <v>22</v>
      </c>
    </row>
    <row r="575" spans="1:6" ht="9" customHeight="1">
      <c r="A575" s="173" t="s">
        <v>31</v>
      </c>
      <c r="B575" s="174">
        <f t="shared" si="15"/>
        <v>298</v>
      </c>
      <c r="C575" s="182">
        <v>5</v>
      </c>
      <c r="D575" s="182">
        <v>245</v>
      </c>
      <c r="E575" s="182">
        <v>43</v>
      </c>
      <c r="F575" s="182">
        <v>5</v>
      </c>
    </row>
    <row r="576" spans="1:6" ht="9" customHeight="1">
      <c r="A576" s="176" t="s">
        <v>32</v>
      </c>
      <c r="B576" s="189">
        <f t="shared" si="15"/>
        <v>425</v>
      </c>
      <c r="C576" s="210">
        <v>7</v>
      </c>
      <c r="D576" s="210">
        <v>337</v>
      </c>
      <c r="E576" s="210">
        <v>38</v>
      </c>
      <c r="F576" s="210">
        <v>43</v>
      </c>
    </row>
    <row r="577" spans="1:6" ht="9" customHeight="1">
      <c r="A577" s="176" t="s">
        <v>33</v>
      </c>
      <c r="B577" s="189">
        <f t="shared" si="15"/>
        <v>530</v>
      </c>
      <c r="C577" s="210">
        <v>7</v>
      </c>
      <c r="D577" s="210">
        <v>421</v>
      </c>
      <c r="E577" s="210">
        <v>66</v>
      </c>
      <c r="F577" s="210">
        <v>36</v>
      </c>
    </row>
    <row r="578" spans="1:6" ht="9" customHeight="1">
      <c r="A578" s="176" t="s">
        <v>34</v>
      </c>
      <c r="B578" s="189">
        <f t="shared" si="15"/>
        <v>185</v>
      </c>
      <c r="C578" s="210">
        <v>9</v>
      </c>
      <c r="D578" s="210">
        <v>142</v>
      </c>
      <c r="E578" s="210">
        <v>29</v>
      </c>
      <c r="F578" s="210">
        <v>5</v>
      </c>
    </row>
    <row r="579" spans="1:6" ht="9" customHeight="1">
      <c r="A579" s="173" t="s">
        <v>35</v>
      </c>
      <c r="B579" s="174">
        <f t="shared" si="15"/>
        <v>588</v>
      </c>
      <c r="C579" s="182">
        <v>2</v>
      </c>
      <c r="D579" s="182">
        <v>508</v>
      </c>
      <c r="E579" s="182">
        <v>57</v>
      </c>
      <c r="F579" s="182">
        <v>21</v>
      </c>
    </row>
    <row r="580" spans="1:6" ht="9" customHeight="1">
      <c r="A580" s="176" t="s">
        <v>36</v>
      </c>
      <c r="B580" s="189">
        <f t="shared" si="15"/>
        <v>101</v>
      </c>
      <c r="C580" s="210">
        <v>2</v>
      </c>
      <c r="D580" s="210">
        <v>64</v>
      </c>
      <c r="E580" s="210">
        <v>26</v>
      </c>
      <c r="F580" s="210">
        <v>9</v>
      </c>
    </row>
    <row r="581" spans="1:6" ht="9" customHeight="1">
      <c r="A581" s="176" t="s">
        <v>37</v>
      </c>
      <c r="B581" s="189">
        <f t="shared" si="15"/>
        <v>980</v>
      </c>
      <c r="C581" s="210">
        <v>5</v>
      </c>
      <c r="D581" s="210">
        <v>834</v>
      </c>
      <c r="E581" s="210">
        <v>90</v>
      </c>
      <c r="F581" s="210">
        <v>51</v>
      </c>
    </row>
    <row r="582" spans="1:6" ht="9" customHeight="1">
      <c r="A582" s="176" t="s">
        <v>38</v>
      </c>
      <c r="B582" s="189">
        <f t="shared" si="15"/>
        <v>304</v>
      </c>
      <c r="C582" s="210">
        <v>9</v>
      </c>
      <c r="D582" s="210">
        <v>244</v>
      </c>
      <c r="E582" s="210">
        <v>27</v>
      </c>
      <c r="F582" s="210">
        <v>24</v>
      </c>
    </row>
    <row r="583" spans="1:6" ht="9" customHeight="1">
      <c r="A583" s="173" t="s">
        <v>39</v>
      </c>
      <c r="B583" s="174">
        <f t="shared" si="15"/>
        <v>181</v>
      </c>
      <c r="C583" s="182">
        <v>3</v>
      </c>
      <c r="D583" s="182">
        <v>133</v>
      </c>
      <c r="E583" s="182">
        <v>24</v>
      </c>
      <c r="F583" s="182">
        <v>21</v>
      </c>
    </row>
    <row r="584" spans="1:6" ht="9" customHeight="1">
      <c r="A584" s="214"/>
      <c r="B584" s="215"/>
      <c r="C584" s="215"/>
      <c r="D584" s="215"/>
      <c r="E584" s="215"/>
      <c r="F584" s="215"/>
    </row>
    <row r="585" spans="1:6" ht="9" customHeight="1">
      <c r="A585" s="211">
        <v>2011</v>
      </c>
      <c r="B585" s="212"/>
      <c r="C585" s="176"/>
      <c r="D585" s="176"/>
      <c r="E585" s="176"/>
      <c r="F585" s="213"/>
    </row>
    <row r="586" spans="1:6" ht="9" customHeight="1">
      <c r="A586" s="214" t="s">
        <v>7</v>
      </c>
      <c r="B586" s="215">
        <f>SUM(B588:B619)</f>
        <v>19070</v>
      </c>
      <c r="C586" s="215">
        <f>SUM(C588:C619)</f>
        <v>447</v>
      </c>
      <c r="D586" s="215">
        <f>SUM(D588:D619)</f>
        <v>14861</v>
      </c>
      <c r="E586" s="215">
        <f>SUM(E588:E619)</f>
        <v>2697</v>
      </c>
      <c r="F586" s="215">
        <f>SUM(F588:F619)</f>
        <v>1065</v>
      </c>
    </row>
    <row r="587" spans="1:6" ht="3.95" customHeight="1">
      <c r="A587" s="214"/>
      <c r="B587" s="215"/>
      <c r="C587" s="215"/>
      <c r="D587" s="215"/>
      <c r="E587" s="215"/>
      <c r="F587" s="215"/>
    </row>
    <row r="588" spans="1:6" ht="9" customHeight="1">
      <c r="A588" s="176" t="s">
        <v>8</v>
      </c>
      <c r="B588" s="189">
        <f t="shared" ref="B588:B619" si="16">SUM(C588:F588)</f>
        <v>161</v>
      </c>
      <c r="C588" s="210">
        <v>2</v>
      </c>
      <c r="D588" s="210">
        <v>128</v>
      </c>
      <c r="E588" s="210">
        <v>20</v>
      </c>
      <c r="F588" s="210">
        <v>11</v>
      </c>
    </row>
    <row r="589" spans="1:6" ht="9" customHeight="1">
      <c r="A589" s="176" t="s">
        <v>9</v>
      </c>
      <c r="B589" s="189">
        <f t="shared" si="16"/>
        <v>467</v>
      </c>
      <c r="C589" s="210">
        <v>2</v>
      </c>
      <c r="D589" s="210">
        <v>398</v>
      </c>
      <c r="E589" s="210">
        <v>55</v>
      </c>
      <c r="F589" s="210">
        <v>12</v>
      </c>
    </row>
    <row r="590" spans="1:6" ht="9" customHeight="1">
      <c r="A590" s="176" t="s">
        <v>10</v>
      </c>
      <c r="B590" s="189">
        <f t="shared" si="16"/>
        <v>155</v>
      </c>
      <c r="C590" s="210">
        <v>3</v>
      </c>
      <c r="D590" s="210">
        <v>118</v>
      </c>
      <c r="E590" s="210">
        <v>25</v>
      </c>
      <c r="F590" s="210">
        <v>9</v>
      </c>
    </row>
    <row r="591" spans="1:6" ht="9" customHeight="1">
      <c r="A591" s="173" t="s">
        <v>11</v>
      </c>
      <c r="B591" s="174">
        <f t="shared" si="16"/>
        <v>121</v>
      </c>
      <c r="C591" s="182">
        <v>9</v>
      </c>
      <c r="D591" s="182">
        <v>79</v>
      </c>
      <c r="E591" s="182">
        <v>25</v>
      </c>
      <c r="F591" s="182">
        <v>8</v>
      </c>
    </row>
    <row r="592" spans="1:6" ht="9" customHeight="1">
      <c r="A592" s="176" t="s">
        <v>12</v>
      </c>
      <c r="B592" s="189">
        <f t="shared" si="16"/>
        <v>466</v>
      </c>
      <c r="C592" s="210">
        <v>4</v>
      </c>
      <c r="D592" s="210">
        <v>402</v>
      </c>
      <c r="E592" s="210">
        <v>35</v>
      </c>
      <c r="F592" s="210">
        <v>25</v>
      </c>
    </row>
    <row r="593" spans="1:6" ht="9" customHeight="1">
      <c r="A593" s="176" t="s">
        <v>13</v>
      </c>
      <c r="B593" s="189">
        <f t="shared" si="16"/>
        <v>135</v>
      </c>
      <c r="C593" s="210">
        <v>1</v>
      </c>
      <c r="D593" s="210">
        <v>105</v>
      </c>
      <c r="E593" s="210">
        <v>13</v>
      </c>
      <c r="F593" s="210">
        <v>16</v>
      </c>
    </row>
    <row r="594" spans="1:6" ht="9" customHeight="1">
      <c r="A594" s="176" t="s">
        <v>14</v>
      </c>
      <c r="B594" s="189">
        <f t="shared" si="16"/>
        <v>356</v>
      </c>
      <c r="C594" s="210">
        <v>6</v>
      </c>
      <c r="D594" s="210">
        <v>283</v>
      </c>
      <c r="E594" s="210">
        <v>37</v>
      </c>
      <c r="F594" s="210">
        <v>30</v>
      </c>
    </row>
    <row r="595" spans="1:6" ht="9" customHeight="1">
      <c r="A595" s="173" t="s">
        <v>15</v>
      </c>
      <c r="B595" s="174">
        <f t="shared" si="16"/>
        <v>512</v>
      </c>
      <c r="C595" s="182">
        <v>4</v>
      </c>
      <c r="D595" s="182">
        <v>413</v>
      </c>
      <c r="E595" s="182">
        <v>56</v>
      </c>
      <c r="F595" s="182">
        <v>39</v>
      </c>
    </row>
    <row r="596" spans="1:6" ht="9" customHeight="1">
      <c r="A596" s="176" t="s">
        <v>16</v>
      </c>
      <c r="B596" s="189">
        <f t="shared" si="16"/>
        <v>5142</v>
      </c>
      <c r="C596" s="210">
        <v>260</v>
      </c>
      <c r="D596" s="210">
        <v>3326</v>
      </c>
      <c r="E596" s="210">
        <v>1234</v>
      </c>
      <c r="F596" s="210">
        <v>322</v>
      </c>
    </row>
    <row r="597" spans="1:6" ht="9" customHeight="1">
      <c r="A597" s="176" t="s">
        <v>17</v>
      </c>
      <c r="B597" s="189">
        <f t="shared" si="16"/>
        <v>288</v>
      </c>
      <c r="C597" s="210">
        <v>7</v>
      </c>
      <c r="D597" s="210">
        <v>220</v>
      </c>
      <c r="E597" s="210">
        <v>39</v>
      </c>
      <c r="F597" s="210">
        <v>22</v>
      </c>
    </row>
    <row r="598" spans="1:6" ht="9" customHeight="1">
      <c r="A598" s="176" t="s">
        <v>18</v>
      </c>
      <c r="B598" s="189">
        <f t="shared" si="16"/>
        <v>605</v>
      </c>
      <c r="C598" s="210">
        <v>1</v>
      </c>
      <c r="D598" s="210">
        <v>540</v>
      </c>
      <c r="E598" s="210">
        <v>41</v>
      </c>
      <c r="F598" s="210">
        <v>23</v>
      </c>
    </row>
    <row r="599" spans="1:6" ht="9" customHeight="1">
      <c r="A599" s="173" t="s">
        <v>19</v>
      </c>
      <c r="B599" s="174">
        <f t="shared" si="16"/>
        <v>380</v>
      </c>
      <c r="C599" s="182">
        <v>5</v>
      </c>
      <c r="D599" s="182">
        <v>309</v>
      </c>
      <c r="E599" s="182">
        <v>45</v>
      </c>
      <c r="F599" s="182">
        <v>21</v>
      </c>
    </row>
    <row r="600" spans="1:6" ht="9" customHeight="1">
      <c r="A600" s="176" t="s">
        <v>20</v>
      </c>
      <c r="B600" s="189">
        <f t="shared" si="16"/>
        <v>245</v>
      </c>
      <c r="C600" s="210">
        <v>5</v>
      </c>
      <c r="D600" s="210">
        <v>186</v>
      </c>
      <c r="E600" s="210">
        <v>42</v>
      </c>
      <c r="F600" s="210">
        <v>12</v>
      </c>
    </row>
    <row r="601" spans="1:6" ht="9" customHeight="1">
      <c r="A601" s="176" t="s">
        <v>21</v>
      </c>
      <c r="B601" s="189">
        <f t="shared" si="16"/>
        <v>1310</v>
      </c>
      <c r="C601" s="210">
        <v>10</v>
      </c>
      <c r="D601" s="210">
        <v>1088</v>
      </c>
      <c r="E601" s="210">
        <v>158</v>
      </c>
      <c r="F601" s="210">
        <v>54</v>
      </c>
    </row>
    <row r="602" spans="1:6" ht="9" customHeight="1">
      <c r="A602" s="176" t="s">
        <v>22</v>
      </c>
      <c r="B602" s="189">
        <f t="shared" si="16"/>
        <v>1919</v>
      </c>
      <c r="C602" s="210">
        <v>30</v>
      </c>
      <c r="D602" s="210">
        <v>1718</v>
      </c>
      <c r="E602" s="210">
        <v>105</v>
      </c>
      <c r="F602" s="210">
        <v>66</v>
      </c>
    </row>
    <row r="603" spans="1:6" ht="9" customHeight="1">
      <c r="A603" s="173" t="s">
        <v>23</v>
      </c>
      <c r="B603" s="174">
        <f t="shared" si="16"/>
        <v>553</v>
      </c>
      <c r="C603" s="182">
        <v>5</v>
      </c>
      <c r="D603" s="182">
        <v>438</v>
      </c>
      <c r="E603" s="182">
        <v>69</v>
      </c>
      <c r="F603" s="182">
        <v>41</v>
      </c>
    </row>
    <row r="604" spans="1:6" ht="9" customHeight="1">
      <c r="A604" s="176" t="s">
        <v>24</v>
      </c>
      <c r="B604" s="189">
        <f t="shared" si="16"/>
        <v>308</v>
      </c>
      <c r="C604" s="210">
        <v>13</v>
      </c>
      <c r="D604" s="210">
        <v>230</v>
      </c>
      <c r="E604" s="210">
        <v>51</v>
      </c>
      <c r="F604" s="210">
        <v>14</v>
      </c>
    </row>
    <row r="605" spans="1:6" ht="9" customHeight="1">
      <c r="A605" s="176" t="s">
        <v>25</v>
      </c>
      <c r="B605" s="189">
        <f t="shared" si="16"/>
        <v>171</v>
      </c>
      <c r="C605" s="210">
        <v>2</v>
      </c>
      <c r="D605" s="210">
        <v>130</v>
      </c>
      <c r="E605" s="210">
        <v>37</v>
      </c>
      <c r="F605" s="210">
        <v>2</v>
      </c>
    </row>
    <row r="606" spans="1:6" ht="9" customHeight="1">
      <c r="A606" s="176" t="s">
        <v>26</v>
      </c>
      <c r="B606" s="189">
        <f t="shared" si="16"/>
        <v>751</v>
      </c>
      <c r="C606" s="210">
        <v>5</v>
      </c>
      <c r="D606" s="210">
        <v>640</v>
      </c>
      <c r="E606" s="210">
        <v>75</v>
      </c>
      <c r="F606" s="210">
        <v>31</v>
      </c>
    </row>
    <row r="607" spans="1:6" ht="9" customHeight="1">
      <c r="A607" s="173" t="s">
        <v>27</v>
      </c>
      <c r="B607" s="174">
        <f t="shared" si="16"/>
        <v>465</v>
      </c>
      <c r="C607" s="182">
        <v>10</v>
      </c>
      <c r="D607" s="182">
        <v>367</v>
      </c>
      <c r="E607" s="182">
        <v>57</v>
      </c>
      <c r="F607" s="182">
        <v>31</v>
      </c>
    </row>
    <row r="608" spans="1:6" ht="9" customHeight="1">
      <c r="A608" s="176" t="s">
        <v>109</v>
      </c>
      <c r="B608" s="189">
        <f t="shared" si="16"/>
        <v>565</v>
      </c>
      <c r="C608" s="210">
        <v>1</v>
      </c>
      <c r="D608" s="210">
        <v>478</v>
      </c>
      <c r="E608" s="210">
        <v>54</v>
      </c>
      <c r="F608" s="210">
        <v>32</v>
      </c>
    </row>
    <row r="609" spans="1:9" ht="9" customHeight="1">
      <c r="A609" s="176" t="s">
        <v>29</v>
      </c>
      <c r="B609" s="189">
        <f t="shared" si="16"/>
        <v>269</v>
      </c>
      <c r="C609" s="210">
        <v>4</v>
      </c>
      <c r="D609" s="210">
        <v>217</v>
      </c>
      <c r="E609" s="210">
        <v>36</v>
      </c>
      <c r="F609" s="210">
        <v>12</v>
      </c>
    </row>
    <row r="610" spans="1:9" ht="9" customHeight="1">
      <c r="A610" s="176" t="s">
        <v>30</v>
      </c>
      <c r="B610" s="189">
        <f t="shared" si="16"/>
        <v>203</v>
      </c>
      <c r="C610" s="210">
        <v>8</v>
      </c>
      <c r="D610" s="210">
        <v>157</v>
      </c>
      <c r="E610" s="210">
        <v>16</v>
      </c>
      <c r="F610" s="210">
        <v>22</v>
      </c>
    </row>
    <row r="611" spans="1:9" ht="9" customHeight="1">
      <c r="A611" s="173" t="s">
        <v>31</v>
      </c>
      <c r="B611" s="174">
        <f t="shared" si="16"/>
        <v>287</v>
      </c>
      <c r="C611" s="182">
        <v>5</v>
      </c>
      <c r="D611" s="182">
        <v>240</v>
      </c>
      <c r="E611" s="182">
        <v>37</v>
      </c>
      <c r="F611" s="182">
        <v>5</v>
      </c>
    </row>
    <row r="612" spans="1:9" ht="9" customHeight="1">
      <c r="A612" s="176" t="s">
        <v>32</v>
      </c>
      <c r="B612" s="189">
        <f t="shared" si="16"/>
        <v>425</v>
      </c>
      <c r="C612" s="210">
        <v>7</v>
      </c>
      <c r="D612" s="210">
        <v>339</v>
      </c>
      <c r="E612" s="210">
        <v>36</v>
      </c>
      <c r="F612" s="210">
        <v>43</v>
      </c>
    </row>
    <row r="613" spans="1:9" ht="9" customHeight="1">
      <c r="A613" s="176" t="s">
        <v>33</v>
      </c>
      <c r="B613" s="189">
        <f t="shared" si="16"/>
        <v>520</v>
      </c>
      <c r="C613" s="210">
        <v>7</v>
      </c>
      <c r="D613" s="210">
        <v>420</v>
      </c>
      <c r="E613" s="210">
        <v>58</v>
      </c>
      <c r="F613" s="210">
        <v>35</v>
      </c>
    </row>
    <row r="614" spans="1:9" ht="9" customHeight="1">
      <c r="A614" s="176" t="s">
        <v>34</v>
      </c>
      <c r="B614" s="189">
        <f t="shared" si="16"/>
        <v>177</v>
      </c>
      <c r="C614" s="210">
        <v>9</v>
      </c>
      <c r="D614" s="210">
        <v>135</v>
      </c>
      <c r="E614" s="210">
        <v>28</v>
      </c>
      <c r="F614" s="210">
        <v>5</v>
      </c>
    </row>
    <row r="615" spans="1:9" ht="9" customHeight="1">
      <c r="A615" s="173" t="s">
        <v>35</v>
      </c>
      <c r="B615" s="174">
        <f t="shared" si="16"/>
        <v>572</v>
      </c>
      <c r="C615" s="182">
        <v>2</v>
      </c>
      <c r="D615" s="182">
        <v>497</v>
      </c>
      <c r="E615" s="182">
        <v>53</v>
      </c>
      <c r="F615" s="182">
        <v>20</v>
      </c>
    </row>
    <row r="616" spans="1:9" ht="9" customHeight="1">
      <c r="A616" s="176" t="s">
        <v>36</v>
      </c>
      <c r="B616" s="189">
        <f t="shared" si="16"/>
        <v>99</v>
      </c>
      <c r="C616" s="210">
        <v>2</v>
      </c>
      <c r="D616" s="210">
        <v>64</v>
      </c>
      <c r="E616" s="210">
        <v>24</v>
      </c>
      <c r="F616" s="210">
        <v>9</v>
      </c>
    </row>
    <row r="617" spans="1:9" ht="9" customHeight="1">
      <c r="A617" s="176" t="s">
        <v>37</v>
      </c>
      <c r="B617" s="189">
        <f t="shared" si="16"/>
        <v>963</v>
      </c>
      <c r="C617" s="210">
        <v>6</v>
      </c>
      <c r="D617" s="210">
        <v>821</v>
      </c>
      <c r="E617" s="210">
        <v>87</v>
      </c>
      <c r="F617" s="210">
        <v>49</v>
      </c>
    </row>
    <row r="618" spans="1:9" s="168" customFormat="1" ht="9" customHeight="1">
      <c r="A618" s="176" t="s">
        <v>38</v>
      </c>
      <c r="B618" s="189">
        <f t="shared" si="16"/>
        <v>301</v>
      </c>
      <c r="C618" s="210">
        <v>9</v>
      </c>
      <c r="D618" s="210">
        <v>243</v>
      </c>
      <c r="E618" s="210">
        <v>26</v>
      </c>
      <c r="F618" s="210">
        <v>23</v>
      </c>
    </row>
    <row r="619" spans="1:9" s="168" customFormat="1" ht="9" customHeight="1">
      <c r="A619" s="173" t="s">
        <v>39</v>
      </c>
      <c r="B619" s="174">
        <f t="shared" si="16"/>
        <v>179</v>
      </c>
      <c r="C619" s="182">
        <v>3</v>
      </c>
      <c r="D619" s="182">
        <v>132</v>
      </c>
      <c r="E619" s="182">
        <v>23</v>
      </c>
      <c r="F619" s="182">
        <v>21</v>
      </c>
    </row>
    <row r="620" spans="1:9" s="168" customFormat="1" ht="9" customHeight="1">
      <c r="A620" s="214"/>
      <c r="B620" s="215"/>
      <c r="C620" s="215"/>
      <c r="D620" s="215"/>
      <c r="E620" s="215"/>
      <c r="F620" s="215"/>
    </row>
    <row r="621" spans="1:9" ht="9" customHeight="1">
      <c r="A621" s="211">
        <v>2012</v>
      </c>
      <c r="B621" s="212"/>
      <c r="C621" s="176"/>
      <c r="D621" s="176"/>
      <c r="E621" s="176"/>
      <c r="F621" s="213"/>
    </row>
    <row r="622" spans="1:9" ht="9" customHeight="1">
      <c r="A622" s="214" t="s">
        <v>7</v>
      </c>
      <c r="B622" s="215">
        <f>SUM(B624:B655)</f>
        <v>18939</v>
      </c>
      <c r="C622" s="215">
        <f>SUM(C624:C655)</f>
        <v>445</v>
      </c>
      <c r="D622" s="215">
        <f>SUM(D624:D655)</f>
        <v>14747</v>
      </c>
      <c r="E622" s="215">
        <f>SUM(E624:E655)</f>
        <v>2683</v>
      </c>
      <c r="F622" s="215">
        <f>SUM(F624:F655)</f>
        <v>1064</v>
      </c>
    </row>
    <row r="623" spans="1:9" s="162" customFormat="1" ht="3.95" customHeight="1">
      <c r="A623" s="214"/>
      <c r="B623" s="215"/>
      <c r="C623" s="215"/>
      <c r="D623" s="215"/>
      <c r="E623" s="215"/>
      <c r="F623" s="215"/>
    </row>
    <row r="624" spans="1:9" s="162" customFormat="1" ht="9" customHeight="1">
      <c r="A624" s="176" t="s">
        <v>8</v>
      </c>
      <c r="B624" s="189">
        <f t="shared" ref="B624:B655" si="17">SUM(C624:F624)</f>
        <v>161</v>
      </c>
      <c r="C624" s="210">
        <v>2</v>
      </c>
      <c r="D624" s="210">
        <v>128</v>
      </c>
      <c r="E624" s="210">
        <v>21</v>
      </c>
      <c r="F624" s="210">
        <v>10</v>
      </c>
      <c r="I624" s="199"/>
    </row>
    <row r="625" spans="1:9" s="162" customFormat="1" ht="9" customHeight="1">
      <c r="A625" s="176" t="s">
        <v>9</v>
      </c>
      <c r="B625" s="189">
        <f t="shared" si="17"/>
        <v>462</v>
      </c>
      <c r="C625" s="210">
        <v>1</v>
      </c>
      <c r="D625" s="210">
        <v>395</v>
      </c>
      <c r="E625" s="210">
        <v>54</v>
      </c>
      <c r="F625" s="210">
        <v>12</v>
      </c>
      <c r="I625" s="199"/>
    </row>
    <row r="626" spans="1:9" ht="9" customHeight="1">
      <c r="A626" s="176" t="s">
        <v>10</v>
      </c>
      <c r="B626" s="189">
        <f t="shared" si="17"/>
        <v>155</v>
      </c>
      <c r="C626" s="210">
        <v>3</v>
      </c>
      <c r="D626" s="210">
        <v>117</v>
      </c>
      <c r="E626" s="210">
        <v>26</v>
      </c>
      <c r="F626" s="210">
        <v>9</v>
      </c>
      <c r="I626" s="199"/>
    </row>
    <row r="627" spans="1:9" ht="9" customHeight="1">
      <c r="A627" s="173" t="s">
        <v>11</v>
      </c>
      <c r="B627" s="174">
        <f t="shared" si="17"/>
        <v>119</v>
      </c>
      <c r="C627" s="182">
        <v>9</v>
      </c>
      <c r="D627" s="182">
        <v>78</v>
      </c>
      <c r="E627" s="182">
        <v>24</v>
      </c>
      <c r="F627" s="182">
        <v>8</v>
      </c>
      <c r="I627" s="199"/>
    </row>
    <row r="628" spans="1:9" ht="9" customHeight="1">
      <c r="A628" s="176" t="s">
        <v>12</v>
      </c>
      <c r="B628" s="189">
        <f t="shared" si="17"/>
        <v>468</v>
      </c>
      <c r="C628" s="210">
        <v>4</v>
      </c>
      <c r="D628" s="210">
        <v>402</v>
      </c>
      <c r="E628" s="210">
        <v>36</v>
      </c>
      <c r="F628" s="210">
        <v>26</v>
      </c>
      <c r="I628" s="199"/>
    </row>
    <row r="629" spans="1:9" ht="9" customHeight="1">
      <c r="A629" s="176" t="s">
        <v>13</v>
      </c>
      <c r="B629" s="189">
        <f t="shared" si="17"/>
        <v>133</v>
      </c>
      <c r="C629" s="210">
        <v>1</v>
      </c>
      <c r="D629" s="210">
        <v>104</v>
      </c>
      <c r="E629" s="210">
        <v>12</v>
      </c>
      <c r="F629" s="210">
        <v>16</v>
      </c>
      <c r="I629" s="199"/>
    </row>
    <row r="630" spans="1:9" ht="9" customHeight="1">
      <c r="A630" s="176" t="s">
        <v>14</v>
      </c>
      <c r="B630" s="189">
        <f t="shared" si="17"/>
        <v>350</v>
      </c>
      <c r="C630" s="210">
        <v>7</v>
      </c>
      <c r="D630" s="210">
        <v>281</v>
      </c>
      <c r="E630" s="210">
        <v>36</v>
      </c>
      <c r="F630" s="210">
        <v>26</v>
      </c>
      <c r="I630" s="199"/>
    </row>
    <row r="631" spans="1:9" ht="9" customHeight="1">
      <c r="A631" s="173" t="s">
        <v>15</v>
      </c>
      <c r="B631" s="174">
        <f t="shared" si="17"/>
        <v>506</v>
      </c>
      <c r="C631" s="182">
        <v>4</v>
      </c>
      <c r="D631" s="182">
        <v>409</v>
      </c>
      <c r="E631" s="182">
        <v>55</v>
      </c>
      <c r="F631" s="182">
        <v>38</v>
      </c>
      <c r="I631" s="199"/>
    </row>
    <row r="632" spans="1:9" ht="9" customHeight="1">
      <c r="A632" s="176" t="s">
        <v>16</v>
      </c>
      <c r="B632" s="189">
        <f t="shared" si="17"/>
        <v>5116</v>
      </c>
      <c r="C632" s="210">
        <v>261</v>
      </c>
      <c r="D632" s="210">
        <v>3301</v>
      </c>
      <c r="E632" s="210">
        <v>1229</v>
      </c>
      <c r="F632" s="210">
        <v>325</v>
      </c>
      <c r="I632" s="199"/>
    </row>
    <row r="633" spans="1:9" ht="9" customHeight="1">
      <c r="A633" s="176" t="s">
        <v>17</v>
      </c>
      <c r="B633" s="189">
        <f t="shared" si="17"/>
        <v>289</v>
      </c>
      <c r="C633" s="210">
        <v>7</v>
      </c>
      <c r="D633" s="210">
        <v>219</v>
      </c>
      <c r="E633" s="210">
        <v>40</v>
      </c>
      <c r="F633" s="210">
        <v>23</v>
      </c>
      <c r="I633" s="199"/>
    </row>
    <row r="634" spans="1:9" ht="9" customHeight="1">
      <c r="A634" s="176" t="s">
        <v>18</v>
      </c>
      <c r="B634" s="189">
        <f t="shared" si="17"/>
        <v>597</v>
      </c>
      <c r="C634" s="210">
        <v>0</v>
      </c>
      <c r="D634" s="210">
        <v>536</v>
      </c>
      <c r="E634" s="210">
        <v>39</v>
      </c>
      <c r="F634" s="210">
        <v>22</v>
      </c>
      <c r="I634" s="199"/>
    </row>
    <row r="635" spans="1:9" ht="9" customHeight="1">
      <c r="A635" s="173" t="s">
        <v>19</v>
      </c>
      <c r="B635" s="174">
        <f t="shared" si="17"/>
        <v>385</v>
      </c>
      <c r="C635" s="182">
        <v>5</v>
      </c>
      <c r="D635" s="182">
        <v>313</v>
      </c>
      <c r="E635" s="182">
        <v>46</v>
      </c>
      <c r="F635" s="182">
        <v>21</v>
      </c>
      <c r="I635" s="199"/>
    </row>
    <row r="636" spans="1:9" ht="9" customHeight="1">
      <c r="A636" s="176" t="s">
        <v>20</v>
      </c>
      <c r="B636" s="189">
        <f t="shared" si="17"/>
        <v>241</v>
      </c>
      <c r="C636" s="210">
        <v>4</v>
      </c>
      <c r="D636" s="210">
        <v>184</v>
      </c>
      <c r="E636" s="210">
        <v>41</v>
      </c>
      <c r="F636" s="210">
        <v>12</v>
      </c>
      <c r="I636" s="199"/>
    </row>
    <row r="637" spans="1:9" ht="9" customHeight="1">
      <c r="A637" s="176" t="s">
        <v>21</v>
      </c>
      <c r="B637" s="189">
        <f t="shared" si="17"/>
        <v>1307</v>
      </c>
      <c r="C637" s="210">
        <v>10</v>
      </c>
      <c r="D637" s="210">
        <v>1086</v>
      </c>
      <c r="E637" s="210">
        <v>158</v>
      </c>
      <c r="F637" s="210">
        <v>53</v>
      </c>
      <c r="I637" s="199"/>
    </row>
    <row r="638" spans="1:9" ht="9" customHeight="1">
      <c r="A638" s="176" t="s">
        <v>22</v>
      </c>
      <c r="B638" s="189">
        <f t="shared" si="17"/>
        <v>1887</v>
      </c>
      <c r="C638" s="210">
        <v>30</v>
      </c>
      <c r="D638" s="210">
        <v>1686</v>
      </c>
      <c r="E638" s="210">
        <v>108</v>
      </c>
      <c r="F638" s="210">
        <v>63</v>
      </c>
      <c r="I638" s="199"/>
    </row>
    <row r="639" spans="1:9" ht="9" customHeight="1">
      <c r="A639" s="173" t="s">
        <v>23</v>
      </c>
      <c r="B639" s="174">
        <f t="shared" si="17"/>
        <v>553</v>
      </c>
      <c r="C639" s="182">
        <v>5</v>
      </c>
      <c r="D639" s="182">
        <v>438</v>
      </c>
      <c r="E639" s="182">
        <v>68</v>
      </c>
      <c r="F639" s="182">
        <v>42</v>
      </c>
      <c r="I639" s="199"/>
    </row>
    <row r="640" spans="1:9" ht="9" customHeight="1">
      <c r="A640" s="176" t="s">
        <v>24</v>
      </c>
      <c r="B640" s="189">
        <f t="shared" si="17"/>
        <v>303</v>
      </c>
      <c r="C640" s="210">
        <v>13</v>
      </c>
      <c r="D640" s="210">
        <v>227</v>
      </c>
      <c r="E640" s="210">
        <v>47</v>
      </c>
      <c r="F640" s="210">
        <v>16</v>
      </c>
      <c r="I640" s="199"/>
    </row>
    <row r="641" spans="1:9" ht="9" customHeight="1">
      <c r="A641" s="176" t="s">
        <v>25</v>
      </c>
      <c r="B641" s="189">
        <f t="shared" si="17"/>
        <v>170</v>
      </c>
      <c r="C641" s="210">
        <v>2</v>
      </c>
      <c r="D641" s="210">
        <v>130</v>
      </c>
      <c r="E641" s="210">
        <v>37</v>
      </c>
      <c r="F641" s="210">
        <v>1</v>
      </c>
      <c r="I641" s="199"/>
    </row>
    <row r="642" spans="1:9" ht="9" customHeight="1">
      <c r="A642" s="176" t="s">
        <v>26</v>
      </c>
      <c r="B642" s="189">
        <f t="shared" si="17"/>
        <v>735</v>
      </c>
      <c r="C642" s="210">
        <v>5</v>
      </c>
      <c r="D642" s="210">
        <v>624</v>
      </c>
      <c r="E642" s="210">
        <v>75</v>
      </c>
      <c r="F642" s="210">
        <v>31</v>
      </c>
      <c r="I642" s="199"/>
    </row>
    <row r="643" spans="1:9" ht="9" customHeight="1">
      <c r="A643" s="173" t="s">
        <v>27</v>
      </c>
      <c r="B643" s="174">
        <f t="shared" si="17"/>
        <v>459</v>
      </c>
      <c r="C643" s="182">
        <v>10</v>
      </c>
      <c r="D643" s="182">
        <v>365</v>
      </c>
      <c r="E643" s="182">
        <v>54</v>
      </c>
      <c r="F643" s="182">
        <v>30</v>
      </c>
      <c r="I643" s="199"/>
    </row>
    <row r="644" spans="1:9" ht="9" customHeight="1">
      <c r="A644" s="176" t="s">
        <v>109</v>
      </c>
      <c r="B644" s="189">
        <f t="shared" si="17"/>
        <v>564</v>
      </c>
      <c r="C644" s="210">
        <v>1</v>
      </c>
      <c r="D644" s="210">
        <v>477</v>
      </c>
      <c r="E644" s="210">
        <v>54</v>
      </c>
      <c r="F644" s="210">
        <v>32</v>
      </c>
      <c r="I644" s="199"/>
    </row>
    <row r="645" spans="1:9" ht="9" customHeight="1">
      <c r="A645" s="176" t="s">
        <v>29</v>
      </c>
      <c r="B645" s="189">
        <f t="shared" si="17"/>
        <v>269</v>
      </c>
      <c r="C645" s="210">
        <v>4</v>
      </c>
      <c r="D645" s="210">
        <v>217</v>
      </c>
      <c r="E645" s="210">
        <v>35</v>
      </c>
      <c r="F645" s="210">
        <v>13</v>
      </c>
      <c r="I645" s="199"/>
    </row>
    <row r="646" spans="1:9" ht="9" customHeight="1">
      <c r="A646" s="176" t="s">
        <v>30</v>
      </c>
      <c r="B646" s="189">
        <f t="shared" si="17"/>
        <v>199</v>
      </c>
      <c r="C646" s="210">
        <v>8</v>
      </c>
      <c r="D646" s="210">
        <v>153</v>
      </c>
      <c r="E646" s="210">
        <v>16</v>
      </c>
      <c r="F646" s="210">
        <v>22</v>
      </c>
      <c r="I646" s="199"/>
    </row>
    <row r="647" spans="1:9" ht="9" customHeight="1">
      <c r="A647" s="173" t="s">
        <v>31</v>
      </c>
      <c r="B647" s="174">
        <f t="shared" si="17"/>
        <v>292</v>
      </c>
      <c r="C647" s="182">
        <v>5</v>
      </c>
      <c r="D647" s="182">
        <v>244</v>
      </c>
      <c r="E647" s="182">
        <v>38</v>
      </c>
      <c r="F647" s="182">
        <v>5</v>
      </c>
      <c r="I647" s="199"/>
    </row>
    <row r="648" spans="1:9" ht="9" customHeight="1">
      <c r="A648" s="176" t="s">
        <v>32</v>
      </c>
      <c r="B648" s="189">
        <f t="shared" si="17"/>
        <v>424</v>
      </c>
      <c r="C648" s="210">
        <v>7</v>
      </c>
      <c r="D648" s="210">
        <v>340</v>
      </c>
      <c r="E648" s="210">
        <v>35</v>
      </c>
      <c r="F648" s="210">
        <v>42</v>
      </c>
      <c r="I648" s="199"/>
    </row>
    <row r="649" spans="1:9" ht="9" customHeight="1">
      <c r="A649" s="176" t="s">
        <v>33</v>
      </c>
      <c r="B649" s="189">
        <f t="shared" si="17"/>
        <v>516</v>
      </c>
      <c r="C649" s="210">
        <v>7</v>
      </c>
      <c r="D649" s="210">
        <v>416</v>
      </c>
      <c r="E649" s="210">
        <v>58</v>
      </c>
      <c r="F649" s="210">
        <v>35</v>
      </c>
      <c r="I649" s="199"/>
    </row>
    <row r="650" spans="1:9" ht="9" customHeight="1">
      <c r="A650" s="176" t="s">
        <v>34</v>
      </c>
      <c r="B650" s="189">
        <f t="shared" si="17"/>
        <v>169</v>
      </c>
      <c r="C650" s="210">
        <v>9</v>
      </c>
      <c r="D650" s="210">
        <v>131</v>
      </c>
      <c r="E650" s="210">
        <v>24</v>
      </c>
      <c r="F650" s="210">
        <v>5</v>
      </c>
      <c r="I650" s="199"/>
    </row>
    <row r="651" spans="1:9" ht="9" customHeight="1">
      <c r="A651" s="173" t="s">
        <v>35</v>
      </c>
      <c r="B651" s="174">
        <f t="shared" si="17"/>
        <v>569</v>
      </c>
      <c r="C651" s="182">
        <v>2</v>
      </c>
      <c r="D651" s="182">
        <v>496</v>
      </c>
      <c r="E651" s="182">
        <v>51</v>
      </c>
      <c r="F651" s="182">
        <v>20</v>
      </c>
      <c r="I651" s="199"/>
    </row>
    <row r="652" spans="1:9" ht="9" customHeight="1">
      <c r="A652" s="176" t="s">
        <v>36</v>
      </c>
      <c r="B652" s="189">
        <f t="shared" si="17"/>
        <v>100</v>
      </c>
      <c r="C652" s="210">
        <v>2</v>
      </c>
      <c r="D652" s="210">
        <v>65</v>
      </c>
      <c r="E652" s="210">
        <v>24</v>
      </c>
      <c r="F652" s="210">
        <v>9</v>
      </c>
      <c r="I652" s="199"/>
    </row>
    <row r="653" spans="1:9" ht="9" customHeight="1">
      <c r="A653" s="176" t="s">
        <v>37</v>
      </c>
      <c r="B653" s="189">
        <f t="shared" si="17"/>
        <v>957</v>
      </c>
      <c r="C653" s="210">
        <v>5</v>
      </c>
      <c r="D653" s="210">
        <v>809</v>
      </c>
      <c r="E653" s="210">
        <v>92</v>
      </c>
      <c r="F653" s="210">
        <v>51</v>
      </c>
      <c r="I653" s="199"/>
    </row>
    <row r="654" spans="1:9" ht="9" customHeight="1">
      <c r="A654" s="176" t="s">
        <v>38</v>
      </c>
      <c r="B654" s="189">
        <f t="shared" si="17"/>
        <v>304</v>
      </c>
      <c r="C654" s="210">
        <v>9</v>
      </c>
      <c r="D654" s="210">
        <v>243</v>
      </c>
      <c r="E654" s="210">
        <v>27</v>
      </c>
      <c r="F654" s="210">
        <v>25</v>
      </c>
      <c r="I654" s="199"/>
    </row>
    <row r="655" spans="1:9" ht="9" customHeight="1">
      <c r="A655" s="173" t="s">
        <v>39</v>
      </c>
      <c r="B655" s="174">
        <f t="shared" si="17"/>
        <v>180</v>
      </c>
      <c r="C655" s="182">
        <v>3</v>
      </c>
      <c r="D655" s="182">
        <v>133</v>
      </c>
      <c r="E655" s="182">
        <v>23</v>
      </c>
      <c r="F655" s="182">
        <v>21</v>
      </c>
      <c r="I655" s="199"/>
    </row>
    <row r="656" spans="1:9" s="168" customFormat="1" ht="9" customHeight="1">
      <c r="A656" s="214"/>
      <c r="B656" s="215"/>
      <c r="C656" s="215"/>
      <c r="D656" s="215"/>
      <c r="E656" s="215"/>
      <c r="F656" s="215"/>
    </row>
    <row r="657" spans="1:9" ht="9" customHeight="1">
      <c r="A657" s="211">
        <v>2013</v>
      </c>
      <c r="B657" s="212"/>
      <c r="C657" s="176"/>
      <c r="D657" s="176"/>
      <c r="E657" s="176"/>
      <c r="F657" s="213"/>
    </row>
    <row r="658" spans="1:9" ht="9" customHeight="1">
      <c r="A658" s="214" t="s">
        <v>7</v>
      </c>
      <c r="B658" s="215">
        <f>SUM(B660:B691)</f>
        <v>18971</v>
      </c>
      <c r="C658" s="215">
        <f>SUM(C660:C691)</f>
        <v>444</v>
      </c>
      <c r="D658" s="215">
        <f>SUM(D660:D691)</f>
        <v>14790</v>
      </c>
      <c r="E658" s="215">
        <f>SUM(E660:E691)</f>
        <v>2680</v>
      </c>
      <c r="F658" s="215">
        <f>SUM(F660:F691)</f>
        <v>1057</v>
      </c>
    </row>
    <row r="659" spans="1:9" s="162" customFormat="1" ht="3.95" customHeight="1">
      <c r="A659" s="214"/>
      <c r="B659" s="215"/>
      <c r="C659" s="215"/>
      <c r="D659" s="215"/>
      <c r="E659" s="215"/>
      <c r="F659" s="215"/>
    </row>
    <row r="660" spans="1:9" s="162" customFormat="1" ht="9" customHeight="1">
      <c r="A660" s="176" t="s">
        <v>8</v>
      </c>
      <c r="B660" s="189">
        <f t="shared" ref="B660:B691" si="18">SUM(C660:F660)</f>
        <v>160</v>
      </c>
      <c r="C660" s="210">
        <v>2</v>
      </c>
      <c r="D660" s="210">
        <v>127</v>
      </c>
      <c r="E660" s="210">
        <v>21</v>
      </c>
      <c r="F660" s="210">
        <v>10</v>
      </c>
      <c r="I660" s="199"/>
    </row>
    <row r="661" spans="1:9" s="162" customFormat="1" ht="9" customHeight="1">
      <c r="A661" s="176" t="s">
        <v>9</v>
      </c>
      <c r="B661" s="189">
        <f t="shared" si="18"/>
        <v>456</v>
      </c>
      <c r="C661" s="210">
        <v>2</v>
      </c>
      <c r="D661" s="210">
        <v>391</v>
      </c>
      <c r="E661" s="210">
        <v>53</v>
      </c>
      <c r="F661" s="210">
        <v>10</v>
      </c>
      <c r="I661" s="199"/>
    </row>
    <row r="662" spans="1:9" ht="9" customHeight="1">
      <c r="A662" s="176" t="s">
        <v>10</v>
      </c>
      <c r="B662" s="189">
        <f t="shared" si="18"/>
        <v>152</v>
      </c>
      <c r="C662" s="210">
        <v>3</v>
      </c>
      <c r="D662" s="210">
        <v>115</v>
      </c>
      <c r="E662" s="210">
        <v>26</v>
      </c>
      <c r="F662" s="210">
        <v>8</v>
      </c>
      <c r="I662" s="199"/>
    </row>
    <row r="663" spans="1:9" ht="9" customHeight="1">
      <c r="A663" s="173" t="s">
        <v>11</v>
      </c>
      <c r="B663" s="174">
        <f t="shared" si="18"/>
        <v>117</v>
      </c>
      <c r="C663" s="182">
        <v>9</v>
      </c>
      <c r="D663" s="182">
        <v>76</v>
      </c>
      <c r="E663" s="182">
        <v>24</v>
      </c>
      <c r="F663" s="182">
        <v>8</v>
      </c>
      <c r="I663" s="199"/>
    </row>
    <row r="664" spans="1:9" ht="9" customHeight="1">
      <c r="A664" s="176" t="s">
        <v>12</v>
      </c>
      <c r="B664" s="189">
        <f t="shared" si="18"/>
        <v>471</v>
      </c>
      <c r="C664" s="210">
        <v>4</v>
      </c>
      <c r="D664" s="210">
        <v>405</v>
      </c>
      <c r="E664" s="210">
        <v>36</v>
      </c>
      <c r="F664" s="210">
        <v>26</v>
      </c>
      <c r="I664" s="199"/>
    </row>
    <row r="665" spans="1:9" ht="9" customHeight="1">
      <c r="A665" s="176" t="s">
        <v>13</v>
      </c>
      <c r="B665" s="189">
        <f t="shared" si="18"/>
        <v>136</v>
      </c>
      <c r="C665" s="210">
        <v>1</v>
      </c>
      <c r="D665" s="210">
        <v>107</v>
      </c>
      <c r="E665" s="210">
        <v>13</v>
      </c>
      <c r="F665" s="210">
        <v>15</v>
      </c>
      <c r="I665" s="199"/>
    </row>
    <row r="666" spans="1:9" ht="9" customHeight="1">
      <c r="A666" s="176" t="s">
        <v>14</v>
      </c>
      <c r="B666" s="189">
        <f t="shared" si="18"/>
        <v>348</v>
      </c>
      <c r="C666" s="210">
        <v>7</v>
      </c>
      <c r="D666" s="210">
        <v>279</v>
      </c>
      <c r="E666" s="210">
        <v>36</v>
      </c>
      <c r="F666" s="210">
        <v>26</v>
      </c>
      <c r="I666" s="199"/>
    </row>
    <row r="667" spans="1:9" ht="9" customHeight="1">
      <c r="A667" s="173" t="s">
        <v>15</v>
      </c>
      <c r="B667" s="174">
        <f t="shared" si="18"/>
        <v>507</v>
      </c>
      <c r="C667" s="182">
        <v>4</v>
      </c>
      <c r="D667" s="182">
        <v>411</v>
      </c>
      <c r="E667" s="182">
        <v>53</v>
      </c>
      <c r="F667" s="182">
        <v>39</v>
      </c>
      <c r="I667" s="199"/>
    </row>
    <row r="668" spans="1:9" ht="9" customHeight="1">
      <c r="A668" s="176" t="s">
        <v>16</v>
      </c>
      <c r="B668" s="189">
        <f t="shared" si="18"/>
        <v>5118</v>
      </c>
      <c r="C668" s="210">
        <v>262</v>
      </c>
      <c r="D668" s="210">
        <v>3309</v>
      </c>
      <c r="E668" s="210">
        <v>1237</v>
      </c>
      <c r="F668" s="210">
        <v>310</v>
      </c>
      <c r="I668" s="199"/>
    </row>
    <row r="669" spans="1:9" ht="9" customHeight="1">
      <c r="A669" s="176" t="s">
        <v>17</v>
      </c>
      <c r="B669" s="189">
        <f t="shared" si="18"/>
        <v>291</v>
      </c>
      <c r="C669" s="210">
        <v>7</v>
      </c>
      <c r="D669" s="210">
        <v>221</v>
      </c>
      <c r="E669" s="210">
        <v>40</v>
      </c>
      <c r="F669" s="210">
        <v>23</v>
      </c>
      <c r="I669" s="199"/>
    </row>
    <row r="670" spans="1:9" ht="9" customHeight="1">
      <c r="A670" s="176" t="s">
        <v>18</v>
      </c>
      <c r="B670" s="189">
        <f t="shared" si="18"/>
        <v>598</v>
      </c>
      <c r="C670" s="210">
        <v>0</v>
      </c>
      <c r="D670" s="210">
        <v>537</v>
      </c>
      <c r="E670" s="210">
        <v>39</v>
      </c>
      <c r="F670" s="210">
        <v>22</v>
      </c>
      <c r="I670" s="199"/>
    </row>
    <row r="671" spans="1:9" ht="9" customHeight="1">
      <c r="A671" s="173" t="s">
        <v>19</v>
      </c>
      <c r="B671" s="174">
        <f t="shared" si="18"/>
        <v>381</v>
      </c>
      <c r="C671" s="182">
        <v>5</v>
      </c>
      <c r="D671" s="182">
        <v>312</v>
      </c>
      <c r="E671" s="182">
        <v>43</v>
      </c>
      <c r="F671" s="182">
        <v>21</v>
      </c>
      <c r="I671" s="199"/>
    </row>
    <row r="672" spans="1:9" ht="9" customHeight="1">
      <c r="A672" s="176" t="s">
        <v>20</v>
      </c>
      <c r="B672" s="189">
        <f t="shared" si="18"/>
        <v>241</v>
      </c>
      <c r="C672" s="210">
        <v>4</v>
      </c>
      <c r="D672" s="210">
        <v>185</v>
      </c>
      <c r="E672" s="210">
        <v>40</v>
      </c>
      <c r="F672" s="210">
        <v>12</v>
      </c>
      <c r="I672" s="199"/>
    </row>
    <row r="673" spans="1:9" ht="9" customHeight="1">
      <c r="A673" s="176" t="s">
        <v>21</v>
      </c>
      <c r="B673" s="189">
        <f t="shared" si="18"/>
        <v>1317</v>
      </c>
      <c r="C673" s="210">
        <v>10</v>
      </c>
      <c r="D673" s="210">
        <v>1094</v>
      </c>
      <c r="E673" s="210">
        <v>158</v>
      </c>
      <c r="F673" s="210">
        <v>55</v>
      </c>
      <c r="I673" s="199"/>
    </row>
    <row r="674" spans="1:9" ht="9" customHeight="1">
      <c r="A674" s="176" t="s">
        <v>22</v>
      </c>
      <c r="B674" s="189">
        <f t="shared" si="18"/>
        <v>1888</v>
      </c>
      <c r="C674" s="210">
        <v>27</v>
      </c>
      <c r="D674" s="210">
        <v>1690</v>
      </c>
      <c r="E674" s="210">
        <v>105</v>
      </c>
      <c r="F674" s="210">
        <v>66</v>
      </c>
      <c r="I674" s="199"/>
    </row>
    <row r="675" spans="1:9" ht="9" customHeight="1">
      <c r="A675" s="173" t="s">
        <v>23</v>
      </c>
      <c r="B675" s="174">
        <f t="shared" si="18"/>
        <v>552</v>
      </c>
      <c r="C675" s="182">
        <v>5</v>
      </c>
      <c r="D675" s="182">
        <v>438</v>
      </c>
      <c r="E675" s="182">
        <v>67</v>
      </c>
      <c r="F675" s="182">
        <v>42</v>
      </c>
      <c r="I675" s="199"/>
    </row>
    <row r="676" spans="1:9" ht="9" customHeight="1">
      <c r="A676" s="176" t="s">
        <v>24</v>
      </c>
      <c r="B676" s="189">
        <f t="shared" si="18"/>
        <v>305</v>
      </c>
      <c r="C676" s="210">
        <v>13</v>
      </c>
      <c r="D676" s="210">
        <v>229</v>
      </c>
      <c r="E676" s="210">
        <v>48</v>
      </c>
      <c r="F676" s="210">
        <v>15</v>
      </c>
      <c r="I676" s="199"/>
    </row>
    <row r="677" spans="1:9" ht="9" customHeight="1">
      <c r="A677" s="176" t="s">
        <v>25</v>
      </c>
      <c r="B677" s="189">
        <f t="shared" si="18"/>
        <v>174</v>
      </c>
      <c r="C677" s="210">
        <v>2</v>
      </c>
      <c r="D677" s="210">
        <v>132</v>
      </c>
      <c r="E677" s="210">
        <v>37</v>
      </c>
      <c r="F677" s="210">
        <v>3</v>
      </c>
      <c r="I677" s="199"/>
    </row>
    <row r="678" spans="1:9" ht="9" customHeight="1">
      <c r="A678" s="176" t="s">
        <v>26</v>
      </c>
      <c r="B678" s="189">
        <f t="shared" si="18"/>
        <v>741</v>
      </c>
      <c r="C678" s="210">
        <v>5</v>
      </c>
      <c r="D678" s="210">
        <v>630</v>
      </c>
      <c r="E678" s="210">
        <v>74</v>
      </c>
      <c r="F678" s="210">
        <v>32</v>
      </c>
      <c r="I678" s="199"/>
    </row>
    <row r="679" spans="1:9" ht="9" customHeight="1">
      <c r="A679" s="173" t="s">
        <v>27</v>
      </c>
      <c r="B679" s="174">
        <f t="shared" si="18"/>
        <v>450</v>
      </c>
      <c r="C679" s="182">
        <v>9</v>
      </c>
      <c r="D679" s="182">
        <v>358</v>
      </c>
      <c r="E679" s="182">
        <v>53</v>
      </c>
      <c r="F679" s="182">
        <v>30</v>
      </c>
      <c r="I679" s="199"/>
    </row>
    <row r="680" spans="1:9" ht="9" customHeight="1">
      <c r="A680" s="176" t="s">
        <v>109</v>
      </c>
      <c r="B680" s="189">
        <f t="shared" si="18"/>
        <v>568</v>
      </c>
      <c r="C680" s="210">
        <v>1</v>
      </c>
      <c r="D680" s="210">
        <v>482</v>
      </c>
      <c r="E680" s="210">
        <v>53</v>
      </c>
      <c r="F680" s="210">
        <v>32</v>
      </c>
      <c r="I680" s="199"/>
    </row>
    <row r="681" spans="1:9" ht="9" customHeight="1">
      <c r="A681" s="176" t="s">
        <v>29</v>
      </c>
      <c r="B681" s="189">
        <f t="shared" si="18"/>
        <v>271</v>
      </c>
      <c r="C681" s="210">
        <v>4</v>
      </c>
      <c r="D681" s="210">
        <v>218</v>
      </c>
      <c r="E681" s="210">
        <v>36</v>
      </c>
      <c r="F681" s="210">
        <v>13</v>
      </c>
      <c r="I681" s="199"/>
    </row>
    <row r="682" spans="1:9" ht="9" customHeight="1">
      <c r="A682" s="176" t="s">
        <v>30</v>
      </c>
      <c r="B682" s="189">
        <f t="shared" si="18"/>
        <v>195</v>
      </c>
      <c r="C682" s="210">
        <v>8</v>
      </c>
      <c r="D682" s="210">
        <v>149</v>
      </c>
      <c r="E682" s="210">
        <v>16</v>
      </c>
      <c r="F682" s="210">
        <v>22</v>
      </c>
      <c r="I682" s="199"/>
    </row>
    <row r="683" spans="1:9" ht="9" customHeight="1">
      <c r="A683" s="173" t="s">
        <v>31</v>
      </c>
      <c r="B683" s="174">
        <f t="shared" si="18"/>
        <v>290</v>
      </c>
      <c r="C683" s="182">
        <v>5</v>
      </c>
      <c r="D683" s="182">
        <v>242</v>
      </c>
      <c r="E683" s="182">
        <v>38</v>
      </c>
      <c r="F683" s="182">
        <v>5</v>
      </c>
      <c r="I683" s="199"/>
    </row>
    <row r="684" spans="1:9" ht="9" customHeight="1">
      <c r="A684" s="176" t="s">
        <v>32</v>
      </c>
      <c r="B684" s="189">
        <f t="shared" si="18"/>
        <v>430</v>
      </c>
      <c r="C684" s="210">
        <v>7</v>
      </c>
      <c r="D684" s="210">
        <v>345</v>
      </c>
      <c r="E684" s="210">
        <v>35</v>
      </c>
      <c r="F684" s="210">
        <v>43</v>
      </c>
      <c r="I684" s="199"/>
    </row>
    <row r="685" spans="1:9" ht="9" customHeight="1">
      <c r="A685" s="176" t="s">
        <v>33</v>
      </c>
      <c r="B685" s="189">
        <f t="shared" si="18"/>
        <v>521</v>
      </c>
      <c r="C685" s="210">
        <v>7</v>
      </c>
      <c r="D685" s="210">
        <v>420</v>
      </c>
      <c r="E685" s="210">
        <v>58</v>
      </c>
      <c r="F685" s="210">
        <v>36</v>
      </c>
      <c r="I685" s="199"/>
    </row>
    <row r="686" spans="1:9" ht="9" customHeight="1">
      <c r="A686" s="176" t="s">
        <v>34</v>
      </c>
      <c r="B686" s="189">
        <f t="shared" si="18"/>
        <v>169</v>
      </c>
      <c r="C686" s="210">
        <v>9</v>
      </c>
      <c r="D686" s="210">
        <v>132</v>
      </c>
      <c r="E686" s="210">
        <v>23</v>
      </c>
      <c r="F686" s="210">
        <v>5</v>
      </c>
      <c r="I686" s="199"/>
    </row>
    <row r="687" spans="1:9" ht="9" customHeight="1">
      <c r="A687" s="173" t="s">
        <v>35</v>
      </c>
      <c r="B687" s="174">
        <f t="shared" si="18"/>
        <v>563</v>
      </c>
      <c r="C687" s="182">
        <v>2</v>
      </c>
      <c r="D687" s="182">
        <v>491</v>
      </c>
      <c r="E687" s="182">
        <v>51</v>
      </c>
      <c r="F687" s="182">
        <v>19</v>
      </c>
      <c r="I687" s="199"/>
    </row>
    <row r="688" spans="1:9" ht="9" customHeight="1">
      <c r="A688" s="176" t="s">
        <v>36</v>
      </c>
      <c r="B688" s="189">
        <f t="shared" si="18"/>
        <v>104</v>
      </c>
      <c r="C688" s="210">
        <v>2</v>
      </c>
      <c r="D688" s="210">
        <v>67</v>
      </c>
      <c r="E688" s="210">
        <v>26</v>
      </c>
      <c r="F688" s="210">
        <v>9</v>
      </c>
      <c r="I688" s="199"/>
    </row>
    <row r="689" spans="1:9" ht="9" customHeight="1">
      <c r="A689" s="176" t="s">
        <v>37</v>
      </c>
      <c r="B689" s="189">
        <f t="shared" si="18"/>
        <v>972</v>
      </c>
      <c r="C689" s="210">
        <v>6</v>
      </c>
      <c r="D689" s="210">
        <v>820</v>
      </c>
      <c r="E689" s="210">
        <v>92</v>
      </c>
      <c r="F689" s="210">
        <v>54</v>
      </c>
      <c r="I689" s="199"/>
    </row>
    <row r="690" spans="1:9" ht="9" customHeight="1">
      <c r="A690" s="176" t="s">
        <v>38</v>
      </c>
      <c r="B690" s="189">
        <f t="shared" si="18"/>
        <v>304</v>
      </c>
      <c r="C690" s="210">
        <v>9</v>
      </c>
      <c r="D690" s="210">
        <v>244</v>
      </c>
      <c r="E690" s="210">
        <v>26</v>
      </c>
      <c r="F690" s="210">
        <v>25</v>
      </c>
      <c r="I690" s="199"/>
    </row>
    <row r="691" spans="1:9" ht="9" customHeight="1">
      <c r="A691" s="173" t="s">
        <v>39</v>
      </c>
      <c r="B691" s="174">
        <f t="shared" si="18"/>
        <v>181</v>
      </c>
      <c r="C691" s="182">
        <v>3</v>
      </c>
      <c r="D691" s="182">
        <v>134</v>
      </c>
      <c r="E691" s="182">
        <v>23</v>
      </c>
      <c r="F691" s="182">
        <v>21</v>
      </c>
      <c r="I691" s="199"/>
    </row>
    <row r="692" spans="1:9" s="168" customFormat="1" ht="9" customHeight="1">
      <c r="A692" s="214"/>
      <c r="B692" s="215"/>
      <c r="C692" s="215"/>
      <c r="D692" s="215"/>
      <c r="E692" s="215"/>
      <c r="F692" s="215"/>
    </row>
    <row r="693" spans="1:9" ht="9" customHeight="1">
      <c r="A693" s="211">
        <v>2014</v>
      </c>
      <c r="B693" s="212"/>
      <c r="C693" s="176"/>
      <c r="D693" s="176"/>
      <c r="E693" s="176"/>
      <c r="F693" s="213"/>
    </row>
    <row r="694" spans="1:9" ht="9" customHeight="1">
      <c r="A694" s="214" t="s">
        <v>7</v>
      </c>
      <c r="B694" s="215">
        <f>SUM(B696:B727)</f>
        <v>18836</v>
      </c>
      <c r="C694" s="215">
        <f>SUM(C696:C727)</f>
        <v>438</v>
      </c>
      <c r="D694" s="215">
        <f>SUM(D696:D727)</f>
        <v>14744</v>
      </c>
      <c r="E694" s="215">
        <f>SUM(E696:E727)</f>
        <v>2623</v>
      </c>
      <c r="F694" s="215">
        <f>SUM(F696:F727)</f>
        <v>1031</v>
      </c>
    </row>
    <row r="695" spans="1:9" s="162" customFormat="1" ht="3.95" customHeight="1">
      <c r="A695" s="214"/>
      <c r="B695" s="215"/>
      <c r="C695" s="215"/>
      <c r="D695" s="215"/>
      <c r="E695" s="215"/>
      <c r="F695" s="215"/>
    </row>
    <row r="696" spans="1:9" s="162" customFormat="1" ht="8.25" customHeight="1">
      <c r="A696" s="176" t="s">
        <v>8</v>
      </c>
      <c r="B696" s="189">
        <f t="shared" ref="B696:B727" si="19">SUM(C696:F696)</f>
        <v>158</v>
      </c>
      <c r="C696" s="210">
        <v>2</v>
      </c>
      <c r="D696" s="210">
        <v>126</v>
      </c>
      <c r="E696" s="210">
        <v>20</v>
      </c>
      <c r="F696" s="210">
        <v>10</v>
      </c>
      <c r="I696" s="199"/>
    </row>
    <row r="697" spans="1:9" s="162" customFormat="1" ht="8.25" customHeight="1">
      <c r="A697" s="176" t="s">
        <v>9</v>
      </c>
      <c r="B697" s="189">
        <f t="shared" si="19"/>
        <v>460</v>
      </c>
      <c r="C697" s="210">
        <v>2</v>
      </c>
      <c r="D697" s="210">
        <v>396</v>
      </c>
      <c r="E697" s="210">
        <v>52</v>
      </c>
      <c r="F697" s="210">
        <v>10</v>
      </c>
      <c r="I697" s="199"/>
    </row>
    <row r="698" spans="1:9" ht="8.25" customHeight="1">
      <c r="A698" s="176" t="s">
        <v>10</v>
      </c>
      <c r="B698" s="189">
        <f t="shared" si="19"/>
        <v>151</v>
      </c>
      <c r="C698" s="210">
        <v>3</v>
      </c>
      <c r="D698" s="210">
        <v>115</v>
      </c>
      <c r="E698" s="210">
        <v>26</v>
      </c>
      <c r="F698" s="210">
        <v>7</v>
      </c>
      <c r="I698" s="199"/>
    </row>
    <row r="699" spans="1:9" ht="8.25" customHeight="1">
      <c r="A699" s="173" t="s">
        <v>11</v>
      </c>
      <c r="B699" s="174">
        <f t="shared" si="19"/>
        <v>118</v>
      </c>
      <c r="C699" s="182">
        <v>9</v>
      </c>
      <c r="D699" s="182">
        <v>78</v>
      </c>
      <c r="E699" s="182">
        <v>23</v>
      </c>
      <c r="F699" s="182">
        <v>8</v>
      </c>
      <c r="I699" s="199"/>
    </row>
    <row r="700" spans="1:9" ht="8.25" customHeight="1">
      <c r="A700" s="176" t="s">
        <v>12</v>
      </c>
      <c r="B700" s="189">
        <f t="shared" si="19"/>
        <v>466</v>
      </c>
      <c r="C700" s="210">
        <v>4</v>
      </c>
      <c r="D700" s="210">
        <v>402</v>
      </c>
      <c r="E700" s="210">
        <v>35</v>
      </c>
      <c r="F700" s="210">
        <v>25</v>
      </c>
      <c r="I700" s="199"/>
    </row>
    <row r="701" spans="1:9" ht="8.25" customHeight="1">
      <c r="A701" s="176" t="s">
        <v>13</v>
      </c>
      <c r="B701" s="189">
        <f t="shared" si="19"/>
        <v>137</v>
      </c>
      <c r="C701" s="210">
        <v>1</v>
      </c>
      <c r="D701" s="210">
        <v>107</v>
      </c>
      <c r="E701" s="210">
        <v>14</v>
      </c>
      <c r="F701" s="210">
        <v>15</v>
      </c>
      <c r="I701" s="199"/>
    </row>
    <row r="702" spans="1:9" ht="8.25" customHeight="1">
      <c r="A702" s="176" t="s">
        <v>14</v>
      </c>
      <c r="B702" s="189">
        <f t="shared" si="19"/>
        <v>349</v>
      </c>
      <c r="C702" s="210">
        <v>6</v>
      </c>
      <c r="D702" s="210">
        <v>284</v>
      </c>
      <c r="E702" s="210">
        <v>34</v>
      </c>
      <c r="F702" s="210">
        <v>25</v>
      </c>
      <c r="I702" s="199"/>
    </row>
    <row r="703" spans="1:9" ht="8.25" customHeight="1">
      <c r="A703" s="173" t="s">
        <v>15</v>
      </c>
      <c r="B703" s="174">
        <f t="shared" si="19"/>
        <v>507</v>
      </c>
      <c r="C703" s="182">
        <v>4</v>
      </c>
      <c r="D703" s="182">
        <v>412</v>
      </c>
      <c r="E703" s="182">
        <v>52</v>
      </c>
      <c r="F703" s="182">
        <v>39</v>
      </c>
      <c r="I703" s="199"/>
    </row>
    <row r="704" spans="1:9" ht="8.25" customHeight="1">
      <c r="A704" s="176" t="s">
        <v>16</v>
      </c>
      <c r="B704" s="189">
        <f t="shared" si="19"/>
        <v>5050</v>
      </c>
      <c r="C704" s="210">
        <v>257</v>
      </c>
      <c r="D704" s="210">
        <v>3291</v>
      </c>
      <c r="E704" s="210">
        <v>1201</v>
      </c>
      <c r="F704" s="210">
        <v>301</v>
      </c>
      <c r="I704" s="199"/>
    </row>
    <row r="705" spans="1:9" ht="8.25" customHeight="1">
      <c r="A705" s="176" t="s">
        <v>17</v>
      </c>
      <c r="B705" s="189">
        <f t="shared" si="19"/>
        <v>285</v>
      </c>
      <c r="C705" s="210">
        <v>7</v>
      </c>
      <c r="D705" s="210">
        <v>218</v>
      </c>
      <c r="E705" s="210">
        <v>38</v>
      </c>
      <c r="F705" s="210">
        <v>22</v>
      </c>
      <c r="I705" s="199"/>
    </row>
    <row r="706" spans="1:9" ht="8.25" customHeight="1">
      <c r="A706" s="176" t="s">
        <v>18</v>
      </c>
      <c r="B706" s="189">
        <f t="shared" si="19"/>
        <v>588</v>
      </c>
      <c r="C706" s="210">
        <v>0</v>
      </c>
      <c r="D706" s="210">
        <v>530</v>
      </c>
      <c r="E706" s="210">
        <v>38</v>
      </c>
      <c r="F706" s="210">
        <v>20</v>
      </c>
      <c r="I706" s="199"/>
    </row>
    <row r="707" spans="1:9" ht="8.25" customHeight="1">
      <c r="A707" s="173" t="s">
        <v>19</v>
      </c>
      <c r="B707" s="174">
        <f t="shared" si="19"/>
        <v>379</v>
      </c>
      <c r="C707" s="182">
        <v>5</v>
      </c>
      <c r="D707" s="182">
        <v>310</v>
      </c>
      <c r="E707" s="182">
        <v>43</v>
      </c>
      <c r="F707" s="182">
        <v>21</v>
      </c>
      <c r="I707" s="199"/>
    </row>
    <row r="708" spans="1:9" ht="8.25" customHeight="1">
      <c r="A708" s="176" t="s">
        <v>20</v>
      </c>
      <c r="B708" s="189">
        <f t="shared" si="19"/>
        <v>244</v>
      </c>
      <c r="C708" s="210">
        <v>4</v>
      </c>
      <c r="D708" s="210">
        <v>187</v>
      </c>
      <c r="E708" s="210">
        <v>41</v>
      </c>
      <c r="F708" s="210">
        <v>12</v>
      </c>
      <c r="I708" s="199"/>
    </row>
    <row r="709" spans="1:9" ht="8.25" customHeight="1">
      <c r="A709" s="176" t="s">
        <v>21</v>
      </c>
      <c r="B709" s="189">
        <f t="shared" si="19"/>
        <v>1304</v>
      </c>
      <c r="C709" s="210">
        <v>10</v>
      </c>
      <c r="D709" s="210">
        <v>1085</v>
      </c>
      <c r="E709" s="210">
        <v>156</v>
      </c>
      <c r="F709" s="210">
        <v>53</v>
      </c>
      <c r="I709" s="199"/>
    </row>
    <row r="710" spans="1:9" ht="8.25" customHeight="1">
      <c r="A710" s="176" t="s">
        <v>22</v>
      </c>
      <c r="B710" s="189">
        <f t="shared" si="19"/>
        <v>1902</v>
      </c>
      <c r="C710" s="210">
        <v>29</v>
      </c>
      <c r="D710" s="210">
        <v>1700</v>
      </c>
      <c r="E710" s="210">
        <v>108</v>
      </c>
      <c r="F710" s="210">
        <v>65</v>
      </c>
      <c r="I710" s="199"/>
    </row>
    <row r="711" spans="1:9" ht="8.25" customHeight="1">
      <c r="A711" s="173" t="s">
        <v>23</v>
      </c>
      <c r="B711" s="174">
        <f t="shared" si="19"/>
        <v>552</v>
      </c>
      <c r="C711" s="182">
        <v>5</v>
      </c>
      <c r="D711" s="182">
        <v>441</v>
      </c>
      <c r="E711" s="182">
        <v>65</v>
      </c>
      <c r="F711" s="182">
        <v>41</v>
      </c>
      <c r="I711" s="199"/>
    </row>
    <row r="712" spans="1:9" ht="8.25" customHeight="1">
      <c r="A712" s="176" t="s">
        <v>24</v>
      </c>
      <c r="B712" s="189">
        <f t="shared" si="19"/>
        <v>300</v>
      </c>
      <c r="C712" s="210">
        <v>13</v>
      </c>
      <c r="D712" s="210">
        <v>229</v>
      </c>
      <c r="E712" s="210">
        <v>43</v>
      </c>
      <c r="F712" s="210">
        <v>15</v>
      </c>
      <c r="I712" s="199"/>
    </row>
    <row r="713" spans="1:9" ht="8.25" customHeight="1">
      <c r="A713" s="176" t="s">
        <v>25</v>
      </c>
      <c r="B713" s="189">
        <f t="shared" si="19"/>
        <v>171</v>
      </c>
      <c r="C713" s="210">
        <v>2</v>
      </c>
      <c r="D713" s="210">
        <v>129</v>
      </c>
      <c r="E713" s="210">
        <v>37</v>
      </c>
      <c r="F713" s="210">
        <v>3</v>
      </c>
      <c r="I713" s="199"/>
    </row>
    <row r="714" spans="1:9" ht="8.25" customHeight="1">
      <c r="A714" s="176" t="s">
        <v>26</v>
      </c>
      <c r="B714" s="189">
        <f t="shared" si="19"/>
        <v>729</v>
      </c>
      <c r="C714" s="210">
        <v>5</v>
      </c>
      <c r="D714" s="210">
        <v>622</v>
      </c>
      <c r="E714" s="210">
        <v>75</v>
      </c>
      <c r="F714" s="210">
        <v>27</v>
      </c>
      <c r="I714" s="199"/>
    </row>
    <row r="715" spans="1:9" ht="8.25" customHeight="1">
      <c r="A715" s="173" t="s">
        <v>27</v>
      </c>
      <c r="B715" s="174">
        <f t="shared" si="19"/>
        <v>457</v>
      </c>
      <c r="C715" s="182">
        <v>8</v>
      </c>
      <c r="D715" s="182">
        <v>364</v>
      </c>
      <c r="E715" s="182">
        <v>55</v>
      </c>
      <c r="F715" s="182">
        <v>30</v>
      </c>
      <c r="I715" s="199"/>
    </row>
    <row r="716" spans="1:9" ht="8.25" customHeight="1">
      <c r="A716" s="176" t="s">
        <v>109</v>
      </c>
      <c r="B716" s="189">
        <f t="shared" si="19"/>
        <v>562</v>
      </c>
      <c r="C716" s="210">
        <v>1</v>
      </c>
      <c r="D716" s="210">
        <v>477</v>
      </c>
      <c r="E716" s="210">
        <v>53</v>
      </c>
      <c r="F716" s="210">
        <v>31</v>
      </c>
      <c r="I716" s="199"/>
    </row>
    <row r="717" spans="1:9" ht="8.25" customHeight="1">
      <c r="A717" s="176" t="s">
        <v>29</v>
      </c>
      <c r="B717" s="189">
        <f t="shared" si="19"/>
        <v>271</v>
      </c>
      <c r="C717" s="210">
        <v>4</v>
      </c>
      <c r="D717" s="210">
        <v>219</v>
      </c>
      <c r="E717" s="210">
        <v>35</v>
      </c>
      <c r="F717" s="210">
        <v>13</v>
      </c>
      <c r="I717" s="199"/>
    </row>
    <row r="718" spans="1:9" ht="8.25" customHeight="1">
      <c r="A718" s="176" t="s">
        <v>30</v>
      </c>
      <c r="B718" s="189">
        <f t="shared" si="19"/>
        <v>197</v>
      </c>
      <c r="C718" s="210">
        <v>8</v>
      </c>
      <c r="D718" s="210">
        <v>151</v>
      </c>
      <c r="E718" s="210">
        <v>16</v>
      </c>
      <c r="F718" s="210">
        <v>22</v>
      </c>
      <c r="I718" s="199"/>
    </row>
    <row r="719" spans="1:9" ht="8.25" customHeight="1">
      <c r="A719" s="173" t="s">
        <v>31</v>
      </c>
      <c r="B719" s="174">
        <f t="shared" si="19"/>
        <v>279</v>
      </c>
      <c r="C719" s="182">
        <v>5</v>
      </c>
      <c r="D719" s="182">
        <v>233</v>
      </c>
      <c r="E719" s="182">
        <v>36</v>
      </c>
      <c r="F719" s="182">
        <v>5</v>
      </c>
      <c r="I719" s="199"/>
    </row>
    <row r="720" spans="1:9" ht="8.25" customHeight="1">
      <c r="A720" s="176" t="s">
        <v>32</v>
      </c>
      <c r="B720" s="189">
        <f t="shared" si="19"/>
        <v>427</v>
      </c>
      <c r="C720" s="210">
        <v>7</v>
      </c>
      <c r="D720" s="210">
        <v>343</v>
      </c>
      <c r="E720" s="210">
        <v>34</v>
      </c>
      <c r="F720" s="210">
        <v>43</v>
      </c>
      <c r="I720" s="199"/>
    </row>
    <row r="721" spans="1:9" ht="8.25" customHeight="1">
      <c r="A721" s="176" t="s">
        <v>33</v>
      </c>
      <c r="B721" s="189">
        <f t="shared" si="19"/>
        <v>514</v>
      </c>
      <c r="C721" s="210">
        <v>7</v>
      </c>
      <c r="D721" s="210">
        <v>416</v>
      </c>
      <c r="E721" s="210">
        <v>57</v>
      </c>
      <c r="F721" s="210">
        <v>34</v>
      </c>
      <c r="I721" s="199"/>
    </row>
    <row r="722" spans="1:9" ht="8.25" customHeight="1">
      <c r="A722" s="176" t="s">
        <v>34</v>
      </c>
      <c r="B722" s="189">
        <f t="shared" si="19"/>
        <v>171</v>
      </c>
      <c r="C722" s="210">
        <v>9</v>
      </c>
      <c r="D722" s="210">
        <v>132</v>
      </c>
      <c r="E722" s="210">
        <v>25</v>
      </c>
      <c r="F722" s="210">
        <v>5</v>
      </c>
      <c r="I722" s="199"/>
    </row>
    <row r="723" spans="1:9" ht="8.25" customHeight="1">
      <c r="A723" s="173" t="s">
        <v>35</v>
      </c>
      <c r="B723" s="174">
        <f t="shared" si="19"/>
        <v>552</v>
      </c>
      <c r="C723" s="182">
        <v>2</v>
      </c>
      <c r="D723" s="182">
        <v>482</v>
      </c>
      <c r="E723" s="182">
        <v>48</v>
      </c>
      <c r="F723" s="182">
        <v>20</v>
      </c>
      <c r="I723" s="199"/>
    </row>
    <row r="724" spans="1:9" ht="8.25" customHeight="1">
      <c r="A724" s="176" t="s">
        <v>36</v>
      </c>
      <c r="B724" s="189">
        <f t="shared" si="19"/>
        <v>105</v>
      </c>
      <c r="C724" s="210">
        <v>2</v>
      </c>
      <c r="D724" s="210">
        <v>67</v>
      </c>
      <c r="E724" s="210">
        <v>27</v>
      </c>
      <c r="F724" s="210">
        <v>9</v>
      </c>
      <c r="I724" s="199"/>
    </row>
    <row r="725" spans="1:9" ht="8.25" customHeight="1">
      <c r="A725" s="176" t="s">
        <v>37</v>
      </c>
      <c r="B725" s="189">
        <f t="shared" si="19"/>
        <v>975</v>
      </c>
      <c r="C725" s="210">
        <v>6</v>
      </c>
      <c r="D725" s="210">
        <v>824</v>
      </c>
      <c r="E725" s="210">
        <v>90</v>
      </c>
      <c r="F725" s="210">
        <v>55</v>
      </c>
      <c r="I725" s="199"/>
    </row>
    <row r="726" spans="1:9" ht="8.25" customHeight="1">
      <c r="A726" s="176" t="s">
        <v>38</v>
      </c>
      <c r="B726" s="189">
        <f t="shared" si="19"/>
        <v>299</v>
      </c>
      <c r="C726" s="210">
        <v>8</v>
      </c>
      <c r="D726" s="210">
        <v>243</v>
      </c>
      <c r="E726" s="210">
        <v>23</v>
      </c>
      <c r="F726" s="210">
        <v>25</v>
      </c>
      <c r="I726" s="199"/>
    </row>
    <row r="727" spans="1:9" ht="8.25" customHeight="1">
      <c r="A727" s="173" t="s">
        <v>39</v>
      </c>
      <c r="B727" s="174">
        <f t="shared" si="19"/>
        <v>177</v>
      </c>
      <c r="C727" s="182">
        <v>3</v>
      </c>
      <c r="D727" s="182">
        <v>131</v>
      </c>
      <c r="E727" s="182">
        <v>23</v>
      </c>
      <c r="F727" s="182">
        <v>20</v>
      </c>
      <c r="I727" s="199"/>
    </row>
    <row r="728" spans="1:9" s="168" customFormat="1" ht="9" customHeight="1">
      <c r="A728" s="214"/>
      <c r="B728" s="215"/>
      <c r="C728" s="215"/>
      <c r="D728" s="215"/>
      <c r="E728" s="215"/>
      <c r="F728" s="215"/>
    </row>
    <row r="729" spans="1:9" ht="9" customHeight="1">
      <c r="A729" s="211">
        <v>2015</v>
      </c>
      <c r="B729" s="212"/>
      <c r="C729" s="176"/>
      <c r="D729" s="176"/>
      <c r="E729" s="176"/>
      <c r="F729" s="213"/>
    </row>
    <row r="730" spans="1:9" ht="9" customHeight="1">
      <c r="A730" s="214" t="s">
        <v>7</v>
      </c>
      <c r="B730" s="215">
        <f>SUM(B732:B763)</f>
        <v>18582</v>
      </c>
      <c r="C730" s="215">
        <f>SUM(C732:C763)</f>
        <v>429</v>
      </c>
      <c r="D730" s="215">
        <f>SUM(D732:D763)</f>
        <v>14566</v>
      </c>
      <c r="E730" s="215">
        <f>SUM(E732:E763)</f>
        <v>2586</v>
      </c>
      <c r="F730" s="215">
        <f>SUM(F732:F763)</f>
        <v>1001</v>
      </c>
    </row>
    <row r="731" spans="1:9" s="162" customFormat="1" ht="3.95" customHeight="1">
      <c r="A731" s="214"/>
      <c r="B731" s="215"/>
      <c r="C731" s="215"/>
      <c r="D731" s="215"/>
      <c r="E731" s="215"/>
      <c r="F731" s="215"/>
    </row>
    <row r="732" spans="1:9" s="162" customFormat="1" ht="8.25" customHeight="1">
      <c r="A732" s="176" t="s">
        <v>8</v>
      </c>
      <c r="B732" s="189">
        <f t="shared" ref="B732:B763" si="20">SUM(C732:F732)</f>
        <v>154</v>
      </c>
      <c r="C732" s="210">
        <v>2</v>
      </c>
      <c r="D732" s="210">
        <v>123</v>
      </c>
      <c r="E732" s="210">
        <v>19</v>
      </c>
      <c r="F732" s="210">
        <v>10</v>
      </c>
      <c r="I732" s="199"/>
    </row>
    <row r="733" spans="1:9" s="162" customFormat="1" ht="8.25" customHeight="1">
      <c r="A733" s="176" t="s">
        <v>9</v>
      </c>
      <c r="B733" s="189">
        <f t="shared" si="20"/>
        <v>445</v>
      </c>
      <c r="C733" s="210">
        <v>2</v>
      </c>
      <c r="D733" s="210">
        <v>383</v>
      </c>
      <c r="E733" s="210">
        <v>50</v>
      </c>
      <c r="F733" s="210">
        <v>10</v>
      </c>
      <c r="I733" s="199"/>
    </row>
    <row r="734" spans="1:9" ht="8.25" customHeight="1">
      <c r="A734" s="176" t="s">
        <v>10</v>
      </c>
      <c r="B734" s="189">
        <f t="shared" si="20"/>
        <v>150</v>
      </c>
      <c r="C734" s="210">
        <v>3</v>
      </c>
      <c r="D734" s="210">
        <v>114</v>
      </c>
      <c r="E734" s="210">
        <v>26</v>
      </c>
      <c r="F734" s="210">
        <v>7</v>
      </c>
      <c r="I734" s="199"/>
    </row>
    <row r="735" spans="1:9" ht="8.25" customHeight="1">
      <c r="A735" s="173" t="s">
        <v>11</v>
      </c>
      <c r="B735" s="174">
        <f t="shared" si="20"/>
        <v>119</v>
      </c>
      <c r="C735" s="182">
        <v>9</v>
      </c>
      <c r="D735" s="182">
        <v>78</v>
      </c>
      <c r="E735" s="182">
        <v>24</v>
      </c>
      <c r="F735" s="182">
        <v>8</v>
      </c>
      <c r="I735" s="199"/>
    </row>
    <row r="736" spans="1:9" ht="8.25" customHeight="1">
      <c r="A736" s="176" t="s">
        <v>12</v>
      </c>
      <c r="B736" s="189">
        <f t="shared" si="20"/>
        <v>452</v>
      </c>
      <c r="C736" s="210">
        <v>4</v>
      </c>
      <c r="D736" s="210">
        <v>393</v>
      </c>
      <c r="E736" s="210">
        <v>33</v>
      </c>
      <c r="F736" s="210">
        <v>22</v>
      </c>
      <c r="I736" s="199"/>
    </row>
    <row r="737" spans="1:9" ht="8.25" customHeight="1">
      <c r="A737" s="176" t="s">
        <v>13</v>
      </c>
      <c r="B737" s="189">
        <f t="shared" si="20"/>
        <v>136</v>
      </c>
      <c r="C737" s="210">
        <v>1</v>
      </c>
      <c r="D737" s="210">
        <v>107</v>
      </c>
      <c r="E737" s="210">
        <v>14</v>
      </c>
      <c r="F737" s="210">
        <v>14</v>
      </c>
      <c r="I737" s="199"/>
    </row>
    <row r="738" spans="1:9" ht="8.25" customHeight="1">
      <c r="A738" s="176" t="s">
        <v>14</v>
      </c>
      <c r="B738" s="189">
        <f t="shared" si="20"/>
        <v>344</v>
      </c>
      <c r="C738" s="210">
        <v>6</v>
      </c>
      <c r="D738" s="210">
        <v>281</v>
      </c>
      <c r="E738" s="210">
        <v>32</v>
      </c>
      <c r="F738" s="210">
        <v>25</v>
      </c>
      <c r="I738" s="199"/>
    </row>
    <row r="739" spans="1:9" ht="8.25" customHeight="1">
      <c r="A739" s="173" t="s">
        <v>15</v>
      </c>
      <c r="B739" s="174">
        <f t="shared" si="20"/>
        <v>498</v>
      </c>
      <c r="C739" s="182">
        <v>4</v>
      </c>
      <c r="D739" s="182">
        <v>406</v>
      </c>
      <c r="E739" s="182">
        <v>50</v>
      </c>
      <c r="F739" s="182">
        <v>38</v>
      </c>
      <c r="I739" s="199"/>
    </row>
    <row r="740" spans="1:9" ht="8.25" customHeight="1">
      <c r="A740" s="176" t="s">
        <v>16</v>
      </c>
      <c r="B740" s="189">
        <f t="shared" si="20"/>
        <v>4979</v>
      </c>
      <c r="C740" s="210">
        <v>250</v>
      </c>
      <c r="D740" s="210">
        <v>3238</v>
      </c>
      <c r="E740" s="210">
        <v>1207</v>
      </c>
      <c r="F740" s="210">
        <v>284</v>
      </c>
      <c r="I740" s="199"/>
    </row>
    <row r="741" spans="1:9" ht="8.25" customHeight="1">
      <c r="A741" s="176" t="s">
        <v>17</v>
      </c>
      <c r="B741" s="189">
        <f t="shared" si="20"/>
        <v>282</v>
      </c>
      <c r="C741" s="210">
        <v>6</v>
      </c>
      <c r="D741" s="210">
        <v>216</v>
      </c>
      <c r="E741" s="210">
        <v>38</v>
      </c>
      <c r="F741" s="210">
        <v>22</v>
      </c>
      <c r="I741" s="199"/>
    </row>
    <row r="742" spans="1:9" ht="8.25" customHeight="1">
      <c r="A742" s="176" t="s">
        <v>18</v>
      </c>
      <c r="B742" s="189">
        <f t="shared" si="20"/>
        <v>578</v>
      </c>
      <c r="C742" s="210">
        <v>0</v>
      </c>
      <c r="D742" s="210">
        <v>520</v>
      </c>
      <c r="E742" s="210">
        <v>38</v>
      </c>
      <c r="F742" s="210">
        <v>20</v>
      </c>
      <c r="I742" s="199"/>
    </row>
    <row r="743" spans="1:9" ht="8.25" customHeight="1">
      <c r="A743" s="173" t="s">
        <v>19</v>
      </c>
      <c r="B743" s="174">
        <f t="shared" si="20"/>
        <v>375</v>
      </c>
      <c r="C743" s="182">
        <v>5</v>
      </c>
      <c r="D743" s="182">
        <v>310</v>
      </c>
      <c r="E743" s="182">
        <v>41</v>
      </c>
      <c r="F743" s="182">
        <v>19</v>
      </c>
      <c r="I743" s="199"/>
    </row>
    <row r="744" spans="1:9" ht="8.25" customHeight="1">
      <c r="A744" s="176" t="s">
        <v>20</v>
      </c>
      <c r="B744" s="189">
        <f t="shared" si="20"/>
        <v>245</v>
      </c>
      <c r="C744" s="210">
        <v>4</v>
      </c>
      <c r="D744" s="210">
        <v>189</v>
      </c>
      <c r="E744" s="210">
        <v>40</v>
      </c>
      <c r="F744" s="210">
        <v>12</v>
      </c>
      <c r="I744" s="199"/>
    </row>
    <row r="745" spans="1:9" ht="8.25" customHeight="1">
      <c r="A745" s="176" t="s">
        <v>21</v>
      </c>
      <c r="B745" s="189">
        <f t="shared" si="20"/>
        <v>1303</v>
      </c>
      <c r="C745" s="210">
        <v>10</v>
      </c>
      <c r="D745" s="210">
        <v>1086</v>
      </c>
      <c r="E745" s="210">
        <v>154</v>
      </c>
      <c r="F745" s="210">
        <v>53</v>
      </c>
      <c r="I745" s="199"/>
    </row>
    <row r="746" spans="1:9" ht="8.25" customHeight="1">
      <c r="A746" s="176" t="s">
        <v>22</v>
      </c>
      <c r="B746" s="189">
        <f t="shared" si="20"/>
        <v>1874</v>
      </c>
      <c r="C746" s="210">
        <v>28</v>
      </c>
      <c r="D746" s="210">
        <v>1684</v>
      </c>
      <c r="E746" s="210">
        <v>101</v>
      </c>
      <c r="F746" s="210">
        <v>61</v>
      </c>
      <c r="I746" s="199"/>
    </row>
    <row r="747" spans="1:9" ht="8.25" customHeight="1">
      <c r="A747" s="173" t="s">
        <v>23</v>
      </c>
      <c r="B747" s="174">
        <f t="shared" si="20"/>
        <v>549</v>
      </c>
      <c r="C747" s="182">
        <v>5</v>
      </c>
      <c r="D747" s="182">
        <v>439</v>
      </c>
      <c r="E747" s="182">
        <v>66</v>
      </c>
      <c r="F747" s="182">
        <v>39</v>
      </c>
      <c r="I747" s="199"/>
    </row>
    <row r="748" spans="1:9" ht="8.25" customHeight="1">
      <c r="A748" s="176" t="s">
        <v>24</v>
      </c>
      <c r="B748" s="189">
        <f t="shared" si="20"/>
        <v>295</v>
      </c>
      <c r="C748" s="210">
        <v>13</v>
      </c>
      <c r="D748" s="210">
        <v>226</v>
      </c>
      <c r="E748" s="210">
        <v>42</v>
      </c>
      <c r="F748" s="210">
        <v>14</v>
      </c>
      <c r="I748" s="199"/>
    </row>
    <row r="749" spans="1:9" ht="8.25" customHeight="1">
      <c r="A749" s="176" t="s">
        <v>25</v>
      </c>
      <c r="B749" s="189">
        <f t="shared" si="20"/>
        <v>167</v>
      </c>
      <c r="C749" s="210">
        <v>2</v>
      </c>
      <c r="D749" s="210">
        <v>126</v>
      </c>
      <c r="E749" s="210">
        <v>36</v>
      </c>
      <c r="F749" s="210">
        <v>3</v>
      </c>
      <c r="I749" s="199"/>
    </row>
    <row r="750" spans="1:9" ht="8.25" customHeight="1">
      <c r="A750" s="176" t="s">
        <v>26</v>
      </c>
      <c r="B750" s="189">
        <f t="shared" si="20"/>
        <v>705</v>
      </c>
      <c r="C750" s="210">
        <v>5</v>
      </c>
      <c r="D750" s="210">
        <v>599</v>
      </c>
      <c r="E750" s="210">
        <v>72</v>
      </c>
      <c r="F750" s="210">
        <v>29</v>
      </c>
      <c r="I750" s="199"/>
    </row>
    <row r="751" spans="1:9" ht="8.25" customHeight="1">
      <c r="A751" s="173" t="s">
        <v>27</v>
      </c>
      <c r="B751" s="174">
        <f t="shared" si="20"/>
        <v>447</v>
      </c>
      <c r="C751" s="182">
        <v>8</v>
      </c>
      <c r="D751" s="182">
        <v>361</v>
      </c>
      <c r="E751" s="182">
        <v>50</v>
      </c>
      <c r="F751" s="182">
        <v>28</v>
      </c>
      <c r="I751" s="199"/>
    </row>
    <row r="752" spans="1:9" ht="8.25" customHeight="1">
      <c r="A752" s="176" t="s">
        <v>109</v>
      </c>
      <c r="B752" s="189">
        <f t="shared" si="20"/>
        <v>558</v>
      </c>
      <c r="C752" s="210">
        <v>1</v>
      </c>
      <c r="D752" s="210">
        <v>476</v>
      </c>
      <c r="E752" s="210">
        <v>50</v>
      </c>
      <c r="F752" s="210">
        <v>31</v>
      </c>
      <c r="I752" s="199"/>
    </row>
    <row r="753" spans="1:9" ht="8.25" customHeight="1">
      <c r="A753" s="176" t="s">
        <v>29</v>
      </c>
      <c r="B753" s="189">
        <f t="shared" si="20"/>
        <v>271</v>
      </c>
      <c r="C753" s="210">
        <v>4</v>
      </c>
      <c r="D753" s="210">
        <v>218</v>
      </c>
      <c r="E753" s="210">
        <v>37</v>
      </c>
      <c r="F753" s="210">
        <v>12</v>
      </c>
      <c r="I753" s="199"/>
    </row>
    <row r="754" spans="1:9" ht="8.25" customHeight="1">
      <c r="A754" s="176" t="s">
        <v>30</v>
      </c>
      <c r="B754" s="189">
        <f t="shared" si="20"/>
        <v>194</v>
      </c>
      <c r="C754" s="210">
        <v>8</v>
      </c>
      <c r="D754" s="210">
        <v>150</v>
      </c>
      <c r="E754" s="210">
        <v>14</v>
      </c>
      <c r="F754" s="210">
        <v>22</v>
      </c>
      <c r="I754" s="199"/>
    </row>
    <row r="755" spans="1:9" ht="8.25" customHeight="1">
      <c r="A755" s="173" t="s">
        <v>31</v>
      </c>
      <c r="B755" s="174">
        <f t="shared" si="20"/>
        <v>273</v>
      </c>
      <c r="C755" s="182">
        <v>5</v>
      </c>
      <c r="D755" s="182">
        <v>230</v>
      </c>
      <c r="E755" s="182">
        <v>33</v>
      </c>
      <c r="F755" s="182">
        <v>5</v>
      </c>
      <c r="I755" s="199"/>
    </row>
    <row r="756" spans="1:9" ht="8.25" customHeight="1">
      <c r="A756" s="176" t="s">
        <v>32</v>
      </c>
      <c r="B756" s="189">
        <f t="shared" si="20"/>
        <v>426</v>
      </c>
      <c r="C756" s="210">
        <v>7</v>
      </c>
      <c r="D756" s="210">
        <v>342</v>
      </c>
      <c r="E756" s="210">
        <v>34</v>
      </c>
      <c r="F756" s="210">
        <v>43</v>
      </c>
      <c r="I756" s="199"/>
    </row>
    <row r="757" spans="1:9" ht="8.25" customHeight="1">
      <c r="A757" s="176" t="s">
        <v>33</v>
      </c>
      <c r="B757" s="189">
        <f t="shared" si="20"/>
        <v>501</v>
      </c>
      <c r="C757" s="210">
        <v>7</v>
      </c>
      <c r="D757" s="210">
        <v>405</v>
      </c>
      <c r="E757" s="210">
        <v>54</v>
      </c>
      <c r="F757" s="210">
        <v>35</v>
      </c>
      <c r="I757" s="199"/>
    </row>
    <row r="758" spans="1:9" ht="8.25" customHeight="1">
      <c r="A758" s="176" t="s">
        <v>34</v>
      </c>
      <c r="B758" s="189">
        <f t="shared" si="20"/>
        <v>171</v>
      </c>
      <c r="C758" s="210">
        <v>9</v>
      </c>
      <c r="D758" s="210">
        <v>133</v>
      </c>
      <c r="E758" s="210">
        <v>23</v>
      </c>
      <c r="F758" s="210">
        <v>6</v>
      </c>
      <c r="I758" s="199"/>
    </row>
    <row r="759" spans="1:9" ht="8.25" customHeight="1">
      <c r="A759" s="173" t="s">
        <v>35</v>
      </c>
      <c r="B759" s="174">
        <f t="shared" si="20"/>
        <v>540</v>
      </c>
      <c r="C759" s="182">
        <v>2</v>
      </c>
      <c r="D759" s="182">
        <v>473</v>
      </c>
      <c r="E759" s="182">
        <v>45</v>
      </c>
      <c r="F759" s="182">
        <v>20</v>
      </c>
      <c r="I759" s="199"/>
    </row>
    <row r="760" spans="1:9" ht="8.25" customHeight="1">
      <c r="A760" s="176" t="s">
        <v>36</v>
      </c>
      <c r="B760" s="189">
        <f t="shared" si="20"/>
        <v>104</v>
      </c>
      <c r="C760" s="210">
        <v>2</v>
      </c>
      <c r="D760" s="210">
        <v>68</v>
      </c>
      <c r="E760" s="210">
        <v>25</v>
      </c>
      <c r="F760" s="210">
        <v>9</v>
      </c>
      <c r="I760" s="199"/>
    </row>
    <row r="761" spans="1:9" ht="8.25" customHeight="1">
      <c r="A761" s="176" t="s">
        <v>37</v>
      </c>
      <c r="B761" s="189">
        <f t="shared" si="20"/>
        <v>972</v>
      </c>
      <c r="C761" s="210">
        <v>6</v>
      </c>
      <c r="D761" s="210">
        <v>820</v>
      </c>
      <c r="E761" s="210">
        <v>92</v>
      </c>
      <c r="F761" s="210">
        <v>54</v>
      </c>
      <c r="I761" s="199"/>
    </row>
    <row r="762" spans="1:9" ht="8.25" customHeight="1">
      <c r="A762" s="176" t="s">
        <v>38</v>
      </c>
      <c r="B762" s="189">
        <f t="shared" si="20"/>
        <v>295</v>
      </c>
      <c r="C762" s="210">
        <v>8</v>
      </c>
      <c r="D762" s="210">
        <v>239</v>
      </c>
      <c r="E762" s="210">
        <v>23</v>
      </c>
      <c r="F762" s="210">
        <v>25</v>
      </c>
      <c r="I762" s="199"/>
    </row>
    <row r="763" spans="1:9" ht="8.25" customHeight="1">
      <c r="A763" s="173" t="s">
        <v>39</v>
      </c>
      <c r="B763" s="174">
        <f t="shared" si="20"/>
        <v>180</v>
      </c>
      <c r="C763" s="182">
        <v>3</v>
      </c>
      <c r="D763" s="182">
        <v>133</v>
      </c>
      <c r="E763" s="182">
        <v>23</v>
      </c>
      <c r="F763" s="182">
        <v>21</v>
      </c>
      <c r="I763" s="199"/>
    </row>
    <row r="764" spans="1:9" s="168" customFormat="1" ht="9" customHeight="1">
      <c r="A764" s="214"/>
      <c r="B764" s="215"/>
      <c r="C764" s="215"/>
      <c r="D764" s="215"/>
      <c r="E764" s="215"/>
      <c r="F764" s="215"/>
    </row>
    <row r="765" spans="1:9" ht="9" customHeight="1">
      <c r="A765" s="211">
        <v>2016</v>
      </c>
      <c r="B765" s="212"/>
      <c r="C765" s="176"/>
      <c r="D765" s="176"/>
      <c r="E765" s="176"/>
      <c r="F765" s="213"/>
    </row>
    <row r="766" spans="1:9" ht="9" customHeight="1">
      <c r="A766" s="214" t="s">
        <v>7</v>
      </c>
      <c r="B766" s="215">
        <f>SUM(B768:B799)</f>
        <v>16663</v>
      </c>
      <c r="C766" s="215">
        <f>SUM(C768:C799)</f>
        <v>360</v>
      </c>
      <c r="D766" s="215">
        <f>SUM(D768:D799)</f>
        <v>12999</v>
      </c>
      <c r="E766" s="215">
        <f>SUM(E768:E799)</f>
        <v>2434</v>
      </c>
      <c r="F766" s="215">
        <f>SUM(F768:F799)</f>
        <v>870</v>
      </c>
    </row>
    <row r="767" spans="1:9" s="162" customFormat="1" ht="3.95" customHeight="1">
      <c r="A767" s="214"/>
      <c r="B767" s="215"/>
      <c r="C767" s="215"/>
      <c r="D767" s="215"/>
      <c r="E767" s="215"/>
      <c r="F767" s="215"/>
    </row>
    <row r="768" spans="1:9" s="162" customFormat="1" ht="8.25" customHeight="1">
      <c r="A768" s="176" t="s">
        <v>8</v>
      </c>
      <c r="B768" s="189">
        <f t="shared" ref="B768:B799" si="21">SUM(C768:F768)</f>
        <v>152</v>
      </c>
      <c r="C768" s="210">
        <v>2</v>
      </c>
      <c r="D768" s="210">
        <v>121</v>
      </c>
      <c r="E768" s="210">
        <v>19</v>
      </c>
      <c r="F768" s="210">
        <v>10</v>
      </c>
      <c r="I768" s="199"/>
    </row>
    <row r="769" spans="1:9" s="162" customFormat="1" ht="8.25" customHeight="1">
      <c r="A769" s="176" t="s">
        <v>9</v>
      </c>
      <c r="B769" s="189">
        <f t="shared" si="21"/>
        <v>356</v>
      </c>
      <c r="C769" s="210">
        <v>2</v>
      </c>
      <c r="D769" s="210">
        <v>300</v>
      </c>
      <c r="E769" s="210">
        <v>47</v>
      </c>
      <c r="F769" s="210">
        <v>7</v>
      </c>
      <c r="I769" s="199"/>
    </row>
    <row r="770" spans="1:9" ht="8.25" customHeight="1">
      <c r="A770" s="176" t="s">
        <v>10</v>
      </c>
      <c r="B770" s="189">
        <f t="shared" si="21"/>
        <v>134</v>
      </c>
      <c r="C770" s="210">
        <v>3</v>
      </c>
      <c r="D770" s="210">
        <v>102</v>
      </c>
      <c r="E770" s="210">
        <v>23</v>
      </c>
      <c r="F770" s="210">
        <v>6</v>
      </c>
      <c r="I770" s="199"/>
    </row>
    <row r="771" spans="1:9" ht="8.25" customHeight="1">
      <c r="A771" s="173" t="s">
        <v>11</v>
      </c>
      <c r="B771" s="174">
        <f t="shared" si="21"/>
        <v>117</v>
      </c>
      <c r="C771" s="182">
        <v>9</v>
      </c>
      <c r="D771" s="182">
        <v>76</v>
      </c>
      <c r="E771" s="182">
        <v>24</v>
      </c>
      <c r="F771" s="182">
        <v>8</v>
      </c>
      <c r="I771" s="199"/>
    </row>
    <row r="772" spans="1:9" ht="8.25" customHeight="1">
      <c r="A772" s="176" t="s">
        <v>12</v>
      </c>
      <c r="B772" s="189">
        <f t="shared" si="21"/>
        <v>378</v>
      </c>
      <c r="C772" s="210">
        <v>4</v>
      </c>
      <c r="D772" s="210">
        <v>328</v>
      </c>
      <c r="E772" s="210">
        <v>34</v>
      </c>
      <c r="F772" s="210">
        <v>12</v>
      </c>
      <c r="I772" s="199"/>
    </row>
    <row r="773" spans="1:9" ht="8.25" customHeight="1">
      <c r="A773" s="176" t="s">
        <v>13</v>
      </c>
      <c r="B773" s="189">
        <f t="shared" si="21"/>
        <v>116</v>
      </c>
      <c r="C773" s="210">
        <v>1</v>
      </c>
      <c r="D773" s="210">
        <v>88</v>
      </c>
      <c r="E773" s="210">
        <v>14</v>
      </c>
      <c r="F773" s="210">
        <v>13</v>
      </c>
      <c r="I773" s="199"/>
    </row>
    <row r="774" spans="1:9" ht="8.25" customHeight="1">
      <c r="A774" s="176" t="s">
        <v>14</v>
      </c>
      <c r="B774" s="189">
        <f t="shared" si="21"/>
        <v>258</v>
      </c>
      <c r="C774" s="210">
        <v>4</v>
      </c>
      <c r="D774" s="210">
        <v>203</v>
      </c>
      <c r="E774" s="210">
        <v>30</v>
      </c>
      <c r="F774" s="210">
        <v>21</v>
      </c>
      <c r="I774" s="199"/>
    </row>
    <row r="775" spans="1:9" ht="8.25" customHeight="1">
      <c r="A775" s="173" t="s">
        <v>15</v>
      </c>
      <c r="B775" s="174">
        <f t="shared" si="21"/>
        <v>399</v>
      </c>
      <c r="C775" s="182">
        <v>1</v>
      </c>
      <c r="D775" s="182">
        <v>325</v>
      </c>
      <c r="E775" s="182">
        <v>43</v>
      </c>
      <c r="F775" s="182">
        <v>30</v>
      </c>
      <c r="I775" s="199"/>
    </row>
    <row r="776" spans="1:9" ht="8.25" customHeight="1">
      <c r="A776" s="176" t="s">
        <v>16</v>
      </c>
      <c r="B776" s="189">
        <f t="shared" si="21"/>
        <v>4557</v>
      </c>
      <c r="C776" s="210">
        <v>205</v>
      </c>
      <c r="D776" s="210">
        <v>2989</v>
      </c>
      <c r="E776" s="210">
        <v>1120</v>
      </c>
      <c r="F776" s="210">
        <v>243</v>
      </c>
      <c r="I776" s="199"/>
    </row>
    <row r="777" spans="1:9" ht="8.25" customHeight="1">
      <c r="A777" s="176" t="s">
        <v>17</v>
      </c>
      <c r="B777" s="189">
        <f t="shared" si="21"/>
        <v>244</v>
      </c>
      <c r="C777" s="210">
        <v>4</v>
      </c>
      <c r="D777" s="210">
        <v>180</v>
      </c>
      <c r="E777" s="210">
        <v>38</v>
      </c>
      <c r="F777" s="210">
        <v>22</v>
      </c>
      <c r="I777" s="199"/>
    </row>
    <row r="778" spans="1:9" ht="8.25" customHeight="1">
      <c r="A778" s="176" t="s">
        <v>18</v>
      </c>
      <c r="B778" s="189">
        <f t="shared" si="21"/>
        <v>513</v>
      </c>
      <c r="C778" s="210">
        <v>0</v>
      </c>
      <c r="D778" s="210">
        <v>461</v>
      </c>
      <c r="E778" s="210">
        <v>36</v>
      </c>
      <c r="F778" s="210">
        <v>16</v>
      </c>
      <c r="I778" s="199"/>
    </row>
    <row r="779" spans="1:9" ht="8.25" customHeight="1">
      <c r="A779" s="173" t="s">
        <v>19</v>
      </c>
      <c r="B779" s="174">
        <f t="shared" si="21"/>
        <v>365</v>
      </c>
      <c r="C779" s="182">
        <v>5</v>
      </c>
      <c r="D779" s="182">
        <v>301</v>
      </c>
      <c r="E779" s="182">
        <v>40</v>
      </c>
      <c r="F779" s="182">
        <v>19</v>
      </c>
      <c r="I779" s="199"/>
    </row>
    <row r="780" spans="1:9" ht="8.25" customHeight="1">
      <c r="A780" s="176" t="s">
        <v>20</v>
      </c>
      <c r="B780" s="189">
        <f t="shared" si="21"/>
        <v>243</v>
      </c>
      <c r="C780" s="210">
        <v>4</v>
      </c>
      <c r="D780" s="210">
        <v>186</v>
      </c>
      <c r="E780" s="210">
        <v>41</v>
      </c>
      <c r="F780" s="210">
        <v>12</v>
      </c>
      <c r="I780" s="199"/>
    </row>
    <row r="781" spans="1:9" ht="8.25" customHeight="1">
      <c r="A781" s="176" t="s">
        <v>21</v>
      </c>
      <c r="B781" s="189">
        <f t="shared" si="21"/>
        <v>1159</v>
      </c>
      <c r="C781" s="210">
        <v>9</v>
      </c>
      <c r="D781" s="210">
        <v>956</v>
      </c>
      <c r="E781" s="210">
        <v>148</v>
      </c>
      <c r="F781" s="210">
        <v>46</v>
      </c>
      <c r="I781" s="199"/>
    </row>
    <row r="782" spans="1:9" ht="8.25" customHeight="1">
      <c r="A782" s="176" t="s">
        <v>22</v>
      </c>
      <c r="B782" s="189">
        <f t="shared" si="21"/>
        <v>1760</v>
      </c>
      <c r="C782" s="210">
        <v>24</v>
      </c>
      <c r="D782" s="210">
        <v>1590</v>
      </c>
      <c r="E782" s="210">
        <v>93</v>
      </c>
      <c r="F782" s="210">
        <v>53</v>
      </c>
      <c r="I782" s="199"/>
    </row>
    <row r="783" spans="1:9" ht="8.25" customHeight="1">
      <c r="A783" s="173" t="s">
        <v>23</v>
      </c>
      <c r="B783" s="174">
        <f t="shared" si="21"/>
        <v>493</v>
      </c>
      <c r="C783" s="182">
        <v>5</v>
      </c>
      <c r="D783" s="182">
        <v>393</v>
      </c>
      <c r="E783" s="182">
        <v>61</v>
      </c>
      <c r="F783" s="182">
        <v>34</v>
      </c>
      <c r="I783" s="199"/>
    </row>
    <row r="784" spans="1:9" ht="8.25" customHeight="1">
      <c r="A784" s="176" t="s">
        <v>24</v>
      </c>
      <c r="B784" s="189">
        <f t="shared" si="21"/>
        <v>286</v>
      </c>
      <c r="C784" s="210">
        <v>13</v>
      </c>
      <c r="D784" s="210">
        <v>219</v>
      </c>
      <c r="E784" s="210">
        <v>40</v>
      </c>
      <c r="F784" s="210">
        <v>14</v>
      </c>
      <c r="I784" s="199"/>
    </row>
    <row r="785" spans="1:9" ht="8.25" customHeight="1">
      <c r="A785" s="176" t="s">
        <v>25</v>
      </c>
      <c r="B785" s="189">
        <f t="shared" si="21"/>
        <v>154</v>
      </c>
      <c r="C785" s="210">
        <v>2</v>
      </c>
      <c r="D785" s="210">
        <v>116</v>
      </c>
      <c r="E785" s="210">
        <v>34</v>
      </c>
      <c r="F785" s="210">
        <v>2</v>
      </c>
      <c r="I785" s="199"/>
    </row>
    <row r="786" spans="1:9" ht="8.25" customHeight="1">
      <c r="A786" s="176" t="s">
        <v>26</v>
      </c>
      <c r="B786" s="189">
        <f t="shared" si="21"/>
        <v>587</v>
      </c>
      <c r="C786" s="210">
        <v>3</v>
      </c>
      <c r="D786" s="210">
        <v>488</v>
      </c>
      <c r="E786" s="210">
        <v>79</v>
      </c>
      <c r="F786" s="210">
        <v>17</v>
      </c>
      <c r="I786" s="199"/>
    </row>
    <row r="787" spans="1:9" ht="8.25" customHeight="1">
      <c r="A787" s="173" t="s">
        <v>27</v>
      </c>
      <c r="B787" s="174">
        <f t="shared" si="21"/>
        <v>372</v>
      </c>
      <c r="C787" s="182">
        <v>6</v>
      </c>
      <c r="D787" s="182">
        <v>293</v>
      </c>
      <c r="E787" s="182">
        <v>48</v>
      </c>
      <c r="F787" s="182">
        <v>25</v>
      </c>
      <c r="I787" s="199"/>
    </row>
    <row r="788" spans="1:9" ht="8.25" customHeight="1">
      <c r="A788" s="176" t="s">
        <v>109</v>
      </c>
      <c r="B788" s="189">
        <f t="shared" si="21"/>
        <v>540</v>
      </c>
      <c r="C788" s="210">
        <v>1</v>
      </c>
      <c r="D788" s="210">
        <v>459</v>
      </c>
      <c r="E788" s="210">
        <v>48</v>
      </c>
      <c r="F788" s="210">
        <v>32</v>
      </c>
      <c r="I788" s="199"/>
    </row>
    <row r="789" spans="1:9" ht="8.25" customHeight="1">
      <c r="A789" s="176" t="s">
        <v>29</v>
      </c>
      <c r="B789" s="189">
        <f t="shared" si="21"/>
        <v>263</v>
      </c>
      <c r="C789" s="210">
        <v>4</v>
      </c>
      <c r="D789" s="210">
        <v>216</v>
      </c>
      <c r="E789" s="210">
        <v>31</v>
      </c>
      <c r="F789" s="210">
        <v>12</v>
      </c>
      <c r="I789" s="199"/>
    </row>
    <row r="790" spans="1:9" ht="8.25" customHeight="1">
      <c r="A790" s="176" t="s">
        <v>30</v>
      </c>
      <c r="B790" s="189">
        <f t="shared" si="21"/>
        <v>189</v>
      </c>
      <c r="C790" s="210">
        <v>8</v>
      </c>
      <c r="D790" s="210">
        <v>146</v>
      </c>
      <c r="E790" s="210">
        <v>13</v>
      </c>
      <c r="F790" s="210">
        <v>22</v>
      </c>
      <c r="I790" s="199"/>
    </row>
    <row r="791" spans="1:9" ht="8.25" customHeight="1">
      <c r="A791" s="173" t="s">
        <v>31</v>
      </c>
      <c r="B791" s="174">
        <f t="shared" si="21"/>
        <v>244</v>
      </c>
      <c r="C791" s="182">
        <v>3</v>
      </c>
      <c r="D791" s="182">
        <v>206</v>
      </c>
      <c r="E791" s="182">
        <v>31</v>
      </c>
      <c r="F791" s="182">
        <v>4</v>
      </c>
      <c r="I791" s="199"/>
    </row>
    <row r="792" spans="1:9" ht="8.25" customHeight="1">
      <c r="A792" s="176" t="s">
        <v>32</v>
      </c>
      <c r="B792" s="189">
        <f t="shared" si="21"/>
        <v>420</v>
      </c>
      <c r="C792" s="210">
        <v>6</v>
      </c>
      <c r="D792" s="210">
        <v>337</v>
      </c>
      <c r="E792" s="210">
        <v>34</v>
      </c>
      <c r="F792" s="210">
        <v>43</v>
      </c>
      <c r="I792" s="199"/>
    </row>
    <row r="793" spans="1:9" ht="8.25" customHeight="1">
      <c r="A793" s="176" t="s">
        <v>33</v>
      </c>
      <c r="B793" s="189">
        <f t="shared" si="21"/>
        <v>378</v>
      </c>
      <c r="C793" s="210">
        <v>6</v>
      </c>
      <c r="D793" s="210">
        <v>290</v>
      </c>
      <c r="E793" s="210">
        <v>53</v>
      </c>
      <c r="F793" s="210">
        <v>29</v>
      </c>
      <c r="I793" s="199"/>
    </row>
    <row r="794" spans="1:9" ht="8.25" customHeight="1">
      <c r="A794" s="176" t="s">
        <v>34</v>
      </c>
      <c r="B794" s="189">
        <f t="shared" si="21"/>
        <v>162</v>
      </c>
      <c r="C794" s="210">
        <v>8</v>
      </c>
      <c r="D794" s="210">
        <v>127</v>
      </c>
      <c r="E794" s="210">
        <v>21</v>
      </c>
      <c r="F794" s="210">
        <v>6</v>
      </c>
      <c r="I794" s="199"/>
    </row>
    <row r="795" spans="1:9" ht="8.25" customHeight="1">
      <c r="A795" s="173" t="s">
        <v>35</v>
      </c>
      <c r="B795" s="174">
        <f t="shared" si="21"/>
        <v>512</v>
      </c>
      <c r="C795" s="182">
        <v>1</v>
      </c>
      <c r="D795" s="182">
        <v>451</v>
      </c>
      <c r="E795" s="182">
        <v>41</v>
      </c>
      <c r="F795" s="182">
        <v>19</v>
      </c>
      <c r="I795" s="199"/>
    </row>
    <row r="796" spans="1:9" ht="8.25" customHeight="1">
      <c r="A796" s="176" t="s">
        <v>36</v>
      </c>
      <c r="B796" s="189">
        <f t="shared" si="21"/>
        <v>101</v>
      </c>
      <c r="C796" s="210">
        <v>2</v>
      </c>
      <c r="D796" s="210">
        <v>66</v>
      </c>
      <c r="E796" s="210">
        <v>24</v>
      </c>
      <c r="F796" s="210">
        <v>9</v>
      </c>
      <c r="I796" s="199"/>
    </row>
    <row r="797" spans="1:9" ht="8.25" customHeight="1">
      <c r="A797" s="176" t="s">
        <v>37</v>
      </c>
      <c r="B797" s="189">
        <f t="shared" si="21"/>
        <v>803</v>
      </c>
      <c r="C797" s="210">
        <v>6</v>
      </c>
      <c r="D797" s="210">
        <v>671</v>
      </c>
      <c r="E797" s="210">
        <v>82</v>
      </c>
      <c r="F797" s="210">
        <v>44</v>
      </c>
      <c r="I797" s="199"/>
    </row>
    <row r="798" spans="1:9" ht="8.25" customHeight="1">
      <c r="A798" s="176" t="s">
        <v>38</v>
      </c>
      <c r="B798" s="189">
        <f t="shared" si="21"/>
        <v>231</v>
      </c>
      <c r="C798" s="210">
        <v>6</v>
      </c>
      <c r="D798" s="210">
        <v>184</v>
      </c>
      <c r="E798" s="210">
        <v>22</v>
      </c>
      <c r="F798" s="210">
        <v>19</v>
      </c>
      <c r="I798" s="199"/>
    </row>
    <row r="799" spans="1:9" ht="8.25" customHeight="1">
      <c r="A799" s="173" t="s">
        <v>39</v>
      </c>
      <c r="B799" s="174">
        <f t="shared" si="21"/>
        <v>177</v>
      </c>
      <c r="C799" s="182">
        <v>3</v>
      </c>
      <c r="D799" s="182">
        <v>131</v>
      </c>
      <c r="E799" s="182">
        <v>22</v>
      </c>
      <c r="F799" s="182">
        <v>21</v>
      </c>
      <c r="I799" s="199"/>
    </row>
    <row r="800" spans="1:9" s="168" customFormat="1" ht="9" customHeight="1">
      <c r="A800" s="214"/>
      <c r="B800" s="215"/>
      <c r="C800" s="215"/>
      <c r="D800" s="215"/>
      <c r="E800" s="215"/>
      <c r="F800" s="215"/>
    </row>
    <row r="801" spans="1:9" ht="9" customHeight="1">
      <c r="A801" s="211">
        <v>2017</v>
      </c>
      <c r="B801" s="212"/>
      <c r="C801" s="176"/>
      <c r="D801" s="176"/>
      <c r="E801" s="176"/>
      <c r="F801" s="213"/>
    </row>
    <row r="802" spans="1:9" ht="9" customHeight="1">
      <c r="A802" s="214" t="s">
        <v>7</v>
      </c>
      <c r="B802" s="215">
        <f>SUM(B804:B835)</f>
        <v>15286</v>
      </c>
      <c r="C802" s="215">
        <f>SUM(C804:C835)</f>
        <v>307</v>
      </c>
      <c r="D802" s="215">
        <f>SUM(D804:D835)</f>
        <v>11927</v>
      </c>
      <c r="E802" s="215">
        <f>SUM(E804:E835)</f>
        <v>2247</v>
      </c>
      <c r="F802" s="215">
        <f>SUM(F804:F835)</f>
        <v>805</v>
      </c>
    </row>
    <row r="803" spans="1:9" s="162" customFormat="1" ht="3.95" customHeight="1">
      <c r="A803" s="214"/>
      <c r="B803" s="215"/>
      <c r="C803" s="215"/>
      <c r="D803" s="215"/>
      <c r="E803" s="215"/>
      <c r="F803" s="215"/>
    </row>
    <row r="804" spans="1:9" s="162" customFormat="1" ht="8.25" customHeight="1">
      <c r="A804" s="176" t="s">
        <v>8</v>
      </c>
      <c r="B804" s="189">
        <f t="shared" ref="B804:B835" si="22">SUM(C804:F804)</f>
        <v>133</v>
      </c>
      <c r="C804" s="210">
        <v>2</v>
      </c>
      <c r="D804" s="210">
        <v>104</v>
      </c>
      <c r="E804" s="210">
        <v>17</v>
      </c>
      <c r="F804" s="210">
        <v>10</v>
      </c>
      <c r="I804" s="199"/>
    </row>
    <row r="805" spans="1:9" s="162" customFormat="1" ht="8.25" customHeight="1">
      <c r="A805" s="176" t="s">
        <v>9</v>
      </c>
      <c r="B805" s="189">
        <f t="shared" si="22"/>
        <v>352</v>
      </c>
      <c r="C805" s="210">
        <v>2</v>
      </c>
      <c r="D805" s="210">
        <v>299</v>
      </c>
      <c r="E805" s="210">
        <v>44</v>
      </c>
      <c r="F805" s="210">
        <v>7</v>
      </c>
      <c r="I805" s="199"/>
    </row>
    <row r="806" spans="1:9" ht="8.25" customHeight="1">
      <c r="A806" s="176" t="s">
        <v>10</v>
      </c>
      <c r="B806" s="189">
        <f t="shared" si="22"/>
        <v>132</v>
      </c>
      <c r="C806" s="210">
        <v>3</v>
      </c>
      <c r="D806" s="210">
        <v>100</v>
      </c>
      <c r="E806" s="210">
        <v>23</v>
      </c>
      <c r="F806" s="210">
        <v>6</v>
      </c>
      <c r="I806" s="199"/>
    </row>
    <row r="807" spans="1:9" ht="8.25" customHeight="1">
      <c r="A807" s="173" t="s">
        <v>11</v>
      </c>
      <c r="B807" s="174">
        <f t="shared" si="22"/>
        <v>83</v>
      </c>
      <c r="C807" s="182">
        <v>2</v>
      </c>
      <c r="D807" s="182">
        <v>52</v>
      </c>
      <c r="E807" s="182">
        <v>23</v>
      </c>
      <c r="F807" s="182">
        <v>6</v>
      </c>
      <c r="I807" s="199"/>
    </row>
    <row r="808" spans="1:9" ht="8.25" customHeight="1">
      <c r="A808" s="176" t="s">
        <v>12</v>
      </c>
      <c r="B808" s="189">
        <f t="shared" si="22"/>
        <v>369</v>
      </c>
      <c r="C808" s="210">
        <v>4</v>
      </c>
      <c r="D808" s="210">
        <v>323</v>
      </c>
      <c r="E808" s="210">
        <v>29</v>
      </c>
      <c r="F808" s="210">
        <v>13</v>
      </c>
      <c r="I808" s="199"/>
    </row>
    <row r="809" spans="1:9" ht="8.25" customHeight="1">
      <c r="A809" s="176" t="s">
        <v>13</v>
      </c>
      <c r="B809" s="189">
        <f t="shared" si="22"/>
        <v>111</v>
      </c>
      <c r="C809" s="210">
        <v>1</v>
      </c>
      <c r="D809" s="210">
        <v>84</v>
      </c>
      <c r="E809" s="210">
        <v>13</v>
      </c>
      <c r="F809" s="210">
        <v>13</v>
      </c>
      <c r="I809" s="199"/>
    </row>
    <row r="810" spans="1:9" ht="8.25" customHeight="1">
      <c r="A810" s="176" t="s">
        <v>14</v>
      </c>
      <c r="B810" s="189">
        <f t="shared" si="22"/>
        <v>254</v>
      </c>
      <c r="C810" s="210">
        <v>3</v>
      </c>
      <c r="D810" s="210">
        <v>202</v>
      </c>
      <c r="E810" s="210">
        <v>28</v>
      </c>
      <c r="F810" s="210">
        <v>21</v>
      </c>
      <c r="I810" s="199"/>
    </row>
    <row r="811" spans="1:9" ht="8.25" customHeight="1">
      <c r="A811" s="173" t="s">
        <v>15</v>
      </c>
      <c r="B811" s="174">
        <f t="shared" si="22"/>
        <v>383</v>
      </c>
      <c r="C811" s="182">
        <v>1</v>
      </c>
      <c r="D811" s="182">
        <v>310</v>
      </c>
      <c r="E811" s="182">
        <v>42</v>
      </c>
      <c r="F811" s="182">
        <v>30</v>
      </c>
      <c r="I811" s="199"/>
    </row>
    <row r="812" spans="1:9" ht="8.25" customHeight="1">
      <c r="A812" s="176" t="s">
        <v>16</v>
      </c>
      <c r="B812" s="189">
        <f t="shared" si="22"/>
        <v>4049</v>
      </c>
      <c r="C812" s="210">
        <v>174</v>
      </c>
      <c r="D812" s="210">
        <v>2621</v>
      </c>
      <c r="E812" s="210">
        <v>1036</v>
      </c>
      <c r="F812" s="210">
        <v>218</v>
      </c>
      <c r="I812" s="199"/>
    </row>
    <row r="813" spans="1:9" ht="8.25" customHeight="1">
      <c r="A813" s="176" t="s">
        <v>17</v>
      </c>
      <c r="B813" s="189">
        <f t="shared" si="22"/>
        <v>237</v>
      </c>
      <c r="C813" s="210">
        <v>4</v>
      </c>
      <c r="D813" s="210">
        <v>178</v>
      </c>
      <c r="E813" s="210">
        <v>34</v>
      </c>
      <c r="F813" s="210">
        <v>21</v>
      </c>
      <c r="I813" s="199"/>
    </row>
    <row r="814" spans="1:9" ht="8.25" customHeight="1">
      <c r="A814" s="176" t="s">
        <v>18</v>
      </c>
      <c r="B814" s="189">
        <f t="shared" si="22"/>
        <v>490</v>
      </c>
      <c r="C814" s="210">
        <v>0</v>
      </c>
      <c r="D814" s="210">
        <v>443</v>
      </c>
      <c r="E814" s="210">
        <v>32</v>
      </c>
      <c r="F814" s="210">
        <v>15</v>
      </c>
      <c r="I814" s="199"/>
    </row>
    <row r="815" spans="1:9" ht="8.25" customHeight="1">
      <c r="A815" s="173" t="s">
        <v>19</v>
      </c>
      <c r="B815" s="174">
        <f t="shared" si="22"/>
        <v>311</v>
      </c>
      <c r="C815" s="182">
        <v>3</v>
      </c>
      <c r="D815" s="182">
        <v>253</v>
      </c>
      <c r="E815" s="182">
        <v>38</v>
      </c>
      <c r="F815" s="182">
        <v>17</v>
      </c>
      <c r="I815" s="199"/>
    </row>
    <row r="816" spans="1:9" ht="8.25" customHeight="1">
      <c r="A816" s="176" t="s">
        <v>20</v>
      </c>
      <c r="B816" s="189">
        <f t="shared" si="22"/>
        <v>207</v>
      </c>
      <c r="C816" s="210">
        <v>4</v>
      </c>
      <c r="D816" s="210">
        <v>158</v>
      </c>
      <c r="E816" s="210">
        <v>35</v>
      </c>
      <c r="F816" s="210">
        <v>10</v>
      </c>
      <c r="I816" s="199"/>
    </row>
    <row r="817" spans="1:9" ht="8.25" customHeight="1">
      <c r="A817" s="176" t="s">
        <v>21</v>
      </c>
      <c r="B817" s="189">
        <f t="shared" si="22"/>
        <v>1116</v>
      </c>
      <c r="C817" s="210">
        <v>9</v>
      </c>
      <c r="D817" s="210">
        <v>928</v>
      </c>
      <c r="E817" s="210">
        <v>133</v>
      </c>
      <c r="F817" s="210">
        <v>46</v>
      </c>
      <c r="I817" s="199"/>
    </row>
    <row r="818" spans="1:9" ht="8.25" customHeight="1">
      <c r="A818" s="176" t="s">
        <v>22</v>
      </c>
      <c r="B818" s="189">
        <f t="shared" si="22"/>
        <v>1568</v>
      </c>
      <c r="C818" s="210">
        <v>22</v>
      </c>
      <c r="D818" s="210">
        <v>1410</v>
      </c>
      <c r="E818" s="210">
        <v>90</v>
      </c>
      <c r="F818" s="210">
        <v>46</v>
      </c>
      <c r="I818" s="199"/>
    </row>
    <row r="819" spans="1:9" ht="8.25" customHeight="1">
      <c r="A819" s="173" t="s">
        <v>23</v>
      </c>
      <c r="B819" s="174">
        <f t="shared" si="22"/>
        <v>480</v>
      </c>
      <c r="C819" s="182">
        <v>5</v>
      </c>
      <c r="D819" s="182">
        <v>386</v>
      </c>
      <c r="E819" s="182">
        <v>57</v>
      </c>
      <c r="F819" s="182">
        <v>32</v>
      </c>
      <c r="I819" s="199"/>
    </row>
    <row r="820" spans="1:9" ht="8.25" customHeight="1">
      <c r="A820" s="176" t="s">
        <v>24</v>
      </c>
      <c r="B820" s="189">
        <f t="shared" si="22"/>
        <v>259</v>
      </c>
      <c r="C820" s="210">
        <v>12</v>
      </c>
      <c r="D820" s="210">
        <v>199</v>
      </c>
      <c r="E820" s="210">
        <v>35</v>
      </c>
      <c r="F820" s="210">
        <v>13</v>
      </c>
      <c r="I820" s="199"/>
    </row>
    <row r="821" spans="1:9" ht="8.25" customHeight="1">
      <c r="A821" s="176" t="s">
        <v>25</v>
      </c>
      <c r="B821" s="189">
        <f t="shared" si="22"/>
        <v>152</v>
      </c>
      <c r="C821" s="210">
        <v>2</v>
      </c>
      <c r="D821" s="210">
        <v>115</v>
      </c>
      <c r="E821" s="210">
        <v>32</v>
      </c>
      <c r="F821" s="210">
        <v>3</v>
      </c>
      <c r="I821" s="199"/>
    </row>
    <row r="822" spans="1:9" ht="8.25" customHeight="1">
      <c r="A822" s="176" t="s">
        <v>26</v>
      </c>
      <c r="B822" s="189">
        <f t="shared" si="22"/>
        <v>557</v>
      </c>
      <c r="C822" s="210">
        <v>2</v>
      </c>
      <c r="D822" s="210">
        <v>470</v>
      </c>
      <c r="E822" s="210">
        <v>70</v>
      </c>
      <c r="F822" s="210">
        <v>15</v>
      </c>
      <c r="I822" s="199"/>
    </row>
    <row r="823" spans="1:9" ht="8.25" customHeight="1">
      <c r="A823" s="173" t="s">
        <v>27</v>
      </c>
      <c r="B823" s="174">
        <f t="shared" si="22"/>
        <v>354</v>
      </c>
      <c r="C823" s="182">
        <v>6</v>
      </c>
      <c r="D823" s="182">
        <v>284</v>
      </c>
      <c r="E823" s="182">
        <v>42</v>
      </c>
      <c r="F823" s="182">
        <v>22</v>
      </c>
      <c r="I823" s="199"/>
    </row>
    <row r="824" spans="1:9" ht="8.25" customHeight="1">
      <c r="A824" s="176" t="s">
        <v>109</v>
      </c>
      <c r="B824" s="189">
        <f t="shared" si="22"/>
        <v>480</v>
      </c>
      <c r="C824" s="210">
        <v>1</v>
      </c>
      <c r="D824" s="210">
        <v>409</v>
      </c>
      <c r="E824" s="210">
        <v>42</v>
      </c>
      <c r="F824" s="210">
        <v>28</v>
      </c>
      <c r="I824" s="199"/>
    </row>
    <row r="825" spans="1:9" ht="8.25" customHeight="1">
      <c r="A825" s="176" t="s">
        <v>29</v>
      </c>
      <c r="B825" s="189">
        <f t="shared" si="22"/>
        <v>224</v>
      </c>
      <c r="C825" s="210">
        <v>4</v>
      </c>
      <c r="D825" s="210">
        <v>178</v>
      </c>
      <c r="E825" s="210">
        <v>31</v>
      </c>
      <c r="F825" s="210">
        <v>11</v>
      </c>
      <c r="I825" s="199"/>
    </row>
    <row r="826" spans="1:9" ht="8.25" customHeight="1">
      <c r="A826" s="176" t="s">
        <v>30</v>
      </c>
      <c r="B826" s="189">
        <f t="shared" si="22"/>
        <v>153</v>
      </c>
      <c r="C826" s="210">
        <v>5</v>
      </c>
      <c r="D826" s="210">
        <v>117</v>
      </c>
      <c r="E826" s="210">
        <v>12</v>
      </c>
      <c r="F826" s="210">
        <v>19</v>
      </c>
      <c r="I826" s="199"/>
    </row>
    <row r="827" spans="1:9" ht="8.25" customHeight="1">
      <c r="A827" s="173" t="s">
        <v>31</v>
      </c>
      <c r="B827" s="174">
        <f t="shared" si="22"/>
        <v>231</v>
      </c>
      <c r="C827" s="182">
        <v>2</v>
      </c>
      <c r="D827" s="182">
        <v>197</v>
      </c>
      <c r="E827" s="182">
        <v>28</v>
      </c>
      <c r="F827" s="182">
        <v>4</v>
      </c>
      <c r="I827" s="199"/>
    </row>
    <row r="828" spans="1:9" ht="8.25" customHeight="1">
      <c r="A828" s="176" t="s">
        <v>32</v>
      </c>
      <c r="B828" s="189">
        <f t="shared" si="22"/>
        <v>371</v>
      </c>
      <c r="C828" s="210">
        <v>5</v>
      </c>
      <c r="D828" s="210">
        <v>293</v>
      </c>
      <c r="E828" s="210">
        <v>32</v>
      </c>
      <c r="F828" s="210">
        <v>41</v>
      </c>
      <c r="I828" s="199"/>
    </row>
    <row r="829" spans="1:9" ht="8.25" customHeight="1">
      <c r="A829" s="176" t="s">
        <v>33</v>
      </c>
      <c r="B829" s="189">
        <f t="shared" si="22"/>
        <v>380</v>
      </c>
      <c r="C829" s="210">
        <v>6</v>
      </c>
      <c r="D829" s="210">
        <v>295</v>
      </c>
      <c r="E829" s="210">
        <v>50</v>
      </c>
      <c r="F829" s="210">
        <v>29</v>
      </c>
      <c r="I829" s="199"/>
    </row>
    <row r="830" spans="1:9" ht="8.25" customHeight="1">
      <c r="A830" s="176" t="s">
        <v>34</v>
      </c>
      <c r="B830" s="189">
        <f t="shared" si="22"/>
        <v>134</v>
      </c>
      <c r="C830" s="210">
        <v>6</v>
      </c>
      <c r="D830" s="210">
        <v>103</v>
      </c>
      <c r="E830" s="210">
        <v>20</v>
      </c>
      <c r="F830" s="210">
        <v>5</v>
      </c>
      <c r="I830" s="199"/>
    </row>
    <row r="831" spans="1:9" ht="8.25" customHeight="1">
      <c r="A831" s="173" t="s">
        <v>35</v>
      </c>
      <c r="B831" s="174">
        <f t="shared" si="22"/>
        <v>446</v>
      </c>
      <c r="C831" s="182">
        <v>1</v>
      </c>
      <c r="D831" s="182">
        <v>392</v>
      </c>
      <c r="E831" s="182">
        <v>38</v>
      </c>
      <c r="F831" s="182">
        <v>15</v>
      </c>
      <c r="I831" s="199"/>
    </row>
    <row r="832" spans="1:9" ht="8.25" customHeight="1">
      <c r="A832" s="176" t="s">
        <v>36</v>
      </c>
      <c r="B832" s="189">
        <f t="shared" si="22"/>
        <v>87</v>
      </c>
      <c r="C832" s="210">
        <v>1</v>
      </c>
      <c r="D832" s="210">
        <v>57</v>
      </c>
      <c r="E832" s="210">
        <v>21</v>
      </c>
      <c r="F832" s="210">
        <v>8</v>
      </c>
      <c r="I832" s="199"/>
    </row>
    <row r="833" spans="1:9" ht="8.25" customHeight="1">
      <c r="A833" s="176" t="s">
        <v>37</v>
      </c>
      <c r="B833" s="189">
        <f t="shared" si="22"/>
        <v>787</v>
      </c>
      <c r="C833" s="210">
        <v>5</v>
      </c>
      <c r="D833" s="210">
        <v>663</v>
      </c>
      <c r="E833" s="210">
        <v>77</v>
      </c>
      <c r="F833" s="210">
        <v>42</v>
      </c>
      <c r="I833" s="199"/>
    </row>
    <row r="834" spans="1:9" ht="8.25" customHeight="1">
      <c r="A834" s="176" t="s">
        <v>38</v>
      </c>
      <c r="B834" s="189">
        <f t="shared" si="22"/>
        <v>235</v>
      </c>
      <c r="C834" s="210">
        <v>6</v>
      </c>
      <c r="D834" s="210">
        <v>189</v>
      </c>
      <c r="E834" s="210">
        <v>21</v>
      </c>
      <c r="F834" s="210">
        <v>19</v>
      </c>
      <c r="I834" s="199"/>
    </row>
    <row r="835" spans="1:9" ht="8.25" customHeight="1">
      <c r="A835" s="173" t="s">
        <v>39</v>
      </c>
      <c r="B835" s="174">
        <f t="shared" si="22"/>
        <v>161</v>
      </c>
      <c r="C835" s="182">
        <v>4</v>
      </c>
      <c r="D835" s="182">
        <v>115</v>
      </c>
      <c r="E835" s="182">
        <v>22</v>
      </c>
      <c r="F835" s="182">
        <v>20</v>
      </c>
      <c r="I835" s="199"/>
    </row>
    <row r="836" spans="1:9" s="168" customFormat="1" ht="9" customHeight="1">
      <c r="A836" s="214"/>
      <c r="B836" s="215"/>
      <c r="C836" s="215"/>
      <c r="D836" s="215"/>
      <c r="E836" s="215"/>
      <c r="F836" s="215"/>
    </row>
    <row r="837" spans="1:9" ht="9" customHeight="1">
      <c r="A837" s="211">
        <v>2018</v>
      </c>
      <c r="B837" s="212"/>
      <c r="C837" s="176"/>
      <c r="D837" s="176"/>
      <c r="E837" s="176"/>
      <c r="F837" s="213"/>
    </row>
    <row r="838" spans="1:9" ht="9" customHeight="1">
      <c r="A838" s="214" t="s">
        <v>7</v>
      </c>
      <c r="B838" s="215">
        <f>SUM(B840:B871)</f>
        <v>14878</v>
      </c>
      <c r="C838" s="215">
        <f>SUM(C840:C871)</f>
        <v>294</v>
      </c>
      <c r="D838" s="215">
        <f>SUM(D840:D871)</f>
        <v>11617</v>
      </c>
      <c r="E838" s="215">
        <f>SUM(E840:E871)</f>
        <v>2213</v>
      </c>
      <c r="F838" s="215">
        <f>SUM(F840:F871)</f>
        <v>754</v>
      </c>
    </row>
    <row r="839" spans="1:9" s="162" customFormat="1" ht="3.95" customHeight="1">
      <c r="A839" s="214"/>
      <c r="B839" s="215"/>
      <c r="C839" s="215"/>
      <c r="D839" s="215"/>
      <c r="E839" s="215"/>
      <c r="F839" s="215"/>
    </row>
    <row r="840" spans="1:9" s="162" customFormat="1" ht="8.25" customHeight="1">
      <c r="A840" s="176" t="s">
        <v>8</v>
      </c>
      <c r="B840" s="189">
        <f t="shared" ref="B840:B871" si="23">SUM(C840:F840)</f>
        <v>126</v>
      </c>
      <c r="C840" s="210">
        <v>2</v>
      </c>
      <c r="D840" s="210">
        <v>97</v>
      </c>
      <c r="E840" s="210">
        <v>18</v>
      </c>
      <c r="F840" s="210">
        <v>9</v>
      </c>
      <c r="I840" s="199"/>
    </row>
    <row r="841" spans="1:9" s="162" customFormat="1" ht="8.25" customHeight="1">
      <c r="A841" s="176" t="s">
        <v>9</v>
      </c>
      <c r="B841" s="189">
        <f t="shared" si="23"/>
        <v>345</v>
      </c>
      <c r="C841" s="210">
        <v>2</v>
      </c>
      <c r="D841" s="210">
        <v>293</v>
      </c>
      <c r="E841" s="210">
        <v>43</v>
      </c>
      <c r="F841" s="210">
        <v>7</v>
      </c>
      <c r="I841" s="199"/>
    </row>
    <row r="842" spans="1:9" ht="8.25" customHeight="1">
      <c r="A842" s="176" t="s">
        <v>10</v>
      </c>
      <c r="B842" s="189">
        <f t="shared" si="23"/>
        <v>133</v>
      </c>
      <c r="C842" s="210">
        <v>3</v>
      </c>
      <c r="D842" s="210">
        <v>101</v>
      </c>
      <c r="E842" s="210">
        <v>24</v>
      </c>
      <c r="F842" s="210">
        <v>5</v>
      </c>
      <c r="I842" s="199"/>
    </row>
    <row r="843" spans="1:9" ht="8.25" customHeight="1">
      <c r="A843" s="173" t="s">
        <v>11</v>
      </c>
      <c r="B843" s="174">
        <f t="shared" si="23"/>
        <v>82</v>
      </c>
      <c r="C843" s="182">
        <v>2</v>
      </c>
      <c r="D843" s="182">
        <v>53</v>
      </c>
      <c r="E843" s="182">
        <v>22</v>
      </c>
      <c r="F843" s="182">
        <v>5</v>
      </c>
      <c r="I843" s="199"/>
    </row>
    <row r="844" spans="1:9" ht="8.25" customHeight="1">
      <c r="A844" s="176" t="s">
        <v>12</v>
      </c>
      <c r="B844" s="189">
        <f t="shared" si="23"/>
        <v>358</v>
      </c>
      <c r="C844" s="210">
        <v>4</v>
      </c>
      <c r="D844" s="210">
        <v>315</v>
      </c>
      <c r="E844" s="210">
        <v>27</v>
      </c>
      <c r="F844" s="210">
        <v>12</v>
      </c>
      <c r="I844" s="199"/>
    </row>
    <row r="845" spans="1:9" ht="8.25" customHeight="1">
      <c r="A845" s="176" t="s">
        <v>13</v>
      </c>
      <c r="B845" s="189">
        <f t="shared" si="23"/>
        <v>109</v>
      </c>
      <c r="C845" s="210">
        <v>1</v>
      </c>
      <c r="D845" s="210">
        <v>82</v>
      </c>
      <c r="E845" s="210">
        <v>14</v>
      </c>
      <c r="F845" s="210">
        <v>12</v>
      </c>
      <c r="I845" s="199"/>
    </row>
    <row r="846" spans="1:9" ht="8.25" customHeight="1">
      <c r="A846" s="176" t="s">
        <v>14</v>
      </c>
      <c r="B846" s="189">
        <f t="shared" si="23"/>
        <v>249</v>
      </c>
      <c r="C846" s="210">
        <v>3</v>
      </c>
      <c r="D846" s="210">
        <v>196</v>
      </c>
      <c r="E846" s="210">
        <v>30</v>
      </c>
      <c r="F846" s="210">
        <v>20</v>
      </c>
      <c r="I846" s="199"/>
    </row>
    <row r="847" spans="1:9" ht="8.25" customHeight="1">
      <c r="A847" s="173" t="s">
        <v>15</v>
      </c>
      <c r="B847" s="174">
        <f t="shared" si="23"/>
        <v>384</v>
      </c>
      <c r="C847" s="182">
        <v>1</v>
      </c>
      <c r="D847" s="182">
        <v>311</v>
      </c>
      <c r="E847" s="182">
        <v>44</v>
      </c>
      <c r="F847" s="182">
        <v>28</v>
      </c>
      <c r="I847" s="199"/>
    </row>
    <row r="848" spans="1:9" ht="8.25" customHeight="1">
      <c r="A848" s="176" t="s">
        <v>16</v>
      </c>
      <c r="B848" s="189">
        <f t="shared" si="23"/>
        <v>3912</v>
      </c>
      <c r="C848" s="210">
        <v>166</v>
      </c>
      <c r="D848" s="210">
        <v>2529</v>
      </c>
      <c r="E848" s="210">
        <v>1018</v>
      </c>
      <c r="F848" s="210">
        <v>199</v>
      </c>
      <c r="I848" s="199"/>
    </row>
    <row r="849" spans="1:9" ht="8.25" customHeight="1">
      <c r="A849" s="176" t="s">
        <v>17</v>
      </c>
      <c r="B849" s="189">
        <f t="shared" si="23"/>
        <v>232</v>
      </c>
      <c r="C849" s="210">
        <v>4</v>
      </c>
      <c r="D849" s="210">
        <v>175</v>
      </c>
      <c r="E849" s="210">
        <v>33</v>
      </c>
      <c r="F849" s="210">
        <v>20</v>
      </c>
      <c r="I849" s="199"/>
    </row>
    <row r="850" spans="1:9" ht="8.25" customHeight="1">
      <c r="A850" s="176" t="s">
        <v>18</v>
      </c>
      <c r="B850" s="189">
        <f t="shared" si="23"/>
        <v>476</v>
      </c>
      <c r="C850" s="210">
        <v>0</v>
      </c>
      <c r="D850" s="210">
        <v>430</v>
      </c>
      <c r="E850" s="210">
        <v>32</v>
      </c>
      <c r="F850" s="210">
        <v>14</v>
      </c>
      <c r="I850" s="199"/>
    </row>
    <row r="851" spans="1:9" ht="8.25" customHeight="1">
      <c r="A851" s="173" t="s">
        <v>19</v>
      </c>
      <c r="B851" s="174">
        <f t="shared" si="23"/>
        <v>292</v>
      </c>
      <c r="C851" s="182">
        <v>2</v>
      </c>
      <c r="D851" s="182">
        <v>236</v>
      </c>
      <c r="E851" s="182">
        <v>37</v>
      </c>
      <c r="F851" s="182">
        <v>17</v>
      </c>
      <c r="I851" s="199"/>
    </row>
    <row r="852" spans="1:9" ht="8.25" customHeight="1">
      <c r="A852" s="176" t="s">
        <v>20</v>
      </c>
      <c r="B852" s="189">
        <f t="shared" si="23"/>
        <v>206</v>
      </c>
      <c r="C852" s="210">
        <v>4</v>
      </c>
      <c r="D852" s="210">
        <v>159</v>
      </c>
      <c r="E852" s="210">
        <v>34</v>
      </c>
      <c r="F852" s="210">
        <v>9</v>
      </c>
      <c r="I852" s="199"/>
    </row>
    <row r="853" spans="1:9" ht="8.25" customHeight="1">
      <c r="A853" s="176" t="s">
        <v>21</v>
      </c>
      <c r="B853" s="189">
        <f t="shared" si="23"/>
        <v>1091</v>
      </c>
      <c r="C853" s="210">
        <v>9</v>
      </c>
      <c r="D853" s="210">
        <v>907</v>
      </c>
      <c r="E853" s="210">
        <v>130</v>
      </c>
      <c r="F853" s="210">
        <v>45</v>
      </c>
      <c r="I853" s="199"/>
    </row>
    <row r="854" spans="1:9" ht="8.25" customHeight="1">
      <c r="A854" s="176" t="s">
        <v>22</v>
      </c>
      <c r="B854" s="189">
        <f t="shared" si="23"/>
        <v>1507</v>
      </c>
      <c r="C854" s="210">
        <v>22</v>
      </c>
      <c r="D854" s="210">
        <v>1356</v>
      </c>
      <c r="E854" s="210">
        <v>89</v>
      </c>
      <c r="F854" s="210">
        <v>40</v>
      </c>
      <c r="I854" s="199"/>
    </row>
    <row r="855" spans="1:9" ht="8.25" customHeight="1">
      <c r="A855" s="173" t="s">
        <v>23</v>
      </c>
      <c r="B855" s="174">
        <f t="shared" si="23"/>
        <v>468</v>
      </c>
      <c r="C855" s="182">
        <v>4</v>
      </c>
      <c r="D855" s="182">
        <v>373</v>
      </c>
      <c r="E855" s="182">
        <v>59</v>
      </c>
      <c r="F855" s="182">
        <v>32</v>
      </c>
      <c r="I855" s="199"/>
    </row>
    <row r="856" spans="1:9" ht="8.25" customHeight="1">
      <c r="A856" s="176" t="s">
        <v>24</v>
      </c>
      <c r="B856" s="189">
        <f t="shared" si="23"/>
        <v>255</v>
      </c>
      <c r="C856" s="210">
        <v>12</v>
      </c>
      <c r="D856" s="210">
        <v>197</v>
      </c>
      <c r="E856" s="210">
        <v>33</v>
      </c>
      <c r="F856" s="210">
        <v>13</v>
      </c>
      <c r="I856" s="199"/>
    </row>
    <row r="857" spans="1:9" ht="8.25" customHeight="1">
      <c r="A857" s="176" t="s">
        <v>25</v>
      </c>
      <c r="B857" s="189">
        <f t="shared" si="23"/>
        <v>148</v>
      </c>
      <c r="C857" s="210">
        <v>2</v>
      </c>
      <c r="D857" s="210">
        <v>110</v>
      </c>
      <c r="E857" s="210">
        <v>33</v>
      </c>
      <c r="F857" s="210">
        <v>3</v>
      </c>
      <c r="I857" s="199"/>
    </row>
    <row r="858" spans="1:9" ht="8.25" customHeight="1">
      <c r="A858" s="176" t="s">
        <v>26</v>
      </c>
      <c r="B858" s="189">
        <f t="shared" si="23"/>
        <v>539</v>
      </c>
      <c r="C858" s="210">
        <v>2</v>
      </c>
      <c r="D858" s="210">
        <v>460</v>
      </c>
      <c r="E858" s="210">
        <v>63</v>
      </c>
      <c r="F858" s="210">
        <v>14</v>
      </c>
      <c r="I858" s="199"/>
    </row>
    <row r="859" spans="1:9" ht="8.25" customHeight="1">
      <c r="A859" s="173" t="s">
        <v>27</v>
      </c>
      <c r="B859" s="174">
        <f t="shared" si="23"/>
        <v>344</v>
      </c>
      <c r="C859" s="182">
        <v>5</v>
      </c>
      <c r="D859" s="182">
        <v>275</v>
      </c>
      <c r="E859" s="182">
        <v>42</v>
      </c>
      <c r="F859" s="182">
        <v>22</v>
      </c>
      <c r="I859" s="199"/>
    </row>
    <row r="860" spans="1:9" ht="8.25" customHeight="1">
      <c r="A860" s="176" t="s">
        <v>109</v>
      </c>
      <c r="B860" s="189">
        <f t="shared" si="23"/>
        <v>472</v>
      </c>
      <c r="C860" s="210">
        <v>1</v>
      </c>
      <c r="D860" s="210">
        <v>402</v>
      </c>
      <c r="E860" s="210">
        <v>42</v>
      </c>
      <c r="F860" s="210">
        <v>27</v>
      </c>
      <c r="I860" s="199"/>
    </row>
    <row r="861" spans="1:9" ht="8.25" customHeight="1">
      <c r="A861" s="176" t="s">
        <v>29</v>
      </c>
      <c r="B861" s="189">
        <f t="shared" si="23"/>
        <v>217</v>
      </c>
      <c r="C861" s="210">
        <v>4</v>
      </c>
      <c r="D861" s="210">
        <v>174</v>
      </c>
      <c r="E861" s="210">
        <v>29</v>
      </c>
      <c r="F861" s="210">
        <v>10</v>
      </c>
      <c r="I861" s="199"/>
    </row>
    <row r="862" spans="1:9" ht="8.25" customHeight="1">
      <c r="A862" s="176" t="s">
        <v>30</v>
      </c>
      <c r="B862" s="189">
        <f t="shared" si="23"/>
        <v>155</v>
      </c>
      <c r="C862" s="210">
        <v>5</v>
      </c>
      <c r="D862" s="210">
        <v>118</v>
      </c>
      <c r="E862" s="210">
        <v>14</v>
      </c>
      <c r="F862" s="210">
        <v>18</v>
      </c>
      <c r="I862" s="199"/>
    </row>
    <row r="863" spans="1:9" ht="8.25" customHeight="1">
      <c r="A863" s="173" t="s">
        <v>31</v>
      </c>
      <c r="B863" s="174">
        <f t="shared" si="23"/>
        <v>230</v>
      </c>
      <c r="C863" s="182">
        <v>2</v>
      </c>
      <c r="D863" s="182">
        <v>196</v>
      </c>
      <c r="E863" s="182">
        <v>28</v>
      </c>
      <c r="F863" s="182">
        <v>4</v>
      </c>
      <c r="I863" s="199"/>
    </row>
    <row r="864" spans="1:9" ht="8.25" customHeight="1">
      <c r="A864" s="176" t="s">
        <v>32</v>
      </c>
      <c r="B864" s="189">
        <f t="shared" si="23"/>
        <v>362</v>
      </c>
      <c r="C864" s="210">
        <v>4</v>
      </c>
      <c r="D864" s="210">
        <v>286</v>
      </c>
      <c r="E864" s="210">
        <v>33</v>
      </c>
      <c r="F864" s="210">
        <v>39</v>
      </c>
      <c r="I864" s="199"/>
    </row>
    <row r="865" spans="1:9" ht="8.25" customHeight="1">
      <c r="A865" s="176" t="s">
        <v>33</v>
      </c>
      <c r="B865" s="189">
        <f t="shared" si="23"/>
        <v>374</v>
      </c>
      <c r="C865" s="210">
        <v>6</v>
      </c>
      <c r="D865" s="210">
        <v>293</v>
      </c>
      <c r="E865" s="210">
        <v>47</v>
      </c>
      <c r="F865" s="210">
        <v>28</v>
      </c>
      <c r="I865" s="199"/>
    </row>
    <row r="866" spans="1:9" ht="8.25" customHeight="1">
      <c r="A866" s="176" t="s">
        <v>34</v>
      </c>
      <c r="B866" s="189">
        <f t="shared" si="23"/>
        <v>134</v>
      </c>
      <c r="C866" s="210">
        <v>6</v>
      </c>
      <c r="D866" s="210">
        <v>102</v>
      </c>
      <c r="E866" s="210">
        <v>21</v>
      </c>
      <c r="F866" s="210">
        <v>5</v>
      </c>
      <c r="I866" s="199"/>
    </row>
    <row r="867" spans="1:9" ht="8.25" customHeight="1">
      <c r="A867" s="173" t="s">
        <v>35</v>
      </c>
      <c r="B867" s="174">
        <f t="shared" si="23"/>
        <v>441</v>
      </c>
      <c r="C867" s="182">
        <v>1</v>
      </c>
      <c r="D867" s="182">
        <v>390</v>
      </c>
      <c r="E867" s="182">
        <v>36</v>
      </c>
      <c r="F867" s="182">
        <v>14</v>
      </c>
      <c r="I867" s="199"/>
    </row>
    <row r="868" spans="1:9" ht="8.25" customHeight="1">
      <c r="A868" s="176" t="s">
        <v>36</v>
      </c>
      <c r="B868" s="189">
        <f t="shared" si="23"/>
        <v>83</v>
      </c>
      <c r="C868" s="210">
        <v>0</v>
      </c>
      <c r="D868" s="210">
        <v>55</v>
      </c>
      <c r="E868" s="210">
        <v>22</v>
      </c>
      <c r="F868" s="210">
        <v>6</v>
      </c>
      <c r="I868" s="199"/>
    </row>
    <row r="869" spans="1:9" ht="8.25" customHeight="1">
      <c r="A869" s="176" t="s">
        <v>37</v>
      </c>
      <c r="B869" s="189">
        <f t="shared" si="23"/>
        <v>770</v>
      </c>
      <c r="C869" s="210">
        <v>5</v>
      </c>
      <c r="D869" s="210">
        <v>650</v>
      </c>
      <c r="E869" s="210">
        <v>76</v>
      </c>
      <c r="F869" s="210">
        <v>39</v>
      </c>
      <c r="I869" s="199"/>
    </row>
    <row r="870" spans="1:9" ht="8.25" customHeight="1">
      <c r="A870" s="176" t="s">
        <v>38</v>
      </c>
      <c r="B870" s="189">
        <f t="shared" si="23"/>
        <v>229</v>
      </c>
      <c r="C870" s="210">
        <v>6</v>
      </c>
      <c r="D870" s="210">
        <v>184</v>
      </c>
      <c r="E870" s="210">
        <v>20</v>
      </c>
      <c r="F870" s="210">
        <v>19</v>
      </c>
      <c r="I870" s="199"/>
    </row>
    <row r="871" spans="1:9" ht="8.25" customHeight="1">
      <c r="A871" s="173" t="s">
        <v>39</v>
      </c>
      <c r="B871" s="174">
        <f t="shared" si="23"/>
        <v>155</v>
      </c>
      <c r="C871" s="182">
        <v>4</v>
      </c>
      <c r="D871" s="182">
        <v>112</v>
      </c>
      <c r="E871" s="182">
        <v>20</v>
      </c>
      <c r="F871" s="182">
        <v>19</v>
      </c>
      <c r="I871" s="199"/>
    </row>
    <row r="872" spans="1:9" ht="3" customHeight="1">
      <c r="A872" s="153"/>
      <c r="B872" s="216"/>
      <c r="C872" s="216"/>
      <c r="D872" s="216"/>
      <c r="E872" s="216"/>
      <c r="F872" s="216"/>
    </row>
    <row r="873" spans="1:9" ht="3" customHeight="1">
      <c r="A873" s="155"/>
    </row>
    <row r="874" spans="1:9" s="162" customFormat="1" ht="9.6" customHeight="1">
      <c r="A874" s="201" t="s">
        <v>123</v>
      </c>
      <c r="G874" s="201"/>
    </row>
    <row r="875" spans="1:9" s="162" customFormat="1" ht="9.6" customHeight="1">
      <c r="A875" s="201" t="s">
        <v>124</v>
      </c>
      <c r="G875" s="201"/>
    </row>
    <row r="876" spans="1:9" s="162" customFormat="1" ht="9.6" customHeight="1">
      <c r="A876" s="201" t="s">
        <v>125</v>
      </c>
      <c r="G876" s="201"/>
    </row>
    <row r="877" spans="1:9" s="162" customFormat="1" ht="9" customHeight="1">
      <c r="A877" s="202" t="s">
        <v>114</v>
      </c>
    </row>
    <row r="878" spans="1:9" ht="12.75" hidden="1">
      <c r="G878" s="154" t="s">
        <v>44</v>
      </c>
    </row>
    <row r="879" spans="1:9" ht="13.7" hidden="1" customHeight="1"/>
    <row r="880" spans="1:9" ht="12.75" hidden="1">
      <c r="A880" s="217"/>
    </row>
    <row r="881" spans="1:1" ht="12.75" hidden="1">
      <c r="A881" s="218"/>
    </row>
    <row r="882" spans="1:1" ht="12.75" hidden="1">
      <c r="A882" s="218"/>
    </row>
    <row r="883" spans="1:1" ht="13.7" hidden="1" customHeight="1"/>
  </sheetData>
  <sheetProtection sheet="1" objects="1" scenarios="1"/>
  <hyperlinks>
    <hyperlink ref="F1" location="Índice!A1" display="Índice!A1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&amp;L&amp;10&amp;K000080INEGI. Anuario estadístico y geográfico por entidad federativa 2019.</oddHeader>
  </headerFooter>
  <rowBreaks count="11" manualBreakCount="11">
    <brk id="79" max="5" man="1"/>
    <brk id="152" max="5" man="1"/>
    <brk id="224" max="5" man="1"/>
    <brk id="296" max="5" man="1"/>
    <brk id="368" max="5" man="1"/>
    <brk id="440" max="5" man="1"/>
    <brk id="512" max="5" man="1"/>
    <brk id="584" max="5" man="1"/>
    <brk id="656" max="5" man="1"/>
    <brk id="728" max="5" man="1"/>
    <brk id="800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83"/>
  <sheetViews>
    <sheetView showGridLines="0" showRowColHeaders="0" zoomScale="130" zoomScaleNormal="130" workbookViewId="0">
      <pane xSplit="1" ySplit="11" topLeftCell="B12" activePane="bottomRight" state="frozen"/>
      <selection activeCell="G1" sqref="G1"/>
      <selection pane="topRight" activeCell="G1" sqref="G1"/>
      <selection pane="bottomLeft" activeCell="G1" sqref="G1"/>
      <selection pane="bottomRight"/>
    </sheetView>
  </sheetViews>
  <sheetFormatPr baseColWidth="10" defaultColWidth="0" defaultRowHeight="13.7" customHeight="1" zeroHeight="1"/>
  <cols>
    <col min="1" max="1" width="15.25" style="154" customWidth="1"/>
    <col min="2" max="2" width="4.75" style="154" customWidth="1"/>
    <col min="3" max="3" width="5.625" style="154" customWidth="1"/>
    <col min="4" max="4" width="6.125" style="154" customWidth="1"/>
    <col min="5" max="5" width="6.5" style="154" customWidth="1"/>
    <col min="6" max="6" width="4.5" style="154" customWidth="1"/>
    <col min="7" max="7" width="4.25" style="154" customWidth="1"/>
    <col min="8" max="8" width="1.875" style="154" customWidth="1"/>
    <col min="9" max="9" width="4.375" style="154" customWidth="1"/>
    <col min="10" max="10" width="4.5" style="154" customWidth="1"/>
    <col min="11" max="11" width="4.375" style="154" customWidth="1"/>
    <col min="12" max="12" width="4.75" style="154" customWidth="1"/>
    <col min="13" max="13" width="4.25" style="154" customWidth="1"/>
    <col min="14" max="14" width="3.875" style="154" customWidth="1"/>
    <col min="15" max="15" width="4.75" style="154" customWidth="1"/>
    <col min="16" max="16" width="0.75" style="154" customWidth="1"/>
    <col min="17" max="19" width="10" style="154" hidden="1" customWidth="1"/>
    <col min="20" max="20" width="9.5" style="154" hidden="1" customWidth="1"/>
    <col min="21" max="21" width="10" style="154" hidden="1" customWidth="1"/>
    <col min="22" max="22" width="10.5" style="154" hidden="1" customWidth="1"/>
    <col min="23" max="24" width="10" style="154" hidden="1" customWidth="1"/>
    <col min="25" max="25" width="1.375" style="154" hidden="1" customWidth="1"/>
    <col min="26" max="29" width="10" style="154" hidden="1" customWidth="1"/>
    <col min="30" max="30" width="8" style="154" hidden="1" customWidth="1"/>
    <col min="31" max="31" width="10" style="154" hidden="1" customWidth="1"/>
    <col min="32" max="32" width="6" style="154" hidden="1" customWidth="1"/>
    <col min="33" max="35" width="10" style="154" hidden="1" customWidth="1"/>
    <col min="36" max="41" width="10" style="155" hidden="1" customWidth="1"/>
    <col min="42" max="42" width="1.625" style="155" hidden="1" customWidth="1"/>
    <col min="43" max="47" width="10" style="155" hidden="1" customWidth="1"/>
    <col min="48" max="49" width="7.375" style="155" hidden="1" customWidth="1"/>
    <col min="50" max="16384" width="10" style="155" hidden="1"/>
  </cols>
  <sheetData>
    <row r="1" spans="1:49" s="149" customFormat="1" ht="12" customHeight="1">
      <c r="A1" s="219" t="s">
        <v>126</v>
      </c>
      <c r="N1" s="151"/>
      <c r="O1" s="3" t="s">
        <v>127</v>
      </c>
      <c r="P1" s="220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221"/>
    </row>
    <row r="2" spans="1:49" s="149" customFormat="1" ht="12" customHeight="1">
      <c r="A2" s="219" t="s">
        <v>128</v>
      </c>
      <c r="N2" s="151"/>
      <c r="O2" s="152"/>
      <c r="P2" s="220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221"/>
    </row>
    <row r="3" spans="1:49" s="149" customFormat="1" ht="12" customHeight="1">
      <c r="A3" s="150" t="s">
        <v>103</v>
      </c>
      <c r="N3" s="151"/>
      <c r="O3" s="151"/>
      <c r="P3" s="150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221"/>
    </row>
    <row r="4" spans="1:49" s="149" customFormat="1" ht="12" customHeight="1">
      <c r="A4" s="155" t="s">
        <v>129</v>
      </c>
      <c r="N4" s="151"/>
      <c r="O4" s="151"/>
      <c r="P4" s="155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</row>
    <row r="5" spans="1:49" ht="3" customHeight="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5"/>
      <c r="N5" s="155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I5" s="153"/>
    </row>
    <row r="6" spans="1:49" ht="3" customHeight="1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5"/>
      <c r="M6" s="204"/>
      <c r="N6" s="204"/>
      <c r="O6" s="204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I6" s="155"/>
      <c r="AJ6" s="223"/>
      <c r="AK6" s="223"/>
      <c r="AL6" s="223"/>
      <c r="AM6" s="223"/>
      <c r="AN6" s="223"/>
      <c r="AO6" s="223"/>
      <c r="AP6" s="223"/>
      <c r="AQ6" s="223"/>
      <c r="AR6" s="223"/>
      <c r="AS6" s="223"/>
    </row>
    <row r="7" spans="1:49" s="310" customFormat="1" ht="8.65" customHeight="1">
      <c r="A7" s="224"/>
      <c r="B7" s="225" t="s">
        <v>130</v>
      </c>
      <c r="C7" s="226"/>
      <c r="D7" s="226"/>
      <c r="E7" s="226"/>
      <c r="F7" s="226"/>
      <c r="G7" s="226"/>
      <c r="H7" s="206"/>
      <c r="I7" s="226" t="s">
        <v>131</v>
      </c>
      <c r="J7" s="226"/>
      <c r="K7" s="226"/>
      <c r="L7" s="226"/>
      <c r="M7" s="226"/>
      <c r="N7" s="226"/>
      <c r="O7" s="227"/>
      <c r="P7" s="161"/>
      <c r="Q7" s="161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162"/>
      <c r="AI7" s="224"/>
      <c r="AJ7" s="226"/>
      <c r="AK7" s="226"/>
      <c r="AL7" s="226"/>
      <c r="AM7" s="226"/>
      <c r="AN7" s="226"/>
      <c r="AO7" s="226"/>
      <c r="AP7" s="206"/>
      <c r="AQ7" s="226"/>
      <c r="AR7" s="226"/>
      <c r="AS7" s="226"/>
      <c r="AT7" s="226"/>
      <c r="AU7" s="226"/>
      <c r="AV7" s="226"/>
      <c r="AW7" s="206"/>
    </row>
    <row r="8" spans="1:49" s="310" customFormat="1" ht="8.65" customHeight="1">
      <c r="A8" s="321" t="s">
        <v>50</v>
      </c>
      <c r="B8" s="228" t="s">
        <v>54</v>
      </c>
      <c r="C8" s="315" t="s">
        <v>132</v>
      </c>
      <c r="D8" s="315" t="s">
        <v>133</v>
      </c>
      <c r="E8" s="315" t="s">
        <v>134</v>
      </c>
      <c r="F8" s="315" t="s">
        <v>135</v>
      </c>
      <c r="G8" s="315" t="s">
        <v>136</v>
      </c>
      <c r="H8" s="309"/>
      <c r="I8" s="229" t="s">
        <v>54</v>
      </c>
      <c r="J8" s="315" t="s">
        <v>132</v>
      </c>
      <c r="K8" s="315" t="s">
        <v>135</v>
      </c>
      <c r="L8" s="315" t="s">
        <v>137</v>
      </c>
      <c r="M8" s="315" t="s">
        <v>136</v>
      </c>
      <c r="N8" s="315" t="s">
        <v>138</v>
      </c>
      <c r="O8" s="315" t="s">
        <v>139</v>
      </c>
      <c r="P8" s="161"/>
      <c r="Q8" s="160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162"/>
      <c r="AJ8" s="158"/>
      <c r="AK8" s="158"/>
      <c r="AL8" s="206"/>
      <c r="AM8" s="206"/>
      <c r="AN8" s="158"/>
      <c r="AO8" s="206"/>
      <c r="AP8" s="206"/>
      <c r="AQ8" s="158"/>
      <c r="AR8" s="158"/>
      <c r="AS8" s="206"/>
      <c r="AT8" s="206"/>
      <c r="AU8" s="158"/>
      <c r="AV8" s="158"/>
      <c r="AW8" s="206"/>
    </row>
    <row r="9" spans="1:49" s="310" customFormat="1" ht="9.6" customHeight="1">
      <c r="A9" s="322"/>
      <c r="B9" s="158"/>
      <c r="C9" s="320"/>
      <c r="D9" s="316"/>
      <c r="E9" s="320"/>
      <c r="F9" s="320"/>
      <c r="G9" s="320"/>
      <c r="H9" s="309"/>
      <c r="I9" s="230"/>
      <c r="J9" s="320"/>
      <c r="K9" s="320"/>
      <c r="L9" s="320"/>
      <c r="M9" s="320"/>
      <c r="N9" s="320"/>
      <c r="O9" s="320"/>
      <c r="P9" s="161"/>
      <c r="Q9" s="160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162"/>
      <c r="AJ9" s="158"/>
      <c r="AK9" s="206"/>
      <c r="AL9" s="206"/>
      <c r="AM9" s="206"/>
      <c r="AN9" s="158"/>
      <c r="AO9" s="206"/>
      <c r="AP9" s="206"/>
      <c r="AQ9" s="231"/>
      <c r="AR9" s="206"/>
      <c r="AS9" s="206"/>
      <c r="AT9" s="206"/>
      <c r="AU9" s="158"/>
      <c r="AV9" s="158"/>
      <c r="AW9" s="206"/>
    </row>
    <row r="10" spans="1:49" s="310" customFormat="1" ht="8.65" customHeight="1">
      <c r="A10" s="224"/>
      <c r="B10" s="160"/>
      <c r="C10" s="320"/>
      <c r="D10" s="316"/>
      <c r="E10" s="320"/>
      <c r="F10" s="320"/>
      <c r="G10" s="320"/>
      <c r="H10" s="232"/>
      <c r="I10" s="232"/>
      <c r="J10" s="320"/>
      <c r="K10" s="320"/>
      <c r="L10" s="320"/>
      <c r="M10" s="320"/>
      <c r="N10" s="320"/>
      <c r="O10" s="320"/>
      <c r="P10" s="161"/>
      <c r="Q10" s="161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162"/>
      <c r="AI10" s="224"/>
      <c r="AJ10" s="158"/>
      <c r="AK10" s="158"/>
      <c r="AL10" s="158"/>
      <c r="AM10" s="158"/>
      <c r="AN10" s="206"/>
      <c r="AO10" s="158"/>
      <c r="AP10" s="158"/>
      <c r="AQ10" s="158"/>
      <c r="AR10" s="158"/>
      <c r="AS10" s="158"/>
      <c r="AT10" s="158"/>
      <c r="AU10" s="206"/>
      <c r="AV10" s="206"/>
      <c r="AW10" s="158"/>
    </row>
    <row r="11" spans="1:49" ht="3" customHeight="1">
      <c r="A11" s="153"/>
      <c r="B11" s="16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164"/>
      <c r="Q11" s="164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I11" s="153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</row>
    <row r="12" spans="1:49" ht="3" customHeight="1">
      <c r="A12" s="155"/>
      <c r="B12" s="155"/>
      <c r="C12" s="15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4"/>
      <c r="O12" s="164"/>
      <c r="P12" s="164"/>
      <c r="Q12" s="164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I12" s="15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</row>
    <row r="13" spans="1:49" s="170" customFormat="1" ht="9" customHeight="1">
      <c r="A13" s="166">
        <v>1995</v>
      </c>
      <c r="B13" s="168"/>
      <c r="C13" s="168"/>
      <c r="D13" s="168"/>
      <c r="E13" s="168"/>
      <c r="F13" s="168"/>
      <c r="G13" s="168"/>
      <c r="H13" s="168"/>
      <c r="I13" s="168"/>
      <c r="J13" s="17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</row>
    <row r="14" spans="1:49" s="170" customFormat="1" ht="9" customHeight="1">
      <c r="A14" s="166" t="s">
        <v>7</v>
      </c>
      <c r="B14" s="169">
        <f t="shared" ref="B14:G14" si="0">SUM(B16:B47)</f>
        <v>604415</v>
      </c>
      <c r="C14" s="169">
        <f t="shared" si="0"/>
        <v>494024</v>
      </c>
      <c r="D14" s="169">
        <f t="shared" si="0"/>
        <v>30581</v>
      </c>
      <c r="E14" s="169">
        <f t="shared" si="0"/>
        <v>54227</v>
      </c>
      <c r="F14" s="169">
        <f t="shared" si="0"/>
        <v>17850</v>
      </c>
      <c r="G14" s="169">
        <f t="shared" si="0"/>
        <v>7733</v>
      </c>
      <c r="H14" s="169"/>
      <c r="I14" s="169">
        <f t="shared" ref="I14:O14" si="1">SUM(I16:I47)</f>
        <v>24059</v>
      </c>
      <c r="J14" s="169">
        <f t="shared" si="1"/>
        <v>12496</v>
      </c>
      <c r="K14" s="169">
        <f t="shared" si="1"/>
        <v>1862</v>
      </c>
      <c r="L14" s="169">
        <f t="shared" si="1"/>
        <v>2223</v>
      </c>
      <c r="M14" s="169">
        <f t="shared" si="1"/>
        <v>3137</v>
      </c>
      <c r="N14" s="169">
        <f t="shared" si="1"/>
        <v>4058</v>
      </c>
      <c r="O14" s="169">
        <f t="shared" si="1"/>
        <v>283</v>
      </c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</row>
    <row r="15" spans="1:49" s="170" customFormat="1" ht="3.95" customHeight="1">
      <c r="A15" s="166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</row>
    <row r="16" spans="1:49" s="170" customFormat="1" ht="9" customHeight="1">
      <c r="A16" s="170" t="s">
        <v>8</v>
      </c>
      <c r="B16" s="171">
        <f t="shared" ref="B16:B47" si="2">SUM(C16:G16)</f>
        <v>2137</v>
      </c>
      <c r="C16" s="171">
        <v>1897</v>
      </c>
      <c r="D16" s="171">
        <v>117</v>
      </c>
      <c r="E16" s="171">
        <v>24</v>
      </c>
      <c r="F16" s="171">
        <v>69</v>
      </c>
      <c r="G16" s="171">
        <v>30</v>
      </c>
      <c r="H16" s="171"/>
      <c r="I16" s="171">
        <f t="shared" ref="I16:I47" si="3">SUM(J16:O16)</f>
        <v>154</v>
      </c>
      <c r="J16" s="171">
        <v>48</v>
      </c>
      <c r="K16" s="171">
        <v>7</v>
      </c>
      <c r="L16" s="171">
        <v>9</v>
      </c>
      <c r="M16" s="171">
        <v>12</v>
      </c>
      <c r="N16" s="167">
        <v>78</v>
      </c>
      <c r="O16" s="172">
        <v>0</v>
      </c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</row>
    <row r="17" spans="1:35" s="170" customFormat="1" ht="9" customHeight="1">
      <c r="A17" s="170" t="s">
        <v>9</v>
      </c>
      <c r="B17" s="171">
        <f t="shared" si="2"/>
        <v>10616</v>
      </c>
      <c r="C17" s="171">
        <v>8547</v>
      </c>
      <c r="D17" s="172">
        <v>529</v>
      </c>
      <c r="E17" s="172">
        <v>1097</v>
      </c>
      <c r="F17" s="172">
        <v>309</v>
      </c>
      <c r="G17" s="172">
        <v>134</v>
      </c>
      <c r="H17" s="172"/>
      <c r="I17" s="171">
        <f t="shared" si="3"/>
        <v>432</v>
      </c>
      <c r="J17" s="171">
        <v>216</v>
      </c>
      <c r="K17" s="171">
        <v>32</v>
      </c>
      <c r="L17" s="171">
        <v>39</v>
      </c>
      <c r="M17" s="171">
        <v>54</v>
      </c>
      <c r="N17" s="167">
        <v>91</v>
      </c>
      <c r="O17" s="167">
        <v>0</v>
      </c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</row>
    <row r="18" spans="1:35" s="170" customFormat="1" ht="9" customHeight="1">
      <c r="A18" s="170" t="s">
        <v>10</v>
      </c>
      <c r="B18" s="171">
        <f t="shared" si="2"/>
        <v>1740</v>
      </c>
      <c r="C18" s="171">
        <v>1551</v>
      </c>
      <c r="D18" s="172">
        <v>96</v>
      </c>
      <c r="E18" s="172">
        <v>13</v>
      </c>
      <c r="F18" s="172">
        <v>56</v>
      </c>
      <c r="G18" s="172">
        <v>24</v>
      </c>
      <c r="H18" s="172"/>
      <c r="I18" s="171">
        <f t="shared" si="3"/>
        <v>134</v>
      </c>
      <c r="J18" s="171">
        <v>39</v>
      </c>
      <c r="K18" s="171">
        <v>6</v>
      </c>
      <c r="L18" s="171">
        <v>7</v>
      </c>
      <c r="M18" s="171">
        <v>10</v>
      </c>
      <c r="N18" s="167">
        <v>72</v>
      </c>
      <c r="O18" s="172">
        <v>0</v>
      </c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</row>
    <row r="19" spans="1:35" s="170" customFormat="1" ht="9" customHeight="1">
      <c r="A19" s="173" t="s">
        <v>11</v>
      </c>
      <c r="B19" s="174">
        <f t="shared" si="2"/>
        <v>963</v>
      </c>
      <c r="C19" s="174">
        <v>865</v>
      </c>
      <c r="D19" s="175">
        <v>54</v>
      </c>
      <c r="E19" s="175">
        <v>0</v>
      </c>
      <c r="F19" s="175">
        <v>31</v>
      </c>
      <c r="G19" s="175">
        <v>13</v>
      </c>
      <c r="H19" s="175"/>
      <c r="I19" s="174">
        <f t="shared" si="3"/>
        <v>67</v>
      </c>
      <c r="J19" s="174">
        <v>22</v>
      </c>
      <c r="K19" s="174">
        <v>3</v>
      </c>
      <c r="L19" s="175">
        <v>4</v>
      </c>
      <c r="M19" s="175">
        <v>6</v>
      </c>
      <c r="N19" s="177">
        <v>29</v>
      </c>
      <c r="O19" s="177">
        <v>3</v>
      </c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</row>
    <row r="20" spans="1:35" s="170" customFormat="1" ht="9" customHeight="1">
      <c r="A20" s="170" t="s">
        <v>12</v>
      </c>
      <c r="B20" s="171">
        <f t="shared" si="2"/>
        <v>4554</v>
      </c>
      <c r="C20" s="171">
        <v>3992</v>
      </c>
      <c r="D20" s="172">
        <v>247</v>
      </c>
      <c r="E20" s="172">
        <v>109</v>
      </c>
      <c r="F20" s="172">
        <v>144</v>
      </c>
      <c r="G20" s="172">
        <v>62</v>
      </c>
      <c r="H20" s="172"/>
      <c r="I20" s="171">
        <f t="shared" si="3"/>
        <v>233</v>
      </c>
      <c r="J20" s="171">
        <v>101</v>
      </c>
      <c r="K20" s="172">
        <v>15</v>
      </c>
      <c r="L20" s="172">
        <v>18</v>
      </c>
      <c r="M20" s="172">
        <v>25</v>
      </c>
      <c r="N20" s="167">
        <v>63</v>
      </c>
      <c r="O20" s="167">
        <v>11</v>
      </c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</row>
    <row r="21" spans="1:35" s="170" customFormat="1" ht="9" customHeight="1">
      <c r="A21" s="170" t="s">
        <v>13</v>
      </c>
      <c r="B21" s="171">
        <f t="shared" si="2"/>
        <v>1445</v>
      </c>
      <c r="C21" s="171">
        <v>1260</v>
      </c>
      <c r="D21" s="172">
        <v>78</v>
      </c>
      <c r="E21" s="172">
        <v>42</v>
      </c>
      <c r="F21" s="172">
        <v>45</v>
      </c>
      <c r="G21" s="172">
        <v>20</v>
      </c>
      <c r="H21" s="172"/>
      <c r="I21" s="171">
        <f t="shared" si="3"/>
        <v>86</v>
      </c>
      <c r="J21" s="171">
        <v>32</v>
      </c>
      <c r="K21" s="171">
        <v>5</v>
      </c>
      <c r="L21" s="172">
        <v>5</v>
      </c>
      <c r="M21" s="172">
        <v>8</v>
      </c>
      <c r="N21" s="167">
        <v>30</v>
      </c>
      <c r="O21" s="167">
        <v>6</v>
      </c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</row>
    <row r="22" spans="1:35" s="170" customFormat="1" ht="9" customHeight="1">
      <c r="A22" s="170" t="s">
        <v>14</v>
      </c>
      <c r="B22" s="171">
        <f t="shared" si="2"/>
        <v>3321</v>
      </c>
      <c r="C22" s="171">
        <v>2954</v>
      </c>
      <c r="D22" s="172">
        <v>183</v>
      </c>
      <c r="E22" s="172">
        <v>31</v>
      </c>
      <c r="F22" s="172">
        <v>107</v>
      </c>
      <c r="G22" s="172">
        <v>46</v>
      </c>
      <c r="H22" s="172"/>
      <c r="I22" s="171">
        <f t="shared" si="3"/>
        <v>177</v>
      </c>
      <c r="J22" s="171">
        <v>75</v>
      </c>
      <c r="K22" s="171">
        <v>11</v>
      </c>
      <c r="L22" s="172">
        <v>13</v>
      </c>
      <c r="M22" s="172">
        <v>19</v>
      </c>
      <c r="N22" s="167">
        <v>59</v>
      </c>
      <c r="O22" s="167">
        <v>0</v>
      </c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</row>
    <row r="23" spans="1:35" s="170" customFormat="1" ht="9" customHeight="1">
      <c r="A23" s="173" t="s">
        <v>15</v>
      </c>
      <c r="B23" s="174">
        <f t="shared" si="2"/>
        <v>6758</v>
      </c>
      <c r="C23" s="174">
        <v>5835</v>
      </c>
      <c r="D23" s="175">
        <v>361</v>
      </c>
      <c r="E23" s="175">
        <v>260</v>
      </c>
      <c r="F23" s="175">
        <v>211</v>
      </c>
      <c r="G23" s="175">
        <v>91</v>
      </c>
      <c r="H23" s="175"/>
      <c r="I23" s="174">
        <f t="shared" si="3"/>
        <v>310</v>
      </c>
      <c r="J23" s="174">
        <v>148</v>
      </c>
      <c r="K23" s="174">
        <v>22</v>
      </c>
      <c r="L23" s="175">
        <v>26</v>
      </c>
      <c r="M23" s="175">
        <v>37</v>
      </c>
      <c r="N23" s="177">
        <v>67</v>
      </c>
      <c r="O23" s="177">
        <v>10</v>
      </c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</row>
    <row r="24" spans="1:35" s="170" customFormat="1" ht="9" customHeight="1">
      <c r="A24" s="176" t="s">
        <v>16</v>
      </c>
      <c r="B24" s="171">
        <f t="shared" si="2"/>
        <v>418169</v>
      </c>
      <c r="C24" s="171">
        <v>332335</v>
      </c>
      <c r="D24" s="172">
        <v>20572</v>
      </c>
      <c r="E24" s="172">
        <v>48052</v>
      </c>
      <c r="F24" s="172">
        <v>12008</v>
      </c>
      <c r="G24" s="172">
        <v>5202</v>
      </c>
      <c r="H24" s="172"/>
      <c r="I24" s="171">
        <f t="shared" si="3"/>
        <v>15437</v>
      </c>
      <c r="J24" s="171">
        <v>8407</v>
      </c>
      <c r="K24" s="171">
        <v>1252</v>
      </c>
      <c r="L24" s="172">
        <v>1496</v>
      </c>
      <c r="M24" s="172">
        <v>2110</v>
      </c>
      <c r="N24" s="167">
        <v>2011</v>
      </c>
      <c r="O24" s="167">
        <v>161</v>
      </c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</row>
    <row r="25" spans="1:35" s="170" customFormat="1" ht="9" customHeight="1">
      <c r="A25" s="170" t="s">
        <v>17</v>
      </c>
      <c r="B25" s="171">
        <f t="shared" si="2"/>
        <v>14796</v>
      </c>
      <c r="C25" s="171">
        <v>13255</v>
      </c>
      <c r="D25" s="172">
        <v>820</v>
      </c>
      <c r="E25" s="172">
        <v>35</v>
      </c>
      <c r="F25" s="172">
        <v>479</v>
      </c>
      <c r="G25" s="172">
        <v>207</v>
      </c>
      <c r="H25" s="172"/>
      <c r="I25" s="171">
        <f t="shared" si="3"/>
        <v>580</v>
      </c>
      <c r="J25" s="171">
        <v>335</v>
      </c>
      <c r="K25" s="171">
        <v>50</v>
      </c>
      <c r="L25" s="172">
        <v>60</v>
      </c>
      <c r="M25" s="172">
        <v>84</v>
      </c>
      <c r="N25" s="167">
        <v>47</v>
      </c>
      <c r="O25" s="167">
        <v>4</v>
      </c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</row>
    <row r="26" spans="1:35" s="170" customFormat="1" ht="9" customHeight="1">
      <c r="A26" s="170" t="s">
        <v>18</v>
      </c>
      <c r="B26" s="171">
        <f t="shared" si="2"/>
        <v>11862</v>
      </c>
      <c r="C26" s="171">
        <v>10553</v>
      </c>
      <c r="D26" s="172">
        <v>653</v>
      </c>
      <c r="E26" s="172">
        <v>110</v>
      </c>
      <c r="F26" s="172">
        <v>381</v>
      </c>
      <c r="G26" s="172">
        <v>165</v>
      </c>
      <c r="H26" s="172"/>
      <c r="I26" s="171">
        <f t="shared" si="3"/>
        <v>522</v>
      </c>
      <c r="J26" s="172">
        <v>267</v>
      </c>
      <c r="K26" s="171">
        <v>40</v>
      </c>
      <c r="L26" s="172">
        <v>47</v>
      </c>
      <c r="M26" s="172">
        <v>67</v>
      </c>
      <c r="N26" s="167">
        <v>101</v>
      </c>
      <c r="O26" s="167">
        <v>0</v>
      </c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</row>
    <row r="27" spans="1:35" s="170" customFormat="1" ht="9" customHeight="1">
      <c r="A27" s="173" t="s">
        <v>19</v>
      </c>
      <c r="B27" s="174">
        <f t="shared" si="2"/>
        <v>5592</v>
      </c>
      <c r="C27" s="174">
        <v>4990</v>
      </c>
      <c r="D27" s="175">
        <v>309</v>
      </c>
      <c r="E27" s="175">
        <v>35</v>
      </c>
      <c r="F27" s="175">
        <v>180</v>
      </c>
      <c r="G27" s="175">
        <v>78</v>
      </c>
      <c r="H27" s="175"/>
      <c r="I27" s="174">
        <f t="shared" si="3"/>
        <v>237</v>
      </c>
      <c r="J27" s="175">
        <v>126</v>
      </c>
      <c r="K27" s="174">
        <v>19</v>
      </c>
      <c r="L27" s="175">
        <v>22</v>
      </c>
      <c r="M27" s="175">
        <v>32</v>
      </c>
      <c r="N27" s="177">
        <v>38</v>
      </c>
      <c r="O27" s="177">
        <v>0</v>
      </c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</row>
    <row r="28" spans="1:35" s="170" customFormat="1" ht="9" customHeight="1">
      <c r="A28" s="170" t="s">
        <v>20</v>
      </c>
      <c r="B28" s="171">
        <f t="shared" si="2"/>
        <v>2003</v>
      </c>
      <c r="C28" s="171">
        <v>1783</v>
      </c>
      <c r="D28" s="172">
        <v>111</v>
      </c>
      <c r="E28" s="172">
        <v>17</v>
      </c>
      <c r="F28" s="172">
        <v>64</v>
      </c>
      <c r="G28" s="172">
        <v>28</v>
      </c>
      <c r="H28" s="172"/>
      <c r="I28" s="171">
        <f t="shared" si="3"/>
        <v>96</v>
      </c>
      <c r="J28" s="172">
        <v>45</v>
      </c>
      <c r="K28" s="171">
        <v>7</v>
      </c>
      <c r="L28" s="172">
        <v>8</v>
      </c>
      <c r="M28" s="172">
        <v>11</v>
      </c>
      <c r="N28" s="167">
        <v>25</v>
      </c>
      <c r="O28" s="167">
        <v>0</v>
      </c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</row>
    <row r="29" spans="1:35" s="170" customFormat="1" ht="9" customHeight="1">
      <c r="A29" s="170" t="s">
        <v>21</v>
      </c>
      <c r="B29" s="171">
        <f t="shared" si="2"/>
        <v>24311</v>
      </c>
      <c r="C29" s="171">
        <v>21085</v>
      </c>
      <c r="D29" s="172">
        <v>1305</v>
      </c>
      <c r="E29" s="172">
        <v>829</v>
      </c>
      <c r="F29" s="172">
        <v>762</v>
      </c>
      <c r="G29" s="172">
        <v>330</v>
      </c>
      <c r="H29" s="172"/>
      <c r="I29" s="171">
        <f t="shared" si="3"/>
        <v>1086</v>
      </c>
      <c r="J29" s="172">
        <v>533</v>
      </c>
      <c r="K29" s="171">
        <v>79</v>
      </c>
      <c r="L29" s="172">
        <v>95</v>
      </c>
      <c r="M29" s="172">
        <v>134</v>
      </c>
      <c r="N29" s="167">
        <v>231</v>
      </c>
      <c r="O29" s="167">
        <v>14</v>
      </c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</row>
    <row r="30" spans="1:35" s="170" customFormat="1" ht="9" customHeight="1">
      <c r="A30" s="170" t="s">
        <v>22</v>
      </c>
      <c r="B30" s="171">
        <f t="shared" si="2"/>
        <v>8404</v>
      </c>
      <c r="C30" s="171">
        <v>7514</v>
      </c>
      <c r="D30" s="172">
        <v>465</v>
      </c>
      <c r="E30" s="172">
        <v>36</v>
      </c>
      <c r="F30" s="172">
        <v>271</v>
      </c>
      <c r="G30" s="172">
        <v>118</v>
      </c>
      <c r="H30" s="172"/>
      <c r="I30" s="171">
        <f t="shared" si="3"/>
        <v>333</v>
      </c>
      <c r="J30" s="172">
        <v>190</v>
      </c>
      <c r="K30" s="171">
        <v>28</v>
      </c>
      <c r="L30" s="172">
        <v>34</v>
      </c>
      <c r="M30" s="172">
        <v>48</v>
      </c>
      <c r="N30" s="167">
        <v>33</v>
      </c>
      <c r="O30" s="167">
        <v>0</v>
      </c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</row>
    <row r="31" spans="1:35" s="170" customFormat="1" ht="9" customHeight="1">
      <c r="A31" s="173" t="s">
        <v>23</v>
      </c>
      <c r="B31" s="174">
        <f t="shared" si="2"/>
        <v>9318</v>
      </c>
      <c r="C31" s="174">
        <v>8211</v>
      </c>
      <c r="D31" s="175">
        <v>508</v>
      </c>
      <c r="E31" s="175">
        <v>174</v>
      </c>
      <c r="F31" s="175">
        <v>297</v>
      </c>
      <c r="G31" s="175">
        <v>128</v>
      </c>
      <c r="H31" s="175"/>
      <c r="I31" s="174">
        <f t="shared" si="3"/>
        <v>368</v>
      </c>
      <c r="J31" s="175">
        <v>208</v>
      </c>
      <c r="K31" s="174">
        <v>31</v>
      </c>
      <c r="L31" s="175">
        <v>37</v>
      </c>
      <c r="M31" s="175">
        <v>52</v>
      </c>
      <c r="N31" s="177">
        <v>40</v>
      </c>
      <c r="O31" s="175">
        <v>0</v>
      </c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</row>
    <row r="32" spans="1:35" s="170" customFormat="1" ht="9" customHeight="1">
      <c r="A32" s="170" t="s">
        <v>24</v>
      </c>
      <c r="B32" s="171">
        <f t="shared" si="2"/>
        <v>2988</v>
      </c>
      <c r="C32" s="171">
        <v>2677</v>
      </c>
      <c r="D32" s="172">
        <v>166</v>
      </c>
      <c r="E32" s="172">
        <v>6</v>
      </c>
      <c r="F32" s="172">
        <v>97</v>
      </c>
      <c r="G32" s="172">
        <v>42</v>
      </c>
      <c r="H32" s="172"/>
      <c r="I32" s="171">
        <f t="shared" si="3"/>
        <v>135</v>
      </c>
      <c r="J32" s="172">
        <v>68</v>
      </c>
      <c r="K32" s="171">
        <v>10</v>
      </c>
      <c r="L32" s="172">
        <v>12</v>
      </c>
      <c r="M32" s="172">
        <v>17</v>
      </c>
      <c r="N32" s="167">
        <v>28</v>
      </c>
      <c r="O32" s="172">
        <v>0</v>
      </c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</row>
    <row r="33" spans="1:35" s="170" customFormat="1" ht="9" customHeight="1">
      <c r="A33" s="170" t="s">
        <v>25</v>
      </c>
      <c r="B33" s="171">
        <f t="shared" si="2"/>
        <v>2258</v>
      </c>
      <c r="C33" s="171">
        <v>2026</v>
      </c>
      <c r="D33" s="172">
        <v>125</v>
      </c>
      <c r="E33" s="172">
        <v>2</v>
      </c>
      <c r="F33" s="172">
        <v>73</v>
      </c>
      <c r="G33" s="172">
        <v>32</v>
      </c>
      <c r="H33" s="172"/>
      <c r="I33" s="171">
        <f t="shared" si="3"/>
        <v>109</v>
      </c>
      <c r="J33" s="172">
        <v>51</v>
      </c>
      <c r="K33" s="171">
        <v>8</v>
      </c>
      <c r="L33" s="172">
        <v>9</v>
      </c>
      <c r="M33" s="172">
        <v>13</v>
      </c>
      <c r="N33" s="167">
        <v>28</v>
      </c>
      <c r="O33" s="172">
        <v>0</v>
      </c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</row>
    <row r="34" spans="1:35" s="170" customFormat="1" ht="9" customHeight="1">
      <c r="A34" s="170" t="s">
        <v>26</v>
      </c>
      <c r="B34" s="171">
        <f t="shared" si="2"/>
        <v>10884</v>
      </c>
      <c r="C34" s="171">
        <v>9771</v>
      </c>
      <c r="D34" s="172">
        <v>605</v>
      </c>
      <c r="E34" s="172">
        <v>2</v>
      </c>
      <c r="F34" s="172">
        <v>353</v>
      </c>
      <c r="G34" s="172">
        <v>153</v>
      </c>
      <c r="H34" s="172"/>
      <c r="I34" s="171">
        <f t="shared" si="3"/>
        <v>575</v>
      </c>
      <c r="J34" s="172">
        <v>247</v>
      </c>
      <c r="K34" s="171">
        <v>37</v>
      </c>
      <c r="L34" s="172">
        <v>44</v>
      </c>
      <c r="M34" s="172">
        <v>62</v>
      </c>
      <c r="N34" s="167">
        <v>150</v>
      </c>
      <c r="O34" s="172">
        <v>35</v>
      </c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</row>
    <row r="35" spans="1:35" s="170" customFormat="1" ht="9" customHeight="1">
      <c r="A35" s="173" t="s">
        <v>27</v>
      </c>
      <c r="B35" s="174">
        <f t="shared" si="2"/>
        <v>5274</v>
      </c>
      <c r="C35" s="174">
        <v>4733</v>
      </c>
      <c r="D35" s="175">
        <v>293</v>
      </c>
      <c r="E35" s="175">
        <v>3</v>
      </c>
      <c r="F35" s="175">
        <v>171</v>
      </c>
      <c r="G35" s="175">
        <v>74</v>
      </c>
      <c r="H35" s="175"/>
      <c r="I35" s="174">
        <f t="shared" si="3"/>
        <v>263</v>
      </c>
      <c r="J35" s="175">
        <v>120</v>
      </c>
      <c r="K35" s="174">
        <v>18</v>
      </c>
      <c r="L35" s="175">
        <v>21</v>
      </c>
      <c r="M35" s="175">
        <v>30</v>
      </c>
      <c r="N35" s="177">
        <v>74</v>
      </c>
      <c r="O35" s="175">
        <v>0</v>
      </c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</row>
    <row r="36" spans="1:35" s="170" customFormat="1" ht="9" customHeight="1">
      <c r="A36" s="170" t="s">
        <v>28</v>
      </c>
      <c r="B36" s="171">
        <f t="shared" si="2"/>
        <v>10143</v>
      </c>
      <c r="C36" s="171">
        <v>6240</v>
      </c>
      <c r="D36" s="172">
        <v>386</v>
      </c>
      <c r="E36" s="172">
        <v>3194</v>
      </c>
      <c r="F36" s="172">
        <v>225</v>
      </c>
      <c r="G36" s="172">
        <v>98</v>
      </c>
      <c r="H36" s="172"/>
      <c r="I36" s="171">
        <f t="shared" si="3"/>
        <v>330</v>
      </c>
      <c r="J36" s="172">
        <v>158</v>
      </c>
      <c r="K36" s="171">
        <v>23</v>
      </c>
      <c r="L36" s="172">
        <v>28</v>
      </c>
      <c r="M36" s="172">
        <v>40</v>
      </c>
      <c r="N36" s="167">
        <v>81</v>
      </c>
      <c r="O36" s="172">
        <v>0</v>
      </c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</row>
    <row r="37" spans="1:35" s="170" customFormat="1" ht="9" customHeight="1">
      <c r="A37" s="170" t="s">
        <v>29</v>
      </c>
      <c r="B37" s="171">
        <f t="shared" si="2"/>
        <v>3497</v>
      </c>
      <c r="C37" s="171">
        <v>3132</v>
      </c>
      <c r="D37" s="172">
        <v>194</v>
      </c>
      <c r="E37" s="172">
        <v>9</v>
      </c>
      <c r="F37" s="172">
        <v>113</v>
      </c>
      <c r="G37" s="172">
        <v>49</v>
      </c>
      <c r="H37" s="172"/>
      <c r="I37" s="171">
        <f t="shared" si="3"/>
        <v>168</v>
      </c>
      <c r="J37" s="172">
        <v>79</v>
      </c>
      <c r="K37" s="171">
        <v>12</v>
      </c>
      <c r="L37" s="172">
        <v>14</v>
      </c>
      <c r="M37" s="172">
        <v>20</v>
      </c>
      <c r="N37" s="167">
        <v>43</v>
      </c>
      <c r="O37" s="167">
        <v>0</v>
      </c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</row>
    <row r="38" spans="1:35" s="170" customFormat="1" ht="9" customHeight="1">
      <c r="A38" s="170" t="s">
        <v>30</v>
      </c>
      <c r="B38" s="171">
        <f t="shared" si="2"/>
        <v>6532</v>
      </c>
      <c r="C38" s="171">
        <v>5864</v>
      </c>
      <c r="D38" s="172">
        <v>363</v>
      </c>
      <c r="E38" s="172">
        <v>1</v>
      </c>
      <c r="F38" s="172">
        <v>212</v>
      </c>
      <c r="G38" s="172">
        <v>92</v>
      </c>
      <c r="H38" s="172"/>
      <c r="I38" s="171">
        <f t="shared" si="3"/>
        <v>289</v>
      </c>
      <c r="J38" s="172">
        <v>148</v>
      </c>
      <c r="K38" s="171">
        <v>22</v>
      </c>
      <c r="L38" s="172">
        <v>27</v>
      </c>
      <c r="M38" s="172">
        <v>37</v>
      </c>
      <c r="N38" s="167">
        <v>52</v>
      </c>
      <c r="O38" s="167">
        <v>3</v>
      </c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</row>
    <row r="39" spans="1:35" s="170" customFormat="1" ht="9" customHeight="1">
      <c r="A39" s="173" t="s">
        <v>31</v>
      </c>
      <c r="B39" s="174">
        <f t="shared" si="2"/>
        <v>4198</v>
      </c>
      <c r="C39" s="174">
        <v>3759</v>
      </c>
      <c r="D39" s="175">
        <v>233</v>
      </c>
      <c r="E39" s="175">
        <v>11</v>
      </c>
      <c r="F39" s="175">
        <v>136</v>
      </c>
      <c r="G39" s="175">
        <v>59</v>
      </c>
      <c r="H39" s="175"/>
      <c r="I39" s="174">
        <f t="shared" si="3"/>
        <v>184</v>
      </c>
      <c r="J39" s="175">
        <v>95</v>
      </c>
      <c r="K39" s="174">
        <v>14</v>
      </c>
      <c r="L39" s="175">
        <v>17</v>
      </c>
      <c r="M39" s="175">
        <v>24</v>
      </c>
      <c r="N39" s="177">
        <v>34</v>
      </c>
      <c r="O39" s="177">
        <v>0</v>
      </c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</row>
    <row r="40" spans="1:35" s="170" customFormat="1" ht="9" customHeight="1">
      <c r="A40" s="170" t="s">
        <v>32</v>
      </c>
      <c r="B40" s="171">
        <f t="shared" si="2"/>
        <v>4958</v>
      </c>
      <c r="C40" s="171">
        <v>4402</v>
      </c>
      <c r="D40" s="172">
        <v>272</v>
      </c>
      <c r="E40" s="172">
        <v>56</v>
      </c>
      <c r="F40" s="172">
        <v>159</v>
      </c>
      <c r="G40" s="172">
        <v>69</v>
      </c>
      <c r="H40" s="172"/>
      <c r="I40" s="171">
        <f t="shared" si="3"/>
        <v>281</v>
      </c>
      <c r="J40" s="172">
        <v>111</v>
      </c>
      <c r="K40" s="171">
        <v>17</v>
      </c>
      <c r="L40" s="172">
        <v>20</v>
      </c>
      <c r="M40" s="172">
        <v>28</v>
      </c>
      <c r="N40" s="167">
        <v>99</v>
      </c>
      <c r="O40" s="167">
        <v>6</v>
      </c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</row>
    <row r="41" spans="1:35" s="170" customFormat="1" ht="9" customHeight="1">
      <c r="A41" s="170" t="s">
        <v>33</v>
      </c>
      <c r="B41" s="171">
        <f t="shared" si="2"/>
        <v>4318</v>
      </c>
      <c r="C41" s="171">
        <v>3868</v>
      </c>
      <c r="D41" s="172">
        <v>239</v>
      </c>
      <c r="E41" s="172">
        <v>10</v>
      </c>
      <c r="F41" s="172">
        <v>140</v>
      </c>
      <c r="G41" s="172">
        <v>61</v>
      </c>
      <c r="H41" s="172"/>
      <c r="I41" s="171">
        <f t="shared" si="3"/>
        <v>271</v>
      </c>
      <c r="J41" s="172">
        <v>98</v>
      </c>
      <c r="K41" s="172">
        <v>15</v>
      </c>
      <c r="L41" s="172">
        <v>17</v>
      </c>
      <c r="M41" s="172">
        <v>25</v>
      </c>
      <c r="N41" s="167">
        <v>111</v>
      </c>
      <c r="O41" s="167">
        <v>5</v>
      </c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</row>
    <row r="42" spans="1:35" s="170" customFormat="1" ht="9" customHeight="1">
      <c r="A42" s="170" t="s">
        <v>34</v>
      </c>
      <c r="B42" s="171">
        <f t="shared" si="2"/>
        <v>1288</v>
      </c>
      <c r="C42" s="171">
        <v>1156</v>
      </c>
      <c r="D42" s="172">
        <v>72</v>
      </c>
      <c r="E42" s="172">
        <v>0</v>
      </c>
      <c r="F42" s="172">
        <v>42</v>
      </c>
      <c r="G42" s="172">
        <v>18</v>
      </c>
      <c r="H42" s="172"/>
      <c r="I42" s="171">
        <f t="shared" si="3"/>
        <v>104</v>
      </c>
      <c r="J42" s="172">
        <v>29</v>
      </c>
      <c r="K42" s="172">
        <v>4</v>
      </c>
      <c r="L42" s="172">
        <v>6</v>
      </c>
      <c r="M42" s="172">
        <v>7</v>
      </c>
      <c r="N42" s="167">
        <v>39</v>
      </c>
      <c r="O42" s="167">
        <v>19</v>
      </c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</row>
    <row r="43" spans="1:35" s="170" customFormat="1" ht="9" customHeight="1">
      <c r="A43" s="173" t="s">
        <v>35</v>
      </c>
      <c r="B43" s="174">
        <f t="shared" si="2"/>
        <v>4563</v>
      </c>
      <c r="C43" s="174">
        <v>4090</v>
      </c>
      <c r="D43" s="175">
        <v>253</v>
      </c>
      <c r="E43" s="175">
        <v>7</v>
      </c>
      <c r="F43" s="175">
        <v>148</v>
      </c>
      <c r="G43" s="175">
        <v>65</v>
      </c>
      <c r="H43" s="175"/>
      <c r="I43" s="174">
        <f t="shared" si="3"/>
        <v>239</v>
      </c>
      <c r="J43" s="175">
        <v>104</v>
      </c>
      <c r="K43" s="175">
        <v>15</v>
      </c>
      <c r="L43" s="175">
        <v>18</v>
      </c>
      <c r="M43" s="175">
        <v>26</v>
      </c>
      <c r="N43" s="177">
        <v>76</v>
      </c>
      <c r="O43" s="177">
        <v>0</v>
      </c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</row>
    <row r="44" spans="1:35" s="170" customFormat="1" ht="9" customHeight="1">
      <c r="A44" s="170" t="s">
        <v>36</v>
      </c>
      <c r="B44" s="171">
        <f t="shared" si="2"/>
        <v>501</v>
      </c>
      <c r="C44" s="171">
        <v>449</v>
      </c>
      <c r="D44" s="172">
        <v>28</v>
      </c>
      <c r="E44" s="172">
        <v>1</v>
      </c>
      <c r="F44" s="172">
        <v>16</v>
      </c>
      <c r="G44" s="172">
        <v>7</v>
      </c>
      <c r="H44" s="172"/>
      <c r="I44" s="171">
        <f t="shared" si="3"/>
        <v>29</v>
      </c>
      <c r="J44" s="172">
        <v>11</v>
      </c>
      <c r="K44" s="172">
        <v>2</v>
      </c>
      <c r="L44" s="172">
        <v>2</v>
      </c>
      <c r="M44" s="172">
        <v>3</v>
      </c>
      <c r="N44" s="167">
        <v>11</v>
      </c>
      <c r="O44" s="167">
        <v>0</v>
      </c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</row>
    <row r="45" spans="1:35" s="170" customFormat="1" ht="9" customHeight="1">
      <c r="A45" s="170" t="s">
        <v>37</v>
      </c>
      <c r="B45" s="171">
        <f t="shared" si="2"/>
        <v>8289</v>
      </c>
      <c r="C45" s="171">
        <v>7410</v>
      </c>
      <c r="D45" s="172">
        <v>459</v>
      </c>
      <c r="E45" s="172">
        <v>36</v>
      </c>
      <c r="F45" s="172">
        <v>268</v>
      </c>
      <c r="G45" s="172">
        <v>116</v>
      </c>
      <c r="H45" s="172"/>
      <c r="I45" s="171">
        <f t="shared" si="3"/>
        <v>418</v>
      </c>
      <c r="J45" s="172">
        <v>188</v>
      </c>
      <c r="K45" s="172">
        <v>28</v>
      </c>
      <c r="L45" s="172">
        <v>33</v>
      </c>
      <c r="M45" s="172">
        <v>47</v>
      </c>
      <c r="N45" s="167">
        <v>121</v>
      </c>
      <c r="O45" s="167">
        <v>1</v>
      </c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</row>
    <row r="46" spans="1:35" s="170" customFormat="1" ht="9" customHeight="1">
      <c r="A46" s="170" t="s">
        <v>38</v>
      </c>
      <c r="B46" s="171">
        <f t="shared" si="2"/>
        <v>3251</v>
      </c>
      <c r="C46" s="171">
        <v>2900</v>
      </c>
      <c r="D46" s="172">
        <v>180</v>
      </c>
      <c r="E46" s="172">
        <v>21</v>
      </c>
      <c r="F46" s="172">
        <v>105</v>
      </c>
      <c r="G46" s="172">
        <v>45</v>
      </c>
      <c r="H46" s="172"/>
      <c r="I46" s="171">
        <f t="shared" si="3"/>
        <v>201</v>
      </c>
      <c r="J46" s="172">
        <v>73</v>
      </c>
      <c r="K46" s="172">
        <v>11</v>
      </c>
      <c r="L46" s="172">
        <v>13</v>
      </c>
      <c r="M46" s="172">
        <v>18</v>
      </c>
      <c r="N46" s="167">
        <v>81</v>
      </c>
      <c r="O46" s="167">
        <v>5</v>
      </c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</row>
    <row r="47" spans="1:35" s="170" customFormat="1" ht="9" customHeight="1">
      <c r="A47" s="173" t="s">
        <v>39</v>
      </c>
      <c r="B47" s="174">
        <f t="shared" si="2"/>
        <v>5484</v>
      </c>
      <c r="C47" s="174">
        <v>4920</v>
      </c>
      <c r="D47" s="175">
        <v>305</v>
      </c>
      <c r="E47" s="175">
        <v>4</v>
      </c>
      <c r="F47" s="175">
        <v>178</v>
      </c>
      <c r="G47" s="175">
        <v>77</v>
      </c>
      <c r="H47" s="175"/>
      <c r="I47" s="174">
        <f t="shared" si="3"/>
        <v>211</v>
      </c>
      <c r="J47" s="175">
        <v>124</v>
      </c>
      <c r="K47" s="175">
        <v>19</v>
      </c>
      <c r="L47" s="175">
        <v>22</v>
      </c>
      <c r="M47" s="175">
        <v>31</v>
      </c>
      <c r="N47" s="177">
        <v>15</v>
      </c>
      <c r="O47" s="177">
        <v>0</v>
      </c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</row>
    <row r="48" spans="1:35" s="170" customFormat="1" ht="9" customHeight="1">
      <c r="A48" s="168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67"/>
      <c r="O48" s="167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</row>
    <row r="49" spans="1:35" s="170" customFormat="1" ht="9" customHeight="1">
      <c r="A49" s="166">
        <v>1996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67"/>
      <c r="O49" s="167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</row>
    <row r="50" spans="1:35" s="170" customFormat="1" ht="9" customHeight="1">
      <c r="A50" s="181" t="s">
        <v>7</v>
      </c>
      <c r="B50" s="169">
        <f t="shared" ref="B50:G50" si="4">SUM(B52:B83)</f>
        <v>628859</v>
      </c>
      <c r="C50" s="169">
        <f t="shared" si="4"/>
        <v>436446</v>
      </c>
      <c r="D50" s="169">
        <f t="shared" si="4"/>
        <v>37052</v>
      </c>
      <c r="E50" s="169">
        <f t="shared" si="4"/>
        <v>128891</v>
      </c>
      <c r="F50" s="169">
        <f t="shared" si="4"/>
        <v>21730</v>
      </c>
      <c r="G50" s="169">
        <f t="shared" si="4"/>
        <v>4740</v>
      </c>
      <c r="H50" s="169"/>
      <c r="I50" s="169">
        <f t="shared" ref="I50:N50" si="5">SUM(I52:I83)</f>
        <v>29301</v>
      </c>
      <c r="J50" s="169">
        <f t="shared" si="5"/>
        <v>18361</v>
      </c>
      <c r="K50" s="169">
        <f t="shared" si="5"/>
        <v>2781</v>
      </c>
      <c r="L50" s="169">
        <f t="shared" si="5"/>
        <v>2191</v>
      </c>
      <c r="M50" s="169">
        <f t="shared" si="5"/>
        <v>2065</v>
      </c>
      <c r="N50" s="169">
        <f t="shared" si="5"/>
        <v>3903</v>
      </c>
      <c r="O50" s="169" t="s">
        <v>62</v>
      </c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</row>
    <row r="51" spans="1:35" s="170" customFormat="1" ht="3.95" customHeight="1">
      <c r="A51" s="181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</row>
    <row r="52" spans="1:35" s="170" customFormat="1" ht="9" customHeight="1">
      <c r="A52" s="170" t="s">
        <v>8</v>
      </c>
      <c r="B52" s="171">
        <f t="shared" ref="B52:B83" si="6">SUM(C52:G52)</f>
        <v>1777</v>
      </c>
      <c r="C52" s="171">
        <v>1543</v>
      </c>
      <c r="D52" s="171">
        <v>131</v>
      </c>
      <c r="E52" s="171">
        <v>10</v>
      </c>
      <c r="F52" s="171">
        <v>77</v>
      </c>
      <c r="G52" s="171">
        <v>16</v>
      </c>
      <c r="H52" s="171"/>
      <c r="I52" s="171">
        <f t="shared" ref="I52:I83" si="7">SUM(J52:O52)</f>
        <v>221</v>
      </c>
      <c r="J52" s="171">
        <v>118</v>
      </c>
      <c r="K52" s="171">
        <v>18</v>
      </c>
      <c r="L52" s="171">
        <v>14</v>
      </c>
      <c r="M52" s="167">
        <v>13</v>
      </c>
      <c r="N52" s="171">
        <v>58</v>
      </c>
      <c r="O52" s="171" t="s">
        <v>62</v>
      </c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</row>
    <row r="53" spans="1:35" s="170" customFormat="1" ht="9" customHeight="1">
      <c r="A53" s="170" t="s">
        <v>9</v>
      </c>
      <c r="B53" s="171">
        <f t="shared" si="6"/>
        <v>9876</v>
      </c>
      <c r="C53" s="171">
        <v>7665</v>
      </c>
      <c r="D53" s="172">
        <v>651</v>
      </c>
      <c r="E53" s="172">
        <v>1095</v>
      </c>
      <c r="F53" s="172">
        <v>382</v>
      </c>
      <c r="G53" s="172">
        <v>83</v>
      </c>
      <c r="H53" s="172"/>
      <c r="I53" s="171">
        <f t="shared" si="7"/>
        <v>544</v>
      </c>
      <c r="J53" s="171">
        <v>330</v>
      </c>
      <c r="K53" s="171">
        <v>50</v>
      </c>
      <c r="L53" s="172">
        <v>39</v>
      </c>
      <c r="M53" s="171">
        <v>37</v>
      </c>
      <c r="N53" s="171">
        <v>88</v>
      </c>
      <c r="O53" s="171" t="s">
        <v>62</v>
      </c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</row>
    <row r="54" spans="1:35" s="170" customFormat="1" ht="9" customHeight="1">
      <c r="A54" s="170" t="s">
        <v>10</v>
      </c>
      <c r="B54" s="171">
        <f t="shared" si="6"/>
        <v>1447</v>
      </c>
      <c r="C54" s="171">
        <v>1256</v>
      </c>
      <c r="D54" s="172">
        <v>107</v>
      </c>
      <c r="E54" s="172">
        <v>7</v>
      </c>
      <c r="F54" s="172">
        <v>63</v>
      </c>
      <c r="G54" s="172">
        <v>14</v>
      </c>
      <c r="H54" s="172"/>
      <c r="I54" s="171">
        <f t="shared" si="7"/>
        <v>206</v>
      </c>
      <c r="J54" s="171">
        <v>102</v>
      </c>
      <c r="K54" s="171">
        <v>15</v>
      </c>
      <c r="L54" s="172">
        <v>12</v>
      </c>
      <c r="M54" s="171">
        <v>12</v>
      </c>
      <c r="N54" s="171">
        <v>65</v>
      </c>
      <c r="O54" s="171" t="s">
        <v>62</v>
      </c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</row>
    <row r="55" spans="1:35" s="170" customFormat="1" ht="9" customHeight="1">
      <c r="A55" s="173" t="s">
        <v>11</v>
      </c>
      <c r="B55" s="174">
        <f t="shared" si="6"/>
        <v>796</v>
      </c>
      <c r="C55" s="174">
        <v>695</v>
      </c>
      <c r="D55" s="175">
        <v>59</v>
      </c>
      <c r="E55" s="175">
        <v>0</v>
      </c>
      <c r="F55" s="175">
        <v>35</v>
      </c>
      <c r="G55" s="175">
        <v>7</v>
      </c>
      <c r="H55" s="175"/>
      <c r="I55" s="174">
        <f t="shared" si="7"/>
        <v>105</v>
      </c>
      <c r="J55" s="174">
        <v>51</v>
      </c>
      <c r="K55" s="175">
        <v>7</v>
      </c>
      <c r="L55" s="175">
        <v>6</v>
      </c>
      <c r="M55" s="174">
        <v>6</v>
      </c>
      <c r="N55" s="175">
        <v>35</v>
      </c>
      <c r="O55" s="174" t="s">
        <v>62</v>
      </c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</row>
    <row r="56" spans="1:35" s="170" customFormat="1" ht="9" customHeight="1">
      <c r="A56" s="170" t="s">
        <v>12</v>
      </c>
      <c r="B56" s="171">
        <f t="shared" si="6"/>
        <v>3840</v>
      </c>
      <c r="C56" s="171">
        <v>3289</v>
      </c>
      <c r="D56" s="172">
        <v>279</v>
      </c>
      <c r="E56" s="172">
        <v>73</v>
      </c>
      <c r="F56" s="172">
        <v>164</v>
      </c>
      <c r="G56" s="172">
        <v>35</v>
      </c>
      <c r="H56" s="172"/>
      <c r="I56" s="171">
        <f t="shared" si="7"/>
        <v>308</v>
      </c>
      <c r="J56" s="171">
        <v>178</v>
      </c>
      <c r="K56" s="172">
        <v>28</v>
      </c>
      <c r="L56" s="172">
        <v>21</v>
      </c>
      <c r="M56" s="172">
        <v>20</v>
      </c>
      <c r="N56" s="172">
        <v>61</v>
      </c>
      <c r="O56" s="171" t="s">
        <v>62</v>
      </c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</row>
    <row r="57" spans="1:35" s="170" customFormat="1" ht="9" customHeight="1">
      <c r="A57" s="170" t="s">
        <v>13</v>
      </c>
      <c r="B57" s="171">
        <f t="shared" si="6"/>
        <v>1225</v>
      </c>
      <c r="C57" s="171">
        <v>1043</v>
      </c>
      <c r="D57" s="172">
        <v>89</v>
      </c>
      <c r="E57" s="172">
        <v>30</v>
      </c>
      <c r="F57" s="172">
        <v>52</v>
      </c>
      <c r="G57" s="172">
        <v>11</v>
      </c>
      <c r="H57" s="172"/>
      <c r="I57" s="171">
        <f t="shared" si="7"/>
        <v>121</v>
      </c>
      <c r="J57" s="171">
        <v>65</v>
      </c>
      <c r="K57" s="172">
        <v>10</v>
      </c>
      <c r="L57" s="172">
        <v>8</v>
      </c>
      <c r="M57" s="172">
        <v>7</v>
      </c>
      <c r="N57" s="172">
        <v>31</v>
      </c>
      <c r="O57" s="171" t="s">
        <v>62</v>
      </c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</row>
    <row r="58" spans="1:35" s="170" customFormat="1" ht="9" customHeight="1">
      <c r="A58" s="170" t="s">
        <v>14</v>
      </c>
      <c r="B58" s="171">
        <f t="shared" si="6"/>
        <v>2768</v>
      </c>
      <c r="C58" s="171">
        <v>2398</v>
      </c>
      <c r="D58" s="172">
        <v>204</v>
      </c>
      <c r="E58" s="172">
        <v>21</v>
      </c>
      <c r="F58" s="172">
        <v>119</v>
      </c>
      <c r="G58" s="172">
        <v>26</v>
      </c>
      <c r="H58" s="172"/>
      <c r="I58" s="171">
        <f t="shared" si="7"/>
        <v>245</v>
      </c>
      <c r="J58" s="171">
        <v>135</v>
      </c>
      <c r="K58" s="172">
        <v>21</v>
      </c>
      <c r="L58" s="172">
        <v>16</v>
      </c>
      <c r="M58" s="172">
        <v>15</v>
      </c>
      <c r="N58" s="172">
        <v>58</v>
      </c>
      <c r="O58" s="171" t="s">
        <v>62</v>
      </c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</row>
    <row r="59" spans="1:35" s="170" customFormat="1" ht="9" customHeight="1">
      <c r="A59" s="173" t="s">
        <v>15</v>
      </c>
      <c r="B59" s="174">
        <f t="shared" si="6"/>
        <v>5902</v>
      </c>
      <c r="C59" s="174">
        <v>4880</v>
      </c>
      <c r="D59" s="175">
        <v>414</v>
      </c>
      <c r="E59" s="175">
        <v>312</v>
      </c>
      <c r="F59" s="175">
        <v>243</v>
      </c>
      <c r="G59" s="175">
        <v>53</v>
      </c>
      <c r="H59" s="175"/>
      <c r="I59" s="174">
        <f t="shared" si="7"/>
        <v>392</v>
      </c>
      <c r="J59" s="174">
        <v>237</v>
      </c>
      <c r="K59" s="175">
        <v>36</v>
      </c>
      <c r="L59" s="175">
        <v>28</v>
      </c>
      <c r="M59" s="175">
        <v>26</v>
      </c>
      <c r="N59" s="175">
        <v>65</v>
      </c>
      <c r="O59" s="174" t="s">
        <v>62</v>
      </c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</row>
    <row r="60" spans="1:35" s="170" customFormat="1" ht="9" customHeight="1">
      <c r="A60" s="176" t="s">
        <v>16</v>
      </c>
      <c r="B60" s="171">
        <f t="shared" si="6"/>
        <v>471398</v>
      </c>
      <c r="C60" s="171">
        <v>301959</v>
      </c>
      <c r="D60" s="172">
        <v>25635</v>
      </c>
      <c r="E60" s="172">
        <v>125490</v>
      </c>
      <c r="F60" s="172">
        <v>15034</v>
      </c>
      <c r="G60" s="172">
        <v>3280</v>
      </c>
      <c r="H60" s="172"/>
      <c r="I60" s="171">
        <f t="shared" si="7"/>
        <v>18161</v>
      </c>
      <c r="J60" s="171">
        <v>11780</v>
      </c>
      <c r="K60" s="172">
        <v>1784</v>
      </c>
      <c r="L60" s="172">
        <v>1406</v>
      </c>
      <c r="M60" s="172">
        <v>1325</v>
      </c>
      <c r="N60" s="172">
        <v>1866</v>
      </c>
      <c r="O60" s="171" t="s">
        <v>62</v>
      </c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</row>
    <row r="61" spans="1:35" s="170" customFormat="1" ht="9" customHeight="1">
      <c r="A61" s="170" t="s">
        <v>17</v>
      </c>
      <c r="B61" s="171">
        <f t="shared" si="6"/>
        <v>12270</v>
      </c>
      <c r="C61" s="171">
        <v>10684</v>
      </c>
      <c r="D61" s="172">
        <v>907</v>
      </c>
      <c r="E61" s="172">
        <v>31</v>
      </c>
      <c r="F61" s="172">
        <v>532</v>
      </c>
      <c r="G61" s="172">
        <v>116</v>
      </c>
      <c r="H61" s="172"/>
      <c r="I61" s="171">
        <f t="shared" si="7"/>
        <v>656</v>
      </c>
      <c r="J61" s="171">
        <v>443</v>
      </c>
      <c r="K61" s="172">
        <v>67</v>
      </c>
      <c r="L61" s="172">
        <v>53</v>
      </c>
      <c r="M61" s="172">
        <v>50</v>
      </c>
      <c r="N61" s="172">
        <v>43</v>
      </c>
      <c r="O61" s="171" t="s">
        <v>62</v>
      </c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</row>
    <row r="62" spans="1:35" s="170" customFormat="1" ht="9" customHeight="1">
      <c r="A62" s="170" t="s">
        <v>18</v>
      </c>
      <c r="B62" s="171">
        <f t="shared" si="6"/>
        <v>9920</v>
      </c>
      <c r="C62" s="171">
        <v>8565</v>
      </c>
      <c r="D62" s="172">
        <v>727</v>
      </c>
      <c r="E62" s="172">
        <v>109</v>
      </c>
      <c r="F62" s="172">
        <v>426</v>
      </c>
      <c r="G62" s="172">
        <v>93</v>
      </c>
      <c r="H62" s="172"/>
      <c r="I62" s="171">
        <f t="shared" si="7"/>
        <v>665</v>
      </c>
      <c r="J62" s="171">
        <v>399</v>
      </c>
      <c r="K62" s="172">
        <v>59</v>
      </c>
      <c r="L62" s="172">
        <v>48</v>
      </c>
      <c r="M62" s="172">
        <v>45</v>
      </c>
      <c r="N62" s="172">
        <v>114</v>
      </c>
      <c r="O62" s="171" t="s">
        <v>62</v>
      </c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</row>
    <row r="63" spans="1:35" s="170" customFormat="1" ht="9" customHeight="1">
      <c r="A63" s="173" t="s">
        <v>19</v>
      </c>
      <c r="B63" s="174">
        <f t="shared" si="6"/>
        <v>4626</v>
      </c>
      <c r="C63" s="174">
        <v>4038</v>
      </c>
      <c r="D63" s="175">
        <v>343</v>
      </c>
      <c r="E63" s="175">
        <v>0</v>
      </c>
      <c r="F63" s="175">
        <v>201</v>
      </c>
      <c r="G63" s="175">
        <v>44</v>
      </c>
      <c r="H63" s="175"/>
      <c r="I63" s="174">
        <f t="shared" si="7"/>
        <v>293</v>
      </c>
      <c r="J63" s="174">
        <v>181</v>
      </c>
      <c r="K63" s="175">
        <v>27</v>
      </c>
      <c r="L63" s="175">
        <v>22</v>
      </c>
      <c r="M63" s="175">
        <v>20</v>
      </c>
      <c r="N63" s="175">
        <v>43</v>
      </c>
      <c r="O63" s="174" t="s">
        <v>62</v>
      </c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</row>
    <row r="64" spans="1:35" s="170" customFormat="1" ht="9" customHeight="1">
      <c r="A64" s="170" t="s">
        <v>20</v>
      </c>
      <c r="B64" s="171">
        <f t="shared" si="6"/>
        <v>1710</v>
      </c>
      <c r="C64" s="171">
        <v>1446</v>
      </c>
      <c r="D64" s="172">
        <v>123</v>
      </c>
      <c r="E64" s="172">
        <v>53</v>
      </c>
      <c r="F64" s="172">
        <v>72</v>
      </c>
      <c r="G64" s="172">
        <v>16</v>
      </c>
      <c r="H64" s="172"/>
      <c r="I64" s="171">
        <f t="shared" si="7"/>
        <v>122</v>
      </c>
      <c r="J64" s="171">
        <v>74</v>
      </c>
      <c r="K64" s="172">
        <v>11</v>
      </c>
      <c r="L64" s="172">
        <v>9</v>
      </c>
      <c r="M64" s="172">
        <v>8</v>
      </c>
      <c r="N64" s="172">
        <v>20</v>
      </c>
      <c r="O64" s="171" t="s">
        <v>62</v>
      </c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</row>
    <row r="65" spans="1:35" s="170" customFormat="1" ht="9" customHeight="1">
      <c r="A65" s="170" t="s">
        <v>21</v>
      </c>
      <c r="B65" s="171">
        <f t="shared" si="6"/>
        <v>20135</v>
      </c>
      <c r="C65" s="171">
        <v>17555</v>
      </c>
      <c r="D65" s="172">
        <v>1490</v>
      </c>
      <c r="E65" s="172">
        <v>25</v>
      </c>
      <c r="F65" s="172">
        <v>874</v>
      </c>
      <c r="G65" s="172">
        <v>191</v>
      </c>
      <c r="H65" s="172"/>
      <c r="I65" s="171">
        <f t="shared" si="7"/>
        <v>1425</v>
      </c>
      <c r="J65" s="171">
        <v>829</v>
      </c>
      <c r="K65" s="172">
        <v>126</v>
      </c>
      <c r="L65" s="172">
        <v>99</v>
      </c>
      <c r="M65" s="172">
        <v>92</v>
      </c>
      <c r="N65" s="172">
        <v>279</v>
      </c>
      <c r="O65" s="171" t="s">
        <v>62</v>
      </c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</row>
    <row r="66" spans="1:35" s="170" customFormat="1" ht="9" customHeight="1">
      <c r="A66" s="170" t="s">
        <v>22</v>
      </c>
      <c r="B66" s="171">
        <f t="shared" si="6"/>
        <v>8071</v>
      </c>
      <c r="C66" s="171">
        <v>6069</v>
      </c>
      <c r="D66" s="172">
        <v>515</v>
      </c>
      <c r="E66" s="172">
        <v>1119</v>
      </c>
      <c r="F66" s="172">
        <v>302</v>
      </c>
      <c r="G66" s="172">
        <v>66</v>
      </c>
      <c r="H66" s="172"/>
      <c r="I66" s="171">
        <f t="shared" si="7"/>
        <v>390</v>
      </c>
      <c r="J66" s="171">
        <v>254</v>
      </c>
      <c r="K66" s="172">
        <v>39</v>
      </c>
      <c r="L66" s="172">
        <v>30</v>
      </c>
      <c r="M66" s="172">
        <v>30</v>
      </c>
      <c r="N66" s="172">
        <v>37</v>
      </c>
      <c r="O66" s="171" t="s">
        <v>62</v>
      </c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</row>
    <row r="67" spans="1:35" s="170" customFormat="1" ht="9" customHeight="1">
      <c r="A67" s="173" t="s">
        <v>23</v>
      </c>
      <c r="B67" s="174">
        <f t="shared" si="6"/>
        <v>7746</v>
      </c>
      <c r="C67" s="174">
        <v>6729</v>
      </c>
      <c r="D67" s="175">
        <v>571</v>
      </c>
      <c r="E67" s="175">
        <v>38</v>
      </c>
      <c r="F67" s="175">
        <v>335</v>
      </c>
      <c r="G67" s="175">
        <v>73</v>
      </c>
      <c r="H67" s="175"/>
      <c r="I67" s="174">
        <f t="shared" si="7"/>
        <v>431</v>
      </c>
      <c r="J67" s="174">
        <v>281</v>
      </c>
      <c r="K67" s="175">
        <v>42</v>
      </c>
      <c r="L67" s="175">
        <v>34</v>
      </c>
      <c r="M67" s="175">
        <v>32</v>
      </c>
      <c r="N67" s="175">
        <v>42</v>
      </c>
      <c r="O67" s="174" t="s">
        <v>62</v>
      </c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</row>
    <row r="68" spans="1:35" s="170" customFormat="1" ht="9" customHeight="1">
      <c r="A68" s="170" t="s">
        <v>24</v>
      </c>
      <c r="B68" s="171">
        <f t="shared" si="6"/>
        <v>2473</v>
      </c>
      <c r="C68" s="171">
        <v>2158</v>
      </c>
      <c r="D68" s="172">
        <v>184</v>
      </c>
      <c r="E68" s="172">
        <v>1</v>
      </c>
      <c r="F68" s="172">
        <v>107</v>
      </c>
      <c r="G68" s="172">
        <v>23</v>
      </c>
      <c r="H68" s="172"/>
      <c r="I68" s="171">
        <f t="shared" si="7"/>
        <v>168</v>
      </c>
      <c r="J68" s="171">
        <v>103</v>
      </c>
      <c r="K68" s="172">
        <v>15</v>
      </c>
      <c r="L68" s="172">
        <v>12</v>
      </c>
      <c r="M68" s="172">
        <v>12</v>
      </c>
      <c r="N68" s="172">
        <v>26</v>
      </c>
      <c r="O68" s="171" t="s">
        <v>62</v>
      </c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</row>
    <row r="69" spans="1:35" s="170" customFormat="1" ht="9" customHeight="1">
      <c r="A69" s="170" t="s">
        <v>25</v>
      </c>
      <c r="B69" s="171">
        <f t="shared" si="6"/>
        <v>1869</v>
      </c>
      <c r="C69" s="171">
        <v>1630</v>
      </c>
      <c r="D69" s="172">
        <v>138</v>
      </c>
      <c r="E69" s="172">
        <v>2</v>
      </c>
      <c r="F69" s="172">
        <v>81</v>
      </c>
      <c r="G69" s="172">
        <v>18</v>
      </c>
      <c r="H69" s="172"/>
      <c r="I69" s="171">
        <f t="shared" si="7"/>
        <v>144</v>
      </c>
      <c r="J69" s="171">
        <v>83</v>
      </c>
      <c r="K69" s="172">
        <v>13</v>
      </c>
      <c r="L69" s="172">
        <v>10</v>
      </c>
      <c r="M69" s="172">
        <v>9</v>
      </c>
      <c r="N69" s="172">
        <v>29</v>
      </c>
      <c r="O69" s="171" t="s">
        <v>62</v>
      </c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</row>
    <row r="70" spans="1:35" s="170" customFormat="1" ht="9" customHeight="1">
      <c r="A70" s="170" t="s">
        <v>26</v>
      </c>
      <c r="B70" s="171">
        <f t="shared" si="6"/>
        <v>9166</v>
      </c>
      <c r="C70" s="171">
        <v>7860</v>
      </c>
      <c r="D70" s="172">
        <v>667</v>
      </c>
      <c r="E70" s="172">
        <v>163</v>
      </c>
      <c r="F70" s="172">
        <v>391</v>
      </c>
      <c r="G70" s="172">
        <v>85</v>
      </c>
      <c r="H70" s="172"/>
      <c r="I70" s="171">
        <f t="shared" si="7"/>
        <v>732</v>
      </c>
      <c r="J70" s="171">
        <v>439</v>
      </c>
      <c r="K70" s="172">
        <v>67</v>
      </c>
      <c r="L70" s="172">
        <v>52</v>
      </c>
      <c r="M70" s="172">
        <v>49</v>
      </c>
      <c r="N70" s="172">
        <v>125</v>
      </c>
      <c r="O70" s="171" t="s">
        <v>62</v>
      </c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</row>
    <row r="71" spans="1:35" s="170" customFormat="1" ht="9" customHeight="1">
      <c r="A71" s="173" t="s">
        <v>27</v>
      </c>
      <c r="B71" s="174">
        <f t="shared" si="6"/>
        <v>4463</v>
      </c>
      <c r="C71" s="174">
        <v>3809</v>
      </c>
      <c r="D71" s="175">
        <v>323</v>
      </c>
      <c r="E71" s="175">
        <v>100</v>
      </c>
      <c r="F71" s="175">
        <v>190</v>
      </c>
      <c r="G71" s="175">
        <v>41</v>
      </c>
      <c r="H71" s="175"/>
      <c r="I71" s="174">
        <f t="shared" si="7"/>
        <v>339</v>
      </c>
      <c r="J71" s="174">
        <v>200</v>
      </c>
      <c r="K71" s="175">
        <v>30</v>
      </c>
      <c r="L71" s="175">
        <v>24</v>
      </c>
      <c r="M71" s="175">
        <v>23</v>
      </c>
      <c r="N71" s="175">
        <v>62</v>
      </c>
      <c r="O71" s="174" t="s">
        <v>62</v>
      </c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</row>
    <row r="72" spans="1:35" s="170" customFormat="1" ht="9" customHeight="1">
      <c r="A72" s="170" t="s">
        <v>28</v>
      </c>
      <c r="B72" s="171">
        <f t="shared" si="6"/>
        <v>8404</v>
      </c>
      <c r="C72" s="171">
        <v>7324</v>
      </c>
      <c r="D72" s="172">
        <v>622</v>
      </c>
      <c r="E72" s="172">
        <v>13</v>
      </c>
      <c r="F72" s="172">
        <v>365</v>
      </c>
      <c r="G72" s="172">
        <v>80</v>
      </c>
      <c r="H72" s="172"/>
      <c r="I72" s="171">
        <f t="shared" si="7"/>
        <v>398</v>
      </c>
      <c r="J72" s="171">
        <v>252</v>
      </c>
      <c r="K72" s="172">
        <v>39</v>
      </c>
      <c r="L72" s="172">
        <v>30</v>
      </c>
      <c r="M72" s="172">
        <v>28</v>
      </c>
      <c r="N72" s="172">
        <v>49</v>
      </c>
      <c r="O72" s="171" t="s">
        <v>62</v>
      </c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</row>
    <row r="73" spans="1:35" s="170" customFormat="1" ht="9" customHeight="1">
      <c r="A73" s="170" t="s">
        <v>29</v>
      </c>
      <c r="B73" s="171">
        <f t="shared" si="6"/>
        <v>2893</v>
      </c>
      <c r="C73" s="171">
        <v>2525</v>
      </c>
      <c r="D73" s="172">
        <v>214</v>
      </c>
      <c r="E73" s="172">
        <v>0</v>
      </c>
      <c r="F73" s="172">
        <v>126</v>
      </c>
      <c r="G73" s="172">
        <v>28</v>
      </c>
      <c r="H73" s="172"/>
      <c r="I73" s="171">
        <f t="shared" si="7"/>
        <v>234</v>
      </c>
      <c r="J73" s="171">
        <v>128</v>
      </c>
      <c r="K73" s="172">
        <v>20</v>
      </c>
      <c r="L73" s="172">
        <v>15</v>
      </c>
      <c r="M73" s="172">
        <v>14</v>
      </c>
      <c r="N73" s="172">
        <v>57</v>
      </c>
      <c r="O73" s="171" t="s">
        <v>62</v>
      </c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</row>
    <row r="74" spans="1:35" s="170" customFormat="1" ht="9" customHeight="1">
      <c r="A74" s="170" t="s">
        <v>30</v>
      </c>
      <c r="B74" s="171">
        <f t="shared" si="6"/>
        <v>5405</v>
      </c>
      <c r="C74" s="171">
        <v>4717</v>
      </c>
      <c r="D74" s="172">
        <v>400</v>
      </c>
      <c r="E74" s="172">
        <v>2</v>
      </c>
      <c r="F74" s="172">
        <v>235</v>
      </c>
      <c r="G74" s="172">
        <v>51</v>
      </c>
      <c r="H74" s="172"/>
      <c r="I74" s="171">
        <f t="shared" si="7"/>
        <v>353</v>
      </c>
      <c r="J74" s="171">
        <v>221</v>
      </c>
      <c r="K74" s="172">
        <v>33</v>
      </c>
      <c r="L74" s="172">
        <v>26</v>
      </c>
      <c r="M74" s="172">
        <v>25</v>
      </c>
      <c r="N74" s="172">
        <v>48</v>
      </c>
      <c r="O74" s="171" t="s">
        <v>62</v>
      </c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</row>
    <row r="75" spans="1:35" s="170" customFormat="1" ht="9" customHeight="1">
      <c r="A75" s="173" t="s">
        <v>31</v>
      </c>
      <c r="B75" s="174">
        <f t="shared" si="6"/>
        <v>3483</v>
      </c>
      <c r="C75" s="174">
        <v>3031</v>
      </c>
      <c r="D75" s="175">
        <v>257</v>
      </c>
      <c r="E75" s="175">
        <v>11</v>
      </c>
      <c r="F75" s="175">
        <v>151</v>
      </c>
      <c r="G75" s="175">
        <v>33</v>
      </c>
      <c r="H75" s="175"/>
      <c r="I75" s="174">
        <f t="shared" si="7"/>
        <v>227</v>
      </c>
      <c r="J75" s="174">
        <v>140</v>
      </c>
      <c r="K75" s="175">
        <v>21</v>
      </c>
      <c r="L75" s="175">
        <v>17</v>
      </c>
      <c r="M75" s="175">
        <v>17</v>
      </c>
      <c r="N75" s="175">
        <v>32</v>
      </c>
      <c r="O75" s="174" t="s">
        <v>62</v>
      </c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</row>
    <row r="76" spans="1:35" s="170" customFormat="1" ht="9" customHeight="1">
      <c r="A76" s="170" t="s">
        <v>32</v>
      </c>
      <c r="B76" s="171">
        <f t="shared" si="6"/>
        <v>4117</v>
      </c>
      <c r="C76" s="171">
        <v>3580</v>
      </c>
      <c r="D76" s="172">
        <v>304</v>
      </c>
      <c r="E76" s="172">
        <v>16</v>
      </c>
      <c r="F76" s="172">
        <v>178</v>
      </c>
      <c r="G76" s="172">
        <v>39</v>
      </c>
      <c r="H76" s="172"/>
      <c r="I76" s="171">
        <f t="shared" si="7"/>
        <v>393</v>
      </c>
      <c r="J76" s="171">
        <v>215</v>
      </c>
      <c r="K76" s="172">
        <v>33</v>
      </c>
      <c r="L76" s="172">
        <v>26</v>
      </c>
      <c r="M76" s="172">
        <v>24</v>
      </c>
      <c r="N76" s="172">
        <v>95</v>
      </c>
      <c r="O76" s="171" t="s">
        <v>62</v>
      </c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</row>
    <row r="77" spans="1:35" s="170" customFormat="1" ht="9" customHeight="1">
      <c r="A77" s="170" t="s">
        <v>33</v>
      </c>
      <c r="B77" s="171">
        <f t="shared" si="6"/>
        <v>3574</v>
      </c>
      <c r="C77" s="171">
        <v>3118</v>
      </c>
      <c r="D77" s="172">
        <v>265</v>
      </c>
      <c r="E77" s="172">
        <v>2</v>
      </c>
      <c r="F77" s="172">
        <v>155</v>
      </c>
      <c r="G77" s="172">
        <v>34</v>
      </c>
      <c r="H77" s="172"/>
      <c r="I77" s="171">
        <f t="shared" si="7"/>
        <v>403</v>
      </c>
      <c r="J77" s="171">
        <v>207</v>
      </c>
      <c r="K77" s="172">
        <v>31</v>
      </c>
      <c r="L77" s="172">
        <v>25</v>
      </c>
      <c r="M77" s="172">
        <v>23</v>
      </c>
      <c r="N77" s="172">
        <v>117</v>
      </c>
      <c r="O77" s="171" t="s">
        <v>62</v>
      </c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</row>
    <row r="78" spans="1:35" s="170" customFormat="1" ht="9" customHeight="1">
      <c r="A78" s="170" t="s">
        <v>34</v>
      </c>
      <c r="B78" s="171">
        <f t="shared" si="6"/>
        <v>1065</v>
      </c>
      <c r="C78" s="171">
        <v>930</v>
      </c>
      <c r="D78" s="172">
        <v>79</v>
      </c>
      <c r="E78" s="172">
        <v>0</v>
      </c>
      <c r="F78" s="172">
        <v>46</v>
      </c>
      <c r="G78" s="172">
        <v>10</v>
      </c>
      <c r="H78" s="172"/>
      <c r="I78" s="171">
        <f t="shared" si="7"/>
        <v>150</v>
      </c>
      <c r="J78" s="171">
        <v>79</v>
      </c>
      <c r="K78" s="172">
        <v>12</v>
      </c>
      <c r="L78" s="172">
        <v>9</v>
      </c>
      <c r="M78" s="172">
        <v>9</v>
      </c>
      <c r="N78" s="172">
        <v>41</v>
      </c>
      <c r="O78" s="171" t="s">
        <v>62</v>
      </c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</row>
    <row r="79" spans="1:35" s="170" customFormat="1" ht="9" customHeight="1">
      <c r="A79" s="173" t="s">
        <v>35</v>
      </c>
      <c r="B79" s="174">
        <f t="shared" si="6"/>
        <v>3838</v>
      </c>
      <c r="C79" s="174">
        <v>3295</v>
      </c>
      <c r="D79" s="175">
        <v>280</v>
      </c>
      <c r="E79" s="175">
        <v>63</v>
      </c>
      <c r="F79" s="175">
        <v>164</v>
      </c>
      <c r="G79" s="175">
        <v>36</v>
      </c>
      <c r="H79" s="175"/>
      <c r="I79" s="174">
        <f t="shared" si="7"/>
        <v>333</v>
      </c>
      <c r="J79" s="174">
        <v>182</v>
      </c>
      <c r="K79" s="175">
        <v>28</v>
      </c>
      <c r="L79" s="175">
        <v>22</v>
      </c>
      <c r="M79" s="175">
        <v>20</v>
      </c>
      <c r="N79" s="175">
        <v>81</v>
      </c>
      <c r="O79" s="174" t="s">
        <v>62</v>
      </c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</row>
    <row r="80" spans="1:35" s="170" customFormat="1" ht="9" customHeight="1">
      <c r="A80" s="170" t="s">
        <v>36</v>
      </c>
      <c r="B80" s="171">
        <f t="shared" si="6"/>
        <v>415</v>
      </c>
      <c r="C80" s="171">
        <v>362</v>
      </c>
      <c r="D80" s="172">
        <v>31</v>
      </c>
      <c r="E80" s="172">
        <v>0</v>
      </c>
      <c r="F80" s="172">
        <v>18</v>
      </c>
      <c r="G80" s="172">
        <v>4</v>
      </c>
      <c r="H80" s="172"/>
      <c r="I80" s="171">
        <f t="shared" si="7"/>
        <v>41</v>
      </c>
      <c r="J80" s="171">
        <v>22</v>
      </c>
      <c r="K80" s="172">
        <v>3</v>
      </c>
      <c r="L80" s="172">
        <v>3</v>
      </c>
      <c r="M80" s="172">
        <v>2</v>
      </c>
      <c r="N80" s="172">
        <v>11</v>
      </c>
      <c r="O80" s="171" t="s">
        <v>62</v>
      </c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</row>
    <row r="81" spans="1:49" s="170" customFormat="1" ht="9" customHeight="1">
      <c r="A81" s="170" t="s">
        <v>37</v>
      </c>
      <c r="B81" s="171">
        <f t="shared" si="6"/>
        <v>6925</v>
      </c>
      <c r="C81" s="171">
        <v>5986</v>
      </c>
      <c r="D81" s="172">
        <v>508</v>
      </c>
      <c r="E81" s="172">
        <v>68</v>
      </c>
      <c r="F81" s="172">
        <v>298</v>
      </c>
      <c r="G81" s="172">
        <v>65</v>
      </c>
      <c r="H81" s="172"/>
      <c r="I81" s="171">
        <f t="shared" si="7"/>
        <v>549</v>
      </c>
      <c r="J81" s="171">
        <v>319</v>
      </c>
      <c r="K81" s="172">
        <v>48</v>
      </c>
      <c r="L81" s="172">
        <v>38</v>
      </c>
      <c r="M81" s="172">
        <v>36</v>
      </c>
      <c r="N81" s="172">
        <v>108</v>
      </c>
      <c r="O81" s="171" t="s">
        <v>62</v>
      </c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</row>
    <row r="82" spans="1:49" s="170" customFormat="1" ht="9" customHeight="1">
      <c r="A82" s="170" t="s">
        <v>38</v>
      </c>
      <c r="B82" s="171">
        <f t="shared" si="6"/>
        <v>2721</v>
      </c>
      <c r="C82" s="171">
        <v>2347</v>
      </c>
      <c r="D82" s="172">
        <v>199</v>
      </c>
      <c r="E82" s="172">
        <v>32</v>
      </c>
      <c r="F82" s="172">
        <v>117</v>
      </c>
      <c r="G82" s="172">
        <v>26</v>
      </c>
      <c r="H82" s="172"/>
      <c r="I82" s="171">
        <f t="shared" si="7"/>
        <v>315</v>
      </c>
      <c r="J82" s="171">
        <v>153</v>
      </c>
      <c r="K82" s="172">
        <v>23</v>
      </c>
      <c r="L82" s="172">
        <v>18</v>
      </c>
      <c r="M82" s="172">
        <v>18</v>
      </c>
      <c r="N82" s="172">
        <v>103</v>
      </c>
      <c r="O82" s="171" t="s">
        <v>62</v>
      </c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</row>
    <row r="83" spans="1:49" s="170" customFormat="1" ht="9" customHeight="1">
      <c r="A83" s="173" t="s">
        <v>39</v>
      </c>
      <c r="B83" s="174">
        <f t="shared" si="6"/>
        <v>4541</v>
      </c>
      <c r="C83" s="174">
        <v>3960</v>
      </c>
      <c r="D83" s="175">
        <v>336</v>
      </c>
      <c r="E83" s="175">
        <v>5</v>
      </c>
      <c r="F83" s="175">
        <v>197</v>
      </c>
      <c r="G83" s="175">
        <v>43</v>
      </c>
      <c r="H83" s="175"/>
      <c r="I83" s="174">
        <f t="shared" si="7"/>
        <v>237</v>
      </c>
      <c r="J83" s="174">
        <v>161</v>
      </c>
      <c r="K83" s="175">
        <v>25</v>
      </c>
      <c r="L83" s="175">
        <v>19</v>
      </c>
      <c r="M83" s="175">
        <v>18</v>
      </c>
      <c r="N83" s="175">
        <v>14</v>
      </c>
      <c r="O83" s="174" t="s">
        <v>62</v>
      </c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</row>
    <row r="84" spans="1:49" s="170" customFormat="1" ht="9" customHeight="1">
      <c r="B84" s="171"/>
      <c r="C84" s="171"/>
      <c r="D84" s="172"/>
      <c r="E84" s="172"/>
      <c r="F84" s="172"/>
      <c r="G84" s="172"/>
      <c r="H84" s="172"/>
      <c r="I84" s="171"/>
      <c r="J84" s="171"/>
      <c r="K84" s="172"/>
      <c r="L84" s="172"/>
      <c r="M84" s="172"/>
      <c r="N84" s="172"/>
      <c r="O84" s="172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</row>
    <row r="85" spans="1:49" s="170" customFormat="1" ht="9" customHeight="1">
      <c r="A85" s="166">
        <v>1997</v>
      </c>
      <c r="N85" s="168"/>
      <c r="O85" s="168"/>
      <c r="P85" s="234"/>
      <c r="Q85" s="234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J85" s="184"/>
      <c r="AK85" s="184"/>
      <c r="AL85" s="184"/>
      <c r="AM85" s="184"/>
      <c r="AN85" s="184"/>
      <c r="AO85" s="184"/>
      <c r="AP85" s="184"/>
      <c r="AQ85" s="235"/>
      <c r="AR85" s="184"/>
      <c r="AS85" s="184"/>
      <c r="AT85" s="184"/>
      <c r="AU85" s="184"/>
      <c r="AV85" s="184"/>
      <c r="AW85" s="184"/>
    </row>
    <row r="86" spans="1:49" s="170" customFormat="1" ht="9" customHeight="1">
      <c r="A86" s="181" t="s">
        <v>7</v>
      </c>
      <c r="B86" s="169">
        <f t="shared" ref="B86:G86" si="8">SUM(B88:B119)</f>
        <v>799879</v>
      </c>
      <c r="C86" s="169">
        <f t="shared" si="8"/>
        <v>502549</v>
      </c>
      <c r="D86" s="169">
        <f t="shared" si="8"/>
        <v>44705</v>
      </c>
      <c r="E86" s="169">
        <f t="shared" si="8"/>
        <v>172782</v>
      </c>
      <c r="F86" s="169">
        <f t="shared" si="8"/>
        <v>24769</v>
      </c>
      <c r="G86" s="169">
        <f t="shared" si="8"/>
        <v>55074</v>
      </c>
      <c r="H86" s="169"/>
      <c r="I86" s="169">
        <f t="shared" ref="I86:N86" si="9">SUM(I88:I119)</f>
        <v>34652</v>
      </c>
      <c r="J86" s="169">
        <f t="shared" si="9"/>
        <v>20822</v>
      </c>
      <c r="K86" s="169">
        <f t="shared" si="9"/>
        <v>2865</v>
      </c>
      <c r="L86" s="169">
        <f t="shared" si="9"/>
        <v>2196</v>
      </c>
      <c r="M86" s="169">
        <f t="shared" si="9"/>
        <v>4842</v>
      </c>
      <c r="N86" s="169">
        <f t="shared" si="9"/>
        <v>3927</v>
      </c>
      <c r="O86" s="169" t="s">
        <v>62</v>
      </c>
      <c r="P86" s="234"/>
      <c r="Q86" s="234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84"/>
      <c r="AK86" s="184"/>
      <c r="AL86" s="184"/>
      <c r="AM86" s="184"/>
      <c r="AN86" s="184"/>
      <c r="AO86" s="184"/>
      <c r="AP86" s="184"/>
      <c r="AQ86" s="184"/>
      <c r="AR86" s="184"/>
      <c r="AS86" s="184"/>
      <c r="AT86" s="184"/>
      <c r="AU86" s="184"/>
      <c r="AV86" s="184"/>
      <c r="AW86" s="184"/>
    </row>
    <row r="87" spans="1:49" s="170" customFormat="1" ht="3.95" customHeight="1">
      <c r="A87" s="181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234"/>
      <c r="Q87" s="234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84"/>
      <c r="AK87" s="184"/>
      <c r="AL87" s="184"/>
      <c r="AM87" s="184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</row>
    <row r="88" spans="1:49" s="170" customFormat="1" ht="9" customHeight="1">
      <c r="A88" s="170" t="s">
        <v>8</v>
      </c>
      <c r="B88" s="171">
        <f t="shared" ref="B88:B119" si="10">SUM(C88:G88)</f>
        <v>1763</v>
      </c>
      <c r="C88" s="171">
        <v>1420</v>
      </c>
      <c r="D88" s="171">
        <v>102</v>
      </c>
      <c r="E88" s="171">
        <v>15</v>
      </c>
      <c r="F88" s="171">
        <v>70</v>
      </c>
      <c r="G88" s="171">
        <v>156</v>
      </c>
      <c r="H88" s="171"/>
      <c r="I88" s="171">
        <f t="shared" ref="I88:I119" si="11">SUM(J88:O88)</f>
        <v>289</v>
      </c>
      <c r="J88" s="171">
        <v>157</v>
      </c>
      <c r="K88" s="171">
        <v>22</v>
      </c>
      <c r="L88" s="171">
        <v>17</v>
      </c>
      <c r="M88" s="171">
        <v>36</v>
      </c>
      <c r="N88" s="171">
        <v>57</v>
      </c>
      <c r="O88" s="171" t="s">
        <v>62</v>
      </c>
      <c r="P88" s="234"/>
      <c r="Q88" s="234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236"/>
      <c r="AJ88" s="184"/>
      <c r="AK88" s="184"/>
      <c r="AL88" s="184"/>
      <c r="AM88" s="184"/>
      <c r="AN88" s="184"/>
      <c r="AO88" s="184"/>
      <c r="AP88" s="184"/>
      <c r="AQ88" s="184"/>
      <c r="AR88" s="184"/>
      <c r="AS88" s="184"/>
      <c r="AT88" s="184"/>
      <c r="AU88" s="184"/>
      <c r="AV88" s="184"/>
      <c r="AW88" s="184"/>
    </row>
    <row r="89" spans="1:49" s="170" customFormat="1" ht="9" customHeight="1">
      <c r="A89" s="170" t="s">
        <v>9</v>
      </c>
      <c r="B89" s="171">
        <f t="shared" si="10"/>
        <v>12634</v>
      </c>
      <c r="C89" s="171">
        <v>7892</v>
      </c>
      <c r="D89" s="171">
        <v>739</v>
      </c>
      <c r="E89" s="171">
        <v>2749</v>
      </c>
      <c r="F89" s="171">
        <v>389</v>
      </c>
      <c r="G89" s="171">
        <v>865</v>
      </c>
      <c r="H89" s="172"/>
      <c r="I89" s="171">
        <f t="shared" si="11"/>
        <v>670</v>
      </c>
      <c r="J89" s="171">
        <v>387</v>
      </c>
      <c r="K89" s="171">
        <v>53</v>
      </c>
      <c r="L89" s="171">
        <v>41</v>
      </c>
      <c r="M89" s="171">
        <v>90</v>
      </c>
      <c r="N89" s="171">
        <v>99</v>
      </c>
      <c r="O89" s="171" t="s">
        <v>62</v>
      </c>
      <c r="P89" s="234"/>
      <c r="Q89" s="234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J89" s="184"/>
      <c r="AK89" s="184"/>
      <c r="AL89" s="184"/>
      <c r="AM89" s="184"/>
      <c r="AN89" s="184"/>
      <c r="AO89" s="184"/>
      <c r="AP89" s="184"/>
      <c r="AQ89" s="184"/>
      <c r="AR89" s="184"/>
      <c r="AS89" s="184"/>
      <c r="AT89" s="184"/>
      <c r="AU89" s="184"/>
      <c r="AV89" s="184"/>
      <c r="AW89" s="184"/>
    </row>
    <row r="90" spans="1:49" s="170" customFormat="1" ht="9" customHeight="1">
      <c r="A90" s="170" t="s">
        <v>10</v>
      </c>
      <c r="B90" s="171">
        <f t="shared" si="10"/>
        <v>1422</v>
      </c>
      <c r="C90" s="171">
        <v>1156</v>
      </c>
      <c r="D90" s="171">
        <v>82</v>
      </c>
      <c r="E90" s="171">
        <v>0</v>
      </c>
      <c r="F90" s="171">
        <v>57</v>
      </c>
      <c r="G90" s="171">
        <v>127</v>
      </c>
      <c r="H90" s="172"/>
      <c r="I90" s="171">
        <f t="shared" si="11"/>
        <v>284</v>
      </c>
      <c r="J90" s="171">
        <v>146</v>
      </c>
      <c r="K90" s="171">
        <v>20</v>
      </c>
      <c r="L90" s="171">
        <v>15</v>
      </c>
      <c r="M90" s="171">
        <v>34</v>
      </c>
      <c r="N90" s="171">
        <v>69</v>
      </c>
      <c r="O90" s="171" t="s">
        <v>62</v>
      </c>
      <c r="P90" s="234"/>
      <c r="Q90" s="234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J90" s="184"/>
      <c r="AK90" s="184"/>
      <c r="AL90" s="184"/>
      <c r="AM90" s="184"/>
      <c r="AN90" s="184"/>
      <c r="AO90" s="184"/>
      <c r="AP90" s="184"/>
      <c r="AQ90" s="184"/>
      <c r="AR90" s="184"/>
      <c r="AS90" s="184"/>
      <c r="AT90" s="184"/>
      <c r="AU90" s="184"/>
      <c r="AV90" s="184"/>
      <c r="AW90" s="184"/>
    </row>
    <row r="91" spans="1:49" s="170" customFormat="1" ht="9" customHeight="1">
      <c r="A91" s="173" t="s">
        <v>11</v>
      </c>
      <c r="B91" s="174">
        <f t="shared" si="10"/>
        <v>783</v>
      </c>
      <c r="C91" s="174">
        <v>637</v>
      </c>
      <c r="D91" s="174">
        <v>45</v>
      </c>
      <c r="E91" s="174">
        <v>0</v>
      </c>
      <c r="F91" s="174">
        <v>31</v>
      </c>
      <c r="G91" s="174">
        <v>70</v>
      </c>
      <c r="H91" s="175"/>
      <c r="I91" s="174">
        <f t="shared" si="11"/>
        <v>146</v>
      </c>
      <c r="J91" s="174">
        <v>75</v>
      </c>
      <c r="K91" s="174">
        <v>10</v>
      </c>
      <c r="L91" s="174">
        <v>8</v>
      </c>
      <c r="M91" s="174">
        <v>18</v>
      </c>
      <c r="N91" s="174">
        <v>35</v>
      </c>
      <c r="O91" s="174" t="s">
        <v>62</v>
      </c>
      <c r="P91" s="234"/>
      <c r="Q91" s="234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J91" s="184"/>
      <c r="AK91" s="184"/>
      <c r="AL91" s="184"/>
      <c r="AM91" s="184"/>
      <c r="AN91" s="184"/>
      <c r="AO91" s="184"/>
      <c r="AP91" s="184"/>
      <c r="AQ91" s="184"/>
      <c r="AR91" s="184"/>
      <c r="AS91" s="184"/>
      <c r="AT91" s="184"/>
      <c r="AU91" s="184"/>
      <c r="AV91" s="184"/>
      <c r="AW91" s="184"/>
    </row>
    <row r="92" spans="1:49" s="170" customFormat="1" ht="9" customHeight="1">
      <c r="A92" s="170" t="s">
        <v>12</v>
      </c>
      <c r="B92" s="171">
        <f t="shared" si="10"/>
        <v>3903</v>
      </c>
      <c r="C92" s="171">
        <v>3069</v>
      </c>
      <c r="D92" s="171">
        <v>225</v>
      </c>
      <c r="E92" s="171">
        <v>122</v>
      </c>
      <c r="F92" s="171">
        <v>151</v>
      </c>
      <c r="G92" s="171">
        <v>336</v>
      </c>
      <c r="H92" s="172"/>
      <c r="I92" s="171">
        <f t="shared" si="11"/>
        <v>374</v>
      </c>
      <c r="J92" s="171">
        <v>219</v>
      </c>
      <c r="K92" s="171">
        <v>30</v>
      </c>
      <c r="L92" s="171">
        <v>23</v>
      </c>
      <c r="M92" s="171">
        <v>51</v>
      </c>
      <c r="N92" s="171">
        <v>51</v>
      </c>
      <c r="O92" s="171" t="s">
        <v>62</v>
      </c>
      <c r="P92" s="234"/>
      <c r="Q92" s="234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J92" s="184"/>
      <c r="AK92" s="184"/>
      <c r="AL92" s="184"/>
      <c r="AM92" s="184"/>
      <c r="AN92" s="184"/>
      <c r="AO92" s="184"/>
      <c r="AP92" s="184"/>
      <c r="AQ92" s="184"/>
      <c r="AR92" s="184"/>
      <c r="AS92" s="184"/>
      <c r="AT92" s="184"/>
      <c r="AU92" s="184"/>
      <c r="AV92" s="184"/>
      <c r="AW92" s="184"/>
    </row>
    <row r="93" spans="1:49" s="170" customFormat="1" ht="9" customHeight="1">
      <c r="A93" s="170" t="s">
        <v>13</v>
      </c>
      <c r="B93" s="171">
        <f t="shared" si="10"/>
        <v>1234</v>
      </c>
      <c r="C93" s="171">
        <v>979</v>
      </c>
      <c r="D93" s="171">
        <v>71</v>
      </c>
      <c r="E93" s="171">
        <v>29</v>
      </c>
      <c r="F93" s="171">
        <v>48</v>
      </c>
      <c r="G93" s="171">
        <v>107</v>
      </c>
      <c r="H93" s="172"/>
      <c r="I93" s="171">
        <f t="shared" si="11"/>
        <v>159</v>
      </c>
      <c r="J93" s="171">
        <v>86</v>
      </c>
      <c r="K93" s="171">
        <v>12</v>
      </c>
      <c r="L93" s="171">
        <v>9</v>
      </c>
      <c r="M93" s="171">
        <v>20</v>
      </c>
      <c r="N93" s="171">
        <v>32</v>
      </c>
      <c r="O93" s="171" t="s">
        <v>62</v>
      </c>
      <c r="P93" s="234"/>
      <c r="Q93" s="234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J93" s="184"/>
      <c r="AK93" s="184"/>
      <c r="AL93" s="184"/>
      <c r="AM93" s="184"/>
      <c r="AN93" s="184"/>
      <c r="AO93" s="184"/>
      <c r="AP93" s="184"/>
      <c r="AQ93" s="184"/>
      <c r="AR93" s="184"/>
      <c r="AS93" s="184"/>
      <c r="AT93" s="184"/>
      <c r="AU93" s="184"/>
      <c r="AV93" s="184"/>
      <c r="AW93" s="184"/>
    </row>
    <row r="94" spans="1:49" s="170" customFormat="1" ht="9" customHeight="1">
      <c r="A94" s="170" t="s">
        <v>14</v>
      </c>
      <c r="B94" s="171">
        <f t="shared" si="10"/>
        <v>2740</v>
      </c>
      <c r="C94" s="171">
        <v>2212</v>
      </c>
      <c r="D94" s="171">
        <v>159</v>
      </c>
      <c r="E94" s="171">
        <v>18</v>
      </c>
      <c r="F94" s="171">
        <v>109</v>
      </c>
      <c r="G94" s="171">
        <v>242</v>
      </c>
      <c r="H94" s="172"/>
      <c r="I94" s="171">
        <f t="shared" si="11"/>
        <v>309</v>
      </c>
      <c r="J94" s="171">
        <v>174</v>
      </c>
      <c r="K94" s="171">
        <v>24</v>
      </c>
      <c r="L94" s="171">
        <v>18</v>
      </c>
      <c r="M94" s="171">
        <v>41</v>
      </c>
      <c r="N94" s="171">
        <v>52</v>
      </c>
      <c r="O94" s="171" t="s">
        <v>62</v>
      </c>
      <c r="P94" s="234"/>
      <c r="Q94" s="234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J94" s="184"/>
      <c r="AK94" s="184"/>
      <c r="AL94" s="184"/>
      <c r="AM94" s="184"/>
      <c r="AN94" s="184"/>
      <c r="AO94" s="184"/>
      <c r="AP94" s="184"/>
      <c r="AQ94" s="184"/>
      <c r="AR94" s="184"/>
      <c r="AS94" s="184"/>
      <c r="AT94" s="184"/>
      <c r="AU94" s="184"/>
      <c r="AV94" s="184"/>
      <c r="AW94" s="184"/>
    </row>
    <row r="95" spans="1:49" s="170" customFormat="1" ht="9" customHeight="1">
      <c r="A95" s="173" t="s">
        <v>15</v>
      </c>
      <c r="B95" s="174">
        <f t="shared" si="10"/>
        <v>6021</v>
      </c>
      <c r="C95" s="174">
        <v>4716</v>
      </c>
      <c r="D95" s="174">
        <v>347</v>
      </c>
      <c r="E95" s="174">
        <v>208</v>
      </c>
      <c r="F95" s="174">
        <v>233</v>
      </c>
      <c r="G95" s="174">
        <v>517</v>
      </c>
      <c r="H95" s="175"/>
      <c r="I95" s="174">
        <f t="shared" si="11"/>
        <v>474</v>
      </c>
      <c r="J95" s="174">
        <v>279</v>
      </c>
      <c r="K95" s="174">
        <v>38</v>
      </c>
      <c r="L95" s="174">
        <v>29</v>
      </c>
      <c r="M95" s="174">
        <v>65</v>
      </c>
      <c r="N95" s="174">
        <v>63</v>
      </c>
      <c r="O95" s="174" t="s">
        <v>62</v>
      </c>
      <c r="P95" s="234"/>
      <c r="Q95" s="234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J95" s="184"/>
      <c r="AK95" s="184"/>
      <c r="AL95" s="184"/>
      <c r="AM95" s="184"/>
      <c r="AN95" s="184"/>
      <c r="AO95" s="184"/>
      <c r="AP95" s="184"/>
      <c r="AQ95" s="184"/>
      <c r="AR95" s="184"/>
      <c r="AS95" s="184"/>
      <c r="AT95" s="184"/>
      <c r="AU95" s="184"/>
      <c r="AV95" s="184"/>
      <c r="AW95" s="184"/>
    </row>
    <row r="96" spans="1:49" s="170" customFormat="1" ht="9" customHeight="1">
      <c r="A96" s="176" t="s">
        <v>16</v>
      </c>
      <c r="B96" s="171">
        <f t="shared" si="10"/>
        <v>636847</v>
      </c>
      <c r="C96" s="171">
        <v>376722</v>
      </c>
      <c r="D96" s="171">
        <v>35285</v>
      </c>
      <c r="E96" s="171">
        <v>164989</v>
      </c>
      <c r="F96" s="171">
        <v>18567</v>
      </c>
      <c r="G96" s="171">
        <v>41284</v>
      </c>
      <c r="H96" s="172"/>
      <c r="I96" s="171">
        <f t="shared" si="11"/>
        <v>21064</v>
      </c>
      <c r="J96" s="171">
        <v>12901</v>
      </c>
      <c r="K96" s="171">
        <v>1776</v>
      </c>
      <c r="L96" s="171">
        <v>1361</v>
      </c>
      <c r="M96" s="171">
        <v>3001</v>
      </c>
      <c r="N96" s="171">
        <v>2025</v>
      </c>
      <c r="O96" s="171" t="s">
        <v>62</v>
      </c>
      <c r="P96" s="234"/>
      <c r="Q96" s="234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J96" s="184"/>
      <c r="AK96" s="184"/>
      <c r="AL96" s="184"/>
      <c r="AM96" s="184"/>
      <c r="AN96" s="184"/>
      <c r="AO96" s="184"/>
      <c r="AP96" s="184"/>
      <c r="AQ96" s="184"/>
      <c r="AR96" s="184"/>
      <c r="AS96" s="184"/>
      <c r="AT96" s="184"/>
      <c r="AU96" s="184"/>
      <c r="AV96" s="184"/>
      <c r="AW96" s="184"/>
    </row>
    <row r="97" spans="1:49" s="170" customFormat="1" ht="9" customHeight="1">
      <c r="A97" s="170" t="s">
        <v>17</v>
      </c>
      <c r="B97" s="171">
        <f t="shared" si="10"/>
        <v>12109</v>
      </c>
      <c r="C97" s="171">
        <v>9805</v>
      </c>
      <c r="D97" s="171">
        <v>701</v>
      </c>
      <c r="E97" s="171">
        <v>45</v>
      </c>
      <c r="F97" s="171">
        <v>483</v>
      </c>
      <c r="G97" s="171">
        <v>1075</v>
      </c>
      <c r="H97" s="172"/>
      <c r="I97" s="171">
        <f t="shared" si="11"/>
        <v>728</v>
      </c>
      <c r="J97" s="171">
        <v>466</v>
      </c>
      <c r="K97" s="171">
        <v>64</v>
      </c>
      <c r="L97" s="171">
        <v>49</v>
      </c>
      <c r="M97" s="171">
        <v>109</v>
      </c>
      <c r="N97" s="171">
        <v>40</v>
      </c>
      <c r="O97" s="171" t="s">
        <v>62</v>
      </c>
      <c r="P97" s="234"/>
      <c r="Q97" s="234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J97" s="184"/>
      <c r="AK97" s="184"/>
      <c r="AL97" s="184"/>
      <c r="AM97" s="184"/>
      <c r="AN97" s="184"/>
      <c r="AO97" s="184"/>
      <c r="AP97" s="184"/>
      <c r="AQ97" s="184"/>
      <c r="AR97" s="184"/>
      <c r="AS97" s="184"/>
      <c r="AT97" s="184"/>
      <c r="AU97" s="184"/>
      <c r="AV97" s="184"/>
      <c r="AW97" s="184"/>
    </row>
    <row r="98" spans="1:49" s="170" customFormat="1" ht="9" customHeight="1">
      <c r="A98" s="170" t="s">
        <v>18</v>
      </c>
      <c r="B98" s="171">
        <f t="shared" si="10"/>
        <v>10027</v>
      </c>
      <c r="C98" s="171">
        <v>7927</v>
      </c>
      <c r="D98" s="171">
        <v>577</v>
      </c>
      <c r="E98" s="171">
        <v>263</v>
      </c>
      <c r="F98" s="171">
        <v>391</v>
      </c>
      <c r="G98" s="171">
        <v>869</v>
      </c>
      <c r="H98" s="172"/>
      <c r="I98" s="171">
        <f t="shared" si="11"/>
        <v>799</v>
      </c>
      <c r="J98" s="171">
        <v>473</v>
      </c>
      <c r="K98" s="171">
        <v>65</v>
      </c>
      <c r="L98" s="171">
        <v>50</v>
      </c>
      <c r="M98" s="171">
        <v>110</v>
      </c>
      <c r="N98" s="171">
        <v>101</v>
      </c>
      <c r="O98" s="171" t="s">
        <v>62</v>
      </c>
      <c r="P98" s="234"/>
      <c r="Q98" s="234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</row>
    <row r="99" spans="1:49" s="170" customFormat="1" ht="9" customHeight="1">
      <c r="A99" s="173" t="s">
        <v>19</v>
      </c>
      <c r="B99" s="174">
        <f t="shared" si="10"/>
        <v>4547</v>
      </c>
      <c r="C99" s="174">
        <v>3696</v>
      </c>
      <c r="D99" s="174">
        <v>264</v>
      </c>
      <c r="E99" s="174">
        <v>0</v>
      </c>
      <c r="F99" s="174">
        <v>182</v>
      </c>
      <c r="G99" s="174">
        <v>405</v>
      </c>
      <c r="H99" s="175"/>
      <c r="I99" s="174">
        <f t="shared" si="11"/>
        <v>352</v>
      </c>
      <c r="J99" s="174">
        <v>209</v>
      </c>
      <c r="K99" s="174">
        <v>29</v>
      </c>
      <c r="L99" s="174">
        <v>22</v>
      </c>
      <c r="M99" s="174">
        <v>48</v>
      </c>
      <c r="N99" s="174">
        <v>44</v>
      </c>
      <c r="O99" s="174" t="s">
        <v>62</v>
      </c>
      <c r="P99" s="234"/>
      <c r="Q99" s="234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J99" s="184"/>
      <c r="AK99" s="184"/>
      <c r="AL99" s="184"/>
      <c r="AM99" s="184"/>
      <c r="AN99" s="184"/>
      <c r="AO99" s="184"/>
      <c r="AP99" s="184"/>
      <c r="AQ99" s="184"/>
      <c r="AR99" s="184"/>
      <c r="AS99" s="184"/>
      <c r="AT99" s="184"/>
      <c r="AU99" s="184"/>
      <c r="AV99" s="184"/>
      <c r="AW99" s="184"/>
    </row>
    <row r="100" spans="1:49" s="170" customFormat="1" ht="9" customHeight="1">
      <c r="A100" s="170" t="s">
        <v>20</v>
      </c>
      <c r="B100" s="171">
        <f t="shared" si="10"/>
        <v>1727</v>
      </c>
      <c r="C100" s="171">
        <v>1367</v>
      </c>
      <c r="D100" s="171">
        <v>100</v>
      </c>
      <c r="E100" s="171">
        <v>43</v>
      </c>
      <c r="F100" s="171">
        <v>67</v>
      </c>
      <c r="G100" s="171">
        <v>150</v>
      </c>
      <c r="H100" s="172"/>
      <c r="I100" s="171">
        <f t="shared" si="11"/>
        <v>147</v>
      </c>
      <c r="J100" s="171">
        <v>87</v>
      </c>
      <c r="K100" s="171">
        <v>12</v>
      </c>
      <c r="L100" s="171">
        <v>9</v>
      </c>
      <c r="M100" s="171">
        <v>20</v>
      </c>
      <c r="N100" s="171">
        <v>19</v>
      </c>
      <c r="O100" s="171" t="s">
        <v>62</v>
      </c>
      <c r="P100" s="234"/>
      <c r="Q100" s="234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J100" s="184"/>
      <c r="AK100" s="184"/>
      <c r="AL100" s="184"/>
      <c r="AM100" s="184"/>
      <c r="AN100" s="184"/>
      <c r="AO100" s="184"/>
      <c r="AP100" s="184"/>
      <c r="AQ100" s="184"/>
      <c r="AR100" s="184"/>
      <c r="AS100" s="184"/>
      <c r="AT100" s="184"/>
      <c r="AU100" s="184"/>
      <c r="AV100" s="184"/>
      <c r="AW100" s="184"/>
    </row>
    <row r="101" spans="1:49" s="170" customFormat="1" ht="9" customHeight="1">
      <c r="A101" s="170" t="s">
        <v>21</v>
      </c>
      <c r="B101" s="171">
        <f t="shared" si="10"/>
        <v>19792</v>
      </c>
      <c r="C101" s="171">
        <v>16089</v>
      </c>
      <c r="D101" s="171">
        <v>1146</v>
      </c>
      <c r="E101" s="171">
        <v>0</v>
      </c>
      <c r="F101" s="171">
        <v>793</v>
      </c>
      <c r="G101" s="171">
        <v>1764</v>
      </c>
      <c r="H101" s="172"/>
      <c r="I101" s="171">
        <f t="shared" si="11"/>
        <v>1712</v>
      </c>
      <c r="J101" s="171">
        <v>1013</v>
      </c>
      <c r="K101" s="171">
        <v>139</v>
      </c>
      <c r="L101" s="171">
        <v>107</v>
      </c>
      <c r="M101" s="171">
        <v>236</v>
      </c>
      <c r="N101" s="171">
        <v>217</v>
      </c>
      <c r="O101" s="171" t="s">
        <v>62</v>
      </c>
      <c r="P101" s="234"/>
      <c r="Q101" s="234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J101" s="184"/>
      <c r="AK101" s="184"/>
      <c r="AL101" s="184"/>
      <c r="AM101" s="184"/>
      <c r="AN101" s="184"/>
      <c r="AO101" s="184"/>
      <c r="AP101" s="184"/>
      <c r="AQ101" s="184"/>
      <c r="AR101" s="184"/>
      <c r="AS101" s="184"/>
      <c r="AT101" s="184"/>
      <c r="AU101" s="184"/>
      <c r="AV101" s="184"/>
      <c r="AW101" s="184"/>
    </row>
    <row r="102" spans="1:49" s="170" customFormat="1" ht="9" customHeight="1">
      <c r="A102" s="170" t="s">
        <v>22</v>
      </c>
      <c r="B102" s="171">
        <f t="shared" si="10"/>
        <v>11303</v>
      </c>
      <c r="C102" s="171">
        <v>6449</v>
      </c>
      <c r="D102" s="171">
        <v>648</v>
      </c>
      <c r="E102" s="171">
        <v>3181</v>
      </c>
      <c r="F102" s="171">
        <v>318</v>
      </c>
      <c r="G102" s="171">
        <v>707</v>
      </c>
      <c r="H102" s="172"/>
      <c r="I102" s="171">
        <f t="shared" si="11"/>
        <v>444</v>
      </c>
      <c r="J102" s="171">
        <v>277</v>
      </c>
      <c r="K102" s="171">
        <v>38</v>
      </c>
      <c r="L102" s="171">
        <v>29</v>
      </c>
      <c r="M102" s="171">
        <v>64</v>
      </c>
      <c r="N102" s="171">
        <v>36</v>
      </c>
      <c r="O102" s="171" t="s">
        <v>62</v>
      </c>
      <c r="P102" s="234"/>
      <c r="Q102" s="234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J102" s="184"/>
      <c r="AK102" s="184"/>
      <c r="AL102" s="184"/>
      <c r="AM102" s="184"/>
      <c r="AN102" s="184"/>
      <c r="AO102" s="184"/>
      <c r="AP102" s="184"/>
      <c r="AQ102" s="184"/>
      <c r="AR102" s="184"/>
      <c r="AS102" s="184"/>
      <c r="AT102" s="184"/>
      <c r="AU102" s="184"/>
      <c r="AV102" s="184"/>
      <c r="AW102" s="184"/>
    </row>
    <row r="103" spans="1:49" s="170" customFormat="1" ht="9" customHeight="1">
      <c r="A103" s="173" t="s">
        <v>23</v>
      </c>
      <c r="B103" s="174">
        <f t="shared" si="10"/>
        <v>7632</v>
      </c>
      <c r="C103" s="174">
        <v>6190</v>
      </c>
      <c r="D103" s="174">
        <v>442</v>
      </c>
      <c r="E103" s="174">
        <v>16</v>
      </c>
      <c r="F103" s="174">
        <v>305</v>
      </c>
      <c r="G103" s="174">
        <v>679</v>
      </c>
      <c r="H103" s="175"/>
      <c r="I103" s="174">
        <f t="shared" si="11"/>
        <v>494</v>
      </c>
      <c r="J103" s="174">
        <v>306</v>
      </c>
      <c r="K103" s="174">
        <v>42</v>
      </c>
      <c r="L103" s="174">
        <v>32</v>
      </c>
      <c r="M103" s="174">
        <v>71</v>
      </c>
      <c r="N103" s="174">
        <v>43</v>
      </c>
      <c r="O103" s="174" t="s">
        <v>62</v>
      </c>
      <c r="P103" s="234"/>
      <c r="Q103" s="234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J103" s="184"/>
      <c r="AK103" s="184"/>
      <c r="AL103" s="184"/>
      <c r="AM103" s="184"/>
      <c r="AN103" s="184"/>
      <c r="AO103" s="184"/>
      <c r="AP103" s="184"/>
      <c r="AQ103" s="184"/>
      <c r="AR103" s="184"/>
      <c r="AS103" s="184"/>
      <c r="AT103" s="184"/>
      <c r="AU103" s="184"/>
      <c r="AV103" s="184"/>
      <c r="AW103" s="184"/>
    </row>
    <row r="104" spans="1:49" s="170" customFormat="1" ht="9" customHeight="1">
      <c r="A104" s="170" t="s">
        <v>24</v>
      </c>
      <c r="B104" s="171">
        <f t="shared" si="10"/>
        <v>2431</v>
      </c>
      <c r="C104" s="171">
        <v>1976</v>
      </c>
      <c r="D104" s="171">
        <v>141</v>
      </c>
      <c r="E104" s="171">
        <v>0</v>
      </c>
      <c r="F104" s="171">
        <v>98</v>
      </c>
      <c r="G104" s="171">
        <v>216</v>
      </c>
      <c r="H104" s="172"/>
      <c r="I104" s="171">
        <f t="shared" si="11"/>
        <v>200</v>
      </c>
      <c r="J104" s="171">
        <v>119</v>
      </c>
      <c r="K104" s="171">
        <v>17</v>
      </c>
      <c r="L104" s="171">
        <v>13</v>
      </c>
      <c r="M104" s="171">
        <v>28</v>
      </c>
      <c r="N104" s="171">
        <v>23</v>
      </c>
      <c r="O104" s="171" t="s">
        <v>62</v>
      </c>
      <c r="P104" s="234"/>
      <c r="Q104" s="234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4"/>
      <c r="AT104" s="184"/>
      <c r="AU104" s="184"/>
      <c r="AV104" s="184"/>
      <c r="AW104" s="184"/>
    </row>
    <row r="105" spans="1:49" s="170" customFormat="1" ht="9" customHeight="1">
      <c r="A105" s="170" t="s">
        <v>25</v>
      </c>
      <c r="B105" s="171">
        <f t="shared" si="10"/>
        <v>1857</v>
      </c>
      <c r="C105" s="171">
        <v>1493</v>
      </c>
      <c r="D105" s="171">
        <v>107</v>
      </c>
      <c r="E105" s="171">
        <v>19</v>
      </c>
      <c r="F105" s="171">
        <v>74</v>
      </c>
      <c r="G105" s="171">
        <v>164</v>
      </c>
      <c r="H105" s="172"/>
      <c r="I105" s="171">
        <f t="shared" si="11"/>
        <v>180</v>
      </c>
      <c r="J105" s="171">
        <v>102</v>
      </c>
      <c r="K105" s="171">
        <v>14</v>
      </c>
      <c r="L105" s="171">
        <v>11</v>
      </c>
      <c r="M105" s="171">
        <v>24</v>
      </c>
      <c r="N105" s="171">
        <v>29</v>
      </c>
      <c r="O105" s="171" t="s">
        <v>62</v>
      </c>
      <c r="P105" s="234"/>
      <c r="Q105" s="234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  <c r="AG105" s="168"/>
      <c r="AH105" s="168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</row>
    <row r="106" spans="1:49" s="170" customFormat="1" ht="9" customHeight="1">
      <c r="A106" s="170" t="s">
        <v>26</v>
      </c>
      <c r="B106" s="171">
        <f t="shared" si="10"/>
        <v>9075</v>
      </c>
      <c r="C106" s="171">
        <v>7324</v>
      </c>
      <c r="D106" s="171">
        <v>526</v>
      </c>
      <c r="E106" s="171">
        <v>61</v>
      </c>
      <c r="F106" s="171">
        <v>361</v>
      </c>
      <c r="G106" s="171">
        <v>803</v>
      </c>
      <c r="H106" s="172"/>
      <c r="I106" s="171">
        <f t="shared" si="11"/>
        <v>913</v>
      </c>
      <c r="J106" s="171">
        <v>522</v>
      </c>
      <c r="K106" s="171">
        <v>71</v>
      </c>
      <c r="L106" s="171">
        <v>55</v>
      </c>
      <c r="M106" s="171">
        <v>121</v>
      </c>
      <c r="N106" s="171">
        <v>144</v>
      </c>
      <c r="O106" s="171" t="s">
        <v>62</v>
      </c>
      <c r="P106" s="234"/>
      <c r="Q106" s="234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4"/>
      <c r="AT106" s="184"/>
      <c r="AU106" s="184"/>
      <c r="AV106" s="184"/>
      <c r="AW106" s="184"/>
    </row>
    <row r="107" spans="1:49" s="170" customFormat="1" ht="9" customHeight="1">
      <c r="A107" s="173" t="s">
        <v>27</v>
      </c>
      <c r="B107" s="174">
        <f t="shared" si="10"/>
        <v>4387</v>
      </c>
      <c r="C107" s="174">
        <v>3566</v>
      </c>
      <c r="D107" s="174">
        <v>254</v>
      </c>
      <c r="E107" s="174">
        <v>0</v>
      </c>
      <c r="F107" s="174">
        <v>176</v>
      </c>
      <c r="G107" s="174">
        <v>391</v>
      </c>
      <c r="H107" s="175"/>
      <c r="I107" s="174">
        <f t="shared" si="11"/>
        <v>413</v>
      </c>
      <c r="J107" s="174">
        <v>241</v>
      </c>
      <c r="K107" s="174">
        <v>33</v>
      </c>
      <c r="L107" s="174">
        <v>25</v>
      </c>
      <c r="M107" s="174">
        <v>56</v>
      </c>
      <c r="N107" s="174">
        <v>58</v>
      </c>
      <c r="O107" s="174" t="s">
        <v>62</v>
      </c>
      <c r="P107" s="234"/>
      <c r="Q107" s="234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J107" s="184"/>
      <c r="AK107" s="184"/>
      <c r="AL107" s="184"/>
      <c r="AM107" s="184"/>
      <c r="AN107" s="184"/>
      <c r="AO107" s="184"/>
      <c r="AP107" s="184"/>
      <c r="AQ107" s="184"/>
      <c r="AR107" s="184"/>
      <c r="AS107" s="184"/>
      <c r="AT107" s="184"/>
      <c r="AU107" s="184"/>
      <c r="AV107" s="184"/>
      <c r="AW107" s="184"/>
    </row>
    <row r="108" spans="1:49" s="170" customFormat="1" ht="9" customHeight="1">
      <c r="A108" s="170" t="s">
        <v>28</v>
      </c>
      <c r="B108" s="171">
        <f t="shared" si="10"/>
        <v>8282</v>
      </c>
      <c r="C108" s="171">
        <v>6715</v>
      </c>
      <c r="D108" s="171">
        <v>480</v>
      </c>
      <c r="E108" s="171">
        <v>20</v>
      </c>
      <c r="F108" s="171">
        <v>331</v>
      </c>
      <c r="G108" s="171">
        <v>736</v>
      </c>
      <c r="H108" s="172"/>
      <c r="I108" s="171">
        <f t="shared" si="11"/>
        <v>465</v>
      </c>
      <c r="J108" s="171">
        <v>283</v>
      </c>
      <c r="K108" s="171">
        <v>39</v>
      </c>
      <c r="L108" s="171">
        <v>30</v>
      </c>
      <c r="M108" s="171">
        <v>66</v>
      </c>
      <c r="N108" s="171">
        <v>47</v>
      </c>
      <c r="O108" s="171" t="s">
        <v>62</v>
      </c>
      <c r="P108" s="234"/>
      <c r="Q108" s="234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84"/>
      <c r="AT108" s="184"/>
      <c r="AU108" s="184"/>
      <c r="AV108" s="184"/>
      <c r="AW108" s="184"/>
    </row>
    <row r="109" spans="1:49" s="170" customFormat="1" ht="9" customHeight="1">
      <c r="A109" s="170" t="s">
        <v>29</v>
      </c>
      <c r="B109" s="171">
        <f t="shared" si="10"/>
        <v>3362</v>
      </c>
      <c r="C109" s="171">
        <v>2312</v>
      </c>
      <c r="D109" s="171">
        <v>192</v>
      </c>
      <c r="E109" s="171">
        <v>491</v>
      </c>
      <c r="F109" s="171">
        <v>114</v>
      </c>
      <c r="G109" s="171">
        <v>253</v>
      </c>
      <c r="H109" s="172"/>
      <c r="I109" s="171">
        <f t="shared" si="11"/>
        <v>303</v>
      </c>
      <c r="J109" s="171">
        <v>167</v>
      </c>
      <c r="K109" s="171">
        <v>23</v>
      </c>
      <c r="L109" s="171">
        <v>17</v>
      </c>
      <c r="M109" s="171">
        <v>39</v>
      </c>
      <c r="N109" s="171">
        <v>57</v>
      </c>
      <c r="O109" s="171" t="s">
        <v>62</v>
      </c>
      <c r="P109" s="234"/>
      <c r="Q109" s="234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J109" s="184"/>
      <c r="AK109" s="184"/>
      <c r="AL109" s="184"/>
      <c r="AM109" s="184"/>
      <c r="AN109" s="184"/>
      <c r="AO109" s="184"/>
      <c r="AP109" s="184"/>
      <c r="AQ109" s="184"/>
      <c r="AR109" s="184"/>
      <c r="AS109" s="184"/>
      <c r="AT109" s="184"/>
      <c r="AU109" s="184"/>
      <c r="AV109" s="184"/>
      <c r="AW109" s="184"/>
    </row>
    <row r="110" spans="1:49" s="170" customFormat="1" ht="9" customHeight="1">
      <c r="A110" s="170" t="s">
        <v>30</v>
      </c>
      <c r="B110" s="171">
        <f t="shared" si="10"/>
        <v>5341</v>
      </c>
      <c r="C110" s="171">
        <v>4320</v>
      </c>
      <c r="D110" s="171">
        <v>309</v>
      </c>
      <c r="E110" s="171">
        <v>26</v>
      </c>
      <c r="F110" s="171">
        <v>213</v>
      </c>
      <c r="G110" s="171">
        <v>473</v>
      </c>
      <c r="H110" s="172"/>
      <c r="I110" s="171">
        <f t="shared" si="11"/>
        <v>421</v>
      </c>
      <c r="J110" s="171">
        <v>251</v>
      </c>
      <c r="K110" s="171">
        <v>34</v>
      </c>
      <c r="L110" s="171">
        <v>27</v>
      </c>
      <c r="M110" s="171">
        <v>58</v>
      </c>
      <c r="N110" s="171">
        <v>51</v>
      </c>
      <c r="O110" s="171" t="s">
        <v>62</v>
      </c>
      <c r="P110" s="234"/>
      <c r="Q110" s="234"/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  <c r="AC110" s="168"/>
      <c r="AD110" s="168"/>
      <c r="AE110" s="168"/>
      <c r="AF110" s="168"/>
      <c r="AG110" s="168"/>
      <c r="AH110" s="168"/>
      <c r="AJ110" s="184"/>
      <c r="AK110" s="184"/>
      <c r="AL110" s="184"/>
      <c r="AM110" s="184"/>
      <c r="AN110" s="184"/>
      <c r="AO110" s="184"/>
      <c r="AP110" s="184"/>
      <c r="AQ110" s="184"/>
      <c r="AR110" s="184"/>
      <c r="AS110" s="184"/>
      <c r="AT110" s="184"/>
      <c r="AU110" s="184"/>
      <c r="AV110" s="184"/>
      <c r="AW110" s="184"/>
    </row>
    <row r="111" spans="1:49" s="170" customFormat="1" ht="9" customHeight="1">
      <c r="A111" s="173" t="s">
        <v>31</v>
      </c>
      <c r="B111" s="174">
        <f t="shared" si="10"/>
        <v>3425</v>
      </c>
      <c r="C111" s="174">
        <v>2783</v>
      </c>
      <c r="D111" s="174">
        <v>199</v>
      </c>
      <c r="E111" s="174">
        <v>1</v>
      </c>
      <c r="F111" s="174">
        <v>137</v>
      </c>
      <c r="G111" s="174">
        <v>305</v>
      </c>
      <c r="H111" s="175"/>
      <c r="I111" s="174">
        <f t="shared" si="11"/>
        <v>270</v>
      </c>
      <c r="J111" s="174">
        <v>161</v>
      </c>
      <c r="K111" s="174">
        <v>22</v>
      </c>
      <c r="L111" s="174">
        <v>17</v>
      </c>
      <c r="M111" s="174">
        <v>37</v>
      </c>
      <c r="N111" s="174">
        <v>33</v>
      </c>
      <c r="O111" s="174" t="s">
        <v>62</v>
      </c>
      <c r="P111" s="234"/>
      <c r="Q111" s="234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J111" s="184"/>
      <c r="AK111" s="184"/>
      <c r="AL111" s="184"/>
      <c r="AM111" s="184"/>
      <c r="AN111" s="184"/>
      <c r="AO111" s="184"/>
      <c r="AP111" s="184"/>
      <c r="AQ111" s="184"/>
      <c r="AR111" s="184"/>
      <c r="AS111" s="184"/>
      <c r="AT111" s="184"/>
      <c r="AU111" s="184"/>
      <c r="AV111" s="184"/>
      <c r="AW111" s="184"/>
    </row>
    <row r="112" spans="1:49" s="170" customFormat="1" ht="9" customHeight="1">
      <c r="A112" s="170" t="s">
        <v>32</v>
      </c>
      <c r="B112" s="171">
        <f t="shared" si="10"/>
        <v>4063</v>
      </c>
      <c r="C112" s="171">
        <v>3290</v>
      </c>
      <c r="D112" s="171">
        <v>235</v>
      </c>
      <c r="E112" s="171">
        <v>16</v>
      </c>
      <c r="F112" s="171">
        <v>162</v>
      </c>
      <c r="G112" s="171">
        <v>360</v>
      </c>
      <c r="H112" s="172"/>
      <c r="I112" s="171">
        <f t="shared" si="11"/>
        <v>496</v>
      </c>
      <c r="J112" s="171">
        <v>279</v>
      </c>
      <c r="K112" s="171">
        <v>38</v>
      </c>
      <c r="L112" s="171">
        <v>30</v>
      </c>
      <c r="M112" s="171">
        <v>65</v>
      </c>
      <c r="N112" s="171">
        <v>84</v>
      </c>
      <c r="O112" s="171" t="s">
        <v>62</v>
      </c>
      <c r="P112" s="234"/>
      <c r="Q112" s="234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J112" s="184"/>
      <c r="AK112" s="184"/>
      <c r="AL112" s="184"/>
      <c r="AM112" s="184"/>
      <c r="AN112" s="184"/>
      <c r="AO112" s="184"/>
      <c r="AP112" s="184"/>
      <c r="AQ112" s="184"/>
      <c r="AR112" s="184"/>
      <c r="AS112" s="184"/>
      <c r="AT112" s="184"/>
      <c r="AU112" s="184"/>
      <c r="AV112" s="184"/>
      <c r="AW112" s="184"/>
    </row>
    <row r="113" spans="1:49" s="170" customFormat="1" ht="9" customHeight="1">
      <c r="A113" s="170" t="s">
        <v>33</v>
      </c>
      <c r="B113" s="171">
        <f t="shared" si="10"/>
        <v>3513</v>
      </c>
      <c r="C113" s="171">
        <v>2856</v>
      </c>
      <c r="D113" s="171">
        <v>203</v>
      </c>
      <c r="E113" s="171">
        <v>0</v>
      </c>
      <c r="F113" s="171">
        <v>141</v>
      </c>
      <c r="G113" s="171">
        <v>313</v>
      </c>
      <c r="H113" s="172"/>
      <c r="I113" s="171">
        <f t="shared" si="11"/>
        <v>518</v>
      </c>
      <c r="J113" s="171">
        <v>287</v>
      </c>
      <c r="K113" s="171">
        <v>40</v>
      </c>
      <c r="L113" s="171">
        <v>30</v>
      </c>
      <c r="M113" s="171">
        <v>66</v>
      </c>
      <c r="N113" s="171">
        <v>95</v>
      </c>
      <c r="O113" s="171" t="s">
        <v>62</v>
      </c>
      <c r="P113" s="234"/>
      <c r="Q113" s="234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J113" s="184"/>
      <c r="AK113" s="184"/>
      <c r="AL113" s="184"/>
      <c r="AM113" s="184"/>
      <c r="AN113" s="184"/>
      <c r="AO113" s="184"/>
      <c r="AP113" s="184"/>
      <c r="AQ113" s="184"/>
      <c r="AR113" s="184"/>
      <c r="AS113" s="184"/>
      <c r="AT113" s="184"/>
      <c r="AU113" s="184"/>
      <c r="AV113" s="184"/>
      <c r="AW113" s="184"/>
    </row>
    <row r="114" spans="1:49" s="170" customFormat="1" ht="9" customHeight="1">
      <c r="A114" s="170" t="s">
        <v>34</v>
      </c>
      <c r="B114" s="171">
        <f t="shared" si="10"/>
        <v>1267</v>
      </c>
      <c r="C114" s="171">
        <v>851</v>
      </c>
      <c r="D114" s="171">
        <v>61</v>
      </c>
      <c r="E114" s="171">
        <v>220</v>
      </c>
      <c r="F114" s="171">
        <v>42</v>
      </c>
      <c r="G114" s="171">
        <v>93</v>
      </c>
      <c r="H114" s="172"/>
      <c r="I114" s="171">
        <f t="shared" si="11"/>
        <v>201</v>
      </c>
      <c r="J114" s="171">
        <v>107</v>
      </c>
      <c r="K114" s="171">
        <v>15</v>
      </c>
      <c r="L114" s="171">
        <v>11</v>
      </c>
      <c r="M114" s="171">
        <v>25</v>
      </c>
      <c r="N114" s="171">
        <v>43</v>
      </c>
      <c r="O114" s="171" t="s">
        <v>62</v>
      </c>
      <c r="P114" s="234"/>
      <c r="Q114" s="234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J114" s="184"/>
      <c r="AK114" s="184"/>
      <c r="AL114" s="184"/>
      <c r="AM114" s="184"/>
      <c r="AN114" s="184"/>
      <c r="AO114" s="184"/>
      <c r="AP114" s="184"/>
      <c r="AQ114" s="184"/>
      <c r="AR114" s="184"/>
      <c r="AS114" s="184"/>
      <c r="AT114" s="184"/>
      <c r="AU114" s="184"/>
      <c r="AV114" s="184"/>
      <c r="AW114" s="184"/>
    </row>
    <row r="115" spans="1:49" s="170" customFormat="1" ht="9" customHeight="1">
      <c r="A115" s="173" t="s">
        <v>35</v>
      </c>
      <c r="B115" s="174">
        <f t="shared" si="10"/>
        <v>3836</v>
      </c>
      <c r="C115" s="174">
        <v>3067</v>
      </c>
      <c r="D115" s="174">
        <v>222</v>
      </c>
      <c r="E115" s="174">
        <v>60</v>
      </c>
      <c r="F115" s="174">
        <v>151</v>
      </c>
      <c r="G115" s="174">
        <v>336</v>
      </c>
      <c r="H115" s="175"/>
      <c r="I115" s="174">
        <f t="shared" si="11"/>
        <v>434</v>
      </c>
      <c r="J115" s="174">
        <v>237</v>
      </c>
      <c r="K115" s="174">
        <v>33</v>
      </c>
      <c r="L115" s="174">
        <v>25</v>
      </c>
      <c r="M115" s="174">
        <v>55</v>
      </c>
      <c r="N115" s="174">
        <v>84</v>
      </c>
      <c r="O115" s="174" t="s">
        <v>62</v>
      </c>
      <c r="P115" s="234"/>
      <c r="Q115" s="234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J115" s="184"/>
      <c r="AK115" s="184"/>
      <c r="AL115" s="184"/>
      <c r="AM115" s="184"/>
      <c r="AN115" s="184"/>
      <c r="AO115" s="184"/>
      <c r="AP115" s="184"/>
      <c r="AQ115" s="184"/>
      <c r="AR115" s="184"/>
      <c r="AS115" s="184"/>
      <c r="AT115" s="184"/>
      <c r="AU115" s="184"/>
      <c r="AV115" s="184"/>
      <c r="AW115" s="184"/>
    </row>
    <row r="116" spans="1:49" s="170" customFormat="1" ht="9" customHeight="1">
      <c r="A116" s="170" t="s">
        <v>36</v>
      </c>
      <c r="B116" s="171">
        <f t="shared" si="10"/>
        <v>408</v>
      </c>
      <c r="C116" s="171">
        <v>332</v>
      </c>
      <c r="D116" s="171">
        <v>24</v>
      </c>
      <c r="E116" s="171">
        <v>0</v>
      </c>
      <c r="F116" s="171">
        <v>16</v>
      </c>
      <c r="G116" s="171">
        <v>36</v>
      </c>
      <c r="H116" s="172"/>
      <c r="I116" s="171">
        <f t="shared" si="11"/>
        <v>54</v>
      </c>
      <c r="J116" s="171">
        <v>29</v>
      </c>
      <c r="K116" s="171">
        <v>4</v>
      </c>
      <c r="L116" s="171">
        <v>3</v>
      </c>
      <c r="M116" s="171">
        <v>7</v>
      </c>
      <c r="N116" s="171">
        <v>11</v>
      </c>
      <c r="O116" s="171" t="s">
        <v>62</v>
      </c>
      <c r="P116" s="234"/>
      <c r="Q116" s="234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184"/>
      <c r="AT116" s="184"/>
      <c r="AU116" s="184"/>
      <c r="AV116" s="184"/>
      <c r="AW116" s="184"/>
    </row>
    <row r="117" spans="1:49" s="170" customFormat="1" ht="9" customHeight="1">
      <c r="A117" s="170" t="s">
        <v>37</v>
      </c>
      <c r="B117" s="171">
        <f t="shared" si="10"/>
        <v>6914</v>
      </c>
      <c r="C117" s="171">
        <v>5534</v>
      </c>
      <c r="D117" s="171">
        <v>401</v>
      </c>
      <c r="E117" s="171">
        <v>100</v>
      </c>
      <c r="F117" s="171">
        <v>273</v>
      </c>
      <c r="G117" s="171">
        <v>606</v>
      </c>
      <c r="H117" s="172"/>
      <c r="I117" s="171">
        <f t="shared" si="11"/>
        <v>676</v>
      </c>
      <c r="J117" s="171">
        <v>390</v>
      </c>
      <c r="K117" s="171">
        <v>54</v>
      </c>
      <c r="L117" s="171">
        <v>41</v>
      </c>
      <c r="M117" s="171">
        <v>90</v>
      </c>
      <c r="N117" s="171">
        <v>101</v>
      </c>
      <c r="O117" s="171" t="s">
        <v>62</v>
      </c>
      <c r="P117" s="234"/>
      <c r="Q117" s="234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</row>
    <row r="118" spans="1:49" s="170" customFormat="1" ht="9" customHeight="1">
      <c r="A118" s="170" t="s">
        <v>38</v>
      </c>
      <c r="B118" s="171">
        <f t="shared" si="10"/>
        <v>2767</v>
      </c>
      <c r="C118" s="171">
        <v>2175</v>
      </c>
      <c r="D118" s="171">
        <v>159</v>
      </c>
      <c r="E118" s="171">
        <v>88</v>
      </c>
      <c r="F118" s="171">
        <v>107</v>
      </c>
      <c r="G118" s="171">
        <v>238</v>
      </c>
      <c r="H118" s="172"/>
      <c r="I118" s="171">
        <f t="shared" si="11"/>
        <v>400</v>
      </c>
      <c r="J118" s="171">
        <v>224</v>
      </c>
      <c r="K118" s="171">
        <v>31</v>
      </c>
      <c r="L118" s="171">
        <v>24</v>
      </c>
      <c r="M118" s="171">
        <v>52</v>
      </c>
      <c r="N118" s="171">
        <v>69</v>
      </c>
      <c r="O118" s="171" t="s">
        <v>62</v>
      </c>
      <c r="P118" s="234"/>
      <c r="Q118" s="234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184"/>
      <c r="AT118" s="184"/>
      <c r="AU118" s="184"/>
      <c r="AV118" s="184"/>
      <c r="AW118" s="184"/>
    </row>
    <row r="119" spans="1:49" s="170" customFormat="1" ht="9" customHeight="1">
      <c r="A119" s="173" t="s">
        <v>39</v>
      </c>
      <c r="B119" s="174">
        <f t="shared" si="10"/>
        <v>4467</v>
      </c>
      <c r="C119" s="174">
        <v>3629</v>
      </c>
      <c r="D119" s="174">
        <v>259</v>
      </c>
      <c r="E119" s="174">
        <v>2</v>
      </c>
      <c r="F119" s="174">
        <v>179</v>
      </c>
      <c r="G119" s="174">
        <v>398</v>
      </c>
      <c r="H119" s="175"/>
      <c r="I119" s="174">
        <f t="shared" si="11"/>
        <v>263</v>
      </c>
      <c r="J119" s="174">
        <v>168</v>
      </c>
      <c r="K119" s="174">
        <v>23</v>
      </c>
      <c r="L119" s="174">
        <v>18</v>
      </c>
      <c r="M119" s="174">
        <v>39</v>
      </c>
      <c r="N119" s="174">
        <v>15</v>
      </c>
      <c r="O119" s="174" t="s">
        <v>62</v>
      </c>
      <c r="P119" s="234"/>
      <c r="Q119" s="234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J119" s="184"/>
      <c r="AK119" s="184"/>
      <c r="AL119" s="184"/>
      <c r="AM119" s="184"/>
      <c r="AN119" s="184"/>
      <c r="AO119" s="184"/>
      <c r="AP119" s="184"/>
      <c r="AQ119" s="184"/>
      <c r="AR119" s="184"/>
      <c r="AS119" s="184"/>
      <c r="AT119" s="184"/>
      <c r="AU119" s="184"/>
      <c r="AV119" s="184"/>
      <c r="AW119" s="184"/>
    </row>
    <row r="120" spans="1:49" s="170" customFormat="1" ht="9" customHeight="1">
      <c r="B120" s="171"/>
      <c r="C120" s="171"/>
      <c r="D120" s="171"/>
      <c r="E120" s="171"/>
      <c r="F120" s="171"/>
      <c r="G120" s="171"/>
      <c r="H120" s="172"/>
      <c r="I120" s="171"/>
      <c r="J120" s="171"/>
      <c r="K120" s="171"/>
      <c r="L120" s="171"/>
      <c r="M120" s="171"/>
      <c r="N120" s="171"/>
      <c r="O120" s="172"/>
      <c r="P120" s="234"/>
      <c r="Q120" s="234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184"/>
      <c r="AT120" s="184"/>
      <c r="AU120" s="184"/>
      <c r="AV120" s="184"/>
      <c r="AW120" s="184"/>
    </row>
    <row r="121" spans="1:49" s="170" customFormat="1" ht="9" customHeight="1">
      <c r="A121" s="166">
        <v>1998</v>
      </c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67"/>
      <c r="O121" s="167"/>
      <c r="P121" s="234"/>
      <c r="Q121" s="234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J121" s="184"/>
      <c r="AK121" s="184"/>
      <c r="AL121" s="184"/>
      <c r="AM121" s="184"/>
      <c r="AN121" s="184"/>
      <c r="AO121" s="184"/>
      <c r="AP121" s="184"/>
      <c r="AQ121" s="184"/>
      <c r="AR121" s="184"/>
      <c r="AS121" s="184"/>
      <c r="AT121" s="184"/>
      <c r="AU121" s="184"/>
      <c r="AV121" s="184"/>
      <c r="AW121" s="184"/>
    </row>
    <row r="122" spans="1:49" s="170" customFormat="1" ht="9" customHeight="1">
      <c r="A122" s="181" t="s">
        <v>7</v>
      </c>
      <c r="B122" s="169">
        <f t="shared" ref="B122:G122" si="12">SUM(B124:B155)</f>
        <v>735128</v>
      </c>
      <c r="C122" s="169">
        <f t="shared" si="12"/>
        <v>449230</v>
      </c>
      <c r="D122" s="169">
        <f t="shared" si="12"/>
        <v>46896</v>
      </c>
      <c r="E122" s="169">
        <f t="shared" si="12"/>
        <v>183341</v>
      </c>
      <c r="F122" s="169">
        <f t="shared" si="12"/>
        <v>28478</v>
      </c>
      <c r="G122" s="169">
        <f t="shared" si="12"/>
        <v>27183</v>
      </c>
      <c r="H122" s="169"/>
      <c r="I122" s="169">
        <f t="shared" ref="I122:N122" si="13">SUM(I124:I155)</f>
        <v>33493</v>
      </c>
      <c r="J122" s="169">
        <f t="shared" si="13"/>
        <v>21994</v>
      </c>
      <c r="K122" s="169">
        <f t="shared" si="13"/>
        <v>3036</v>
      </c>
      <c r="L122" s="169">
        <f t="shared" si="13"/>
        <v>2108</v>
      </c>
      <c r="M122" s="169">
        <f t="shared" si="13"/>
        <v>3127</v>
      </c>
      <c r="N122" s="169">
        <f t="shared" si="13"/>
        <v>3228</v>
      </c>
      <c r="O122" s="169" t="s">
        <v>62</v>
      </c>
      <c r="P122" s="234"/>
      <c r="Q122" s="234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</row>
    <row r="123" spans="1:49" s="170" customFormat="1" ht="3.95" customHeight="1">
      <c r="A123" s="181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71"/>
      <c r="P123" s="234"/>
      <c r="Q123" s="234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J123" s="184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</row>
    <row r="124" spans="1:49" s="170" customFormat="1" ht="9" customHeight="1">
      <c r="A124" s="170" t="s">
        <v>8</v>
      </c>
      <c r="B124" s="171">
        <f t="shared" ref="B124:B155" si="14">SUM(C124:G124)</f>
        <v>2235</v>
      </c>
      <c r="C124" s="171">
        <v>1964</v>
      </c>
      <c r="D124" s="171">
        <v>103</v>
      </c>
      <c r="E124" s="171">
        <v>10</v>
      </c>
      <c r="F124" s="171">
        <v>81</v>
      </c>
      <c r="G124" s="171">
        <v>77</v>
      </c>
      <c r="H124" s="171"/>
      <c r="I124" s="171">
        <f t="shared" ref="I124:I155" si="15">SUM(J124:O124)</f>
        <v>260</v>
      </c>
      <c r="J124" s="171">
        <v>142</v>
      </c>
      <c r="K124" s="171">
        <v>23</v>
      </c>
      <c r="L124" s="171">
        <v>16</v>
      </c>
      <c r="M124" s="171">
        <v>24</v>
      </c>
      <c r="N124" s="171">
        <v>55</v>
      </c>
      <c r="O124" s="171" t="s">
        <v>62</v>
      </c>
      <c r="P124" s="234"/>
      <c r="Q124" s="234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J124" s="184"/>
      <c r="AK124" s="184"/>
      <c r="AL124" s="184"/>
      <c r="AM124" s="184"/>
      <c r="AN124" s="184"/>
      <c r="AO124" s="184"/>
      <c r="AP124" s="184"/>
      <c r="AQ124" s="184"/>
      <c r="AR124" s="184"/>
      <c r="AS124" s="184"/>
      <c r="AT124" s="184"/>
      <c r="AU124" s="184"/>
      <c r="AV124" s="184"/>
      <c r="AW124" s="184"/>
    </row>
    <row r="125" spans="1:49" s="170" customFormat="1" ht="9" customHeight="1">
      <c r="A125" s="170" t="s">
        <v>9</v>
      </c>
      <c r="B125" s="171">
        <f t="shared" si="14"/>
        <v>11103</v>
      </c>
      <c r="C125" s="171">
        <v>6143</v>
      </c>
      <c r="D125" s="171">
        <v>744</v>
      </c>
      <c r="E125" s="171">
        <v>3342</v>
      </c>
      <c r="F125" s="171">
        <v>447</v>
      </c>
      <c r="G125" s="171">
        <v>427</v>
      </c>
      <c r="H125" s="172"/>
      <c r="I125" s="171">
        <f t="shared" si="15"/>
        <v>578</v>
      </c>
      <c r="J125" s="171">
        <v>348</v>
      </c>
      <c r="K125" s="171">
        <v>56</v>
      </c>
      <c r="L125" s="171">
        <v>39</v>
      </c>
      <c r="M125" s="171">
        <v>58</v>
      </c>
      <c r="N125" s="171">
        <v>77</v>
      </c>
      <c r="O125" s="171" t="s">
        <v>62</v>
      </c>
      <c r="P125" s="234"/>
      <c r="Q125" s="234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J125" s="184"/>
      <c r="AK125" s="184"/>
      <c r="AL125" s="184"/>
      <c r="AM125" s="184"/>
      <c r="AN125" s="184"/>
      <c r="AO125" s="184"/>
      <c r="AP125" s="184"/>
      <c r="AQ125" s="184"/>
      <c r="AR125" s="184"/>
      <c r="AS125" s="184"/>
      <c r="AT125" s="184"/>
      <c r="AU125" s="184"/>
      <c r="AV125" s="184"/>
      <c r="AW125" s="184"/>
    </row>
    <row r="126" spans="1:49" s="170" customFormat="1" ht="9" customHeight="1">
      <c r="A126" s="170" t="s">
        <v>10</v>
      </c>
      <c r="B126" s="171">
        <f t="shared" si="14"/>
        <v>1989</v>
      </c>
      <c r="C126" s="171">
        <v>1778</v>
      </c>
      <c r="D126" s="171">
        <v>83</v>
      </c>
      <c r="E126" s="171">
        <v>0</v>
      </c>
      <c r="F126" s="171">
        <v>66</v>
      </c>
      <c r="G126" s="171">
        <v>62</v>
      </c>
      <c r="H126" s="172"/>
      <c r="I126" s="171">
        <f t="shared" si="15"/>
        <v>255</v>
      </c>
      <c r="J126" s="171">
        <v>132</v>
      </c>
      <c r="K126" s="171">
        <v>21</v>
      </c>
      <c r="L126" s="171">
        <v>15</v>
      </c>
      <c r="M126" s="171">
        <v>22</v>
      </c>
      <c r="N126" s="171">
        <v>65</v>
      </c>
      <c r="O126" s="171" t="s">
        <v>62</v>
      </c>
      <c r="P126" s="234"/>
      <c r="Q126" s="234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J126" s="184"/>
      <c r="AK126" s="184"/>
      <c r="AL126" s="184"/>
      <c r="AM126" s="184"/>
      <c r="AN126" s="184"/>
      <c r="AO126" s="184"/>
      <c r="AP126" s="184"/>
      <c r="AQ126" s="184"/>
      <c r="AR126" s="184"/>
      <c r="AS126" s="184"/>
      <c r="AT126" s="184"/>
      <c r="AU126" s="184"/>
      <c r="AV126" s="184"/>
      <c r="AW126" s="184"/>
    </row>
    <row r="127" spans="1:49" s="170" customFormat="1" ht="9" customHeight="1">
      <c r="A127" s="173" t="s">
        <v>11</v>
      </c>
      <c r="B127" s="174">
        <f t="shared" si="14"/>
        <v>1039</v>
      </c>
      <c r="C127" s="174">
        <v>923</v>
      </c>
      <c r="D127" s="174">
        <v>46</v>
      </c>
      <c r="E127" s="174">
        <v>0</v>
      </c>
      <c r="F127" s="174">
        <v>36</v>
      </c>
      <c r="G127" s="174">
        <v>34</v>
      </c>
      <c r="H127" s="175"/>
      <c r="I127" s="174">
        <f t="shared" si="15"/>
        <v>126</v>
      </c>
      <c r="J127" s="174">
        <v>67</v>
      </c>
      <c r="K127" s="174">
        <v>11</v>
      </c>
      <c r="L127" s="174">
        <v>8</v>
      </c>
      <c r="M127" s="174">
        <v>11</v>
      </c>
      <c r="N127" s="174">
        <v>29</v>
      </c>
      <c r="O127" s="174" t="s">
        <v>62</v>
      </c>
      <c r="P127" s="234"/>
      <c r="Q127" s="234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J127" s="184"/>
      <c r="AK127" s="184"/>
      <c r="AL127" s="184"/>
      <c r="AM127" s="184"/>
      <c r="AN127" s="184"/>
      <c r="AO127" s="184"/>
      <c r="AP127" s="184"/>
      <c r="AQ127" s="184"/>
      <c r="AR127" s="184"/>
      <c r="AS127" s="184"/>
      <c r="AT127" s="184"/>
      <c r="AU127" s="184"/>
      <c r="AV127" s="184"/>
      <c r="AW127" s="184"/>
    </row>
    <row r="128" spans="1:49" s="170" customFormat="1" ht="9" customHeight="1">
      <c r="A128" s="170" t="s">
        <v>12</v>
      </c>
      <c r="B128" s="171">
        <f t="shared" si="14"/>
        <v>3777</v>
      </c>
      <c r="C128" s="171">
        <v>3058</v>
      </c>
      <c r="D128" s="171">
        <v>227</v>
      </c>
      <c r="E128" s="171">
        <v>152</v>
      </c>
      <c r="F128" s="171">
        <v>174</v>
      </c>
      <c r="G128" s="171">
        <v>166</v>
      </c>
      <c r="H128" s="172"/>
      <c r="I128" s="171">
        <f t="shared" si="15"/>
        <v>328</v>
      </c>
      <c r="J128" s="171">
        <v>197</v>
      </c>
      <c r="K128" s="171">
        <v>32</v>
      </c>
      <c r="L128" s="171">
        <v>22</v>
      </c>
      <c r="M128" s="171">
        <v>33</v>
      </c>
      <c r="N128" s="171">
        <v>44</v>
      </c>
      <c r="O128" s="171" t="s">
        <v>62</v>
      </c>
      <c r="P128" s="234"/>
      <c r="Q128" s="234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  <c r="AC128" s="168"/>
      <c r="AD128" s="168"/>
      <c r="AE128" s="168"/>
      <c r="AF128" s="168"/>
      <c r="AG128" s="168"/>
      <c r="AH128" s="168"/>
      <c r="AJ128" s="184"/>
      <c r="AK128" s="184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4"/>
    </row>
    <row r="129" spans="1:49" s="170" customFormat="1" ht="9" customHeight="1">
      <c r="A129" s="170" t="s">
        <v>13</v>
      </c>
      <c r="B129" s="171">
        <f t="shared" si="14"/>
        <v>1529</v>
      </c>
      <c r="C129" s="171">
        <v>1137</v>
      </c>
      <c r="D129" s="171">
        <v>72</v>
      </c>
      <c r="E129" s="171">
        <v>212</v>
      </c>
      <c r="F129" s="171">
        <v>55</v>
      </c>
      <c r="G129" s="171">
        <v>53</v>
      </c>
      <c r="H129" s="172"/>
      <c r="I129" s="171">
        <f t="shared" si="15"/>
        <v>144</v>
      </c>
      <c r="J129" s="171">
        <v>78</v>
      </c>
      <c r="K129" s="171">
        <v>12</v>
      </c>
      <c r="L129" s="171">
        <v>9</v>
      </c>
      <c r="M129" s="171">
        <v>13</v>
      </c>
      <c r="N129" s="171">
        <v>32</v>
      </c>
      <c r="O129" s="171" t="s">
        <v>62</v>
      </c>
      <c r="P129" s="234"/>
      <c r="Q129" s="234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8"/>
      <c r="AG129" s="168"/>
      <c r="AH129" s="168"/>
      <c r="AJ129" s="184"/>
      <c r="AK129" s="184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4"/>
    </row>
    <row r="130" spans="1:49" s="170" customFormat="1" ht="9" customHeight="1">
      <c r="A130" s="170" t="s">
        <v>14</v>
      </c>
      <c r="B130" s="171">
        <f t="shared" si="14"/>
        <v>2789</v>
      </c>
      <c r="C130" s="171">
        <v>2366</v>
      </c>
      <c r="D130" s="171">
        <v>160</v>
      </c>
      <c r="E130" s="171">
        <v>18</v>
      </c>
      <c r="F130" s="171">
        <v>125</v>
      </c>
      <c r="G130" s="171">
        <v>120</v>
      </c>
      <c r="H130" s="172"/>
      <c r="I130" s="171">
        <f t="shared" si="15"/>
        <v>280</v>
      </c>
      <c r="J130" s="171">
        <v>157</v>
      </c>
      <c r="K130" s="171">
        <v>25</v>
      </c>
      <c r="L130" s="171">
        <v>18</v>
      </c>
      <c r="M130" s="171">
        <v>26</v>
      </c>
      <c r="N130" s="171">
        <v>54</v>
      </c>
      <c r="O130" s="171" t="s">
        <v>62</v>
      </c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  <c r="AD130" s="168"/>
      <c r="AE130" s="168"/>
      <c r="AF130" s="168"/>
      <c r="AG130" s="168"/>
      <c r="AH130" s="168"/>
      <c r="AI130" s="168"/>
    </row>
    <row r="131" spans="1:49" s="170" customFormat="1" ht="9" customHeight="1">
      <c r="A131" s="173" t="s">
        <v>15</v>
      </c>
      <c r="B131" s="174">
        <f t="shared" si="14"/>
        <v>5258</v>
      </c>
      <c r="C131" s="174">
        <v>4140</v>
      </c>
      <c r="D131" s="174">
        <v>350</v>
      </c>
      <c r="E131" s="174">
        <v>246</v>
      </c>
      <c r="F131" s="174">
        <v>267</v>
      </c>
      <c r="G131" s="174">
        <v>255</v>
      </c>
      <c r="H131" s="175"/>
      <c r="I131" s="174">
        <f t="shared" si="15"/>
        <v>416</v>
      </c>
      <c r="J131" s="174">
        <v>251</v>
      </c>
      <c r="K131" s="174">
        <v>41</v>
      </c>
      <c r="L131" s="174">
        <v>28</v>
      </c>
      <c r="M131" s="174">
        <v>42</v>
      </c>
      <c r="N131" s="174">
        <v>54</v>
      </c>
      <c r="O131" s="174" t="s">
        <v>62</v>
      </c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8"/>
      <c r="AG131" s="168"/>
      <c r="AH131" s="168"/>
      <c r="AI131" s="168"/>
    </row>
    <row r="132" spans="1:49" s="170" customFormat="1" ht="9" customHeight="1">
      <c r="A132" s="176" t="s">
        <v>16</v>
      </c>
      <c r="B132" s="171">
        <f t="shared" si="14"/>
        <v>585294</v>
      </c>
      <c r="C132" s="171">
        <v>331722</v>
      </c>
      <c r="D132" s="171">
        <v>36860</v>
      </c>
      <c r="E132" s="171">
        <v>174988</v>
      </c>
      <c r="F132" s="171">
        <v>21348</v>
      </c>
      <c r="G132" s="171">
        <v>20376</v>
      </c>
      <c r="H132" s="172"/>
      <c r="I132" s="171">
        <f t="shared" si="15"/>
        <v>21506</v>
      </c>
      <c r="J132" s="171">
        <v>14861</v>
      </c>
      <c r="K132" s="171">
        <v>1882</v>
      </c>
      <c r="L132" s="171">
        <v>1307</v>
      </c>
      <c r="M132" s="171">
        <v>1938</v>
      </c>
      <c r="N132" s="171">
        <v>1518</v>
      </c>
      <c r="O132" s="171" t="s">
        <v>62</v>
      </c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168"/>
    </row>
    <row r="133" spans="1:49" s="170" customFormat="1" ht="9" customHeight="1">
      <c r="A133" s="170" t="s">
        <v>17</v>
      </c>
      <c r="B133" s="171">
        <f t="shared" si="14"/>
        <v>9880</v>
      </c>
      <c r="C133" s="171">
        <v>7489</v>
      </c>
      <c r="D133" s="171">
        <v>1236</v>
      </c>
      <c r="E133" s="171">
        <v>69</v>
      </c>
      <c r="F133" s="171">
        <v>556</v>
      </c>
      <c r="G133" s="171">
        <v>530</v>
      </c>
      <c r="H133" s="172"/>
      <c r="I133" s="171">
        <f t="shared" si="15"/>
        <v>643</v>
      </c>
      <c r="J133" s="171">
        <v>420</v>
      </c>
      <c r="K133" s="171">
        <v>68</v>
      </c>
      <c r="L133" s="171">
        <v>47</v>
      </c>
      <c r="M133" s="171">
        <v>70</v>
      </c>
      <c r="N133" s="171">
        <v>38</v>
      </c>
      <c r="O133" s="171" t="s">
        <v>62</v>
      </c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168"/>
    </row>
    <row r="134" spans="1:49" s="170" customFormat="1" ht="9" customHeight="1">
      <c r="A134" s="170" t="s">
        <v>18</v>
      </c>
      <c r="B134" s="171">
        <f t="shared" si="14"/>
        <v>8761</v>
      </c>
      <c r="C134" s="171">
        <v>6998</v>
      </c>
      <c r="D134" s="171">
        <v>587</v>
      </c>
      <c r="E134" s="171">
        <v>298</v>
      </c>
      <c r="F134" s="171">
        <v>449</v>
      </c>
      <c r="G134" s="171">
        <v>429</v>
      </c>
      <c r="H134" s="172"/>
      <c r="I134" s="171">
        <f t="shared" si="15"/>
        <v>687</v>
      </c>
      <c r="J134" s="171">
        <v>426</v>
      </c>
      <c r="K134" s="171">
        <v>69</v>
      </c>
      <c r="L134" s="171">
        <v>48</v>
      </c>
      <c r="M134" s="171">
        <v>71</v>
      </c>
      <c r="N134" s="171">
        <v>73</v>
      </c>
      <c r="O134" s="171" t="s">
        <v>62</v>
      </c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168"/>
    </row>
    <row r="135" spans="1:49" s="170" customFormat="1" ht="9" customHeight="1">
      <c r="A135" s="173" t="s">
        <v>19</v>
      </c>
      <c r="B135" s="174">
        <f t="shared" si="14"/>
        <v>3835</v>
      </c>
      <c r="C135" s="174">
        <v>3145</v>
      </c>
      <c r="D135" s="174">
        <v>280</v>
      </c>
      <c r="E135" s="174">
        <v>0</v>
      </c>
      <c r="F135" s="174">
        <v>210</v>
      </c>
      <c r="G135" s="174">
        <v>200</v>
      </c>
      <c r="H135" s="175"/>
      <c r="I135" s="174">
        <f t="shared" si="15"/>
        <v>308</v>
      </c>
      <c r="J135" s="174">
        <v>188</v>
      </c>
      <c r="K135" s="174">
        <v>30</v>
      </c>
      <c r="L135" s="174">
        <v>21</v>
      </c>
      <c r="M135" s="174">
        <v>31</v>
      </c>
      <c r="N135" s="174">
        <v>38</v>
      </c>
      <c r="O135" s="174" t="s">
        <v>62</v>
      </c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168"/>
    </row>
    <row r="136" spans="1:49" s="170" customFormat="1" ht="9" customHeight="1">
      <c r="A136" s="170" t="s">
        <v>20</v>
      </c>
      <c r="B136" s="171">
        <f t="shared" si="14"/>
        <v>1566</v>
      </c>
      <c r="C136" s="171">
        <v>1255</v>
      </c>
      <c r="D136" s="171">
        <v>108</v>
      </c>
      <c r="E136" s="171">
        <v>52</v>
      </c>
      <c r="F136" s="171">
        <v>77</v>
      </c>
      <c r="G136" s="171">
        <v>74</v>
      </c>
      <c r="H136" s="172"/>
      <c r="I136" s="171">
        <f t="shared" si="15"/>
        <v>130</v>
      </c>
      <c r="J136" s="171">
        <v>78</v>
      </c>
      <c r="K136" s="171">
        <v>13</v>
      </c>
      <c r="L136" s="171">
        <v>9</v>
      </c>
      <c r="M136" s="171">
        <v>13</v>
      </c>
      <c r="N136" s="171">
        <v>17</v>
      </c>
      <c r="O136" s="171" t="s">
        <v>62</v>
      </c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168"/>
    </row>
    <row r="137" spans="1:49" s="170" customFormat="1" ht="9" customHeight="1">
      <c r="A137" s="170" t="s">
        <v>21</v>
      </c>
      <c r="B137" s="171">
        <f t="shared" si="14"/>
        <v>17615</v>
      </c>
      <c r="C137" s="171">
        <v>14727</v>
      </c>
      <c r="D137" s="171">
        <v>1106</v>
      </c>
      <c r="E137" s="171">
        <v>0</v>
      </c>
      <c r="F137" s="171">
        <v>912</v>
      </c>
      <c r="G137" s="171">
        <v>870</v>
      </c>
      <c r="H137" s="172"/>
      <c r="I137" s="171">
        <f t="shared" si="15"/>
        <v>1475</v>
      </c>
      <c r="J137" s="171">
        <v>913</v>
      </c>
      <c r="K137" s="171">
        <v>148</v>
      </c>
      <c r="L137" s="171">
        <v>102</v>
      </c>
      <c r="M137" s="171">
        <v>152</v>
      </c>
      <c r="N137" s="171">
        <v>160</v>
      </c>
      <c r="O137" s="171" t="s">
        <v>62</v>
      </c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  <c r="AD137" s="168"/>
      <c r="AE137" s="168"/>
      <c r="AF137" s="168"/>
      <c r="AG137" s="168"/>
      <c r="AH137" s="168"/>
      <c r="AI137" s="168"/>
    </row>
    <row r="138" spans="1:49" s="170" customFormat="1" ht="9" customHeight="1">
      <c r="A138" s="170" t="s">
        <v>22</v>
      </c>
      <c r="B138" s="171">
        <f t="shared" si="14"/>
        <v>10159</v>
      </c>
      <c r="C138" s="171">
        <v>7199</v>
      </c>
      <c r="D138" s="171">
        <v>676</v>
      </c>
      <c r="E138" s="171">
        <v>1570</v>
      </c>
      <c r="F138" s="171">
        <v>365</v>
      </c>
      <c r="G138" s="171">
        <v>349</v>
      </c>
      <c r="H138" s="172"/>
      <c r="I138" s="171">
        <f t="shared" si="15"/>
        <v>385</v>
      </c>
      <c r="J138" s="171">
        <v>249</v>
      </c>
      <c r="K138" s="171">
        <v>40</v>
      </c>
      <c r="L138" s="171">
        <v>28</v>
      </c>
      <c r="M138" s="171">
        <v>42</v>
      </c>
      <c r="N138" s="171">
        <v>26</v>
      </c>
      <c r="O138" s="171" t="s">
        <v>62</v>
      </c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8"/>
      <c r="AG138" s="168"/>
      <c r="AH138" s="168"/>
      <c r="AI138" s="168"/>
    </row>
    <row r="139" spans="1:49" s="170" customFormat="1" ht="9" customHeight="1">
      <c r="A139" s="173" t="s">
        <v>23</v>
      </c>
      <c r="B139" s="174">
        <f t="shared" si="14"/>
        <v>5995</v>
      </c>
      <c r="C139" s="174">
        <v>4845</v>
      </c>
      <c r="D139" s="174">
        <v>455</v>
      </c>
      <c r="E139" s="174">
        <v>9</v>
      </c>
      <c r="F139" s="174">
        <v>351</v>
      </c>
      <c r="G139" s="174">
        <v>335</v>
      </c>
      <c r="H139" s="175"/>
      <c r="I139" s="174">
        <f t="shared" si="15"/>
        <v>435</v>
      </c>
      <c r="J139" s="174">
        <v>276</v>
      </c>
      <c r="K139" s="174">
        <v>45</v>
      </c>
      <c r="L139" s="174">
        <v>31</v>
      </c>
      <c r="M139" s="174">
        <v>46</v>
      </c>
      <c r="N139" s="174">
        <v>37</v>
      </c>
      <c r="O139" s="174" t="s">
        <v>62</v>
      </c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  <c r="AD139" s="168"/>
      <c r="AE139" s="168"/>
      <c r="AF139" s="168"/>
      <c r="AG139" s="168"/>
      <c r="AH139" s="168"/>
      <c r="AI139" s="168"/>
    </row>
    <row r="140" spans="1:49" s="170" customFormat="1" ht="9" customHeight="1">
      <c r="A140" s="170" t="s">
        <v>24</v>
      </c>
      <c r="B140" s="171">
        <f t="shared" si="14"/>
        <v>2137</v>
      </c>
      <c r="C140" s="171">
        <v>1762</v>
      </c>
      <c r="D140" s="171">
        <v>156</v>
      </c>
      <c r="E140" s="171">
        <v>0</v>
      </c>
      <c r="F140" s="171">
        <v>112</v>
      </c>
      <c r="G140" s="171">
        <v>107</v>
      </c>
      <c r="H140" s="172"/>
      <c r="I140" s="171">
        <f t="shared" si="15"/>
        <v>177</v>
      </c>
      <c r="J140" s="171">
        <v>108</v>
      </c>
      <c r="K140" s="171">
        <v>17</v>
      </c>
      <c r="L140" s="171">
        <v>12</v>
      </c>
      <c r="M140" s="171">
        <v>18</v>
      </c>
      <c r="N140" s="171">
        <v>22</v>
      </c>
      <c r="O140" s="171" t="s">
        <v>62</v>
      </c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8"/>
      <c r="AG140" s="168"/>
      <c r="AH140" s="168"/>
      <c r="AI140" s="168"/>
    </row>
    <row r="141" spans="1:49" s="170" customFormat="1" ht="9" customHeight="1">
      <c r="A141" s="170" t="s">
        <v>25</v>
      </c>
      <c r="B141" s="171">
        <f t="shared" si="14"/>
        <v>1759</v>
      </c>
      <c r="C141" s="171">
        <v>1451</v>
      </c>
      <c r="D141" s="171">
        <v>109</v>
      </c>
      <c r="E141" s="171">
        <v>33</v>
      </c>
      <c r="F141" s="171">
        <v>85</v>
      </c>
      <c r="G141" s="171">
        <v>81</v>
      </c>
      <c r="H141" s="172"/>
      <c r="I141" s="171">
        <f t="shared" si="15"/>
        <v>158</v>
      </c>
      <c r="J141" s="171">
        <v>92</v>
      </c>
      <c r="K141" s="171">
        <v>15</v>
      </c>
      <c r="L141" s="171">
        <v>10</v>
      </c>
      <c r="M141" s="171">
        <v>15</v>
      </c>
      <c r="N141" s="171">
        <v>26</v>
      </c>
      <c r="O141" s="171" t="s">
        <v>62</v>
      </c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</row>
    <row r="142" spans="1:49" s="170" customFormat="1" ht="9" customHeight="1">
      <c r="A142" s="170" t="s">
        <v>26</v>
      </c>
      <c r="B142" s="171">
        <f t="shared" si="14"/>
        <v>8607</v>
      </c>
      <c r="C142" s="171">
        <v>7286</v>
      </c>
      <c r="D142" s="171">
        <v>510</v>
      </c>
      <c r="E142" s="171">
        <v>0</v>
      </c>
      <c r="F142" s="171">
        <v>415</v>
      </c>
      <c r="G142" s="171">
        <v>396</v>
      </c>
      <c r="H142" s="172"/>
      <c r="I142" s="171">
        <f t="shared" si="15"/>
        <v>818</v>
      </c>
      <c r="J142" s="171">
        <v>469</v>
      </c>
      <c r="K142" s="171">
        <v>76</v>
      </c>
      <c r="L142" s="171">
        <v>53</v>
      </c>
      <c r="M142" s="171">
        <v>78</v>
      </c>
      <c r="N142" s="171">
        <v>142</v>
      </c>
      <c r="O142" s="171" t="s">
        <v>62</v>
      </c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</row>
    <row r="143" spans="1:49" s="170" customFormat="1" ht="9" customHeight="1">
      <c r="A143" s="173" t="s">
        <v>27</v>
      </c>
      <c r="B143" s="174">
        <f t="shared" si="14"/>
        <v>4092</v>
      </c>
      <c r="C143" s="174">
        <v>3427</v>
      </c>
      <c r="D143" s="174">
        <v>269</v>
      </c>
      <c r="E143" s="174">
        <v>1</v>
      </c>
      <c r="F143" s="174">
        <v>202</v>
      </c>
      <c r="G143" s="174">
        <v>193</v>
      </c>
      <c r="H143" s="175"/>
      <c r="I143" s="174">
        <f t="shared" si="15"/>
        <v>367</v>
      </c>
      <c r="J143" s="174">
        <v>217</v>
      </c>
      <c r="K143" s="174">
        <v>35</v>
      </c>
      <c r="L143" s="174">
        <v>24</v>
      </c>
      <c r="M143" s="174">
        <v>36</v>
      </c>
      <c r="N143" s="174">
        <v>55</v>
      </c>
      <c r="O143" s="174" t="s">
        <v>62</v>
      </c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  <c r="AG143" s="168"/>
      <c r="AH143" s="168"/>
      <c r="AI143" s="168"/>
    </row>
    <row r="144" spans="1:49" s="170" customFormat="1" ht="9" customHeight="1">
      <c r="A144" s="170" t="s">
        <v>28</v>
      </c>
      <c r="B144" s="171">
        <f t="shared" si="14"/>
        <v>6020</v>
      </c>
      <c r="C144" s="171">
        <v>4774</v>
      </c>
      <c r="D144" s="171">
        <v>473</v>
      </c>
      <c r="E144" s="171">
        <v>29</v>
      </c>
      <c r="F144" s="171">
        <v>381</v>
      </c>
      <c r="G144" s="171">
        <v>363</v>
      </c>
      <c r="H144" s="172"/>
      <c r="I144" s="171">
        <f t="shared" si="15"/>
        <v>412</v>
      </c>
      <c r="J144" s="171">
        <v>255</v>
      </c>
      <c r="K144" s="171">
        <v>41</v>
      </c>
      <c r="L144" s="171">
        <v>29</v>
      </c>
      <c r="M144" s="171">
        <v>43</v>
      </c>
      <c r="N144" s="171">
        <v>44</v>
      </c>
      <c r="O144" s="171" t="s">
        <v>62</v>
      </c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  <c r="AI144" s="168"/>
    </row>
    <row r="145" spans="1:49" s="170" customFormat="1" ht="9" customHeight="1">
      <c r="A145" s="170" t="s">
        <v>29</v>
      </c>
      <c r="B145" s="171">
        <f t="shared" si="14"/>
        <v>3133</v>
      </c>
      <c r="C145" s="171">
        <v>2323</v>
      </c>
      <c r="D145" s="171">
        <v>206</v>
      </c>
      <c r="E145" s="171">
        <v>348</v>
      </c>
      <c r="F145" s="171">
        <v>131</v>
      </c>
      <c r="G145" s="171">
        <v>125</v>
      </c>
      <c r="H145" s="172"/>
      <c r="I145" s="171">
        <f t="shared" si="15"/>
        <v>267</v>
      </c>
      <c r="J145" s="171">
        <v>150</v>
      </c>
      <c r="K145" s="171">
        <v>24</v>
      </c>
      <c r="L145" s="171">
        <v>17</v>
      </c>
      <c r="M145" s="171">
        <v>25</v>
      </c>
      <c r="N145" s="171">
        <v>51</v>
      </c>
      <c r="O145" s="171" t="s">
        <v>62</v>
      </c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8"/>
      <c r="AG145" s="168"/>
      <c r="AH145" s="168"/>
      <c r="AI145" s="168"/>
    </row>
    <row r="146" spans="1:49" s="170" customFormat="1" ht="9" customHeight="1">
      <c r="A146" s="170" t="s">
        <v>30</v>
      </c>
      <c r="B146" s="171">
        <f t="shared" si="14"/>
        <v>4600</v>
      </c>
      <c r="C146" s="171">
        <v>3749</v>
      </c>
      <c r="D146" s="171">
        <v>305</v>
      </c>
      <c r="E146" s="171">
        <v>67</v>
      </c>
      <c r="F146" s="171">
        <v>245</v>
      </c>
      <c r="G146" s="171">
        <v>234</v>
      </c>
      <c r="H146" s="172"/>
      <c r="I146" s="171">
        <f t="shared" si="15"/>
        <v>376</v>
      </c>
      <c r="J146" s="171">
        <v>226</v>
      </c>
      <c r="K146" s="171">
        <v>37</v>
      </c>
      <c r="L146" s="171">
        <v>25</v>
      </c>
      <c r="M146" s="171">
        <v>38</v>
      </c>
      <c r="N146" s="171">
        <v>50</v>
      </c>
      <c r="O146" s="171" t="s">
        <v>62</v>
      </c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8"/>
      <c r="AG146" s="168"/>
      <c r="AH146" s="168"/>
      <c r="AI146" s="168"/>
    </row>
    <row r="147" spans="1:49" s="170" customFormat="1" ht="9" customHeight="1">
      <c r="A147" s="173" t="s">
        <v>31</v>
      </c>
      <c r="B147" s="174">
        <f t="shared" si="14"/>
        <v>2917</v>
      </c>
      <c r="C147" s="174">
        <v>2404</v>
      </c>
      <c r="D147" s="174">
        <v>205</v>
      </c>
      <c r="E147" s="174">
        <v>0</v>
      </c>
      <c r="F147" s="174">
        <v>158</v>
      </c>
      <c r="G147" s="174">
        <v>150</v>
      </c>
      <c r="H147" s="175"/>
      <c r="I147" s="174">
        <f t="shared" si="15"/>
        <v>237</v>
      </c>
      <c r="J147" s="174">
        <v>145</v>
      </c>
      <c r="K147" s="174">
        <v>23</v>
      </c>
      <c r="L147" s="174">
        <v>16</v>
      </c>
      <c r="M147" s="174">
        <v>24</v>
      </c>
      <c r="N147" s="174">
        <v>29</v>
      </c>
      <c r="O147" s="174" t="s">
        <v>62</v>
      </c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  <c r="AC147" s="168"/>
      <c r="AD147" s="168"/>
      <c r="AE147" s="168"/>
      <c r="AF147" s="168"/>
      <c r="AG147" s="168"/>
      <c r="AH147" s="168"/>
      <c r="AI147" s="168"/>
    </row>
    <row r="148" spans="1:49" s="170" customFormat="1" ht="9" customHeight="1">
      <c r="A148" s="170" t="s">
        <v>32</v>
      </c>
      <c r="B148" s="171">
        <f t="shared" si="14"/>
        <v>4326</v>
      </c>
      <c r="C148" s="171">
        <v>3717</v>
      </c>
      <c r="D148" s="171">
        <v>235</v>
      </c>
      <c r="E148" s="171">
        <v>10</v>
      </c>
      <c r="F148" s="171">
        <v>186</v>
      </c>
      <c r="G148" s="171">
        <v>178</v>
      </c>
      <c r="H148" s="172"/>
      <c r="I148" s="171">
        <f t="shared" si="15"/>
        <v>435</v>
      </c>
      <c r="J148" s="171">
        <v>251</v>
      </c>
      <c r="K148" s="171">
        <v>41</v>
      </c>
      <c r="L148" s="171">
        <v>28</v>
      </c>
      <c r="M148" s="171">
        <v>42</v>
      </c>
      <c r="N148" s="171">
        <v>73</v>
      </c>
      <c r="O148" s="171" t="s">
        <v>62</v>
      </c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  <c r="AD148" s="168"/>
      <c r="AE148" s="168"/>
      <c r="AF148" s="168"/>
      <c r="AG148" s="168"/>
      <c r="AH148" s="168"/>
      <c r="AI148" s="168"/>
    </row>
    <row r="149" spans="1:49" s="170" customFormat="1" ht="9" customHeight="1">
      <c r="A149" s="170" t="s">
        <v>33</v>
      </c>
      <c r="B149" s="171">
        <f t="shared" si="14"/>
        <v>5863</v>
      </c>
      <c r="C149" s="171">
        <v>3661</v>
      </c>
      <c r="D149" s="171">
        <v>206</v>
      </c>
      <c r="E149" s="171">
        <v>1679</v>
      </c>
      <c r="F149" s="171">
        <v>162</v>
      </c>
      <c r="G149" s="171">
        <v>155</v>
      </c>
      <c r="H149" s="172"/>
      <c r="I149" s="171">
        <f t="shared" si="15"/>
        <v>508</v>
      </c>
      <c r="J149" s="171">
        <v>258</v>
      </c>
      <c r="K149" s="171">
        <v>42</v>
      </c>
      <c r="L149" s="171">
        <v>29</v>
      </c>
      <c r="M149" s="171">
        <v>43</v>
      </c>
      <c r="N149" s="171">
        <v>136</v>
      </c>
      <c r="O149" s="171" t="s">
        <v>62</v>
      </c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  <c r="AA149" s="168"/>
      <c r="AB149" s="168"/>
      <c r="AC149" s="168"/>
      <c r="AD149" s="168"/>
      <c r="AE149" s="168"/>
      <c r="AF149" s="168"/>
      <c r="AG149" s="168"/>
      <c r="AH149" s="168"/>
      <c r="AI149" s="168"/>
    </row>
    <row r="150" spans="1:49" s="170" customFormat="1" ht="9" customHeight="1">
      <c r="A150" s="170" t="s">
        <v>34</v>
      </c>
      <c r="B150" s="171">
        <f t="shared" si="14"/>
        <v>1465</v>
      </c>
      <c r="C150" s="171">
        <v>1303</v>
      </c>
      <c r="D150" s="171">
        <v>68</v>
      </c>
      <c r="E150" s="171">
        <v>0</v>
      </c>
      <c r="F150" s="171">
        <v>48</v>
      </c>
      <c r="G150" s="171">
        <v>46</v>
      </c>
      <c r="H150" s="172"/>
      <c r="I150" s="171">
        <f t="shared" si="15"/>
        <v>178</v>
      </c>
      <c r="J150" s="171">
        <v>96</v>
      </c>
      <c r="K150" s="171">
        <v>16</v>
      </c>
      <c r="L150" s="171">
        <v>11</v>
      </c>
      <c r="M150" s="171">
        <v>16</v>
      </c>
      <c r="N150" s="171">
        <v>39</v>
      </c>
      <c r="O150" s="171" t="s">
        <v>62</v>
      </c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  <c r="AC150" s="168"/>
      <c r="AD150" s="168"/>
      <c r="AE150" s="168"/>
      <c r="AF150" s="168"/>
      <c r="AG150" s="168"/>
      <c r="AH150" s="168"/>
      <c r="AI150" s="168"/>
    </row>
    <row r="151" spans="1:49" s="170" customFormat="1" ht="9" customHeight="1">
      <c r="A151" s="173" t="s">
        <v>35</v>
      </c>
      <c r="B151" s="174">
        <f t="shared" si="14"/>
        <v>3844</v>
      </c>
      <c r="C151" s="174">
        <v>3235</v>
      </c>
      <c r="D151" s="174">
        <v>216</v>
      </c>
      <c r="E151" s="174">
        <v>53</v>
      </c>
      <c r="F151" s="174">
        <v>174</v>
      </c>
      <c r="G151" s="174">
        <v>166</v>
      </c>
      <c r="H151" s="175"/>
      <c r="I151" s="174">
        <f t="shared" si="15"/>
        <v>379</v>
      </c>
      <c r="J151" s="174">
        <v>213</v>
      </c>
      <c r="K151" s="174">
        <v>35</v>
      </c>
      <c r="L151" s="174">
        <v>24</v>
      </c>
      <c r="M151" s="174">
        <v>36</v>
      </c>
      <c r="N151" s="174">
        <v>71</v>
      </c>
      <c r="O151" s="174" t="s">
        <v>62</v>
      </c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  <c r="AA151" s="168"/>
      <c r="AB151" s="168"/>
      <c r="AC151" s="168"/>
      <c r="AD151" s="168"/>
      <c r="AE151" s="168"/>
      <c r="AF151" s="168"/>
      <c r="AG151" s="168"/>
      <c r="AH151" s="168"/>
      <c r="AI151" s="168"/>
    </row>
    <row r="152" spans="1:49" s="170" customFormat="1" ht="9" customHeight="1">
      <c r="A152" s="170" t="s">
        <v>36</v>
      </c>
      <c r="B152" s="171">
        <f t="shared" si="14"/>
        <v>457</v>
      </c>
      <c r="C152" s="171">
        <v>387</v>
      </c>
      <c r="D152" s="171">
        <v>33</v>
      </c>
      <c r="E152" s="171">
        <v>0</v>
      </c>
      <c r="F152" s="171">
        <v>19</v>
      </c>
      <c r="G152" s="171">
        <v>18</v>
      </c>
      <c r="H152" s="172"/>
      <c r="I152" s="171">
        <f t="shared" si="15"/>
        <v>47</v>
      </c>
      <c r="J152" s="171">
        <v>26</v>
      </c>
      <c r="K152" s="171">
        <v>4</v>
      </c>
      <c r="L152" s="171">
        <v>3</v>
      </c>
      <c r="M152" s="171">
        <v>4</v>
      </c>
      <c r="N152" s="171">
        <v>10</v>
      </c>
      <c r="O152" s="171" t="s">
        <v>62</v>
      </c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  <c r="AA152" s="168"/>
      <c r="AB152" s="168"/>
      <c r="AC152" s="168"/>
      <c r="AD152" s="168"/>
      <c r="AE152" s="168"/>
      <c r="AF152" s="168"/>
      <c r="AG152" s="168"/>
      <c r="AH152" s="168"/>
      <c r="AI152" s="168"/>
    </row>
    <row r="153" spans="1:49" s="170" customFormat="1" ht="9" customHeight="1">
      <c r="A153" s="170" t="s">
        <v>37</v>
      </c>
      <c r="B153" s="171">
        <f t="shared" si="14"/>
        <v>6516</v>
      </c>
      <c r="C153" s="171">
        <v>5472</v>
      </c>
      <c r="D153" s="171">
        <v>386</v>
      </c>
      <c r="E153" s="171">
        <v>46</v>
      </c>
      <c r="F153" s="171">
        <v>313</v>
      </c>
      <c r="G153" s="171">
        <v>299</v>
      </c>
      <c r="H153" s="172"/>
      <c r="I153" s="171">
        <f t="shared" si="15"/>
        <v>598</v>
      </c>
      <c r="J153" s="171">
        <v>351</v>
      </c>
      <c r="K153" s="171">
        <v>57</v>
      </c>
      <c r="L153" s="171">
        <v>39</v>
      </c>
      <c r="M153" s="171">
        <v>59</v>
      </c>
      <c r="N153" s="171">
        <v>92</v>
      </c>
      <c r="O153" s="171" t="s">
        <v>62</v>
      </c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  <c r="AA153" s="168"/>
      <c r="AB153" s="168"/>
      <c r="AC153" s="168"/>
      <c r="AD153" s="168"/>
      <c r="AE153" s="168"/>
      <c r="AF153" s="168"/>
      <c r="AG153" s="168"/>
      <c r="AH153" s="168"/>
      <c r="AI153" s="168"/>
    </row>
    <row r="154" spans="1:49" s="170" customFormat="1" ht="9" customHeight="1">
      <c r="A154" s="170" t="s">
        <v>38</v>
      </c>
      <c r="B154" s="171">
        <f t="shared" si="14"/>
        <v>3346</v>
      </c>
      <c r="C154" s="171">
        <v>2845</v>
      </c>
      <c r="D154" s="171">
        <v>171</v>
      </c>
      <c r="E154" s="171">
        <v>89</v>
      </c>
      <c r="F154" s="171">
        <v>123</v>
      </c>
      <c r="G154" s="171">
        <v>118</v>
      </c>
      <c r="H154" s="172"/>
      <c r="I154" s="171">
        <f t="shared" si="15"/>
        <v>346</v>
      </c>
      <c r="J154" s="171">
        <v>202</v>
      </c>
      <c r="K154" s="171">
        <v>33</v>
      </c>
      <c r="L154" s="171">
        <v>23</v>
      </c>
      <c r="M154" s="171">
        <v>33</v>
      </c>
      <c r="N154" s="171">
        <v>55</v>
      </c>
      <c r="O154" s="171" t="s">
        <v>62</v>
      </c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  <c r="AA154" s="168"/>
      <c r="AB154" s="168"/>
      <c r="AC154" s="168"/>
      <c r="AD154" s="168"/>
      <c r="AE154" s="168"/>
      <c r="AF154" s="168"/>
      <c r="AG154" s="168"/>
      <c r="AH154" s="168"/>
      <c r="AI154" s="168"/>
    </row>
    <row r="155" spans="1:49" s="170" customFormat="1" ht="9" customHeight="1">
      <c r="A155" s="173" t="s">
        <v>39</v>
      </c>
      <c r="B155" s="174">
        <f t="shared" si="14"/>
        <v>3222</v>
      </c>
      <c r="C155" s="174">
        <v>2545</v>
      </c>
      <c r="D155" s="174">
        <v>255</v>
      </c>
      <c r="E155" s="174">
        <v>20</v>
      </c>
      <c r="F155" s="174">
        <v>205</v>
      </c>
      <c r="G155" s="174">
        <v>197</v>
      </c>
      <c r="H155" s="175"/>
      <c r="I155" s="174">
        <f t="shared" si="15"/>
        <v>234</v>
      </c>
      <c r="J155" s="174">
        <v>152</v>
      </c>
      <c r="K155" s="174">
        <v>24</v>
      </c>
      <c r="L155" s="174">
        <v>17</v>
      </c>
      <c r="M155" s="174">
        <v>25</v>
      </c>
      <c r="N155" s="174">
        <v>16</v>
      </c>
      <c r="O155" s="174" t="s">
        <v>62</v>
      </c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  <c r="AA155" s="168"/>
      <c r="AB155" s="168"/>
      <c r="AC155" s="168"/>
      <c r="AD155" s="168"/>
      <c r="AE155" s="168"/>
      <c r="AF155" s="168"/>
      <c r="AG155" s="168"/>
      <c r="AH155" s="168"/>
      <c r="AI155" s="168"/>
    </row>
    <row r="156" spans="1:49" s="170" customFormat="1" ht="9" customHeight="1">
      <c r="B156" s="171"/>
      <c r="C156" s="171"/>
      <c r="D156" s="171"/>
      <c r="E156" s="171"/>
      <c r="F156" s="171"/>
      <c r="G156" s="171"/>
      <c r="H156" s="172"/>
      <c r="I156" s="171"/>
      <c r="J156" s="171"/>
      <c r="K156" s="171"/>
      <c r="L156" s="171"/>
      <c r="M156" s="171"/>
      <c r="N156" s="171"/>
      <c r="O156" s="171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  <c r="AA156" s="168"/>
      <c r="AB156" s="168"/>
      <c r="AC156" s="168"/>
      <c r="AD156" s="168"/>
      <c r="AE156" s="168"/>
      <c r="AF156" s="168"/>
      <c r="AG156" s="168"/>
      <c r="AH156" s="168"/>
      <c r="AI156" s="168"/>
    </row>
    <row r="157" spans="1:49" s="170" customFormat="1" ht="9" customHeight="1">
      <c r="A157" s="166">
        <v>1999</v>
      </c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8"/>
      <c r="AB157" s="168"/>
      <c r="AC157" s="168"/>
      <c r="AD157" s="168"/>
      <c r="AE157" s="168"/>
      <c r="AF157" s="168"/>
      <c r="AG157" s="168"/>
      <c r="AH157" s="168"/>
      <c r="AI157" s="236"/>
    </row>
    <row r="158" spans="1:49" s="170" customFormat="1" ht="9" customHeight="1">
      <c r="A158" s="181" t="s">
        <v>7</v>
      </c>
      <c r="B158" s="169">
        <f t="shared" ref="B158:G158" si="16">SUM(B160:B191)</f>
        <v>662561</v>
      </c>
      <c r="C158" s="169">
        <f t="shared" si="16"/>
        <v>377894</v>
      </c>
      <c r="D158" s="169">
        <f t="shared" si="16"/>
        <v>47817</v>
      </c>
      <c r="E158" s="169">
        <f t="shared" si="16"/>
        <v>187485</v>
      </c>
      <c r="F158" s="169">
        <f t="shared" si="16"/>
        <v>28771</v>
      </c>
      <c r="G158" s="169">
        <f t="shared" si="16"/>
        <v>20594</v>
      </c>
      <c r="H158" s="169"/>
      <c r="I158" s="169">
        <f t="shared" ref="I158:N158" si="17">SUM(I160:I191)</f>
        <v>38182</v>
      </c>
      <c r="J158" s="169">
        <f t="shared" si="17"/>
        <v>27825</v>
      </c>
      <c r="K158" s="169">
        <f t="shared" si="17"/>
        <v>3081</v>
      </c>
      <c r="L158" s="169">
        <f t="shared" si="17"/>
        <v>1271</v>
      </c>
      <c r="M158" s="169">
        <f t="shared" si="17"/>
        <v>2191</v>
      </c>
      <c r="N158" s="169">
        <f t="shared" si="17"/>
        <v>3814</v>
      </c>
      <c r="O158" s="169" t="s">
        <v>62</v>
      </c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  <c r="AD158" s="168"/>
      <c r="AE158" s="168"/>
      <c r="AF158" s="168"/>
      <c r="AG158" s="168"/>
      <c r="AH158" s="168"/>
    </row>
    <row r="159" spans="1:49" s="170" customFormat="1" ht="3.95" customHeight="1">
      <c r="A159" s="181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  <c r="AA159" s="168"/>
      <c r="AB159" s="168"/>
      <c r="AC159" s="168"/>
      <c r="AD159" s="168"/>
      <c r="AE159" s="168"/>
      <c r="AF159" s="168"/>
      <c r="AG159" s="168"/>
      <c r="AH159" s="168"/>
    </row>
    <row r="160" spans="1:49" s="170" customFormat="1" ht="9" customHeight="1">
      <c r="A160" s="170" t="s">
        <v>8</v>
      </c>
      <c r="B160" s="171">
        <f t="shared" ref="B160:B191" si="18">SUM(C160:G160)</f>
        <v>1277</v>
      </c>
      <c r="C160" s="171">
        <v>922</v>
      </c>
      <c r="D160" s="171">
        <v>169</v>
      </c>
      <c r="E160" s="171">
        <v>12</v>
      </c>
      <c r="F160" s="171">
        <v>102</v>
      </c>
      <c r="G160" s="171">
        <v>72</v>
      </c>
      <c r="H160" s="171"/>
      <c r="I160" s="171">
        <f t="shared" ref="I160:I191" si="19">SUM(J160:O160)</f>
        <v>186</v>
      </c>
      <c r="J160" s="171">
        <v>98</v>
      </c>
      <c r="K160" s="171">
        <v>11</v>
      </c>
      <c r="L160" s="171">
        <v>4</v>
      </c>
      <c r="M160" s="171">
        <v>8</v>
      </c>
      <c r="N160" s="171">
        <v>65</v>
      </c>
      <c r="O160" s="171" t="s">
        <v>62</v>
      </c>
      <c r="P160" s="234"/>
      <c r="Q160" s="234"/>
      <c r="R160" s="168"/>
      <c r="S160" s="168"/>
      <c r="T160" s="168"/>
      <c r="U160" s="168"/>
      <c r="V160" s="168"/>
      <c r="W160" s="168"/>
      <c r="X160" s="168"/>
      <c r="Y160" s="168"/>
      <c r="Z160" s="168"/>
      <c r="AA160" s="168"/>
      <c r="AB160" s="168"/>
      <c r="AC160" s="168"/>
      <c r="AD160" s="168"/>
      <c r="AE160" s="168"/>
      <c r="AF160" s="168"/>
      <c r="AG160" s="168"/>
      <c r="AH160" s="168"/>
      <c r="AI160" s="168"/>
      <c r="AJ160" s="237"/>
      <c r="AK160" s="237"/>
      <c r="AL160" s="237"/>
      <c r="AM160" s="237"/>
      <c r="AN160" s="237"/>
      <c r="AO160" s="237"/>
      <c r="AP160" s="184"/>
      <c r="AQ160" s="237"/>
      <c r="AR160" s="237"/>
      <c r="AS160" s="237"/>
      <c r="AT160" s="237"/>
      <c r="AU160" s="237"/>
      <c r="AV160" s="237"/>
      <c r="AW160" s="184"/>
    </row>
    <row r="161" spans="1:49" s="170" customFormat="1" ht="9" customHeight="1">
      <c r="A161" s="170" t="s">
        <v>9</v>
      </c>
      <c r="B161" s="171">
        <f t="shared" si="18"/>
        <v>7183</v>
      </c>
      <c r="C161" s="171">
        <v>3648</v>
      </c>
      <c r="D161" s="171">
        <v>757</v>
      </c>
      <c r="E161" s="171">
        <v>1998</v>
      </c>
      <c r="F161" s="171">
        <v>455</v>
      </c>
      <c r="G161" s="171">
        <v>325</v>
      </c>
      <c r="H161" s="172"/>
      <c r="I161" s="171">
        <f t="shared" si="19"/>
        <v>643</v>
      </c>
      <c r="J161" s="171">
        <v>440</v>
      </c>
      <c r="K161" s="171">
        <v>49</v>
      </c>
      <c r="L161" s="171">
        <v>25</v>
      </c>
      <c r="M161" s="171">
        <v>35</v>
      </c>
      <c r="N161" s="171">
        <v>94</v>
      </c>
      <c r="O161" s="171" t="s">
        <v>62</v>
      </c>
      <c r="P161" s="234"/>
      <c r="Q161" s="234"/>
      <c r="R161" s="168"/>
      <c r="S161" s="168"/>
      <c r="T161" s="168"/>
      <c r="U161" s="168"/>
      <c r="V161" s="168"/>
      <c r="W161" s="168"/>
      <c r="X161" s="168"/>
      <c r="Y161" s="168"/>
      <c r="Z161" s="168"/>
      <c r="AA161" s="168"/>
      <c r="AB161" s="168"/>
      <c r="AC161" s="168"/>
      <c r="AD161" s="168"/>
      <c r="AE161" s="168"/>
      <c r="AF161" s="168"/>
      <c r="AG161" s="168"/>
      <c r="AH161" s="168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184"/>
      <c r="AT161" s="184"/>
      <c r="AU161" s="184"/>
      <c r="AV161" s="184"/>
      <c r="AW161" s="184"/>
    </row>
    <row r="162" spans="1:49" s="170" customFormat="1" ht="9" customHeight="1">
      <c r="A162" s="170" t="s">
        <v>10</v>
      </c>
      <c r="B162" s="171">
        <f t="shared" si="18"/>
        <v>1180</v>
      </c>
      <c r="C162" s="171">
        <v>894</v>
      </c>
      <c r="D162" s="171">
        <v>130</v>
      </c>
      <c r="E162" s="171">
        <v>22</v>
      </c>
      <c r="F162" s="171">
        <v>78</v>
      </c>
      <c r="G162" s="171">
        <v>56</v>
      </c>
      <c r="H162" s="172"/>
      <c r="I162" s="171">
        <f t="shared" si="19"/>
        <v>164</v>
      </c>
      <c r="J162" s="171">
        <v>77</v>
      </c>
      <c r="K162" s="171">
        <v>8</v>
      </c>
      <c r="L162" s="171">
        <v>4</v>
      </c>
      <c r="M162" s="171">
        <v>6</v>
      </c>
      <c r="N162" s="171">
        <v>69</v>
      </c>
      <c r="O162" s="171" t="s">
        <v>62</v>
      </c>
      <c r="P162" s="234"/>
      <c r="Q162" s="234"/>
      <c r="R162" s="168"/>
      <c r="S162" s="168"/>
      <c r="T162" s="168"/>
      <c r="U162" s="168"/>
      <c r="V162" s="168"/>
      <c r="W162" s="168"/>
      <c r="X162" s="168"/>
      <c r="Y162" s="168"/>
      <c r="Z162" s="168"/>
      <c r="AA162" s="168"/>
      <c r="AB162" s="168"/>
      <c r="AC162" s="168"/>
      <c r="AD162" s="168"/>
      <c r="AE162" s="168"/>
      <c r="AF162" s="168"/>
      <c r="AG162" s="168"/>
      <c r="AH162" s="168"/>
      <c r="AJ162" s="184"/>
      <c r="AK162" s="184"/>
      <c r="AL162" s="184"/>
      <c r="AM162" s="184"/>
      <c r="AN162" s="184"/>
      <c r="AO162" s="184"/>
      <c r="AP162" s="184"/>
      <c r="AQ162" s="235"/>
      <c r="AR162" s="184"/>
      <c r="AS162" s="184"/>
      <c r="AT162" s="184"/>
      <c r="AU162" s="184"/>
      <c r="AV162" s="184"/>
      <c r="AW162" s="184"/>
    </row>
    <row r="163" spans="1:49" s="170" customFormat="1" ht="9" customHeight="1">
      <c r="A163" s="173" t="s">
        <v>11</v>
      </c>
      <c r="B163" s="174">
        <f t="shared" si="18"/>
        <v>565</v>
      </c>
      <c r="C163" s="174">
        <v>436</v>
      </c>
      <c r="D163" s="174">
        <v>63</v>
      </c>
      <c r="E163" s="174">
        <v>1</v>
      </c>
      <c r="F163" s="174">
        <v>38</v>
      </c>
      <c r="G163" s="174">
        <v>27</v>
      </c>
      <c r="H163" s="175"/>
      <c r="I163" s="174">
        <f t="shared" si="19"/>
        <v>83</v>
      </c>
      <c r="J163" s="174">
        <v>37</v>
      </c>
      <c r="K163" s="174">
        <v>4</v>
      </c>
      <c r="L163" s="174">
        <v>2</v>
      </c>
      <c r="M163" s="174">
        <v>3</v>
      </c>
      <c r="N163" s="174">
        <v>37</v>
      </c>
      <c r="O163" s="174" t="s">
        <v>62</v>
      </c>
      <c r="P163" s="234"/>
      <c r="Q163" s="234"/>
      <c r="R163" s="168"/>
      <c r="S163" s="168"/>
      <c r="T163" s="168"/>
      <c r="U163" s="168"/>
      <c r="V163" s="168"/>
      <c r="W163" s="168"/>
      <c r="X163" s="168"/>
      <c r="Y163" s="168"/>
      <c r="Z163" s="168"/>
      <c r="AA163" s="168"/>
      <c r="AB163" s="168"/>
      <c r="AC163" s="168"/>
      <c r="AD163" s="168"/>
      <c r="AE163" s="168"/>
      <c r="AF163" s="168"/>
      <c r="AG163" s="168"/>
      <c r="AH163" s="168"/>
      <c r="AI163" s="168"/>
      <c r="AJ163" s="184"/>
      <c r="AK163" s="184"/>
      <c r="AL163" s="184"/>
      <c r="AM163" s="184"/>
      <c r="AN163" s="184"/>
      <c r="AO163" s="184"/>
      <c r="AP163" s="184"/>
      <c r="AQ163" s="184"/>
      <c r="AR163" s="184"/>
      <c r="AS163" s="184"/>
      <c r="AT163" s="184"/>
      <c r="AU163" s="184"/>
      <c r="AV163" s="184"/>
      <c r="AW163" s="184"/>
    </row>
    <row r="164" spans="1:49" s="170" customFormat="1" ht="9" customHeight="1">
      <c r="A164" s="170" t="s">
        <v>12</v>
      </c>
      <c r="B164" s="171">
        <f t="shared" si="18"/>
        <v>2657</v>
      </c>
      <c r="C164" s="171">
        <v>1778</v>
      </c>
      <c r="D164" s="171">
        <v>303</v>
      </c>
      <c r="E164" s="171">
        <v>263</v>
      </c>
      <c r="F164" s="171">
        <v>182</v>
      </c>
      <c r="G164" s="171">
        <v>131</v>
      </c>
      <c r="H164" s="172"/>
      <c r="I164" s="171">
        <f t="shared" si="19"/>
        <v>267</v>
      </c>
      <c r="J164" s="171">
        <v>177</v>
      </c>
      <c r="K164" s="171">
        <v>19</v>
      </c>
      <c r="L164" s="171">
        <v>9</v>
      </c>
      <c r="M164" s="171">
        <v>14</v>
      </c>
      <c r="N164" s="171">
        <v>48</v>
      </c>
      <c r="O164" s="171" t="s">
        <v>62</v>
      </c>
      <c r="P164" s="234"/>
      <c r="Q164" s="234"/>
      <c r="R164" s="168"/>
      <c r="S164" s="168"/>
      <c r="T164" s="168"/>
      <c r="U164" s="168"/>
      <c r="V164" s="168"/>
      <c r="W164" s="168"/>
      <c r="X164" s="168"/>
      <c r="Y164" s="168"/>
      <c r="Z164" s="168"/>
      <c r="AA164" s="168"/>
      <c r="AB164" s="168"/>
      <c r="AC164" s="168"/>
      <c r="AD164" s="168"/>
      <c r="AE164" s="168"/>
      <c r="AF164" s="168"/>
      <c r="AG164" s="168"/>
      <c r="AH164" s="168"/>
      <c r="AI164" s="236"/>
      <c r="AJ164" s="184"/>
      <c r="AK164" s="184"/>
      <c r="AL164" s="184"/>
      <c r="AM164" s="184"/>
      <c r="AN164" s="184"/>
      <c r="AO164" s="184"/>
      <c r="AP164" s="184"/>
      <c r="AQ164" s="184"/>
      <c r="AR164" s="184"/>
      <c r="AS164" s="184"/>
      <c r="AT164" s="184"/>
      <c r="AU164" s="184"/>
      <c r="AV164" s="184"/>
      <c r="AW164" s="184"/>
    </row>
    <row r="165" spans="1:49" s="170" customFormat="1" ht="9" customHeight="1">
      <c r="A165" s="170" t="s">
        <v>13</v>
      </c>
      <c r="B165" s="171">
        <f t="shared" si="18"/>
        <v>1132</v>
      </c>
      <c r="C165" s="171">
        <v>791</v>
      </c>
      <c r="D165" s="171">
        <v>119</v>
      </c>
      <c r="E165" s="171">
        <v>100</v>
      </c>
      <c r="F165" s="171">
        <v>71</v>
      </c>
      <c r="G165" s="171">
        <v>51</v>
      </c>
      <c r="H165" s="172"/>
      <c r="I165" s="171">
        <f t="shared" si="19"/>
        <v>125</v>
      </c>
      <c r="J165" s="171">
        <v>70</v>
      </c>
      <c r="K165" s="171">
        <v>8</v>
      </c>
      <c r="L165" s="171">
        <v>3</v>
      </c>
      <c r="M165" s="171">
        <v>5</v>
      </c>
      <c r="N165" s="171">
        <v>39</v>
      </c>
      <c r="O165" s="171" t="s">
        <v>62</v>
      </c>
      <c r="P165" s="234"/>
      <c r="Q165" s="234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168"/>
      <c r="AJ165" s="184"/>
      <c r="AK165" s="184"/>
      <c r="AL165" s="184"/>
      <c r="AM165" s="184"/>
      <c r="AN165" s="184"/>
      <c r="AO165" s="184"/>
      <c r="AP165" s="184"/>
      <c r="AQ165" s="184"/>
      <c r="AR165" s="184"/>
      <c r="AS165" s="184"/>
      <c r="AT165" s="184"/>
      <c r="AU165" s="184"/>
      <c r="AV165" s="184"/>
      <c r="AW165" s="184"/>
    </row>
    <row r="166" spans="1:49" s="170" customFormat="1" ht="9" customHeight="1">
      <c r="A166" s="170" t="s">
        <v>14</v>
      </c>
      <c r="B166" s="171">
        <f t="shared" si="18"/>
        <v>2859</v>
      </c>
      <c r="C166" s="171">
        <v>2159</v>
      </c>
      <c r="D166" s="171">
        <v>339</v>
      </c>
      <c r="E166" s="171">
        <v>11</v>
      </c>
      <c r="F166" s="171">
        <v>204</v>
      </c>
      <c r="G166" s="171">
        <v>146</v>
      </c>
      <c r="H166" s="172"/>
      <c r="I166" s="171">
        <f t="shared" si="19"/>
        <v>310</v>
      </c>
      <c r="J166" s="171">
        <v>198</v>
      </c>
      <c r="K166" s="171">
        <v>21</v>
      </c>
      <c r="L166" s="171">
        <v>10</v>
      </c>
      <c r="M166" s="171">
        <v>16</v>
      </c>
      <c r="N166" s="171">
        <v>65</v>
      </c>
      <c r="O166" s="171" t="s">
        <v>62</v>
      </c>
      <c r="P166" s="234"/>
      <c r="Q166" s="234"/>
      <c r="R166" s="168"/>
      <c r="S166" s="168"/>
      <c r="T166" s="168"/>
      <c r="U166" s="168"/>
      <c r="V166" s="168"/>
      <c r="W166" s="168"/>
      <c r="X166" s="168"/>
      <c r="Y166" s="168"/>
      <c r="Z166" s="168"/>
      <c r="AA166" s="168"/>
      <c r="AB166" s="168"/>
      <c r="AC166" s="168"/>
      <c r="AD166" s="168"/>
      <c r="AE166" s="168"/>
      <c r="AF166" s="168"/>
      <c r="AG166" s="168"/>
      <c r="AH166" s="168"/>
      <c r="AJ166" s="184"/>
      <c r="AK166" s="184"/>
      <c r="AL166" s="184"/>
      <c r="AM166" s="184"/>
      <c r="AN166" s="184"/>
      <c r="AO166" s="184"/>
      <c r="AP166" s="184"/>
      <c r="AQ166" s="184"/>
      <c r="AR166" s="184"/>
      <c r="AS166" s="184"/>
      <c r="AT166" s="184"/>
      <c r="AU166" s="184"/>
      <c r="AV166" s="184"/>
      <c r="AW166" s="184"/>
    </row>
    <row r="167" spans="1:49" s="170" customFormat="1" ht="9" customHeight="1">
      <c r="A167" s="173" t="s">
        <v>15</v>
      </c>
      <c r="B167" s="174">
        <f t="shared" si="18"/>
        <v>4147</v>
      </c>
      <c r="C167" s="174">
        <v>3066</v>
      </c>
      <c r="D167" s="174">
        <v>473</v>
      </c>
      <c r="E167" s="174">
        <v>120</v>
      </c>
      <c r="F167" s="174">
        <v>284</v>
      </c>
      <c r="G167" s="174">
        <v>204</v>
      </c>
      <c r="H167" s="175"/>
      <c r="I167" s="174">
        <f t="shared" si="19"/>
        <v>412</v>
      </c>
      <c r="J167" s="174">
        <v>275</v>
      </c>
      <c r="K167" s="174">
        <v>30</v>
      </c>
      <c r="L167" s="174">
        <v>13</v>
      </c>
      <c r="M167" s="174">
        <v>22</v>
      </c>
      <c r="N167" s="174">
        <v>72</v>
      </c>
      <c r="O167" s="174" t="s">
        <v>62</v>
      </c>
      <c r="P167" s="234"/>
      <c r="Q167" s="234"/>
      <c r="R167" s="168"/>
      <c r="S167" s="168"/>
      <c r="T167" s="168"/>
      <c r="U167" s="168"/>
      <c r="V167" s="168"/>
      <c r="W167" s="168"/>
      <c r="X167" s="168"/>
      <c r="Y167" s="168"/>
      <c r="Z167" s="168"/>
      <c r="AA167" s="168"/>
      <c r="AB167" s="168"/>
      <c r="AC167" s="168"/>
      <c r="AD167" s="168"/>
      <c r="AE167" s="168"/>
      <c r="AF167" s="168"/>
      <c r="AG167" s="168"/>
      <c r="AH167" s="168"/>
      <c r="AJ167" s="184"/>
      <c r="AK167" s="184"/>
      <c r="AL167" s="184"/>
      <c r="AM167" s="184"/>
      <c r="AN167" s="184"/>
      <c r="AO167" s="184"/>
      <c r="AP167" s="184"/>
      <c r="AQ167" s="184"/>
      <c r="AR167" s="184"/>
      <c r="AS167" s="184"/>
      <c r="AT167" s="184"/>
      <c r="AU167" s="184"/>
      <c r="AV167" s="184"/>
      <c r="AW167" s="184"/>
    </row>
    <row r="168" spans="1:49" s="170" customFormat="1" ht="9" customHeight="1">
      <c r="A168" s="176" t="s">
        <v>16</v>
      </c>
      <c r="B168" s="171">
        <f t="shared" si="18"/>
        <v>523954</v>
      </c>
      <c r="C168" s="171">
        <v>281446</v>
      </c>
      <c r="D168" s="171">
        <v>33472</v>
      </c>
      <c r="E168" s="171">
        <v>174480</v>
      </c>
      <c r="F168" s="171">
        <v>20140</v>
      </c>
      <c r="G168" s="171">
        <v>14416</v>
      </c>
      <c r="H168" s="172"/>
      <c r="I168" s="171">
        <f t="shared" si="19"/>
        <v>25859</v>
      </c>
      <c r="J168" s="171">
        <v>19478</v>
      </c>
      <c r="K168" s="171">
        <v>2157</v>
      </c>
      <c r="L168" s="171">
        <v>869</v>
      </c>
      <c r="M168" s="171">
        <v>1534</v>
      </c>
      <c r="N168" s="171">
        <v>1821</v>
      </c>
      <c r="O168" s="171" t="s">
        <v>62</v>
      </c>
      <c r="P168" s="234"/>
      <c r="Q168" s="234"/>
      <c r="R168" s="168"/>
      <c r="S168" s="168"/>
      <c r="T168" s="168"/>
      <c r="U168" s="168"/>
      <c r="V168" s="168"/>
      <c r="W168" s="168"/>
      <c r="X168" s="168"/>
      <c r="Y168" s="168"/>
      <c r="Z168" s="168"/>
      <c r="AA168" s="168"/>
      <c r="AB168" s="168"/>
      <c r="AC168" s="168"/>
      <c r="AD168" s="168"/>
      <c r="AE168" s="168"/>
      <c r="AF168" s="168"/>
      <c r="AG168" s="168"/>
      <c r="AH168" s="168"/>
      <c r="AJ168" s="184"/>
      <c r="AK168" s="184"/>
      <c r="AL168" s="184"/>
      <c r="AM168" s="184"/>
      <c r="AN168" s="184"/>
      <c r="AO168" s="184"/>
      <c r="AP168" s="184"/>
      <c r="AQ168" s="184"/>
      <c r="AR168" s="184"/>
      <c r="AS168" s="184"/>
      <c r="AT168" s="184"/>
      <c r="AU168" s="184"/>
      <c r="AV168" s="184"/>
      <c r="AW168" s="184"/>
    </row>
    <row r="169" spans="1:49" s="170" customFormat="1" ht="9" customHeight="1">
      <c r="A169" s="170" t="s">
        <v>17</v>
      </c>
      <c r="B169" s="171">
        <f t="shared" si="18"/>
        <v>1876</v>
      </c>
      <c r="C169" s="171">
        <v>1353</v>
      </c>
      <c r="D169" s="171">
        <v>199</v>
      </c>
      <c r="E169" s="171">
        <v>119</v>
      </c>
      <c r="F169" s="171">
        <v>119</v>
      </c>
      <c r="G169" s="171">
        <v>86</v>
      </c>
      <c r="H169" s="172"/>
      <c r="I169" s="171">
        <f t="shared" si="19"/>
        <v>184</v>
      </c>
      <c r="J169" s="171">
        <v>115</v>
      </c>
      <c r="K169" s="171">
        <v>13</v>
      </c>
      <c r="L169" s="171">
        <v>6</v>
      </c>
      <c r="M169" s="171">
        <v>9</v>
      </c>
      <c r="N169" s="171">
        <v>41</v>
      </c>
      <c r="O169" s="171" t="s">
        <v>62</v>
      </c>
      <c r="P169" s="234"/>
      <c r="Q169" s="234"/>
      <c r="R169" s="168"/>
      <c r="S169" s="168"/>
      <c r="T169" s="168"/>
      <c r="U169" s="168"/>
      <c r="V169" s="168"/>
      <c r="W169" s="168"/>
      <c r="X169" s="168"/>
      <c r="Y169" s="168"/>
      <c r="Z169" s="168"/>
      <c r="AA169" s="168"/>
      <c r="AB169" s="168"/>
      <c r="AC169" s="168"/>
      <c r="AD169" s="168"/>
      <c r="AE169" s="168"/>
      <c r="AF169" s="168"/>
      <c r="AG169" s="168"/>
      <c r="AH169" s="168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4"/>
      <c r="AT169" s="184"/>
      <c r="AU169" s="184"/>
      <c r="AV169" s="184"/>
      <c r="AW169" s="184"/>
    </row>
    <row r="170" spans="1:49" s="170" customFormat="1" ht="9" customHeight="1">
      <c r="A170" s="170" t="s">
        <v>18</v>
      </c>
      <c r="B170" s="171">
        <f t="shared" si="18"/>
        <v>6871</v>
      </c>
      <c r="C170" s="171">
        <v>5228</v>
      </c>
      <c r="D170" s="171">
        <v>703</v>
      </c>
      <c r="E170" s="171">
        <v>214</v>
      </c>
      <c r="F170" s="171">
        <v>423</v>
      </c>
      <c r="G170" s="171">
        <v>303</v>
      </c>
      <c r="H170" s="172"/>
      <c r="I170" s="171">
        <f t="shared" si="19"/>
        <v>585</v>
      </c>
      <c r="J170" s="171">
        <v>409</v>
      </c>
      <c r="K170" s="171">
        <v>45</v>
      </c>
      <c r="L170" s="171">
        <v>21</v>
      </c>
      <c r="M170" s="171">
        <v>32</v>
      </c>
      <c r="N170" s="171">
        <v>78</v>
      </c>
      <c r="O170" s="171" t="s">
        <v>62</v>
      </c>
      <c r="P170" s="234"/>
      <c r="Q170" s="234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  <c r="AC170" s="168"/>
      <c r="AD170" s="168"/>
      <c r="AE170" s="168"/>
      <c r="AF170" s="168"/>
      <c r="AG170" s="168"/>
      <c r="AH170" s="168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4"/>
      <c r="AT170" s="184"/>
      <c r="AU170" s="184"/>
      <c r="AV170" s="184"/>
      <c r="AW170" s="184"/>
    </row>
    <row r="171" spans="1:49" s="170" customFormat="1" ht="9" customHeight="1">
      <c r="A171" s="173" t="s">
        <v>19</v>
      </c>
      <c r="B171" s="174">
        <f t="shared" si="18"/>
        <v>3240</v>
      </c>
      <c r="C171" s="174">
        <v>2422</v>
      </c>
      <c r="D171" s="174">
        <v>383</v>
      </c>
      <c r="E171" s="174">
        <v>39</v>
      </c>
      <c r="F171" s="174">
        <v>231</v>
      </c>
      <c r="G171" s="174">
        <v>165</v>
      </c>
      <c r="H171" s="175"/>
      <c r="I171" s="174">
        <f t="shared" si="19"/>
        <v>315</v>
      </c>
      <c r="J171" s="174">
        <v>223</v>
      </c>
      <c r="K171" s="174">
        <v>25</v>
      </c>
      <c r="L171" s="174">
        <v>10</v>
      </c>
      <c r="M171" s="174">
        <v>17</v>
      </c>
      <c r="N171" s="174">
        <v>40</v>
      </c>
      <c r="O171" s="174" t="s">
        <v>62</v>
      </c>
      <c r="P171" s="234"/>
      <c r="Q171" s="234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  <c r="AD171" s="168"/>
      <c r="AE171" s="168"/>
      <c r="AF171" s="168"/>
      <c r="AG171" s="168"/>
      <c r="AH171" s="168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4"/>
      <c r="AT171" s="184"/>
      <c r="AU171" s="184"/>
      <c r="AV171" s="184"/>
      <c r="AW171" s="184"/>
    </row>
    <row r="172" spans="1:49" s="170" customFormat="1" ht="9" customHeight="1">
      <c r="A172" s="170" t="s">
        <v>20</v>
      </c>
      <c r="B172" s="171">
        <f t="shared" si="18"/>
        <v>1745</v>
      </c>
      <c r="C172" s="171">
        <v>1319</v>
      </c>
      <c r="D172" s="171">
        <v>199</v>
      </c>
      <c r="E172" s="171">
        <v>21</v>
      </c>
      <c r="F172" s="171">
        <v>120</v>
      </c>
      <c r="G172" s="171">
        <v>86</v>
      </c>
      <c r="H172" s="172"/>
      <c r="I172" s="171">
        <f t="shared" si="19"/>
        <v>162</v>
      </c>
      <c r="J172" s="171">
        <v>116</v>
      </c>
      <c r="K172" s="171">
        <v>13</v>
      </c>
      <c r="L172" s="171">
        <v>5</v>
      </c>
      <c r="M172" s="171">
        <v>9</v>
      </c>
      <c r="N172" s="171">
        <v>19</v>
      </c>
      <c r="O172" s="171" t="s">
        <v>62</v>
      </c>
      <c r="P172" s="234"/>
      <c r="Q172" s="234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  <c r="AC172" s="168"/>
      <c r="AD172" s="168"/>
      <c r="AE172" s="168"/>
      <c r="AF172" s="168"/>
      <c r="AG172" s="168"/>
      <c r="AH172" s="168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</row>
    <row r="173" spans="1:49" s="170" customFormat="1" ht="9" customHeight="1">
      <c r="A173" s="170" t="s">
        <v>21</v>
      </c>
      <c r="B173" s="171">
        <f t="shared" si="18"/>
        <v>16547</v>
      </c>
      <c r="C173" s="171">
        <v>13226</v>
      </c>
      <c r="D173" s="171">
        <v>1548</v>
      </c>
      <c r="E173" s="171">
        <v>175</v>
      </c>
      <c r="F173" s="171">
        <v>931</v>
      </c>
      <c r="G173" s="171">
        <v>667</v>
      </c>
      <c r="H173" s="172"/>
      <c r="I173" s="171">
        <f t="shared" si="19"/>
        <v>1328</v>
      </c>
      <c r="J173" s="171">
        <v>901</v>
      </c>
      <c r="K173" s="171">
        <v>100</v>
      </c>
      <c r="L173" s="171">
        <v>45</v>
      </c>
      <c r="M173" s="171">
        <v>71</v>
      </c>
      <c r="N173" s="171">
        <v>211</v>
      </c>
      <c r="O173" s="171" t="s">
        <v>62</v>
      </c>
      <c r="P173" s="234"/>
      <c r="Q173" s="234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8"/>
      <c r="AH173" s="168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4"/>
      <c r="AT173" s="184"/>
      <c r="AU173" s="184"/>
      <c r="AV173" s="184"/>
      <c r="AW173" s="184"/>
    </row>
    <row r="174" spans="1:49" s="170" customFormat="1" ht="9" customHeight="1">
      <c r="A174" s="170" t="s">
        <v>22</v>
      </c>
      <c r="B174" s="171">
        <f t="shared" si="18"/>
        <v>13137</v>
      </c>
      <c r="C174" s="171">
        <v>8970</v>
      </c>
      <c r="D174" s="171">
        <v>1299</v>
      </c>
      <c r="E174" s="171">
        <v>1526</v>
      </c>
      <c r="F174" s="171">
        <v>782</v>
      </c>
      <c r="G174" s="171">
        <v>560</v>
      </c>
      <c r="H174" s="172"/>
      <c r="I174" s="171">
        <f t="shared" si="19"/>
        <v>958</v>
      </c>
      <c r="J174" s="171">
        <v>756</v>
      </c>
      <c r="K174" s="171">
        <v>84</v>
      </c>
      <c r="L174" s="171">
        <v>29</v>
      </c>
      <c r="M174" s="171">
        <v>60</v>
      </c>
      <c r="N174" s="171">
        <v>29</v>
      </c>
      <c r="O174" s="171" t="s">
        <v>62</v>
      </c>
      <c r="P174" s="234"/>
      <c r="Q174" s="234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  <c r="AC174" s="168"/>
      <c r="AD174" s="168"/>
      <c r="AE174" s="168"/>
      <c r="AF174" s="168"/>
      <c r="AG174" s="168"/>
      <c r="AH174" s="168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</row>
    <row r="175" spans="1:49" s="170" customFormat="1" ht="9" customHeight="1">
      <c r="A175" s="173" t="s">
        <v>23</v>
      </c>
      <c r="B175" s="174">
        <f t="shared" si="18"/>
        <v>4502</v>
      </c>
      <c r="C175" s="174">
        <v>3505</v>
      </c>
      <c r="D175" s="174">
        <v>489</v>
      </c>
      <c r="E175" s="174">
        <v>4</v>
      </c>
      <c r="F175" s="174">
        <v>294</v>
      </c>
      <c r="G175" s="174">
        <v>210</v>
      </c>
      <c r="H175" s="175"/>
      <c r="I175" s="174">
        <f t="shared" si="19"/>
        <v>396</v>
      </c>
      <c r="J175" s="174">
        <v>284</v>
      </c>
      <c r="K175" s="174">
        <v>32</v>
      </c>
      <c r="L175" s="174">
        <v>14</v>
      </c>
      <c r="M175" s="174">
        <v>22</v>
      </c>
      <c r="N175" s="174">
        <v>44</v>
      </c>
      <c r="O175" s="174" t="s">
        <v>62</v>
      </c>
      <c r="P175" s="234"/>
      <c r="Q175" s="234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68"/>
      <c r="AF175" s="168"/>
      <c r="AG175" s="168"/>
      <c r="AH175" s="168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84"/>
      <c r="AT175" s="184"/>
      <c r="AU175" s="184"/>
      <c r="AV175" s="184"/>
      <c r="AW175" s="184"/>
    </row>
    <row r="176" spans="1:49" s="170" customFormat="1" ht="9" customHeight="1">
      <c r="A176" s="170" t="s">
        <v>24</v>
      </c>
      <c r="B176" s="171">
        <f t="shared" si="18"/>
        <v>2656</v>
      </c>
      <c r="C176" s="171">
        <v>2098</v>
      </c>
      <c r="D176" s="171">
        <v>267</v>
      </c>
      <c r="E176" s="171">
        <v>15</v>
      </c>
      <c r="F176" s="171">
        <v>161</v>
      </c>
      <c r="G176" s="171">
        <v>115</v>
      </c>
      <c r="H176" s="172"/>
      <c r="I176" s="171">
        <f t="shared" si="19"/>
        <v>217</v>
      </c>
      <c r="J176" s="171">
        <v>156</v>
      </c>
      <c r="K176" s="171">
        <v>17</v>
      </c>
      <c r="L176" s="171">
        <v>6</v>
      </c>
      <c r="M176" s="171">
        <v>12</v>
      </c>
      <c r="N176" s="171">
        <v>26</v>
      </c>
      <c r="O176" s="171" t="s">
        <v>62</v>
      </c>
      <c r="P176" s="234"/>
      <c r="Q176" s="234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  <c r="AC176" s="168"/>
      <c r="AD176" s="168"/>
      <c r="AE176" s="168"/>
      <c r="AF176" s="168"/>
      <c r="AG176" s="168"/>
      <c r="AH176" s="168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4"/>
      <c r="AT176" s="184"/>
      <c r="AU176" s="184"/>
      <c r="AV176" s="184"/>
      <c r="AW176" s="184"/>
    </row>
    <row r="177" spans="1:49" s="170" customFormat="1" ht="9" customHeight="1">
      <c r="A177" s="170" t="s">
        <v>25</v>
      </c>
      <c r="B177" s="171">
        <f t="shared" si="18"/>
        <v>1168</v>
      </c>
      <c r="C177" s="171">
        <v>839</v>
      </c>
      <c r="D177" s="171">
        <v>151</v>
      </c>
      <c r="E177" s="171">
        <v>22</v>
      </c>
      <c r="F177" s="171">
        <v>91</v>
      </c>
      <c r="G177" s="171">
        <v>65</v>
      </c>
      <c r="H177" s="172"/>
      <c r="I177" s="171">
        <f t="shared" si="19"/>
        <v>139</v>
      </c>
      <c r="J177" s="171">
        <v>88</v>
      </c>
      <c r="K177" s="171">
        <v>9</v>
      </c>
      <c r="L177" s="171">
        <v>6</v>
      </c>
      <c r="M177" s="171">
        <v>7</v>
      </c>
      <c r="N177" s="171">
        <v>29</v>
      </c>
      <c r="O177" s="171" t="s">
        <v>62</v>
      </c>
      <c r="P177" s="234"/>
      <c r="Q177" s="234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  <c r="AC177" s="168"/>
      <c r="AD177" s="168"/>
      <c r="AE177" s="168"/>
      <c r="AF177" s="168"/>
      <c r="AG177" s="168"/>
      <c r="AH177" s="168"/>
      <c r="AJ177" s="184"/>
      <c r="AK177" s="184"/>
      <c r="AL177" s="184"/>
      <c r="AM177" s="184"/>
      <c r="AN177" s="184"/>
      <c r="AO177" s="184"/>
      <c r="AP177" s="184"/>
      <c r="AQ177" s="184"/>
      <c r="AR177" s="184"/>
      <c r="AS177" s="184"/>
      <c r="AT177" s="184"/>
      <c r="AU177" s="184"/>
      <c r="AV177" s="184"/>
      <c r="AW177" s="184"/>
    </row>
    <row r="178" spans="1:49" s="170" customFormat="1" ht="9" customHeight="1">
      <c r="A178" s="170" t="s">
        <v>26</v>
      </c>
      <c r="B178" s="171">
        <f t="shared" si="18"/>
        <v>21535</v>
      </c>
      <c r="C178" s="171">
        <v>11424</v>
      </c>
      <c r="D178" s="171">
        <v>1612</v>
      </c>
      <c r="E178" s="171">
        <v>6835</v>
      </c>
      <c r="F178" s="171">
        <v>970</v>
      </c>
      <c r="G178" s="171">
        <v>694</v>
      </c>
      <c r="H178" s="172"/>
      <c r="I178" s="171">
        <f t="shared" si="19"/>
        <v>1286</v>
      </c>
      <c r="J178" s="171">
        <v>938</v>
      </c>
      <c r="K178" s="171">
        <v>104</v>
      </c>
      <c r="L178" s="171">
        <v>40</v>
      </c>
      <c r="M178" s="171">
        <v>74</v>
      </c>
      <c r="N178" s="171">
        <v>130</v>
      </c>
      <c r="O178" s="171" t="s">
        <v>62</v>
      </c>
      <c r="P178" s="234"/>
      <c r="Q178" s="234"/>
      <c r="R178" s="168"/>
      <c r="S178" s="168"/>
      <c r="T178" s="168"/>
      <c r="U178" s="168"/>
      <c r="V178" s="168"/>
      <c r="W178" s="168"/>
      <c r="X178" s="168"/>
      <c r="Y178" s="168"/>
      <c r="Z178" s="168"/>
      <c r="AA178" s="168"/>
      <c r="AB178" s="168"/>
      <c r="AC178" s="168"/>
      <c r="AD178" s="168"/>
      <c r="AE178" s="168"/>
      <c r="AF178" s="168"/>
      <c r="AG178" s="168"/>
      <c r="AH178" s="168"/>
      <c r="AJ178" s="184"/>
      <c r="AK178" s="184"/>
      <c r="AL178" s="184"/>
      <c r="AM178" s="184"/>
      <c r="AN178" s="184"/>
      <c r="AO178" s="184"/>
      <c r="AP178" s="184"/>
      <c r="AQ178" s="184"/>
      <c r="AR178" s="184"/>
      <c r="AS178" s="184"/>
      <c r="AT178" s="184"/>
      <c r="AU178" s="184"/>
      <c r="AV178" s="184"/>
      <c r="AW178" s="184"/>
    </row>
    <row r="179" spans="1:49" s="170" customFormat="1" ht="9" customHeight="1">
      <c r="A179" s="173" t="s">
        <v>27</v>
      </c>
      <c r="B179" s="174">
        <f t="shared" si="18"/>
        <v>4306</v>
      </c>
      <c r="C179" s="174">
        <v>3298</v>
      </c>
      <c r="D179" s="174">
        <v>496</v>
      </c>
      <c r="E179" s="174">
        <v>0</v>
      </c>
      <c r="F179" s="174">
        <v>298</v>
      </c>
      <c r="G179" s="174">
        <v>214</v>
      </c>
      <c r="H179" s="175"/>
      <c r="I179" s="174">
        <f t="shared" si="19"/>
        <v>418</v>
      </c>
      <c r="J179" s="174">
        <v>288</v>
      </c>
      <c r="K179" s="174">
        <v>32</v>
      </c>
      <c r="L179" s="174">
        <v>16</v>
      </c>
      <c r="M179" s="174">
        <v>23</v>
      </c>
      <c r="N179" s="174">
        <v>59</v>
      </c>
      <c r="O179" s="174" t="s">
        <v>62</v>
      </c>
      <c r="P179" s="234"/>
      <c r="Q179" s="234"/>
      <c r="R179" s="168"/>
      <c r="S179" s="168"/>
      <c r="T179" s="168"/>
      <c r="U179" s="168"/>
      <c r="V179" s="168"/>
      <c r="W179" s="168"/>
      <c r="X179" s="168"/>
      <c r="Y179" s="168"/>
      <c r="Z179" s="168"/>
      <c r="AA179" s="168"/>
      <c r="AB179" s="168"/>
      <c r="AC179" s="168"/>
      <c r="AD179" s="168"/>
      <c r="AE179" s="168"/>
      <c r="AF179" s="168"/>
      <c r="AG179" s="168"/>
      <c r="AH179" s="168"/>
      <c r="AJ179" s="184"/>
      <c r="AK179" s="184"/>
      <c r="AL179" s="184"/>
      <c r="AM179" s="184"/>
      <c r="AN179" s="184"/>
      <c r="AO179" s="184"/>
      <c r="AP179" s="184"/>
      <c r="AQ179" s="184"/>
      <c r="AR179" s="184"/>
      <c r="AS179" s="184"/>
      <c r="AT179" s="184"/>
      <c r="AU179" s="184"/>
      <c r="AV179" s="184"/>
      <c r="AW179" s="184"/>
    </row>
    <row r="180" spans="1:49" s="170" customFormat="1" ht="9" customHeight="1">
      <c r="A180" s="170" t="s">
        <v>28</v>
      </c>
      <c r="B180" s="171">
        <f t="shared" si="18"/>
        <v>4186</v>
      </c>
      <c r="C180" s="171">
        <v>3187</v>
      </c>
      <c r="D180" s="171">
        <v>491</v>
      </c>
      <c r="E180" s="171">
        <v>0</v>
      </c>
      <c r="F180" s="171">
        <v>296</v>
      </c>
      <c r="G180" s="171">
        <v>212</v>
      </c>
      <c r="H180" s="172"/>
      <c r="I180" s="171">
        <f t="shared" si="19"/>
        <v>403</v>
      </c>
      <c r="J180" s="171">
        <v>285</v>
      </c>
      <c r="K180" s="171">
        <v>32</v>
      </c>
      <c r="L180" s="171">
        <v>14</v>
      </c>
      <c r="M180" s="171">
        <v>23</v>
      </c>
      <c r="N180" s="171">
        <v>49</v>
      </c>
      <c r="O180" s="171" t="s">
        <v>62</v>
      </c>
      <c r="P180" s="234"/>
      <c r="Q180" s="234"/>
      <c r="R180" s="168"/>
      <c r="S180" s="168"/>
      <c r="T180" s="168"/>
      <c r="U180" s="168"/>
      <c r="V180" s="168"/>
      <c r="W180" s="168"/>
      <c r="X180" s="168"/>
      <c r="Y180" s="168"/>
      <c r="Z180" s="168"/>
      <c r="AA180" s="168"/>
      <c r="AB180" s="168"/>
      <c r="AC180" s="168"/>
      <c r="AD180" s="168"/>
      <c r="AE180" s="168"/>
      <c r="AF180" s="168"/>
      <c r="AG180" s="168"/>
      <c r="AH180" s="168"/>
      <c r="AJ180" s="184"/>
      <c r="AK180" s="184"/>
      <c r="AL180" s="184"/>
      <c r="AM180" s="184"/>
      <c r="AN180" s="184"/>
      <c r="AO180" s="184"/>
      <c r="AP180" s="184"/>
      <c r="AQ180" s="184"/>
      <c r="AR180" s="184"/>
      <c r="AS180" s="184"/>
      <c r="AT180" s="184"/>
      <c r="AU180" s="184"/>
      <c r="AV180" s="184"/>
      <c r="AW180" s="184"/>
    </row>
    <row r="181" spans="1:49" s="170" customFormat="1" ht="9" customHeight="1">
      <c r="A181" s="170" t="s">
        <v>29</v>
      </c>
      <c r="B181" s="171">
        <f t="shared" si="18"/>
        <v>3645</v>
      </c>
      <c r="C181" s="171">
        <v>1956</v>
      </c>
      <c r="D181" s="171">
        <v>816</v>
      </c>
      <c r="E181" s="171">
        <v>30</v>
      </c>
      <c r="F181" s="171">
        <v>491</v>
      </c>
      <c r="G181" s="171">
        <v>352</v>
      </c>
      <c r="H181" s="172"/>
      <c r="I181" s="171">
        <f t="shared" si="19"/>
        <v>633</v>
      </c>
      <c r="J181" s="171">
        <v>475</v>
      </c>
      <c r="K181" s="171">
        <v>53</v>
      </c>
      <c r="L181" s="171">
        <v>19</v>
      </c>
      <c r="M181" s="171">
        <v>37</v>
      </c>
      <c r="N181" s="171">
        <v>49</v>
      </c>
      <c r="O181" s="171" t="s">
        <v>62</v>
      </c>
      <c r="P181" s="234"/>
      <c r="Q181" s="234"/>
      <c r="R181" s="168"/>
      <c r="S181" s="168"/>
      <c r="T181" s="168"/>
      <c r="U181" s="168"/>
      <c r="V181" s="168"/>
      <c r="W181" s="168"/>
      <c r="X181" s="168"/>
      <c r="Y181" s="168"/>
      <c r="Z181" s="168"/>
      <c r="AA181" s="168"/>
      <c r="AB181" s="168"/>
      <c r="AC181" s="168"/>
      <c r="AD181" s="168"/>
      <c r="AE181" s="168"/>
      <c r="AF181" s="168"/>
      <c r="AG181" s="168"/>
      <c r="AH181" s="168"/>
      <c r="AJ181" s="184"/>
      <c r="AK181" s="184"/>
      <c r="AL181" s="184"/>
      <c r="AM181" s="184"/>
      <c r="AN181" s="184"/>
      <c r="AO181" s="184"/>
      <c r="AP181" s="184"/>
      <c r="AQ181" s="184"/>
      <c r="AR181" s="184"/>
      <c r="AS181" s="184"/>
      <c r="AT181" s="184"/>
      <c r="AU181" s="184"/>
      <c r="AV181" s="184"/>
      <c r="AW181" s="184"/>
    </row>
    <row r="182" spans="1:49" s="170" customFormat="1" ht="9" customHeight="1">
      <c r="A182" s="170" t="s">
        <v>30</v>
      </c>
      <c r="B182" s="171">
        <f t="shared" si="18"/>
        <v>5699</v>
      </c>
      <c r="C182" s="171">
        <v>4716</v>
      </c>
      <c r="D182" s="171">
        <v>483</v>
      </c>
      <c r="E182" s="171">
        <v>1</v>
      </c>
      <c r="F182" s="171">
        <v>291</v>
      </c>
      <c r="G182" s="171">
        <v>208</v>
      </c>
      <c r="H182" s="172"/>
      <c r="I182" s="171">
        <f t="shared" si="19"/>
        <v>399</v>
      </c>
      <c r="J182" s="171">
        <v>281</v>
      </c>
      <c r="K182" s="171">
        <v>31</v>
      </c>
      <c r="L182" s="171">
        <v>11</v>
      </c>
      <c r="M182" s="171">
        <v>22</v>
      </c>
      <c r="N182" s="171">
        <v>54</v>
      </c>
      <c r="O182" s="171" t="s">
        <v>62</v>
      </c>
      <c r="P182" s="234"/>
      <c r="Q182" s="234"/>
      <c r="R182" s="168"/>
      <c r="S182" s="168"/>
      <c r="T182" s="168"/>
      <c r="U182" s="168"/>
      <c r="V182" s="168"/>
      <c r="W182" s="168"/>
      <c r="X182" s="168"/>
      <c r="Y182" s="168"/>
      <c r="Z182" s="168"/>
      <c r="AA182" s="168"/>
      <c r="AB182" s="168"/>
      <c r="AC182" s="168"/>
      <c r="AD182" s="168"/>
      <c r="AE182" s="168"/>
      <c r="AF182" s="168"/>
      <c r="AG182" s="168"/>
      <c r="AH182" s="168"/>
      <c r="AJ182" s="184"/>
      <c r="AK182" s="184"/>
      <c r="AL182" s="184"/>
      <c r="AM182" s="184"/>
      <c r="AN182" s="184"/>
      <c r="AO182" s="184"/>
      <c r="AP182" s="184"/>
      <c r="AQ182" s="184"/>
      <c r="AR182" s="184"/>
      <c r="AS182" s="184"/>
      <c r="AT182" s="184"/>
      <c r="AU182" s="184"/>
      <c r="AV182" s="184"/>
      <c r="AW182" s="184"/>
    </row>
    <row r="183" spans="1:49" s="170" customFormat="1" ht="9" customHeight="1">
      <c r="A183" s="173" t="s">
        <v>31</v>
      </c>
      <c r="B183" s="174">
        <f t="shared" si="18"/>
        <v>2319</v>
      </c>
      <c r="C183" s="174">
        <v>1799</v>
      </c>
      <c r="D183" s="174">
        <v>256</v>
      </c>
      <c r="E183" s="174">
        <v>0</v>
      </c>
      <c r="F183" s="174">
        <v>154</v>
      </c>
      <c r="G183" s="174">
        <v>110</v>
      </c>
      <c r="H183" s="175"/>
      <c r="I183" s="174">
        <f t="shared" si="19"/>
        <v>219</v>
      </c>
      <c r="J183" s="174">
        <v>148</v>
      </c>
      <c r="K183" s="174">
        <v>17</v>
      </c>
      <c r="L183" s="174">
        <v>7</v>
      </c>
      <c r="M183" s="174">
        <v>12</v>
      </c>
      <c r="N183" s="174">
        <v>35</v>
      </c>
      <c r="O183" s="174" t="s">
        <v>62</v>
      </c>
      <c r="P183" s="234"/>
      <c r="Q183" s="234"/>
      <c r="R183" s="168"/>
      <c r="S183" s="168"/>
      <c r="T183" s="168"/>
      <c r="U183" s="168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68"/>
      <c r="AF183" s="168"/>
      <c r="AG183" s="168"/>
      <c r="AH183" s="168"/>
      <c r="AJ183" s="184"/>
      <c r="AK183" s="184"/>
      <c r="AL183" s="184"/>
      <c r="AM183" s="184"/>
      <c r="AN183" s="184"/>
      <c r="AO183" s="184"/>
      <c r="AP183" s="184"/>
      <c r="AQ183" s="184"/>
      <c r="AR183" s="184"/>
      <c r="AS183" s="184"/>
      <c r="AT183" s="184"/>
      <c r="AU183" s="184"/>
      <c r="AV183" s="184"/>
      <c r="AW183" s="184"/>
    </row>
    <row r="184" spans="1:49" s="170" customFormat="1" ht="9" customHeight="1">
      <c r="A184" s="170" t="s">
        <v>32</v>
      </c>
      <c r="B184" s="171">
        <f t="shared" si="18"/>
        <v>3039</v>
      </c>
      <c r="C184" s="171">
        <v>2281</v>
      </c>
      <c r="D184" s="171">
        <v>353</v>
      </c>
      <c r="E184" s="171">
        <v>40</v>
      </c>
      <c r="F184" s="171">
        <v>213</v>
      </c>
      <c r="G184" s="171">
        <v>152</v>
      </c>
      <c r="H184" s="172"/>
      <c r="I184" s="171">
        <f t="shared" si="19"/>
        <v>336</v>
      </c>
      <c r="J184" s="171">
        <v>205</v>
      </c>
      <c r="K184" s="171">
        <v>23</v>
      </c>
      <c r="L184" s="171">
        <v>10</v>
      </c>
      <c r="M184" s="171">
        <v>16</v>
      </c>
      <c r="N184" s="171">
        <v>82</v>
      </c>
      <c r="O184" s="171" t="s">
        <v>62</v>
      </c>
      <c r="P184" s="234"/>
      <c r="Q184" s="234"/>
      <c r="R184" s="168"/>
      <c r="S184" s="168"/>
      <c r="T184" s="168"/>
      <c r="U184" s="168"/>
      <c r="V184" s="168"/>
      <c r="W184" s="168"/>
      <c r="X184" s="168"/>
      <c r="Y184" s="168"/>
      <c r="Z184" s="168"/>
      <c r="AA184" s="168"/>
      <c r="AB184" s="168"/>
      <c r="AC184" s="168"/>
      <c r="AD184" s="168"/>
      <c r="AE184" s="168"/>
      <c r="AF184" s="168"/>
      <c r="AG184" s="168"/>
      <c r="AH184" s="168"/>
      <c r="AJ184" s="184"/>
      <c r="AK184" s="184"/>
      <c r="AL184" s="184"/>
      <c r="AM184" s="184"/>
      <c r="AN184" s="184"/>
      <c r="AO184" s="184"/>
      <c r="AP184" s="184"/>
      <c r="AQ184" s="184"/>
      <c r="AR184" s="184"/>
      <c r="AS184" s="184"/>
      <c r="AT184" s="184"/>
      <c r="AU184" s="184"/>
      <c r="AV184" s="184"/>
      <c r="AW184" s="184"/>
    </row>
    <row r="185" spans="1:49" s="170" customFormat="1" ht="9" customHeight="1">
      <c r="A185" s="170" t="s">
        <v>33</v>
      </c>
      <c r="B185" s="171">
        <f t="shared" si="18"/>
        <v>4229</v>
      </c>
      <c r="C185" s="171">
        <v>2874</v>
      </c>
      <c r="D185" s="171">
        <v>530</v>
      </c>
      <c r="E185" s="171">
        <v>278</v>
      </c>
      <c r="F185" s="171">
        <v>319</v>
      </c>
      <c r="G185" s="171">
        <v>228</v>
      </c>
      <c r="H185" s="172"/>
      <c r="I185" s="171">
        <f t="shared" si="19"/>
        <v>594</v>
      </c>
      <c r="J185" s="171">
        <v>309</v>
      </c>
      <c r="K185" s="171">
        <v>34</v>
      </c>
      <c r="L185" s="171">
        <v>19</v>
      </c>
      <c r="M185" s="171">
        <v>23</v>
      </c>
      <c r="N185" s="171">
        <v>209</v>
      </c>
      <c r="O185" s="171" t="s">
        <v>62</v>
      </c>
      <c r="P185" s="234"/>
      <c r="Q185" s="234"/>
      <c r="R185" s="168"/>
      <c r="S185" s="168"/>
      <c r="T185" s="168"/>
      <c r="U185" s="168"/>
      <c r="V185" s="168"/>
      <c r="W185" s="168"/>
      <c r="X185" s="168"/>
      <c r="Y185" s="168"/>
      <c r="Z185" s="168"/>
      <c r="AA185" s="168"/>
      <c r="AB185" s="168"/>
      <c r="AC185" s="168"/>
      <c r="AD185" s="168"/>
      <c r="AE185" s="168"/>
      <c r="AF185" s="168"/>
      <c r="AG185" s="168"/>
      <c r="AH185" s="168"/>
      <c r="AJ185" s="184"/>
      <c r="AK185" s="184"/>
      <c r="AL185" s="184"/>
      <c r="AM185" s="184"/>
      <c r="AN185" s="184"/>
      <c r="AO185" s="184"/>
      <c r="AP185" s="184"/>
      <c r="AQ185" s="184"/>
      <c r="AR185" s="184"/>
      <c r="AS185" s="184"/>
      <c r="AT185" s="184"/>
      <c r="AU185" s="184"/>
      <c r="AV185" s="184"/>
      <c r="AW185" s="184"/>
    </row>
    <row r="186" spans="1:49" s="170" customFormat="1" ht="9" customHeight="1">
      <c r="A186" s="170" t="s">
        <v>34</v>
      </c>
      <c r="B186" s="171">
        <f t="shared" si="18"/>
        <v>1445</v>
      </c>
      <c r="C186" s="171">
        <v>1211</v>
      </c>
      <c r="D186" s="171">
        <v>115</v>
      </c>
      <c r="E186" s="171">
        <v>0</v>
      </c>
      <c r="F186" s="171">
        <v>69</v>
      </c>
      <c r="G186" s="171">
        <v>50</v>
      </c>
      <c r="H186" s="172"/>
      <c r="I186" s="171">
        <f t="shared" si="19"/>
        <v>124</v>
      </c>
      <c r="J186" s="171">
        <v>68</v>
      </c>
      <c r="K186" s="171">
        <v>7</v>
      </c>
      <c r="L186" s="171">
        <v>3</v>
      </c>
      <c r="M186" s="171">
        <v>5</v>
      </c>
      <c r="N186" s="171">
        <v>41</v>
      </c>
      <c r="O186" s="171" t="s">
        <v>62</v>
      </c>
      <c r="P186" s="234"/>
      <c r="Q186" s="234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  <c r="AC186" s="168"/>
      <c r="AD186" s="168"/>
      <c r="AE186" s="168"/>
      <c r="AF186" s="168"/>
      <c r="AG186" s="168"/>
      <c r="AH186" s="168"/>
      <c r="AJ186" s="184"/>
      <c r="AK186" s="184"/>
      <c r="AL186" s="184"/>
      <c r="AM186" s="184"/>
      <c r="AN186" s="184"/>
      <c r="AO186" s="184"/>
      <c r="AP186" s="184"/>
      <c r="AQ186" s="184"/>
      <c r="AR186" s="184"/>
      <c r="AS186" s="184"/>
      <c r="AT186" s="184"/>
      <c r="AU186" s="184"/>
      <c r="AV186" s="184"/>
      <c r="AW186" s="184"/>
    </row>
    <row r="187" spans="1:49" s="170" customFormat="1" ht="9" customHeight="1">
      <c r="A187" s="173" t="s">
        <v>35</v>
      </c>
      <c r="B187" s="174">
        <f t="shared" si="18"/>
        <v>3233</v>
      </c>
      <c r="C187" s="174">
        <v>2222</v>
      </c>
      <c r="D187" s="174">
        <v>335</v>
      </c>
      <c r="E187" s="174">
        <v>331</v>
      </c>
      <c r="F187" s="174">
        <v>201</v>
      </c>
      <c r="G187" s="174">
        <v>144</v>
      </c>
      <c r="H187" s="175"/>
      <c r="I187" s="174">
        <f t="shared" si="19"/>
        <v>321</v>
      </c>
      <c r="J187" s="174">
        <v>194</v>
      </c>
      <c r="K187" s="174">
        <v>22</v>
      </c>
      <c r="L187" s="174">
        <v>10</v>
      </c>
      <c r="M187" s="174">
        <v>15</v>
      </c>
      <c r="N187" s="174">
        <v>80</v>
      </c>
      <c r="O187" s="174" t="s">
        <v>62</v>
      </c>
      <c r="P187" s="234"/>
      <c r="Q187" s="234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8"/>
      <c r="AB187" s="168"/>
      <c r="AC187" s="168"/>
      <c r="AD187" s="168"/>
      <c r="AE187" s="168"/>
      <c r="AF187" s="168"/>
      <c r="AG187" s="168"/>
      <c r="AH187" s="168"/>
      <c r="AJ187" s="184"/>
      <c r="AK187" s="184"/>
      <c r="AL187" s="184"/>
      <c r="AM187" s="184"/>
      <c r="AN187" s="184"/>
      <c r="AO187" s="184"/>
      <c r="AP187" s="184"/>
      <c r="AQ187" s="184"/>
      <c r="AR187" s="184"/>
      <c r="AS187" s="184"/>
      <c r="AT187" s="184"/>
      <c r="AU187" s="184"/>
      <c r="AV187" s="184"/>
      <c r="AW187" s="184"/>
    </row>
    <row r="188" spans="1:49" s="170" customFormat="1" ht="9" customHeight="1">
      <c r="A188" s="170" t="s">
        <v>36</v>
      </c>
      <c r="B188" s="171">
        <f t="shared" si="18"/>
        <v>496</v>
      </c>
      <c r="C188" s="171">
        <v>374</v>
      </c>
      <c r="D188" s="171">
        <v>60</v>
      </c>
      <c r="E188" s="171">
        <v>0</v>
      </c>
      <c r="F188" s="171">
        <v>36</v>
      </c>
      <c r="G188" s="171">
        <v>26</v>
      </c>
      <c r="H188" s="172"/>
      <c r="I188" s="171">
        <f t="shared" si="19"/>
        <v>55</v>
      </c>
      <c r="J188" s="171">
        <v>34</v>
      </c>
      <c r="K188" s="171">
        <v>4</v>
      </c>
      <c r="L188" s="171">
        <v>3</v>
      </c>
      <c r="M188" s="171">
        <v>3</v>
      </c>
      <c r="N188" s="171">
        <v>11</v>
      </c>
      <c r="O188" s="171" t="s">
        <v>62</v>
      </c>
      <c r="P188" s="234"/>
      <c r="Q188" s="234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  <c r="AC188" s="168"/>
      <c r="AD188" s="168"/>
      <c r="AE188" s="168"/>
      <c r="AF188" s="168"/>
      <c r="AG188" s="168"/>
      <c r="AH188" s="168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4"/>
      <c r="AT188" s="184"/>
      <c r="AU188" s="184"/>
      <c r="AV188" s="184"/>
      <c r="AW188" s="184"/>
    </row>
    <row r="189" spans="1:49" s="170" customFormat="1" ht="9" customHeight="1">
      <c r="A189" s="170" t="s">
        <v>37</v>
      </c>
      <c r="B189" s="171">
        <f t="shared" si="18"/>
        <v>6391</v>
      </c>
      <c r="C189" s="171">
        <v>4455</v>
      </c>
      <c r="D189" s="171">
        <v>651</v>
      </c>
      <c r="E189" s="171">
        <v>613</v>
      </c>
      <c r="F189" s="171">
        <v>392</v>
      </c>
      <c r="G189" s="171">
        <v>280</v>
      </c>
      <c r="H189" s="172"/>
      <c r="I189" s="171">
        <f t="shared" si="19"/>
        <v>579</v>
      </c>
      <c r="J189" s="171">
        <v>379</v>
      </c>
      <c r="K189" s="171">
        <v>42</v>
      </c>
      <c r="L189" s="171">
        <v>19</v>
      </c>
      <c r="M189" s="171">
        <v>30</v>
      </c>
      <c r="N189" s="171">
        <v>109</v>
      </c>
      <c r="O189" s="171" t="s">
        <v>62</v>
      </c>
      <c r="P189" s="234"/>
      <c r="Q189" s="234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8"/>
      <c r="AH189" s="168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4"/>
      <c r="AT189" s="184"/>
      <c r="AU189" s="184"/>
      <c r="AV189" s="184"/>
      <c r="AW189" s="184"/>
    </row>
    <row r="190" spans="1:49" s="170" customFormat="1" ht="9" customHeight="1">
      <c r="A190" s="170" t="s">
        <v>38</v>
      </c>
      <c r="B190" s="171">
        <f t="shared" si="18"/>
        <v>2592</v>
      </c>
      <c r="C190" s="171">
        <v>1862</v>
      </c>
      <c r="D190" s="171">
        <v>253</v>
      </c>
      <c r="E190" s="171">
        <v>215</v>
      </c>
      <c r="F190" s="171">
        <v>153</v>
      </c>
      <c r="G190" s="171">
        <v>109</v>
      </c>
      <c r="H190" s="172"/>
      <c r="I190" s="171">
        <f t="shared" si="19"/>
        <v>247</v>
      </c>
      <c r="J190" s="171">
        <v>147</v>
      </c>
      <c r="K190" s="171">
        <v>16</v>
      </c>
      <c r="L190" s="171">
        <v>11</v>
      </c>
      <c r="M190" s="171">
        <v>12</v>
      </c>
      <c r="N190" s="171">
        <v>61</v>
      </c>
      <c r="O190" s="171" t="s">
        <v>62</v>
      </c>
      <c r="P190" s="234"/>
      <c r="Q190" s="234"/>
      <c r="R190" s="168"/>
      <c r="S190" s="168"/>
      <c r="T190" s="168"/>
      <c r="U190" s="168"/>
      <c r="V190" s="168"/>
      <c r="W190" s="168"/>
      <c r="X190" s="168"/>
      <c r="Y190" s="168"/>
      <c r="Z190" s="168"/>
      <c r="AA190" s="168"/>
      <c r="AB190" s="168"/>
      <c r="AC190" s="168"/>
      <c r="AD190" s="168"/>
      <c r="AE190" s="168"/>
      <c r="AF190" s="168"/>
      <c r="AG190" s="168"/>
      <c r="AH190" s="168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4"/>
      <c r="AT190" s="184"/>
      <c r="AU190" s="184"/>
      <c r="AV190" s="184"/>
      <c r="AW190" s="184"/>
    </row>
    <row r="191" spans="1:49" s="170" customFormat="1" ht="9" customHeight="1">
      <c r="A191" s="173" t="s">
        <v>39</v>
      </c>
      <c r="B191" s="174">
        <f t="shared" si="18"/>
        <v>2750</v>
      </c>
      <c r="C191" s="174">
        <v>2135</v>
      </c>
      <c r="D191" s="174">
        <v>303</v>
      </c>
      <c r="E191" s="174">
        <v>0</v>
      </c>
      <c r="F191" s="174">
        <v>182</v>
      </c>
      <c r="G191" s="174">
        <v>130</v>
      </c>
      <c r="H191" s="175"/>
      <c r="I191" s="174">
        <f t="shared" si="19"/>
        <v>235</v>
      </c>
      <c r="J191" s="174">
        <v>176</v>
      </c>
      <c r="K191" s="174">
        <v>19</v>
      </c>
      <c r="L191" s="174">
        <v>8</v>
      </c>
      <c r="M191" s="174">
        <v>14</v>
      </c>
      <c r="N191" s="174">
        <v>18</v>
      </c>
      <c r="O191" s="174" t="s">
        <v>62</v>
      </c>
      <c r="P191" s="234"/>
      <c r="Q191" s="234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  <c r="AC191" s="168"/>
      <c r="AD191" s="168"/>
      <c r="AE191" s="168"/>
      <c r="AF191" s="168"/>
      <c r="AG191" s="168"/>
      <c r="AH191" s="168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</row>
    <row r="192" spans="1:49" s="170" customFormat="1" ht="9" customHeight="1">
      <c r="A192" s="166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  <c r="AA192" s="168"/>
      <c r="AB192" s="168"/>
      <c r="AC192" s="168"/>
      <c r="AD192" s="168"/>
      <c r="AE192" s="168"/>
      <c r="AF192" s="168"/>
      <c r="AG192" s="168"/>
      <c r="AH192" s="168"/>
      <c r="AI192" s="236"/>
    </row>
    <row r="193" spans="1:49" s="170" customFormat="1" ht="9" customHeight="1">
      <c r="A193" s="166">
        <v>2000</v>
      </c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  <c r="AA193" s="168"/>
      <c r="AB193" s="168"/>
      <c r="AC193" s="168"/>
      <c r="AD193" s="168"/>
      <c r="AE193" s="168"/>
      <c r="AF193" s="168"/>
      <c r="AG193" s="168"/>
      <c r="AH193" s="168"/>
    </row>
    <row r="194" spans="1:49" s="170" customFormat="1" ht="9" customHeight="1">
      <c r="A194" s="181" t="s">
        <v>7</v>
      </c>
      <c r="B194" s="169">
        <f t="shared" ref="B194:G194" si="20">SUM(B196:B227)</f>
        <v>652284</v>
      </c>
      <c r="C194" s="169">
        <f t="shared" si="20"/>
        <v>307440</v>
      </c>
      <c r="D194" s="169">
        <f t="shared" si="20"/>
        <v>52493</v>
      </c>
      <c r="E194" s="169">
        <f t="shared" si="20"/>
        <v>176084</v>
      </c>
      <c r="F194" s="169">
        <f t="shared" si="20"/>
        <v>38240</v>
      </c>
      <c r="G194" s="169">
        <f t="shared" si="20"/>
        <v>78027</v>
      </c>
      <c r="H194" s="169"/>
      <c r="I194" s="169">
        <f t="shared" ref="I194:N194" si="21">SUM(I196:I227)</f>
        <v>35419</v>
      </c>
      <c r="J194" s="169">
        <f t="shared" si="21"/>
        <v>24978</v>
      </c>
      <c r="K194" s="169">
        <f t="shared" si="21"/>
        <v>4538</v>
      </c>
      <c r="L194" s="169">
        <f t="shared" si="21"/>
        <v>1008</v>
      </c>
      <c r="M194" s="169">
        <f t="shared" si="21"/>
        <v>1167</v>
      </c>
      <c r="N194" s="169">
        <f t="shared" si="21"/>
        <v>3728</v>
      </c>
      <c r="O194" s="169" t="s">
        <v>62</v>
      </c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  <c r="AA194" s="168"/>
      <c r="AB194" s="168"/>
      <c r="AC194" s="168"/>
      <c r="AD194" s="168"/>
      <c r="AE194" s="168"/>
      <c r="AF194" s="168"/>
      <c r="AG194" s="168"/>
      <c r="AH194" s="168"/>
    </row>
    <row r="195" spans="1:49" s="170" customFormat="1" ht="3.95" customHeight="1">
      <c r="A195" s="181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  <c r="AA195" s="168"/>
      <c r="AB195" s="168"/>
      <c r="AC195" s="168"/>
      <c r="AD195" s="168"/>
      <c r="AE195" s="168"/>
      <c r="AF195" s="168"/>
      <c r="AG195" s="168"/>
      <c r="AH195" s="168"/>
    </row>
    <row r="196" spans="1:49" s="170" customFormat="1" ht="9" customHeight="1">
      <c r="A196" s="170" t="s">
        <v>8</v>
      </c>
      <c r="B196" s="171">
        <f t="shared" ref="B196:B227" si="22">SUM(C196:G196)</f>
        <v>2326</v>
      </c>
      <c r="C196" s="171">
        <v>1084</v>
      </c>
      <c r="D196" s="171">
        <v>185</v>
      </c>
      <c r="E196" s="171">
        <v>8</v>
      </c>
      <c r="F196" s="171">
        <v>135</v>
      </c>
      <c r="G196" s="171">
        <v>914</v>
      </c>
      <c r="H196" s="171"/>
      <c r="I196" s="171">
        <f t="shared" ref="I196:I227" si="23">SUM(J196:O196)</f>
        <v>171</v>
      </c>
      <c r="J196" s="171">
        <v>91</v>
      </c>
      <c r="K196" s="171">
        <v>16</v>
      </c>
      <c r="L196" s="171">
        <v>2</v>
      </c>
      <c r="M196" s="171">
        <v>3</v>
      </c>
      <c r="N196" s="171">
        <v>59</v>
      </c>
      <c r="O196" s="171" t="s">
        <v>62</v>
      </c>
      <c r="P196" s="234"/>
      <c r="Q196" s="234"/>
      <c r="R196" s="168"/>
      <c r="S196" s="168"/>
      <c r="T196" s="168"/>
      <c r="U196" s="168"/>
      <c r="V196" s="168"/>
      <c r="W196" s="168"/>
      <c r="X196" s="168"/>
      <c r="Y196" s="168"/>
      <c r="Z196" s="168"/>
      <c r="AA196" s="168"/>
      <c r="AB196" s="168"/>
      <c r="AC196" s="168"/>
      <c r="AD196" s="168"/>
      <c r="AE196" s="168"/>
      <c r="AF196" s="168"/>
      <c r="AG196" s="168"/>
      <c r="AH196" s="168"/>
      <c r="AI196" s="168"/>
      <c r="AJ196" s="237"/>
      <c r="AK196" s="237"/>
      <c r="AL196" s="237"/>
      <c r="AM196" s="237"/>
      <c r="AN196" s="237"/>
      <c r="AO196" s="237"/>
      <c r="AP196" s="184"/>
      <c r="AQ196" s="237"/>
      <c r="AR196" s="237"/>
      <c r="AS196" s="237"/>
      <c r="AT196" s="237"/>
      <c r="AU196" s="237"/>
      <c r="AV196" s="237"/>
      <c r="AW196" s="184"/>
    </row>
    <row r="197" spans="1:49" s="170" customFormat="1" ht="9" customHeight="1">
      <c r="A197" s="170" t="s">
        <v>9</v>
      </c>
      <c r="B197" s="171">
        <f t="shared" si="22"/>
        <v>12734</v>
      </c>
      <c r="C197" s="171">
        <v>4862</v>
      </c>
      <c r="D197" s="171">
        <v>831</v>
      </c>
      <c r="E197" s="171">
        <v>2338</v>
      </c>
      <c r="F197" s="171">
        <v>605</v>
      </c>
      <c r="G197" s="171">
        <v>4098</v>
      </c>
      <c r="H197" s="172"/>
      <c r="I197" s="171">
        <f t="shared" si="23"/>
        <v>616</v>
      </c>
      <c r="J197" s="171">
        <v>406</v>
      </c>
      <c r="K197" s="171">
        <v>72</v>
      </c>
      <c r="L197" s="171">
        <v>29</v>
      </c>
      <c r="M197" s="171">
        <v>22</v>
      </c>
      <c r="N197" s="171">
        <v>87</v>
      </c>
      <c r="O197" s="171" t="s">
        <v>62</v>
      </c>
      <c r="P197" s="234"/>
      <c r="Q197" s="234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  <c r="AF197" s="168"/>
      <c r="AG197" s="168"/>
      <c r="AH197" s="168"/>
      <c r="AJ197" s="184"/>
      <c r="AK197" s="184"/>
      <c r="AL197" s="184"/>
      <c r="AM197" s="184"/>
      <c r="AN197" s="184"/>
      <c r="AO197" s="184"/>
      <c r="AP197" s="184"/>
      <c r="AQ197" s="184"/>
      <c r="AR197" s="184"/>
      <c r="AS197" s="184"/>
      <c r="AT197" s="184"/>
      <c r="AU197" s="184"/>
      <c r="AV197" s="184"/>
      <c r="AW197" s="184"/>
    </row>
    <row r="198" spans="1:49" s="170" customFormat="1" ht="9" customHeight="1">
      <c r="A198" s="170" t="s">
        <v>10</v>
      </c>
      <c r="B198" s="171">
        <f t="shared" si="22"/>
        <v>1797</v>
      </c>
      <c r="C198" s="171">
        <v>837</v>
      </c>
      <c r="D198" s="171">
        <v>143</v>
      </c>
      <c r="E198" s="171">
        <v>8</v>
      </c>
      <c r="F198" s="171">
        <v>104</v>
      </c>
      <c r="G198" s="171">
        <v>705</v>
      </c>
      <c r="H198" s="172"/>
      <c r="I198" s="171">
        <f t="shared" si="23"/>
        <v>146</v>
      </c>
      <c r="J198" s="171">
        <v>70</v>
      </c>
      <c r="K198" s="171">
        <v>12</v>
      </c>
      <c r="L198" s="171">
        <v>4</v>
      </c>
      <c r="M198" s="171">
        <v>4</v>
      </c>
      <c r="N198" s="171">
        <v>56</v>
      </c>
      <c r="O198" s="171" t="s">
        <v>62</v>
      </c>
      <c r="P198" s="234"/>
      <c r="Q198" s="234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  <c r="AF198" s="168"/>
      <c r="AG198" s="168"/>
      <c r="AH198" s="168"/>
      <c r="AJ198" s="184"/>
      <c r="AK198" s="184"/>
      <c r="AL198" s="184"/>
      <c r="AM198" s="184"/>
      <c r="AN198" s="184"/>
      <c r="AO198" s="184"/>
      <c r="AP198" s="184"/>
      <c r="AQ198" s="235"/>
      <c r="AR198" s="184"/>
      <c r="AS198" s="184"/>
      <c r="AT198" s="184"/>
      <c r="AU198" s="184"/>
      <c r="AV198" s="184"/>
      <c r="AW198" s="184"/>
    </row>
    <row r="199" spans="1:49" s="170" customFormat="1" ht="9" customHeight="1">
      <c r="A199" s="173" t="s">
        <v>11</v>
      </c>
      <c r="B199" s="174">
        <f t="shared" si="22"/>
        <v>873</v>
      </c>
      <c r="C199" s="174">
        <v>408</v>
      </c>
      <c r="D199" s="174">
        <v>69</v>
      </c>
      <c r="E199" s="174">
        <v>1</v>
      </c>
      <c r="F199" s="174">
        <v>51</v>
      </c>
      <c r="G199" s="174">
        <v>344</v>
      </c>
      <c r="H199" s="175"/>
      <c r="I199" s="174">
        <f t="shared" si="23"/>
        <v>74</v>
      </c>
      <c r="J199" s="174">
        <v>34</v>
      </c>
      <c r="K199" s="174">
        <v>6</v>
      </c>
      <c r="L199" s="174">
        <v>3</v>
      </c>
      <c r="M199" s="174">
        <v>1</v>
      </c>
      <c r="N199" s="174">
        <v>30</v>
      </c>
      <c r="O199" s="174" t="s">
        <v>62</v>
      </c>
      <c r="P199" s="234"/>
      <c r="Q199" s="234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84"/>
      <c r="AK199" s="184"/>
      <c r="AL199" s="184"/>
      <c r="AM199" s="184"/>
      <c r="AN199" s="184"/>
      <c r="AO199" s="184"/>
      <c r="AP199" s="184"/>
      <c r="AQ199" s="184"/>
      <c r="AR199" s="184"/>
      <c r="AS199" s="184"/>
      <c r="AT199" s="184"/>
      <c r="AU199" s="184"/>
      <c r="AV199" s="184"/>
      <c r="AW199" s="184"/>
    </row>
    <row r="200" spans="1:49" s="170" customFormat="1" ht="9" customHeight="1">
      <c r="A200" s="170" t="s">
        <v>12</v>
      </c>
      <c r="B200" s="171">
        <f t="shared" si="22"/>
        <v>4260</v>
      </c>
      <c r="C200" s="171">
        <v>1949</v>
      </c>
      <c r="D200" s="171">
        <v>333</v>
      </c>
      <c r="E200" s="171">
        <v>92</v>
      </c>
      <c r="F200" s="171">
        <v>243</v>
      </c>
      <c r="G200" s="171">
        <v>1643</v>
      </c>
      <c r="H200" s="172"/>
      <c r="I200" s="171">
        <f t="shared" si="23"/>
        <v>244</v>
      </c>
      <c r="J200" s="171">
        <v>163</v>
      </c>
      <c r="K200" s="171">
        <v>29</v>
      </c>
      <c r="L200" s="171">
        <v>8</v>
      </c>
      <c r="M200" s="171">
        <v>7</v>
      </c>
      <c r="N200" s="171">
        <v>37</v>
      </c>
      <c r="O200" s="171" t="s">
        <v>62</v>
      </c>
      <c r="P200" s="234"/>
      <c r="Q200" s="234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236"/>
      <c r="AJ200" s="184"/>
      <c r="AK200" s="184"/>
      <c r="AL200" s="184"/>
      <c r="AM200" s="184"/>
      <c r="AN200" s="184"/>
      <c r="AO200" s="184"/>
      <c r="AP200" s="184"/>
      <c r="AQ200" s="184"/>
      <c r="AR200" s="184"/>
      <c r="AS200" s="184"/>
      <c r="AT200" s="184"/>
      <c r="AU200" s="184"/>
      <c r="AV200" s="184"/>
      <c r="AW200" s="184"/>
    </row>
    <row r="201" spans="1:49" s="170" customFormat="1" ht="9" customHeight="1">
      <c r="A201" s="170" t="s">
        <v>13</v>
      </c>
      <c r="B201" s="171">
        <f t="shared" si="22"/>
        <v>1848</v>
      </c>
      <c r="C201" s="171">
        <v>762</v>
      </c>
      <c r="D201" s="171">
        <v>130</v>
      </c>
      <c r="E201" s="171">
        <v>219</v>
      </c>
      <c r="F201" s="171">
        <v>95</v>
      </c>
      <c r="G201" s="171">
        <v>642</v>
      </c>
      <c r="H201" s="172"/>
      <c r="I201" s="171">
        <f t="shared" si="23"/>
        <v>121</v>
      </c>
      <c r="J201" s="171">
        <v>64</v>
      </c>
      <c r="K201" s="171">
        <v>11</v>
      </c>
      <c r="L201" s="171">
        <v>2</v>
      </c>
      <c r="M201" s="171">
        <v>3</v>
      </c>
      <c r="N201" s="171">
        <v>41</v>
      </c>
      <c r="O201" s="171" t="s">
        <v>62</v>
      </c>
      <c r="P201" s="234"/>
      <c r="Q201" s="234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68"/>
      <c r="AG201" s="168"/>
      <c r="AH201" s="168"/>
      <c r="AJ201" s="184"/>
      <c r="AK201" s="184"/>
      <c r="AL201" s="184"/>
      <c r="AM201" s="184"/>
      <c r="AN201" s="184"/>
      <c r="AO201" s="184"/>
      <c r="AP201" s="184"/>
      <c r="AQ201" s="184"/>
      <c r="AR201" s="184"/>
      <c r="AS201" s="184"/>
      <c r="AT201" s="184"/>
      <c r="AU201" s="184"/>
      <c r="AV201" s="184"/>
      <c r="AW201" s="184"/>
    </row>
    <row r="202" spans="1:49" s="170" customFormat="1" ht="9" customHeight="1">
      <c r="A202" s="170" t="s">
        <v>14</v>
      </c>
      <c r="B202" s="171">
        <f t="shared" si="22"/>
        <v>4656</v>
      </c>
      <c r="C202" s="171">
        <v>2177</v>
      </c>
      <c r="D202" s="171">
        <v>372</v>
      </c>
      <c r="E202" s="171">
        <v>1</v>
      </c>
      <c r="F202" s="171">
        <v>271</v>
      </c>
      <c r="G202" s="171">
        <v>1835</v>
      </c>
      <c r="H202" s="172"/>
      <c r="I202" s="171">
        <f t="shared" si="23"/>
        <v>286</v>
      </c>
      <c r="J202" s="171">
        <v>182</v>
      </c>
      <c r="K202" s="171">
        <v>32</v>
      </c>
      <c r="L202" s="171">
        <v>9</v>
      </c>
      <c r="M202" s="171">
        <v>9</v>
      </c>
      <c r="N202" s="171">
        <v>54</v>
      </c>
      <c r="O202" s="171" t="s">
        <v>62</v>
      </c>
      <c r="P202" s="234"/>
      <c r="Q202" s="234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68"/>
      <c r="AG202" s="168"/>
      <c r="AH202" s="168"/>
      <c r="AJ202" s="184"/>
      <c r="AK202" s="184"/>
      <c r="AL202" s="184"/>
      <c r="AM202" s="184"/>
      <c r="AN202" s="184"/>
      <c r="AO202" s="184"/>
      <c r="AP202" s="184"/>
      <c r="AQ202" s="184"/>
      <c r="AR202" s="184"/>
      <c r="AS202" s="184"/>
      <c r="AT202" s="184"/>
      <c r="AU202" s="184"/>
      <c r="AV202" s="184"/>
      <c r="AW202" s="184"/>
    </row>
    <row r="203" spans="1:49" s="170" customFormat="1" ht="9" customHeight="1">
      <c r="A203" s="173" t="s">
        <v>15</v>
      </c>
      <c r="B203" s="174">
        <f t="shared" si="22"/>
        <v>6736</v>
      </c>
      <c r="C203" s="174">
        <v>3038</v>
      </c>
      <c r="D203" s="174">
        <v>519</v>
      </c>
      <c r="E203" s="174">
        <v>240</v>
      </c>
      <c r="F203" s="174">
        <v>378</v>
      </c>
      <c r="G203" s="174">
        <v>2561</v>
      </c>
      <c r="H203" s="175"/>
      <c r="I203" s="174">
        <f t="shared" si="23"/>
        <v>392</v>
      </c>
      <c r="J203" s="174">
        <v>254</v>
      </c>
      <c r="K203" s="174">
        <v>45</v>
      </c>
      <c r="L203" s="174">
        <v>8</v>
      </c>
      <c r="M203" s="174">
        <v>11</v>
      </c>
      <c r="N203" s="174">
        <v>74</v>
      </c>
      <c r="O203" s="174" t="s">
        <v>62</v>
      </c>
      <c r="P203" s="234"/>
      <c r="Q203" s="234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68"/>
      <c r="AG203" s="168"/>
      <c r="AH203" s="168"/>
      <c r="AJ203" s="184"/>
      <c r="AK203" s="184"/>
      <c r="AL203" s="184"/>
      <c r="AM203" s="184"/>
      <c r="AN203" s="184"/>
      <c r="AO203" s="184"/>
      <c r="AP203" s="184"/>
      <c r="AQ203" s="184"/>
      <c r="AR203" s="184"/>
      <c r="AS203" s="184"/>
      <c r="AT203" s="184"/>
      <c r="AU203" s="184"/>
      <c r="AV203" s="184"/>
      <c r="AW203" s="184"/>
    </row>
    <row r="204" spans="1:49" s="170" customFormat="1" ht="9" customHeight="1">
      <c r="A204" s="176" t="s">
        <v>16</v>
      </c>
      <c r="B204" s="171">
        <f t="shared" si="22"/>
        <v>443159</v>
      </c>
      <c r="C204" s="171">
        <v>215259</v>
      </c>
      <c r="D204" s="171">
        <v>36745</v>
      </c>
      <c r="E204" s="171">
        <v>162556</v>
      </c>
      <c r="F204" s="171">
        <v>26768</v>
      </c>
      <c r="G204" s="171">
        <v>1831</v>
      </c>
      <c r="H204" s="172"/>
      <c r="I204" s="171">
        <f t="shared" si="23"/>
        <v>23830</v>
      </c>
      <c r="J204" s="171">
        <v>17283</v>
      </c>
      <c r="K204" s="171">
        <v>3177</v>
      </c>
      <c r="L204" s="171">
        <v>542</v>
      </c>
      <c r="M204" s="171">
        <v>816</v>
      </c>
      <c r="N204" s="171">
        <v>2012</v>
      </c>
      <c r="O204" s="171" t="s">
        <v>62</v>
      </c>
      <c r="P204" s="234"/>
      <c r="Q204" s="234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68"/>
      <c r="AG204" s="168"/>
      <c r="AH204" s="168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4"/>
      <c r="AT204" s="184"/>
      <c r="AU204" s="184"/>
      <c r="AV204" s="184"/>
      <c r="AW204" s="184"/>
    </row>
    <row r="205" spans="1:49" s="170" customFormat="1" ht="9" customHeight="1">
      <c r="A205" s="170" t="s">
        <v>17</v>
      </c>
      <c r="B205" s="171">
        <f t="shared" si="22"/>
        <v>2796</v>
      </c>
      <c r="C205" s="171">
        <v>1277</v>
      </c>
      <c r="D205" s="171">
        <v>218</v>
      </c>
      <c r="E205" s="171">
        <v>66</v>
      </c>
      <c r="F205" s="171">
        <v>159</v>
      </c>
      <c r="G205" s="171">
        <v>1076</v>
      </c>
      <c r="H205" s="172"/>
      <c r="I205" s="171">
        <f t="shared" si="23"/>
        <v>177</v>
      </c>
      <c r="J205" s="171">
        <v>107</v>
      </c>
      <c r="K205" s="171">
        <v>18</v>
      </c>
      <c r="L205" s="171">
        <v>7</v>
      </c>
      <c r="M205" s="171">
        <v>7</v>
      </c>
      <c r="N205" s="171">
        <v>38</v>
      </c>
      <c r="O205" s="171" t="s">
        <v>62</v>
      </c>
      <c r="P205" s="234"/>
      <c r="Q205" s="234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4"/>
      <c r="AT205" s="184"/>
      <c r="AU205" s="184"/>
      <c r="AV205" s="184"/>
      <c r="AW205" s="184"/>
    </row>
    <row r="206" spans="1:49" s="170" customFormat="1" ht="9" customHeight="1">
      <c r="A206" s="170" t="s">
        <v>18</v>
      </c>
      <c r="B206" s="171">
        <f t="shared" si="22"/>
        <v>8236</v>
      </c>
      <c r="C206" s="171">
        <v>4520</v>
      </c>
      <c r="D206" s="171">
        <v>772</v>
      </c>
      <c r="E206" s="171">
        <v>137</v>
      </c>
      <c r="F206" s="171">
        <v>562</v>
      </c>
      <c r="G206" s="171">
        <v>2245</v>
      </c>
      <c r="H206" s="172"/>
      <c r="I206" s="171">
        <f t="shared" si="23"/>
        <v>534</v>
      </c>
      <c r="J206" s="171">
        <v>377</v>
      </c>
      <c r="K206" s="171">
        <v>66</v>
      </c>
      <c r="L206" s="171">
        <v>12</v>
      </c>
      <c r="M206" s="171">
        <v>17</v>
      </c>
      <c r="N206" s="171">
        <v>62</v>
      </c>
      <c r="O206" s="171" t="s">
        <v>62</v>
      </c>
      <c r="P206" s="234"/>
      <c r="Q206" s="234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  <c r="AF206" s="168"/>
      <c r="AG206" s="168"/>
      <c r="AH206" s="168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4"/>
      <c r="AT206" s="184"/>
      <c r="AU206" s="184"/>
      <c r="AV206" s="184"/>
      <c r="AW206" s="184"/>
    </row>
    <row r="207" spans="1:49" s="170" customFormat="1" ht="9" customHeight="1">
      <c r="A207" s="173" t="s">
        <v>19</v>
      </c>
      <c r="B207" s="174">
        <f t="shared" si="22"/>
        <v>5281</v>
      </c>
      <c r="C207" s="174">
        <v>2462</v>
      </c>
      <c r="D207" s="174">
        <v>421</v>
      </c>
      <c r="E207" s="174">
        <v>17</v>
      </c>
      <c r="F207" s="174">
        <v>306</v>
      </c>
      <c r="G207" s="174">
        <v>2075</v>
      </c>
      <c r="H207" s="175"/>
      <c r="I207" s="174">
        <f t="shared" si="23"/>
        <v>292</v>
      </c>
      <c r="J207" s="174">
        <v>206</v>
      </c>
      <c r="K207" s="174">
        <v>36</v>
      </c>
      <c r="L207" s="174">
        <v>4</v>
      </c>
      <c r="M207" s="174">
        <v>9</v>
      </c>
      <c r="N207" s="174">
        <v>37</v>
      </c>
      <c r="O207" s="174" t="s">
        <v>62</v>
      </c>
      <c r="P207" s="234"/>
      <c r="Q207" s="234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  <c r="AF207" s="168"/>
      <c r="AG207" s="168"/>
      <c r="AH207" s="168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4"/>
      <c r="AT207" s="184"/>
      <c r="AU207" s="184"/>
      <c r="AV207" s="184"/>
      <c r="AW207" s="184"/>
    </row>
    <row r="208" spans="1:49" s="170" customFormat="1" ht="9" customHeight="1">
      <c r="A208" s="170" t="s">
        <v>20</v>
      </c>
      <c r="B208" s="171">
        <f t="shared" si="22"/>
        <v>2743</v>
      </c>
      <c r="C208" s="171">
        <v>1279</v>
      </c>
      <c r="D208" s="171">
        <v>219</v>
      </c>
      <c r="E208" s="171">
        <v>8</v>
      </c>
      <c r="F208" s="171">
        <v>159</v>
      </c>
      <c r="G208" s="171">
        <v>1078</v>
      </c>
      <c r="H208" s="172"/>
      <c r="I208" s="171">
        <f t="shared" si="23"/>
        <v>150</v>
      </c>
      <c r="J208" s="171">
        <v>107</v>
      </c>
      <c r="K208" s="171">
        <v>19</v>
      </c>
      <c r="L208" s="171">
        <v>2</v>
      </c>
      <c r="M208" s="171">
        <v>5</v>
      </c>
      <c r="N208" s="171">
        <v>17</v>
      </c>
      <c r="O208" s="171" t="s">
        <v>62</v>
      </c>
      <c r="P208" s="234"/>
      <c r="Q208" s="234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  <c r="AF208" s="168"/>
      <c r="AG208" s="168"/>
      <c r="AH208" s="168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4"/>
      <c r="AT208" s="184"/>
      <c r="AU208" s="184"/>
      <c r="AV208" s="184"/>
      <c r="AW208" s="184"/>
    </row>
    <row r="209" spans="1:49" s="170" customFormat="1" ht="9" customHeight="1">
      <c r="A209" s="170" t="s">
        <v>21</v>
      </c>
      <c r="B209" s="171">
        <f t="shared" si="22"/>
        <v>21588</v>
      </c>
      <c r="C209" s="171">
        <v>9945</v>
      </c>
      <c r="D209" s="171">
        <v>1699</v>
      </c>
      <c r="E209" s="171">
        <v>323</v>
      </c>
      <c r="F209" s="171">
        <v>1238</v>
      </c>
      <c r="G209" s="171">
        <v>8383</v>
      </c>
      <c r="H209" s="172"/>
      <c r="I209" s="171">
        <f t="shared" si="23"/>
        <v>1388</v>
      </c>
      <c r="J209" s="171">
        <v>830</v>
      </c>
      <c r="K209" s="171">
        <v>147</v>
      </c>
      <c r="L209" s="171">
        <v>163</v>
      </c>
      <c r="M209" s="171">
        <v>38</v>
      </c>
      <c r="N209" s="171">
        <v>210</v>
      </c>
      <c r="O209" s="171" t="s">
        <v>62</v>
      </c>
      <c r="P209" s="234"/>
      <c r="Q209" s="234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68"/>
      <c r="AG209" s="168"/>
      <c r="AH209" s="168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84"/>
      <c r="AT209" s="184"/>
      <c r="AU209" s="184"/>
      <c r="AV209" s="184"/>
      <c r="AW209" s="184"/>
    </row>
    <row r="210" spans="1:49" s="170" customFormat="1" ht="9" customHeight="1">
      <c r="A210" s="170" t="s">
        <v>22</v>
      </c>
      <c r="B210" s="171">
        <f t="shared" si="22"/>
        <v>17855</v>
      </c>
      <c r="C210" s="171">
        <v>8351</v>
      </c>
      <c r="D210" s="171">
        <v>1426</v>
      </c>
      <c r="E210" s="171">
        <v>0</v>
      </c>
      <c r="F210" s="171">
        <v>1039</v>
      </c>
      <c r="G210" s="171">
        <v>7039</v>
      </c>
      <c r="H210" s="172"/>
      <c r="I210" s="171">
        <f t="shared" si="23"/>
        <v>958</v>
      </c>
      <c r="J210" s="171">
        <v>696</v>
      </c>
      <c r="K210" s="171">
        <v>123</v>
      </c>
      <c r="L210" s="171">
        <v>80</v>
      </c>
      <c r="M210" s="171">
        <v>31</v>
      </c>
      <c r="N210" s="171">
        <v>28</v>
      </c>
      <c r="O210" s="171" t="s">
        <v>62</v>
      </c>
      <c r="P210" s="234"/>
      <c r="Q210" s="234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  <c r="AF210" s="168"/>
      <c r="AG210" s="168"/>
      <c r="AH210" s="168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84"/>
      <c r="AT210" s="184"/>
      <c r="AU210" s="184"/>
      <c r="AV210" s="184"/>
      <c r="AW210" s="184"/>
    </row>
    <row r="211" spans="1:49" s="170" customFormat="1" ht="9" customHeight="1">
      <c r="A211" s="173" t="s">
        <v>23</v>
      </c>
      <c r="B211" s="174">
        <f t="shared" si="22"/>
        <v>6721</v>
      </c>
      <c r="C211" s="174">
        <v>3140</v>
      </c>
      <c r="D211" s="174">
        <v>536</v>
      </c>
      <c r="E211" s="174">
        <v>7</v>
      </c>
      <c r="F211" s="174">
        <v>391</v>
      </c>
      <c r="G211" s="174">
        <v>2647</v>
      </c>
      <c r="H211" s="175"/>
      <c r="I211" s="174">
        <f t="shared" si="23"/>
        <v>372</v>
      </c>
      <c r="J211" s="174">
        <v>262</v>
      </c>
      <c r="K211" s="174">
        <v>46</v>
      </c>
      <c r="L211" s="174">
        <v>10</v>
      </c>
      <c r="M211" s="174">
        <v>12</v>
      </c>
      <c r="N211" s="174">
        <v>42</v>
      </c>
      <c r="O211" s="174" t="s">
        <v>62</v>
      </c>
      <c r="P211" s="234"/>
      <c r="Q211" s="234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68"/>
      <c r="AG211" s="168"/>
      <c r="AH211" s="168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84"/>
      <c r="AT211" s="184"/>
      <c r="AU211" s="184"/>
      <c r="AV211" s="184"/>
      <c r="AW211" s="184"/>
    </row>
    <row r="212" spans="1:49" s="170" customFormat="1" ht="9" customHeight="1">
      <c r="A212" s="170" t="s">
        <v>24</v>
      </c>
      <c r="B212" s="171">
        <f t="shared" si="22"/>
        <v>3672</v>
      </c>
      <c r="C212" s="171">
        <v>1717</v>
      </c>
      <c r="D212" s="171">
        <v>294</v>
      </c>
      <c r="E212" s="171">
        <v>0</v>
      </c>
      <c r="F212" s="171">
        <v>214</v>
      </c>
      <c r="G212" s="171">
        <v>1447</v>
      </c>
      <c r="H212" s="172"/>
      <c r="I212" s="171">
        <f t="shared" si="23"/>
        <v>200</v>
      </c>
      <c r="J212" s="171">
        <v>143</v>
      </c>
      <c r="K212" s="171">
        <v>26</v>
      </c>
      <c r="L212" s="171">
        <v>3</v>
      </c>
      <c r="M212" s="171">
        <v>6</v>
      </c>
      <c r="N212" s="171">
        <v>22</v>
      </c>
      <c r="O212" s="171" t="s">
        <v>62</v>
      </c>
      <c r="P212" s="234"/>
      <c r="Q212" s="234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84"/>
      <c r="AT212" s="184"/>
      <c r="AU212" s="184"/>
      <c r="AV212" s="184"/>
      <c r="AW212" s="184"/>
    </row>
    <row r="213" spans="1:49" s="170" customFormat="1" ht="9" customHeight="1">
      <c r="A213" s="170" t="s">
        <v>25</v>
      </c>
      <c r="B213" s="171">
        <f t="shared" si="22"/>
        <v>2084</v>
      </c>
      <c r="C213" s="171">
        <v>974</v>
      </c>
      <c r="D213" s="171">
        <v>166</v>
      </c>
      <c r="E213" s="171">
        <v>2</v>
      </c>
      <c r="F213" s="171">
        <v>121</v>
      </c>
      <c r="G213" s="171">
        <v>821</v>
      </c>
      <c r="H213" s="172"/>
      <c r="I213" s="171">
        <f t="shared" si="23"/>
        <v>132</v>
      </c>
      <c r="J213" s="171">
        <v>81</v>
      </c>
      <c r="K213" s="171">
        <v>15</v>
      </c>
      <c r="L213" s="171">
        <v>4</v>
      </c>
      <c r="M213" s="171">
        <v>4</v>
      </c>
      <c r="N213" s="171">
        <v>28</v>
      </c>
      <c r="O213" s="171" t="s">
        <v>62</v>
      </c>
      <c r="P213" s="234"/>
      <c r="Q213" s="234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  <c r="AF213" s="168"/>
      <c r="AG213" s="168"/>
      <c r="AH213" s="168"/>
      <c r="AJ213" s="184"/>
      <c r="AK213" s="184"/>
      <c r="AL213" s="184"/>
      <c r="AM213" s="184"/>
      <c r="AN213" s="184"/>
      <c r="AO213" s="184"/>
      <c r="AP213" s="184"/>
      <c r="AQ213" s="184"/>
      <c r="AR213" s="184"/>
      <c r="AS213" s="184"/>
      <c r="AT213" s="184"/>
      <c r="AU213" s="184"/>
      <c r="AV213" s="184"/>
      <c r="AW213" s="184"/>
    </row>
    <row r="214" spans="1:49" s="170" customFormat="1" ht="9" customHeight="1">
      <c r="A214" s="170" t="s">
        <v>26</v>
      </c>
      <c r="B214" s="171">
        <f t="shared" si="22"/>
        <v>29611</v>
      </c>
      <c r="C214" s="171">
        <v>10358</v>
      </c>
      <c r="D214" s="171">
        <v>1770</v>
      </c>
      <c r="E214" s="171">
        <v>7463</v>
      </c>
      <c r="F214" s="171">
        <v>1289</v>
      </c>
      <c r="G214" s="171">
        <v>8731</v>
      </c>
      <c r="H214" s="172"/>
      <c r="I214" s="171">
        <f t="shared" si="23"/>
        <v>1185</v>
      </c>
      <c r="J214" s="171">
        <v>865</v>
      </c>
      <c r="K214" s="171">
        <v>153</v>
      </c>
      <c r="L214" s="171">
        <v>12</v>
      </c>
      <c r="M214" s="171">
        <v>36</v>
      </c>
      <c r="N214" s="171">
        <v>119</v>
      </c>
      <c r="O214" s="171" t="s">
        <v>62</v>
      </c>
      <c r="P214" s="234"/>
      <c r="Q214" s="234"/>
      <c r="R214" s="168"/>
      <c r="S214" s="168"/>
      <c r="T214" s="168"/>
      <c r="U214" s="168"/>
      <c r="V214" s="168"/>
      <c r="W214" s="168"/>
      <c r="X214" s="168"/>
      <c r="Y214" s="168"/>
      <c r="Z214" s="168"/>
      <c r="AA214" s="168"/>
      <c r="AB214" s="168"/>
      <c r="AC214" s="168"/>
      <c r="AD214" s="168"/>
      <c r="AE214" s="168"/>
      <c r="AF214" s="168"/>
      <c r="AG214" s="168"/>
      <c r="AH214" s="168"/>
      <c r="AJ214" s="184"/>
      <c r="AK214" s="184"/>
      <c r="AL214" s="184"/>
      <c r="AM214" s="184"/>
      <c r="AN214" s="184"/>
      <c r="AO214" s="184"/>
      <c r="AP214" s="184"/>
      <c r="AQ214" s="184"/>
      <c r="AR214" s="184"/>
      <c r="AS214" s="184"/>
      <c r="AT214" s="184"/>
      <c r="AU214" s="184"/>
      <c r="AV214" s="184"/>
      <c r="AW214" s="184"/>
    </row>
    <row r="215" spans="1:49" s="170" customFormat="1" ht="9" customHeight="1">
      <c r="A215" s="173" t="s">
        <v>27</v>
      </c>
      <c r="B215" s="174">
        <f t="shared" si="22"/>
        <v>6812</v>
      </c>
      <c r="C215" s="174">
        <v>3186</v>
      </c>
      <c r="D215" s="174">
        <v>544</v>
      </c>
      <c r="E215" s="174">
        <v>0</v>
      </c>
      <c r="F215" s="174">
        <v>396</v>
      </c>
      <c r="G215" s="174">
        <v>2686</v>
      </c>
      <c r="H215" s="175"/>
      <c r="I215" s="174">
        <f t="shared" si="23"/>
        <v>395</v>
      </c>
      <c r="J215" s="174">
        <v>266</v>
      </c>
      <c r="K215" s="174">
        <v>47</v>
      </c>
      <c r="L215" s="174">
        <v>15</v>
      </c>
      <c r="M215" s="174">
        <v>12</v>
      </c>
      <c r="N215" s="174">
        <v>55</v>
      </c>
      <c r="O215" s="174" t="s">
        <v>62</v>
      </c>
      <c r="P215" s="234"/>
      <c r="Q215" s="234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  <c r="AC215" s="168"/>
      <c r="AD215" s="168"/>
      <c r="AE215" s="168"/>
      <c r="AF215" s="168"/>
      <c r="AG215" s="168"/>
      <c r="AH215" s="168"/>
      <c r="AJ215" s="184"/>
      <c r="AK215" s="184"/>
      <c r="AL215" s="184"/>
      <c r="AM215" s="184"/>
      <c r="AN215" s="184"/>
      <c r="AO215" s="184"/>
      <c r="AP215" s="184"/>
      <c r="AQ215" s="184"/>
      <c r="AR215" s="184"/>
      <c r="AS215" s="184"/>
      <c r="AT215" s="184"/>
      <c r="AU215" s="184"/>
      <c r="AV215" s="184"/>
      <c r="AW215" s="184"/>
    </row>
    <row r="216" spans="1:49" s="170" customFormat="1" ht="9" customHeight="1">
      <c r="A216" s="170" t="s">
        <v>28</v>
      </c>
      <c r="B216" s="171">
        <f t="shared" si="22"/>
        <v>6751</v>
      </c>
      <c r="C216" s="171">
        <v>3157</v>
      </c>
      <c r="D216" s="171">
        <v>540</v>
      </c>
      <c r="E216" s="171">
        <v>0</v>
      </c>
      <c r="F216" s="171">
        <v>393</v>
      </c>
      <c r="G216" s="171">
        <v>2661</v>
      </c>
      <c r="H216" s="172"/>
      <c r="I216" s="171">
        <f t="shared" si="23"/>
        <v>377</v>
      </c>
      <c r="J216" s="171">
        <v>264</v>
      </c>
      <c r="K216" s="171">
        <v>47</v>
      </c>
      <c r="L216" s="171">
        <v>10</v>
      </c>
      <c r="M216" s="171">
        <v>13</v>
      </c>
      <c r="N216" s="171">
        <v>43</v>
      </c>
      <c r="O216" s="171" t="s">
        <v>62</v>
      </c>
      <c r="P216" s="234"/>
      <c r="Q216" s="234"/>
      <c r="R216" s="168"/>
      <c r="S216" s="168"/>
      <c r="T216" s="168"/>
      <c r="U216" s="168"/>
      <c r="V216" s="168"/>
      <c r="W216" s="168"/>
      <c r="X216" s="168"/>
      <c r="Y216" s="168"/>
      <c r="Z216" s="168"/>
      <c r="AA216" s="168"/>
      <c r="AB216" s="168"/>
      <c r="AC216" s="168"/>
      <c r="AD216" s="168"/>
      <c r="AE216" s="168"/>
      <c r="AF216" s="168"/>
      <c r="AG216" s="168"/>
      <c r="AH216" s="168"/>
      <c r="AJ216" s="184"/>
      <c r="AK216" s="184"/>
      <c r="AL216" s="184"/>
      <c r="AM216" s="184"/>
      <c r="AN216" s="184"/>
      <c r="AO216" s="184"/>
      <c r="AP216" s="184"/>
      <c r="AQ216" s="184"/>
      <c r="AR216" s="184"/>
      <c r="AS216" s="184"/>
      <c r="AT216" s="184"/>
      <c r="AU216" s="184"/>
      <c r="AV216" s="184"/>
      <c r="AW216" s="184"/>
    </row>
    <row r="217" spans="1:49" s="170" customFormat="1" ht="9" customHeight="1">
      <c r="A217" s="170" t="s">
        <v>29</v>
      </c>
      <c r="B217" s="171">
        <f t="shared" si="22"/>
        <v>11214</v>
      </c>
      <c r="C217" s="171">
        <v>5244</v>
      </c>
      <c r="D217" s="171">
        <v>896</v>
      </c>
      <c r="E217" s="171">
        <v>0</v>
      </c>
      <c r="F217" s="171">
        <v>653</v>
      </c>
      <c r="G217" s="171">
        <v>4421</v>
      </c>
      <c r="H217" s="172"/>
      <c r="I217" s="171">
        <f t="shared" si="23"/>
        <v>578</v>
      </c>
      <c r="J217" s="171">
        <v>438</v>
      </c>
      <c r="K217" s="171">
        <v>78</v>
      </c>
      <c r="L217" s="171">
        <v>2</v>
      </c>
      <c r="M217" s="171">
        <v>18</v>
      </c>
      <c r="N217" s="171">
        <v>42</v>
      </c>
      <c r="O217" s="171" t="s">
        <v>62</v>
      </c>
      <c r="P217" s="234"/>
      <c r="Q217" s="234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  <c r="AF217" s="168"/>
      <c r="AG217" s="168"/>
      <c r="AH217" s="168"/>
      <c r="AJ217" s="184"/>
      <c r="AK217" s="184"/>
      <c r="AL217" s="184"/>
      <c r="AM217" s="184"/>
      <c r="AN217" s="184"/>
      <c r="AO217" s="184"/>
      <c r="AP217" s="184"/>
      <c r="AQ217" s="184"/>
      <c r="AR217" s="184"/>
      <c r="AS217" s="184"/>
      <c r="AT217" s="184"/>
      <c r="AU217" s="184"/>
      <c r="AV217" s="184"/>
      <c r="AW217" s="184"/>
    </row>
    <row r="218" spans="1:49" s="170" customFormat="1" ht="9" customHeight="1">
      <c r="A218" s="170" t="s">
        <v>30</v>
      </c>
      <c r="B218" s="171">
        <f t="shared" si="22"/>
        <v>6635</v>
      </c>
      <c r="C218" s="171">
        <v>3103</v>
      </c>
      <c r="D218" s="171">
        <v>530</v>
      </c>
      <c r="E218" s="171">
        <v>0</v>
      </c>
      <c r="F218" s="171">
        <v>386</v>
      </c>
      <c r="G218" s="171">
        <v>2616</v>
      </c>
      <c r="H218" s="172"/>
      <c r="I218" s="171">
        <f t="shared" si="23"/>
        <v>361</v>
      </c>
      <c r="J218" s="171">
        <v>259</v>
      </c>
      <c r="K218" s="171">
        <v>45</v>
      </c>
      <c r="L218" s="171">
        <v>1</v>
      </c>
      <c r="M218" s="171">
        <v>11</v>
      </c>
      <c r="N218" s="171">
        <v>45</v>
      </c>
      <c r="O218" s="171" t="s">
        <v>62</v>
      </c>
      <c r="P218" s="234"/>
      <c r="Q218" s="234"/>
      <c r="R218" s="168"/>
      <c r="S218" s="168"/>
      <c r="T218" s="168"/>
      <c r="U218" s="168"/>
      <c r="V218" s="168"/>
      <c r="W218" s="168"/>
      <c r="X218" s="168"/>
      <c r="Y218" s="168"/>
      <c r="Z218" s="168"/>
      <c r="AA218" s="168"/>
      <c r="AB218" s="168"/>
      <c r="AC218" s="168"/>
      <c r="AD218" s="168"/>
      <c r="AE218" s="168"/>
      <c r="AF218" s="168"/>
      <c r="AG218" s="168"/>
      <c r="AH218" s="168"/>
      <c r="AJ218" s="184"/>
      <c r="AK218" s="184"/>
      <c r="AL218" s="184"/>
      <c r="AM218" s="184"/>
      <c r="AN218" s="184"/>
      <c r="AO218" s="184"/>
      <c r="AP218" s="184"/>
      <c r="AQ218" s="184"/>
      <c r="AR218" s="184"/>
      <c r="AS218" s="184"/>
      <c r="AT218" s="184"/>
      <c r="AU218" s="184"/>
      <c r="AV218" s="184"/>
      <c r="AW218" s="184"/>
    </row>
    <row r="219" spans="1:49" s="170" customFormat="1" ht="9" customHeight="1">
      <c r="A219" s="173" t="s">
        <v>31</v>
      </c>
      <c r="B219" s="174">
        <f t="shared" si="22"/>
        <v>3523</v>
      </c>
      <c r="C219" s="174">
        <v>1647</v>
      </c>
      <c r="D219" s="174">
        <v>282</v>
      </c>
      <c r="E219" s="174">
        <v>0</v>
      </c>
      <c r="F219" s="174">
        <v>205</v>
      </c>
      <c r="G219" s="174">
        <v>1389</v>
      </c>
      <c r="H219" s="175"/>
      <c r="I219" s="174">
        <f t="shared" si="23"/>
        <v>202</v>
      </c>
      <c r="J219" s="174">
        <v>138</v>
      </c>
      <c r="K219" s="174">
        <v>24</v>
      </c>
      <c r="L219" s="174">
        <v>4</v>
      </c>
      <c r="M219" s="174">
        <v>6</v>
      </c>
      <c r="N219" s="174">
        <v>30</v>
      </c>
      <c r="O219" s="174" t="s">
        <v>62</v>
      </c>
      <c r="P219" s="234"/>
      <c r="Q219" s="234"/>
      <c r="R219" s="168"/>
      <c r="S219" s="168"/>
      <c r="T219" s="168"/>
      <c r="U219" s="168"/>
      <c r="V219" s="168"/>
      <c r="W219" s="168"/>
      <c r="X219" s="168"/>
      <c r="Y219" s="168"/>
      <c r="Z219" s="168"/>
      <c r="AA219" s="168"/>
      <c r="AB219" s="168"/>
      <c r="AC219" s="168"/>
      <c r="AD219" s="168"/>
      <c r="AE219" s="168"/>
      <c r="AF219" s="168"/>
      <c r="AG219" s="168"/>
      <c r="AH219" s="168"/>
      <c r="AJ219" s="184"/>
      <c r="AK219" s="184"/>
      <c r="AL219" s="184"/>
      <c r="AM219" s="184"/>
      <c r="AN219" s="184"/>
      <c r="AO219" s="184"/>
      <c r="AP219" s="184"/>
      <c r="AQ219" s="184"/>
      <c r="AR219" s="184"/>
      <c r="AS219" s="184"/>
      <c r="AT219" s="184"/>
      <c r="AU219" s="184"/>
      <c r="AV219" s="184"/>
      <c r="AW219" s="184"/>
    </row>
    <row r="220" spans="1:49" s="170" customFormat="1" ht="9" customHeight="1">
      <c r="A220" s="170" t="s">
        <v>32</v>
      </c>
      <c r="B220" s="171">
        <f t="shared" si="22"/>
        <v>4953</v>
      </c>
      <c r="C220" s="171">
        <v>2270</v>
      </c>
      <c r="D220" s="171">
        <v>388</v>
      </c>
      <c r="E220" s="171">
        <v>100</v>
      </c>
      <c r="F220" s="171">
        <v>282</v>
      </c>
      <c r="G220" s="171">
        <v>1913</v>
      </c>
      <c r="H220" s="172"/>
      <c r="I220" s="171">
        <f t="shared" si="23"/>
        <v>307</v>
      </c>
      <c r="J220" s="171">
        <v>189</v>
      </c>
      <c r="K220" s="171">
        <v>34</v>
      </c>
      <c r="L220" s="171">
        <v>7</v>
      </c>
      <c r="M220" s="171">
        <v>8</v>
      </c>
      <c r="N220" s="171">
        <v>69</v>
      </c>
      <c r="O220" s="171" t="s">
        <v>62</v>
      </c>
      <c r="P220" s="234"/>
      <c r="Q220" s="234"/>
      <c r="R220" s="168"/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68"/>
      <c r="AF220" s="168"/>
      <c r="AG220" s="168"/>
      <c r="AH220" s="168"/>
      <c r="AJ220" s="184"/>
      <c r="AK220" s="184"/>
      <c r="AL220" s="184"/>
      <c r="AM220" s="184"/>
      <c r="AN220" s="184"/>
      <c r="AO220" s="184"/>
      <c r="AP220" s="184"/>
      <c r="AQ220" s="184"/>
      <c r="AR220" s="184"/>
      <c r="AS220" s="184"/>
      <c r="AT220" s="184"/>
      <c r="AU220" s="184"/>
      <c r="AV220" s="184"/>
      <c r="AW220" s="184"/>
    </row>
    <row r="221" spans="1:49" s="170" customFormat="1" ht="9" customHeight="1">
      <c r="A221" s="170" t="s">
        <v>33</v>
      </c>
      <c r="B221" s="171">
        <f t="shared" si="22"/>
        <v>8067</v>
      </c>
      <c r="C221" s="171">
        <v>3403</v>
      </c>
      <c r="D221" s="171">
        <v>581</v>
      </c>
      <c r="E221" s="171">
        <v>790</v>
      </c>
      <c r="F221" s="171">
        <v>424</v>
      </c>
      <c r="G221" s="171">
        <v>2869</v>
      </c>
      <c r="H221" s="172"/>
      <c r="I221" s="171">
        <f t="shared" si="23"/>
        <v>479</v>
      </c>
      <c r="J221" s="171">
        <v>284</v>
      </c>
      <c r="K221" s="171">
        <v>50</v>
      </c>
      <c r="L221" s="171">
        <v>17</v>
      </c>
      <c r="M221" s="171">
        <v>13</v>
      </c>
      <c r="N221" s="171">
        <v>115</v>
      </c>
      <c r="O221" s="171" t="s">
        <v>62</v>
      </c>
      <c r="P221" s="234"/>
      <c r="Q221" s="234"/>
      <c r="R221" s="168"/>
      <c r="S221" s="168"/>
      <c r="T221" s="168"/>
      <c r="U221" s="168"/>
      <c r="V221" s="168"/>
      <c r="W221" s="168"/>
      <c r="X221" s="168"/>
      <c r="Y221" s="168"/>
      <c r="Z221" s="168"/>
      <c r="AA221" s="168"/>
      <c r="AB221" s="168"/>
      <c r="AC221" s="168"/>
      <c r="AD221" s="168"/>
      <c r="AE221" s="168"/>
      <c r="AF221" s="168"/>
      <c r="AG221" s="168"/>
      <c r="AH221" s="168"/>
      <c r="AJ221" s="184"/>
      <c r="AK221" s="184"/>
      <c r="AL221" s="184"/>
      <c r="AM221" s="184"/>
      <c r="AN221" s="184"/>
      <c r="AO221" s="184"/>
      <c r="AP221" s="184"/>
      <c r="AQ221" s="184"/>
      <c r="AR221" s="184"/>
      <c r="AS221" s="184"/>
      <c r="AT221" s="184"/>
      <c r="AU221" s="184"/>
      <c r="AV221" s="184"/>
      <c r="AW221" s="184"/>
    </row>
    <row r="222" spans="1:49" s="170" customFormat="1" ht="9" customHeight="1">
      <c r="A222" s="170" t="s">
        <v>34</v>
      </c>
      <c r="B222" s="171">
        <f t="shared" si="22"/>
        <v>1585</v>
      </c>
      <c r="C222" s="171">
        <v>741</v>
      </c>
      <c r="D222" s="171">
        <v>127</v>
      </c>
      <c r="E222" s="171">
        <v>0</v>
      </c>
      <c r="F222" s="171">
        <v>92</v>
      </c>
      <c r="G222" s="171">
        <v>625</v>
      </c>
      <c r="H222" s="172"/>
      <c r="I222" s="171">
        <f t="shared" si="23"/>
        <v>115</v>
      </c>
      <c r="J222" s="171">
        <v>62</v>
      </c>
      <c r="K222" s="171">
        <v>11</v>
      </c>
      <c r="L222" s="171">
        <v>4</v>
      </c>
      <c r="M222" s="171">
        <v>3</v>
      </c>
      <c r="N222" s="171">
        <v>35</v>
      </c>
      <c r="O222" s="171" t="s">
        <v>62</v>
      </c>
      <c r="P222" s="234"/>
      <c r="Q222" s="234"/>
      <c r="R222" s="168"/>
      <c r="S222" s="168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  <c r="AF222" s="168"/>
      <c r="AG222" s="168"/>
      <c r="AH222" s="168"/>
      <c r="AJ222" s="184"/>
      <c r="AK222" s="184"/>
      <c r="AL222" s="184"/>
      <c r="AM222" s="184"/>
      <c r="AN222" s="184"/>
      <c r="AO222" s="184"/>
      <c r="AP222" s="184"/>
      <c r="AQ222" s="184"/>
      <c r="AR222" s="184"/>
      <c r="AS222" s="184"/>
      <c r="AT222" s="184"/>
      <c r="AU222" s="184"/>
      <c r="AV222" s="184"/>
      <c r="AW222" s="184"/>
    </row>
    <row r="223" spans="1:49" s="170" customFormat="1" ht="9" customHeight="1">
      <c r="A223" s="173" t="s">
        <v>35</v>
      </c>
      <c r="B223" s="174">
        <f t="shared" si="22"/>
        <v>5456</v>
      </c>
      <c r="C223" s="174">
        <v>2150</v>
      </c>
      <c r="D223" s="174">
        <v>367</v>
      </c>
      <c r="E223" s="174">
        <v>859</v>
      </c>
      <c r="F223" s="174">
        <v>268</v>
      </c>
      <c r="G223" s="174">
        <v>1812</v>
      </c>
      <c r="H223" s="175"/>
      <c r="I223" s="174">
        <f t="shared" si="23"/>
        <v>291</v>
      </c>
      <c r="J223" s="174">
        <v>179</v>
      </c>
      <c r="K223" s="174">
        <v>32</v>
      </c>
      <c r="L223" s="174">
        <v>6</v>
      </c>
      <c r="M223" s="174">
        <v>8</v>
      </c>
      <c r="N223" s="174">
        <v>66</v>
      </c>
      <c r="O223" s="174" t="s">
        <v>62</v>
      </c>
      <c r="P223" s="234"/>
      <c r="Q223" s="234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  <c r="AF223" s="168"/>
      <c r="AG223" s="168"/>
      <c r="AH223" s="168"/>
      <c r="AJ223" s="184"/>
      <c r="AK223" s="184"/>
      <c r="AL223" s="184"/>
      <c r="AM223" s="184"/>
      <c r="AN223" s="184"/>
      <c r="AO223" s="184"/>
      <c r="AP223" s="184"/>
      <c r="AQ223" s="184"/>
      <c r="AR223" s="184"/>
      <c r="AS223" s="184"/>
      <c r="AT223" s="184"/>
      <c r="AU223" s="184"/>
      <c r="AV223" s="184"/>
      <c r="AW223" s="184"/>
    </row>
    <row r="224" spans="1:49" s="170" customFormat="1" ht="9" customHeight="1">
      <c r="A224" s="170" t="s">
        <v>36</v>
      </c>
      <c r="B224" s="171">
        <f t="shared" si="22"/>
        <v>1054</v>
      </c>
      <c r="C224" s="171">
        <v>387</v>
      </c>
      <c r="D224" s="171">
        <v>66</v>
      </c>
      <c r="E224" s="171">
        <v>0</v>
      </c>
      <c r="F224" s="171">
        <v>48</v>
      </c>
      <c r="G224" s="171">
        <v>553</v>
      </c>
      <c r="H224" s="172"/>
      <c r="I224" s="171">
        <f t="shared" si="23"/>
        <v>53</v>
      </c>
      <c r="J224" s="171">
        <v>32</v>
      </c>
      <c r="K224" s="171">
        <v>6</v>
      </c>
      <c r="L224" s="171">
        <v>4</v>
      </c>
      <c r="M224" s="171">
        <v>2</v>
      </c>
      <c r="N224" s="171">
        <v>9</v>
      </c>
      <c r="O224" s="171" t="s">
        <v>62</v>
      </c>
      <c r="P224" s="234"/>
      <c r="Q224" s="234"/>
      <c r="R224" s="168"/>
      <c r="S224" s="168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  <c r="AF224" s="168"/>
      <c r="AG224" s="168"/>
      <c r="AH224" s="168"/>
      <c r="AJ224" s="184"/>
      <c r="AK224" s="184"/>
      <c r="AL224" s="184"/>
      <c r="AM224" s="184"/>
      <c r="AN224" s="184"/>
      <c r="AO224" s="184"/>
      <c r="AP224" s="184"/>
      <c r="AQ224" s="184"/>
      <c r="AR224" s="184"/>
      <c r="AS224" s="184"/>
      <c r="AT224" s="184"/>
      <c r="AU224" s="184"/>
      <c r="AV224" s="184"/>
      <c r="AW224" s="184"/>
    </row>
    <row r="225" spans="1:49" s="170" customFormat="1" ht="9" customHeight="1">
      <c r="A225" s="170" t="s">
        <v>37</v>
      </c>
      <c r="B225" s="171">
        <f t="shared" si="22"/>
        <v>9313</v>
      </c>
      <c r="C225" s="171">
        <v>4181</v>
      </c>
      <c r="D225" s="171">
        <v>714</v>
      </c>
      <c r="E225" s="171">
        <v>681</v>
      </c>
      <c r="F225" s="171">
        <v>520</v>
      </c>
      <c r="G225" s="171">
        <v>3217</v>
      </c>
      <c r="H225" s="172"/>
      <c r="I225" s="171">
        <f t="shared" si="23"/>
        <v>540</v>
      </c>
      <c r="J225" s="171">
        <v>349</v>
      </c>
      <c r="K225" s="171">
        <v>62</v>
      </c>
      <c r="L225" s="171">
        <v>16</v>
      </c>
      <c r="M225" s="171">
        <v>17</v>
      </c>
      <c r="N225" s="171">
        <v>96</v>
      </c>
      <c r="O225" s="171" t="s">
        <v>62</v>
      </c>
      <c r="P225" s="234"/>
      <c r="Q225" s="234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  <c r="AF225" s="168"/>
      <c r="AG225" s="168"/>
      <c r="AH225" s="168"/>
      <c r="AJ225" s="184"/>
      <c r="AK225" s="184"/>
      <c r="AL225" s="184"/>
      <c r="AM225" s="184"/>
      <c r="AN225" s="184"/>
      <c r="AO225" s="184"/>
      <c r="AP225" s="184"/>
      <c r="AQ225" s="184"/>
      <c r="AR225" s="184"/>
      <c r="AS225" s="184"/>
      <c r="AT225" s="184"/>
      <c r="AU225" s="184"/>
      <c r="AV225" s="184"/>
      <c r="AW225" s="184"/>
    </row>
    <row r="226" spans="1:49" s="170" customFormat="1" ht="9" customHeight="1">
      <c r="A226" s="170" t="s">
        <v>38</v>
      </c>
      <c r="B226" s="171">
        <f t="shared" si="22"/>
        <v>3791</v>
      </c>
      <c r="C226" s="171">
        <v>1629</v>
      </c>
      <c r="D226" s="171">
        <v>278</v>
      </c>
      <c r="E226" s="171">
        <v>168</v>
      </c>
      <c r="F226" s="171">
        <v>203</v>
      </c>
      <c r="G226" s="171">
        <v>1513</v>
      </c>
      <c r="H226" s="172"/>
      <c r="I226" s="171">
        <f t="shared" si="23"/>
        <v>233</v>
      </c>
      <c r="J226" s="171">
        <v>135</v>
      </c>
      <c r="K226" s="171">
        <v>24</v>
      </c>
      <c r="L226" s="171">
        <v>14</v>
      </c>
      <c r="M226" s="171">
        <v>8</v>
      </c>
      <c r="N226" s="171">
        <v>52</v>
      </c>
      <c r="O226" s="171" t="s">
        <v>62</v>
      </c>
      <c r="P226" s="234"/>
      <c r="Q226" s="234"/>
      <c r="R226" s="168"/>
      <c r="S226" s="168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  <c r="AF226" s="168"/>
      <c r="AG226" s="168"/>
      <c r="AH226" s="168"/>
      <c r="AJ226" s="184"/>
      <c r="AK226" s="184"/>
      <c r="AL226" s="184"/>
      <c r="AM226" s="184"/>
      <c r="AN226" s="184"/>
      <c r="AO226" s="184"/>
      <c r="AP226" s="184"/>
      <c r="AQ226" s="184"/>
      <c r="AR226" s="184"/>
      <c r="AS226" s="184"/>
      <c r="AT226" s="184"/>
      <c r="AU226" s="184"/>
      <c r="AV226" s="184"/>
      <c r="AW226" s="184"/>
    </row>
    <row r="227" spans="1:49" s="170" customFormat="1" ht="9" customHeight="1">
      <c r="A227" s="173" t="s">
        <v>39</v>
      </c>
      <c r="B227" s="174">
        <f t="shared" si="22"/>
        <v>4154</v>
      </c>
      <c r="C227" s="174">
        <v>1943</v>
      </c>
      <c r="D227" s="174">
        <v>332</v>
      </c>
      <c r="E227" s="174">
        <v>0</v>
      </c>
      <c r="F227" s="174">
        <v>242</v>
      </c>
      <c r="G227" s="174">
        <v>1637</v>
      </c>
      <c r="H227" s="175"/>
      <c r="I227" s="174">
        <f t="shared" si="23"/>
        <v>220</v>
      </c>
      <c r="J227" s="174">
        <v>162</v>
      </c>
      <c r="K227" s="174">
        <v>29</v>
      </c>
      <c r="L227" s="174">
        <v>4</v>
      </c>
      <c r="M227" s="174">
        <v>7</v>
      </c>
      <c r="N227" s="174">
        <v>18</v>
      </c>
      <c r="O227" s="174" t="s">
        <v>62</v>
      </c>
      <c r="P227" s="234"/>
      <c r="Q227" s="234"/>
      <c r="R227" s="168"/>
      <c r="S227" s="168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  <c r="AF227" s="168"/>
      <c r="AG227" s="168"/>
      <c r="AH227" s="168"/>
      <c r="AJ227" s="184"/>
      <c r="AK227" s="184"/>
      <c r="AL227" s="184"/>
      <c r="AM227" s="184"/>
      <c r="AN227" s="184"/>
      <c r="AO227" s="184"/>
      <c r="AP227" s="184"/>
      <c r="AQ227" s="184"/>
      <c r="AR227" s="184"/>
      <c r="AS227" s="184"/>
      <c r="AT227" s="184"/>
      <c r="AU227" s="184"/>
      <c r="AV227" s="184"/>
      <c r="AW227" s="184"/>
    </row>
    <row r="228" spans="1:49" s="170" customFormat="1" ht="9" customHeight="1">
      <c r="A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  <c r="AF228" s="168"/>
      <c r="AG228" s="168"/>
      <c r="AH228" s="168"/>
      <c r="AI228" s="236"/>
    </row>
    <row r="229" spans="1:49" s="170" customFormat="1" ht="9" customHeight="1">
      <c r="A229" s="166">
        <v>2001</v>
      </c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  <c r="AF229" s="168"/>
      <c r="AG229" s="168"/>
      <c r="AH229" s="168"/>
    </row>
    <row r="230" spans="1:49" s="170" customFormat="1" ht="9" customHeight="1">
      <c r="A230" s="181" t="s">
        <v>7</v>
      </c>
      <c r="B230" s="169">
        <f t="shared" ref="B230:G230" si="24">SUM(B232:B263)</f>
        <v>651437</v>
      </c>
      <c r="C230" s="169">
        <f t="shared" si="24"/>
        <v>329713</v>
      </c>
      <c r="D230" s="169">
        <f t="shared" si="24"/>
        <v>59272</v>
      </c>
      <c r="E230" s="169">
        <f t="shared" si="24"/>
        <v>211968</v>
      </c>
      <c r="F230" s="169">
        <f t="shared" si="24"/>
        <v>43723</v>
      </c>
      <c r="G230" s="169">
        <f t="shared" si="24"/>
        <v>6761</v>
      </c>
      <c r="H230" s="169"/>
      <c r="I230" s="169">
        <f t="shared" ref="I230:N230" si="25">SUM(I232:I263)</f>
        <v>34757</v>
      </c>
      <c r="J230" s="169">
        <f t="shared" si="25"/>
        <v>25033</v>
      </c>
      <c r="K230" s="169">
        <f t="shared" si="25"/>
        <v>5428</v>
      </c>
      <c r="L230" s="169">
        <f t="shared" si="25"/>
        <v>954</v>
      </c>
      <c r="M230" s="169">
        <f t="shared" si="25"/>
        <v>594</v>
      </c>
      <c r="N230" s="169">
        <f t="shared" si="25"/>
        <v>2748</v>
      </c>
      <c r="O230" s="169" t="s">
        <v>62</v>
      </c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</row>
    <row r="231" spans="1:49" s="170" customFormat="1" ht="3.95" customHeight="1">
      <c r="A231" s="181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</row>
    <row r="232" spans="1:49" s="170" customFormat="1" ht="8.65" customHeight="1">
      <c r="A232" s="170" t="s">
        <v>8</v>
      </c>
      <c r="B232" s="171">
        <f t="shared" ref="B232:B263" si="26">SUM(C232:G232)</f>
        <v>1365</v>
      </c>
      <c r="C232" s="171">
        <v>1189</v>
      </c>
      <c r="D232" s="171">
        <v>25</v>
      </c>
      <c r="E232" s="171">
        <v>27</v>
      </c>
      <c r="F232" s="171">
        <v>26</v>
      </c>
      <c r="G232" s="171">
        <v>98</v>
      </c>
      <c r="H232" s="171"/>
      <c r="I232" s="171">
        <f t="shared" ref="I232:I263" si="27">SUM(J232:O232)</f>
        <v>194</v>
      </c>
      <c r="J232" s="171">
        <v>108</v>
      </c>
      <c r="K232" s="171">
        <v>23</v>
      </c>
      <c r="L232" s="171">
        <v>2</v>
      </c>
      <c r="M232" s="171">
        <v>8</v>
      </c>
      <c r="N232" s="171">
        <v>53</v>
      </c>
      <c r="O232" s="171" t="s">
        <v>62</v>
      </c>
      <c r="P232" s="234"/>
      <c r="Q232" s="234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237"/>
      <c r="AK232" s="237"/>
      <c r="AL232" s="237"/>
      <c r="AM232" s="237"/>
      <c r="AN232" s="237"/>
      <c r="AO232" s="237"/>
      <c r="AP232" s="184"/>
      <c r="AQ232" s="237"/>
      <c r="AR232" s="237"/>
      <c r="AS232" s="237"/>
      <c r="AT232" s="237"/>
      <c r="AU232" s="237"/>
      <c r="AV232" s="237"/>
      <c r="AW232" s="184"/>
    </row>
    <row r="233" spans="1:49" s="170" customFormat="1" ht="8.65" customHeight="1">
      <c r="A233" s="170" t="s">
        <v>9</v>
      </c>
      <c r="B233" s="171">
        <f t="shared" si="26"/>
        <v>6740</v>
      </c>
      <c r="C233" s="171">
        <v>2828</v>
      </c>
      <c r="D233" s="171">
        <v>185</v>
      </c>
      <c r="E233" s="171">
        <v>3076</v>
      </c>
      <c r="F233" s="171">
        <v>496</v>
      </c>
      <c r="G233" s="171">
        <v>155</v>
      </c>
      <c r="H233" s="172"/>
      <c r="I233" s="171">
        <f t="shared" si="27"/>
        <v>474</v>
      </c>
      <c r="J233" s="171">
        <v>269</v>
      </c>
      <c r="K233" s="171">
        <v>58</v>
      </c>
      <c r="L233" s="171">
        <v>48</v>
      </c>
      <c r="M233" s="171">
        <v>13</v>
      </c>
      <c r="N233" s="171">
        <v>86</v>
      </c>
      <c r="O233" s="171" t="s">
        <v>62</v>
      </c>
      <c r="P233" s="234"/>
      <c r="Q233" s="234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68"/>
      <c r="AG233" s="168"/>
      <c r="AH233" s="168"/>
      <c r="AJ233" s="184"/>
      <c r="AK233" s="184"/>
      <c r="AL233" s="184"/>
      <c r="AM233" s="184"/>
      <c r="AN233" s="184"/>
      <c r="AO233" s="184"/>
      <c r="AP233" s="184"/>
      <c r="AQ233" s="184"/>
      <c r="AR233" s="184"/>
      <c r="AS233" s="184"/>
      <c r="AT233" s="184"/>
      <c r="AU233" s="184"/>
      <c r="AV233" s="184"/>
      <c r="AW233" s="184"/>
    </row>
    <row r="234" spans="1:49" s="170" customFormat="1" ht="8.65" customHeight="1">
      <c r="A234" s="170" t="s">
        <v>10</v>
      </c>
      <c r="B234" s="171">
        <f t="shared" si="26"/>
        <v>835</v>
      </c>
      <c r="C234" s="171">
        <v>635</v>
      </c>
      <c r="D234" s="171">
        <v>12</v>
      </c>
      <c r="E234" s="171">
        <v>56</v>
      </c>
      <c r="F234" s="171">
        <v>118</v>
      </c>
      <c r="G234" s="171">
        <v>14</v>
      </c>
      <c r="H234" s="172"/>
      <c r="I234" s="171">
        <f t="shared" si="27"/>
        <v>120</v>
      </c>
      <c r="J234" s="171">
        <v>64</v>
      </c>
      <c r="K234" s="171">
        <v>14</v>
      </c>
      <c r="L234" s="171">
        <v>6</v>
      </c>
      <c r="M234" s="171">
        <v>2</v>
      </c>
      <c r="N234" s="171">
        <v>34</v>
      </c>
      <c r="O234" s="171" t="s">
        <v>62</v>
      </c>
      <c r="P234" s="234"/>
      <c r="Q234" s="234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J234" s="184"/>
      <c r="AK234" s="184"/>
      <c r="AL234" s="184"/>
      <c r="AM234" s="184"/>
      <c r="AN234" s="184"/>
      <c r="AO234" s="184"/>
      <c r="AP234" s="184"/>
      <c r="AQ234" s="235"/>
      <c r="AR234" s="184"/>
      <c r="AS234" s="184"/>
      <c r="AT234" s="184"/>
      <c r="AU234" s="184"/>
      <c r="AV234" s="184"/>
      <c r="AW234" s="184"/>
    </row>
    <row r="235" spans="1:49" s="170" customFormat="1" ht="8.65" customHeight="1">
      <c r="A235" s="173" t="s">
        <v>11</v>
      </c>
      <c r="B235" s="174">
        <f t="shared" si="26"/>
        <v>667</v>
      </c>
      <c r="C235" s="174">
        <v>380</v>
      </c>
      <c r="D235" s="174">
        <v>53</v>
      </c>
      <c r="E235" s="174">
        <v>0</v>
      </c>
      <c r="F235" s="174">
        <v>191</v>
      </c>
      <c r="G235" s="174">
        <v>43</v>
      </c>
      <c r="H235" s="175"/>
      <c r="I235" s="174">
        <f t="shared" si="27"/>
        <v>112</v>
      </c>
      <c r="J235" s="174">
        <v>68</v>
      </c>
      <c r="K235" s="174">
        <v>15</v>
      </c>
      <c r="L235" s="174">
        <v>4</v>
      </c>
      <c r="M235" s="174">
        <v>3</v>
      </c>
      <c r="N235" s="174">
        <v>22</v>
      </c>
      <c r="O235" s="174" t="s">
        <v>62</v>
      </c>
      <c r="P235" s="234"/>
      <c r="Q235" s="234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84"/>
      <c r="AK235" s="184"/>
      <c r="AL235" s="184"/>
      <c r="AM235" s="184"/>
      <c r="AN235" s="184"/>
      <c r="AO235" s="184"/>
      <c r="AP235" s="184"/>
      <c r="AQ235" s="184"/>
      <c r="AR235" s="184"/>
      <c r="AS235" s="184"/>
      <c r="AT235" s="184"/>
      <c r="AU235" s="184"/>
      <c r="AV235" s="184"/>
      <c r="AW235" s="184"/>
    </row>
    <row r="236" spans="1:49" s="170" customFormat="1" ht="8.65" customHeight="1">
      <c r="A236" s="170" t="s">
        <v>12</v>
      </c>
      <c r="B236" s="171">
        <f t="shared" si="26"/>
        <v>1714</v>
      </c>
      <c r="C236" s="171">
        <v>1289</v>
      </c>
      <c r="D236" s="171">
        <v>44</v>
      </c>
      <c r="E236" s="171">
        <v>79</v>
      </c>
      <c r="F236" s="171">
        <v>229</v>
      </c>
      <c r="G236" s="171">
        <v>73</v>
      </c>
      <c r="H236" s="172"/>
      <c r="I236" s="171">
        <f t="shared" si="27"/>
        <v>325</v>
      </c>
      <c r="J236" s="171">
        <v>229</v>
      </c>
      <c r="K236" s="171">
        <v>50</v>
      </c>
      <c r="L236" s="171">
        <v>6</v>
      </c>
      <c r="M236" s="171">
        <v>9</v>
      </c>
      <c r="N236" s="171">
        <v>31</v>
      </c>
      <c r="O236" s="171" t="s">
        <v>62</v>
      </c>
      <c r="P236" s="234"/>
      <c r="Q236" s="234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236"/>
      <c r="AJ236" s="184"/>
      <c r="AK236" s="184"/>
      <c r="AL236" s="184"/>
      <c r="AM236" s="184"/>
      <c r="AN236" s="184"/>
      <c r="AO236" s="184"/>
      <c r="AP236" s="184"/>
      <c r="AQ236" s="184"/>
      <c r="AR236" s="184"/>
      <c r="AS236" s="184"/>
      <c r="AT236" s="184"/>
      <c r="AU236" s="184"/>
      <c r="AV236" s="184"/>
      <c r="AW236" s="184"/>
    </row>
    <row r="237" spans="1:49" s="170" customFormat="1" ht="8.65" customHeight="1">
      <c r="A237" s="170" t="s">
        <v>13</v>
      </c>
      <c r="B237" s="171">
        <f t="shared" si="26"/>
        <v>861</v>
      </c>
      <c r="C237" s="171">
        <v>554</v>
      </c>
      <c r="D237" s="171">
        <v>15</v>
      </c>
      <c r="E237" s="171">
        <v>216</v>
      </c>
      <c r="F237" s="171">
        <v>21</v>
      </c>
      <c r="G237" s="171">
        <v>55</v>
      </c>
      <c r="H237" s="172"/>
      <c r="I237" s="171">
        <f t="shared" si="27"/>
        <v>121</v>
      </c>
      <c r="J237" s="171">
        <v>71</v>
      </c>
      <c r="K237" s="171">
        <v>16</v>
      </c>
      <c r="L237" s="171">
        <v>2</v>
      </c>
      <c r="M237" s="171">
        <v>4</v>
      </c>
      <c r="N237" s="171">
        <v>28</v>
      </c>
      <c r="O237" s="171" t="s">
        <v>62</v>
      </c>
      <c r="P237" s="234"/>
      <c r="Q237" s="234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  <c r="AF237" s="168"/>
      <c r="AG237" s="168"/>
      <c r="AH237" s="168"/>
      <c r="AJ237" s="184"/>
      <c r="AK237" s="184"/>
      <c r="AL237" s="184"/>
      <c r="AM237" s="184"/>
      <c r="AN237" s="184"/>
      <c r="AO237" s="184"/>
      <c r="AP237" s="184"/>
      <c r="AQ237" s="184"/>
      <c r="AR237" s="184"/>
      <c r="AS237" s="184"/>
      <c r="AT237" s="184"/>
      <c r="AU237" s="184"/>
      <c r="AV237" s="184"/>
      <c r="AW237" s="184"/>
    </row>
    <row r="238" spans="1:49" s="170" customFormat="1" ht="8.65" customHeight="1">
      <c r="A238" s="170" t="s">
        <v>14</v>
      </c>
      <c r="B238" s="171">
        <f t="shared" si="26"/>
        <v>2822</v>
      </c>
      <c r="C238" s="171">
        <v>2453</v>
      </c>
      <c r="D238" s="171">
        <v>40</v>
      </c>
      <c r="E238" s="171">
        <v>22</v>
      </c>
      <c r="F238" s="171">
        <v>229</v>
      </c>
      <c r="G238" s="171">
        <v>78</v>
      </c>
      <c r="H238" s="172"/>
      <c r="I238" s="171">
        <f t="shared" si="27"/>
        <v>393</v>
      </c>
      <c r="J238" s="171">
        <v>261</v>
      </c>
      <c r="K238" s="171">
        <v>57</v>
      </c>
      <c r="L238" s="171">
        <v>13</v>
      </c>
      <c r="M238" s="171">
        <v>7</v>
      </c>
      <c r="N238" s="171">
        <v>55</v>
      </c>
      <c r="O238" s="171" t="s">
        <v>62</v>
      </c>
      <c r="P238" s="234"/>
      <c r="Q238" s="234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  <c r="AD238" s="168"/>
      <c r="AE238" s="168"/>
      <c r="AF238" s="168"/>
      <c r="AG238" s="168"/>
      <c r="AH238" s="168"/>
      <c r="AJ238" s="184"/>
      <c r="AK238" s="184"/>
      <c r="AL238" s="184"/>
      <c r="AM238" s="184"/>
      <c r="AN238" s="184"/>
      <c r="AO238" s="184"/>
      <c r="AP238" s="184"/>
      <c r="AQ238" s="184"/>
      <c r="AR238" s="184"/>
      <c r="AS238" s="184"/>
      <c r="AT238" s="184"/>
      <c r="AU238" s="184"/>
      <c r="AV238" s="184"/>
      <c r="AW238" s="184"/>
    </row>
    <row r="239" spans="1:49" s="170" customFormat="1" ht="8.65" customHeight="1">
      <c r="A239" s="173" t="s">
        <v>15</v>
      </c>
      <c r="B239" s="174">
        <f t="shared" si="26"/>
        <v>2079</v>
      </c>
      <c r="C239" s="174">
        <v>1782</v>
      </c>
      <c r="D239" s="174">
        <v>57</v>
      </c>
      <c r="E239" s="174">
        <v>51</v>
      </c>
      <c r="F239" s="174">
        <v>122</v>
      </c>
      <c r="G239" s="174">
        <v>67</v>
      </c>
      <c r="H239" s="175"/>
      <c r="I239" s="174">
        <f t="shared" si="27"/>
        <v>256</v>
      </c>
      <c r="J239" s="174">
        <v>145</v>
      </c>
      <c r="K239" s="174">
        <v>32</v>
      </c>
      <c r="L239" s="174">
        <v>7</v>
      </c>
      <c r="M239" s="174">
        <v>8</v>
      </c>
      <c r="N239" s="174">
        <v>64</v>
      </c>
      <c r="O239" s="174" t="s">
        <v>62</v>
      </c>
      <c r="P239" s="234"/>
      <c r="Q239" s="234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  <c r="AD239" s="168"/>
      <c r="AE239" s="168"/>
      <c r="AF239" s="168"/>
      <c r="AG239" s="168"/>
      <c r="AH239" s="168"/>
      <c r="AJ239" s="184"/>
      <c r="AK239" s="184"/>
      <c r="AL239" s="184"/>
      <c r="AM239" s="184"/>
      <c r="AN239" s="184"/>
      <c r="AO239" s="184"/>
      <c r="AP239" s="184"/>
      <c r="AQ239" s="184"/>
      <c r="AR239" s="184"/>
      <c r="AS239" s="184"/>
      <c r="AT239" s="184"/>
      <c r="AU239" s="184"/>
      <c r="AV239" s="184"/>
      <c r="AW239" s="184"/>
    </row>
    <row r="240" spans="1:49" s="170" customFormat="1" ht="8.65" customHeight="1">
      <c r="A240" s="176" t="s">
        <v>16</v>
      </c>
      <c r="B240" s="171">
        <f t="shared" si="26"/>
        <v>463194</v>
      </c>
      <c r="C240" s="171">
        <v>234491</v>
      </c>
      <c r="D240" s="171">
        <v>36548</v>
      </c>
      <c r="E240" s="171">
        <v>160055</v>
      </c>
      <c r="F240" s="171">
        <v>29400</v>
      </c>
      <c r="G240" s="171">
        <v>2700</v>
      </c>
      <c r="H240" s="172"/>
      <c r="I240" s="171">
        <f t="shared" si="27"/>
        <v>18361</v>
      </c>
      <c r="J240" s="171">
        <v>13729</v>
      </c>
      <c r="K240" s="171">
        <v>2976</v>
      </c>
      <c r="L240" s="171">
        <v>214</v>
      </c>
      <c r="M240" s="171">
        <v>251</v>
      </c>
      <c r="N240" s="171">
        <v>1191</v>
      </c>
      <c r="O240" s="171" t="s">
        <v>62</v>
      </c>
      <c r="P240" s="234"/>
      <c r="Q240" s="234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  <c r="AD240" s="168"/>
      <c r="AE240" s="168"/>
      <c r="AF240" s="168"/>
      <c r="AG240" s="168"/>
      <c r="AH240" s="168"/>
      <c r="AJ240" s="184"/>
      <c r="AK240" s="184"/>
      <c r="AL240" s="184"/>
      <c r="AM240" s="184"/>
      <c r="AN240" s="184"/>
      <c r="AO240" s="184"/>
      <c r="AP240" s="184"/>
      <c r="AQ240" s="184"/>
      <c r="AR240" s="184"/>
      <c r="AS240" s="184"/>
      <c r="AT240" s="184"/>
      <c r="AU240" s="184"/>
      <c r="AV240" s="184"/>
      <c r="AW240" s="184"/>
    </row>
    <row r="241" spans="1:49" s="170" customFormat="1" ht="8.65" customHeight="1">
      <c r="A241" s="170" t="s">
        <v>17</v>
      </c>
      <c r="B241" s="171">
        <f t="shared" si="26"/>
        <v>1713</v>
      </c>
      <c r="C241" s="171">
        <v>1112</v>
      </c>
      <c r="D241" s="171">
        <v>21</v>
      </c>
      <c r="E241" s="171">
        <v>120</v>
      </c>
      <c r="F241" s="171">
        <v>355</v>
      </c>
      <c r="G241" s="171">
        <v>105</v>
      </c>
      <c r="H241" s="172"/>
      <c r="I241" s="171">
        <f t="shared" si="27"/>
        <v>159</v>
      </c>
      <c r="J241" s="171">
        <v>95</v>
      </c>
      <c r="K241" s="171">
        <v>20</v>
      </c>
      <c r="L241" s="171">
        <v>7</v>
      </c>
      <c r="M241" s="171">
        <v>12</v>
      </c>
      <c r="N241" s="171">
        <v>25</v>
      </c>
      <c r="O241" s="171" t="s">
        <v>62</v>
      </c>
      <c r="P241" s="234"/>
      <c r="Q241" s="234"/>
      <c r="R241" s="168"/>
      <c r="S241" s="168"/>
      <c r="T241" s="168"/>
      <c r="U241" s="168"/>
      <c r="V241" s="168"/>
      <c r="W241" s="168"/>
      <c r="X241" s="168"/>
      <c r="Y241" s="168"/>
      <c r="Z241" s="168"/>
      <c r="AA241" s="168"/>
      <c r="AB241" s="168"/>
      <c r="AC241" s="168"/>
      <c r="AD241" s="168"/>
      <c r="AE241" s="168"/>
      <c r="AF241" s="168"/>
      <c r="AG241" s="168"/>
      <c r="AH241" s="168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184"/>
      <c r="AT241" s="184"/>
      <c r="AU241" s="184"/>
      <c r="AV241" s="184"/>
      <c r="AW241" s="184"/>
    </row>
    <row r="242" spans="1:49" s="170" customFormat="1" ht="8.65" customHeight="1">
      <c r="A242" s="170" t="s">
        <v>18</v>
      </c>
      <c r="B242" s="171">
        <f t="shared" si="26"/>
        <v>5348</v>
      </c>
      <c r="C242" s="171">
        <v>4339</v>
      </c>
      <c r="D242" s="171">
        <v>129</v>
      </c>
      <c r="E242" s="171">
        <v>457</v>
      </c>
      <c r="F242" s="171">
        <v>313</v>
      </c>
      <c r="G242" s="171">
        <v>110</v>
      </c>
      <c r="H242" s="172"/>
      <c r="I242" s="171">
        <f t="shared" si="27"/>
        <v>465</v>
      </c>
      <c r="J242" s="171">
        <v>318</v>
      </c>
      <c r="K242" s="171">
        <v>69</v>
      </c>
      <c r="L242" s="171">
        <v>16</v>
      </c>
      <c r="M242" s="171">
        <v>17</v>
      </c>
      <c r="N242" s="171">
        <v>45</v>
      </c>
      <c r="O242" s="171" t="s">
        <v>62</v>
      </c>
      <c r="P242" s="234"/>
      <c r="Q242" s="234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68"/>
      <c r="AF242" s="168"/>
      <c r="AG242" s="168"/>
      <c r="AH242" s="168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184"/>
      <c r="AT242" s="184"/>
      <c r="AU242" s="184"/>
      <c r="AV242" s="184"/>
      <c r="AW242" s="184"/>
    </row>
    <row r="243" spans="1:49" s="170" customFormat="1" ht="8.65" customHeight="1">
      <c r="A243" s="173" t="s">
        <v>19</v>
      </c>
      <c r="B243" s="174">
        <f t="shared" si="26"/>
        <v>2478</v>
      </c>
      <c r="C243" s="174">
        <v>2134</v>
      </c>
      <c r="D243" s="174">
        <v>106</v>
      </c>
      <c r="E243" s="174">
        <v>11</v>
      </c>
      <c r="F243" s="174">
        <v>21</v>
      </c>
      <c r="G243" s="174">
        <v>206</v>
      </c>
      <c r="H243" s="175"/>
      <c r="I243" s="174">
        <f t="shared" si="27"/>
        <v>199</v>
      </c>
      <c r="J243" s="174">
        <v>128</v>
      </c>
      <c r="K243" s="174">
        <v>28</v>
      </c>
      <c r="L243" s="174">
        <v>7</v>
      </c>
      <c r="M243" s="174">
        <v>13</v>
      </c>
      <c r="N243" s="174">
        <v>23</v>
      </c>
      <c r="O243" s="174" t="s">
        <v>62</v>
      </c>
      <c r="P243" s="234"/>
      <c r="Q243" s="234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68"/>
      <c r="AF243" s="168"/>
      <c r="AG243" s="168"/>
      <c r="AH243" s="168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184"/>
      <c r="AT243" s="184"/>
      <c r="AU243" s="184"/>
      <c r="AV243" s="184"/>
      <c r="AW243" s="184"/>
    </row>
    <row r="244" spans="1:49" s="170" customFormat="1" ht="8.65" customHeight="1">
      <c r="A244" s="170" t="s">
        <v>20</v>
      </c>
      <c r="B244" s="171">
        <f t="shared" si="26"/>
        <v>1429</v>
      </c>
      <c r="C244" s="171">
        <v>1278</v>
      </c>
      <c r="D244" s="171">
        <v>27</v>
      </c>
      <c r="E244" s="171">
        <v>6</v>
      </c>
      <c r="F244" s="171">
        <v>68</v>
      </c>
      <c r="G244" s="171">
        <v>50</v>
      </c>
      <c r="H244" s="172"/>
      <c r="I244" s="171">
        <f t="shared" si="27"/>
        <v>158</v>
      </c>
      <c r="J244" s="171">
        <v>113</v>
      </c>
      <c r="K244" s="171">
        <v>25</v>
      </c>
      <c r="L244" s="171">
        <v>3</v>
      </c>
      <c r="M244" s="171">
        <v>3</v>
      </c>
      <c r="N244" s="171">
        <v>14</v>
      </c>
      <c r="O244" s="171" t="s">
        <v>62</v>
      </c>
      <c r="P244" s="234"/>
      <c r="Q244" s="234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  <c r="AC244" s="168"/>
      <c r="AD244" s="168"/>
      <c r="AE244" s="168"/>
      <c r="AF244" s="168"/>
      <c r="AG244" s="168"/>
      <c r="AH244" s="168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184"/>
      <c r="AT244" s="184"/>
      <c r="AU244" s="184"/>
      <c r="AV244" s="184"/>
      <c r="AW244" s="184"/>
    </row>
    <row r="245" spans="1:49" s="170" customFormat="1" ht="8.65" customHeight="1">
      <c r="A245" s="170" t="s">
        <v>21</v>
      </c>
      <c r="B245" s="171">
        <f t="shared" si="26"/>
        <v>13097</v>
      </c>
      <c r="C245" s="171">
        <v>8468</v>
      </c>
      <c r="D245" s="171">
        <v>686</v>
      </c>
      <c r="E245" s="171">
        <v>1704</v>
      </c>
      <c r="F245" s="171">
        <v>1814</v>
      </c>
      <c r="G245" s="171">
        <v>425</v>
      </c>
      <c r="H245" s="172"/>
      <c r="I245" s="171">
        <f t="shared" si="27"/>
        <v>1084</v>
      </c>
      <c r="J245" s="171">
        <v>712</v>
      </c>
      <c r="K245" s="171">
        <v>154</v>
      </c>
      <c r="L245" s="171">
        <v>30</v>
      </c>
      <c r="M245" s="171">
        <v>29</v>
      </c>
      <c r="N245" s="171">
        <v>159</v>
      </c>
      <c r="O245" s="171" t="s">
        <v>62</v>
      </c>
      <c r="P245" s="234"/>
      <c r="Q245" s="234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68"/>
      <c r="AF245" s="168"/>
      <c r="AG245" s="168"/>
      <c r="AH245" s="168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84"/>
      <c r="AT245" s="184"/>
      <c r="AU245" s="184"/>
      <c r="AV245" s="184"/>
      <c r="AW245" s="184"/>
    </row>
    <row r="246" spans="1:49" s="170" customFormat="1" ht="8.65" customHeight="1">
      <c r="A246" s="170" t="s">
        <v>22</v>
      </c>
      <c r="B246" s="171">
        <f t="shared" si="26"/>
        <v>61764</v>
      </c>
      <c r="C246" s="171">
        <v>23096</v>
      </c>
      <c r="D246" s="171">
        <v>3802</v>
      </c>
      <c r="E246" s="171">
        <v>30343</v>
      </c>
      <c r="F246" s="171">
        <v>4421</v>
      </c>
      <c r="G246" s="171">
        <v>102</v>
      </c>
      <c r="H246" s="172"/>
      <c r="I246" s="171">
        <f t="shared" si="27"/>
        <v>5191</v>
      </c>
      <c r="J246" s="171">
        <v>3742</v>
      </c>
      <c r="K246" s="171">
        <v>812</v>
      </c>
      <c r="L246" s="171">
        <v>417</v>
      </c>
      <c r="M246" s="171">
        <v>13</v>
      </c>
      <c r="N246" s="171">
        <v>207</v>
      </c>
      <c r="O246" s="171" t="s">
        <v>62</v>
      </c>
      <c r="P246" s="234"/>
      <c r="Q246" s="234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  <c r="AD246" s="168"/>
      <c r="AE246" s="168"/>
      <c r="AF246" s="168"/>
      <c r="AG246" s="168"/>
      <c r="AH246" s="168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84"/>
      <c r="AT246" s="184"/>
      <c r="AU246" s="184"/>
      <c r="AV246" s="184"/>
      <c r="AW246" s="184"/>
    </row>
    <row r="247" spans="1:49" s="170" customFormat="1" ht="8.65" customHeight="1">
      <c r="A247" s="173" t="s">
        <v>23</v>
      </c>
      <c r="B247" s="174">
        <f t="shared" si="26"/>
        <v>3160</v>
      </c>
      <c r="C247" s="174">
        <v>2830</v>
      </c>
      <c r="D247" s="174">
        <v>106</v>
      </c>
      <c r="E247" s="174">
        <v>5</v>
      </c>
      <c r="F247" s="174">
        <v>64</v>
      </c>
      <c r="G247" s="174">
        <v>155</v>
      </c>
      <c r="H247" s="175"/>
      <c r="I247" s="174">
        <f t="shared" si="27"/>
        <v>324</v>
      </c>
      <c r="J247" s="174">
        <v>214</v>
      </c>
      <c r="K247" s="174">
        <v>46</v>
      </c>
      <c r="L247" s="174">
        <v>13</v>
      </c>
      <c r="M247" s="174">
        <v>13</v>
      </c>
      <c r="N247" s="174">
        <v>38</v>
      </c>
      <c r="O247" s="174" t="s">
        <v>62</v>
      </c>
      <c r="P247" s="234"/>
      <c r="Q247" s="234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84"/>
      <c r="AT247" s="184"/>
      <c r="AU247" s="184"/>
      <c r="AV247" s="184"/>
      <c r="AW247" s="184"/>
    </row>
    <row r="248" spans="1:49" s="170" customFormat="1" ht="8.65" customHeight="1">
      <c r="A248" s="170" t="s">
        <v>24</v>
      </c>
      <c r="B248" s="171">
        <f t="shared" si="26"/>
        <v>2165</v>
      </c>
      <c r="C248" s="171">
        <v>1364</v>
      </c>
      <c r="D248" s="171">
        <v>72</v>
      </c>
      <c r="E248" s="171">
        <v>308</v>
      </c>
      <c r="F248" s="171">
        <v>372</v>
      </c>
      <c r="G248" s="171">
        <v>49</v>
      </c>
      <c r="H248" s="172"/>
      <c r="I248" s="171">
        <f t="shared" si="27"/>
        <v>140</v>
      </c>
      <c r="J248" s="171">
        <v>92</v>
      </c>
      <c r="K248" s="171">
        <v>20</v>
      </c>
      <c r="L248" s="171">
        <v>3</v>
      </c>
      <c r="M248" s="171">
        <v>7</v>
      </c>
      <c r="N248" s="171">
        <v>18</v>
      </c>
      <c r="O248" s="171" t="s">
        <v>62</v>
      </c>
      <c r="P248" s="234"/>
      <c r="Q248" s="234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84"/>
      <c r="AT248" s="184"/>
      <c r="AU248" s="184"/>
      <c r="AV248" s="184"/>
      <c r="AW248" s="184"/>
    </row>
    <row r="249" spans="1:49" s="170" customFormat="1" ht="8.65" customHeight="1">
      <c r="A249" s="170" t="s">
        <v>25</v>
      </c>
      <c r="B249" s="171">
        <f t="shared" si="26"/>
        <v>784</v>
      </c>
      <c r="C249" s="171">
        <v>691</v>
      </c>
      <c r="D249" s="171">
        <v>11</v>
      </c>
      <c r="E249" s="171">
        <v>0</v>
      </c>
      <c r="F249" s="171">
        <v>40</v>
      </c>
      <c r="G249" s="171">
        <v>42</v>
      </c>
      <c r="H249" s="172"/>
      <c r="I249" s="171">
        <f t="shared" si="27"/>
        <v>102</v>
      </c>
      <c r="J249" s="171">
        <v>56</v>
      </c>
      <c r="K249" s="171">
        <v>12</v>
      </c>
      <c r="L249" s="171">
        <v>7</v>
      </c>
      <c r="M249" s="171">
        <v>4</v>
      </c>
      <c r="N249" s="171">
        <v>23</v>
      </c>
      <c r="O249" s="171" t="s">
        <v>62</v>
      </c>
      <c r="P249" s="234"/>
      <c r="Q249" s="234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  <c r="AF249" s="168"/>
      <c r="AG249" s="168"/>
      <c r="AH249" s="168"/>
      <c r="AJ249" s="184"/>
      <c r="AK249" s="184"/>
      <c r="AL249" s="184"/>
      <c r="AM249" s="184"/>
      <c r="AN249" s="184"/>
      <c r="AO249" s="184"/>
      <c r="AP249" s="184"/>
      <c r="AQ249" s="184"/>
      <c r="AR249" s="184"/>
      <c r="AS249" s="184"/>
      <c r="AT249" s="184"/>
      <c r="AU249" s="184"/>
      <c r="AV249" s="184"/>
      <c r="AW249" s="184"/>
    </row>
    <row r="250" spans="1:49" s="170" customFormat="1" ht="8.65" customHeight="1">
      <c r="A250" s="170" t="s">
        <v>26</v>
      </c>
      <c r="B250" s="171">
        <f t="shared" si="26"/>
        <v>28345</v>
      </c>
      <c r="C250" s="171">
        <v>14897</v>
      </c>
      <c r="D250" s="171">
        <v>1606</v>
      </c>
      <c r="E250" s="171">
        <v>9435</v>
      </c>
      <c r="F250" s="171">
        <v>2149</v>
      </c>
      <c r="G250" s="171">
        <v>258</v>
      </c>
      <c r="H250" s="172"/>
      <c r="I250" s="171">
        <f t="shared" si="27"/>
        <v>1938</v>
      </c>
      <c r="J250" s="171">
        <v>1490</v>
      </c>
      <c r="K250" s="171">
        <v>323</v>
      </c>
      <c r="L250" s="171">
        <v>12</v>
      </c>
      <c r="M250" s="171">
        <v>28</v>
      </c>
      <c r="N250" s="171">
        <v>85</v>
      </c>
      <c r="O250" s="171" t="s">
        <v>62</v>
      </c>
      <c r="P250" s="234"/>
      <c r="Q250" s="234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68"/>
      <c r="AG250" s="168"/>
      <c r="AH250" s="168"/>
      <c r="AJ250" s="184"/>
      <c r="AK250" s="184"/>
      <c r="AL250" s="184"/>
      <c r="AM250" s="184"/>
      <c r="AN250" s="184"/>
      <c r="AO250" s="184"/>
      <c r="AP250" s="184"/>
      <c r="AQ250" s="184"/>
      <c r="AR250" s="184"/>
      <c r="AS250" s="184"/>
      <c r="AT250" s="184"/>
      <c r="AU250" s="184"/>
      <c r="AV250" s="184"/>
      <c r="AW250" s="184"/>
    </row>
    <row r="251" spans="1:49" s="170" customFormat="1" ht="8.65" customHeight="1">
      <c r="A251" s="173" t="s">
        <v>27</v>
      </c>
      <c r="B251" s="174">
        <f t="shared" si="26"/>
        <v>3762</v>
      </c>
      <c r="C251" s="174">
        <v>2629</v>
      </c>
      <c r="D251" s="174">
        <v>560</v>
      </c>
      <c r="E251" s="174">
        <v>0</v>
      </c>
      <c r="F251" s="174">
        <v>415</v>
      </c>
      <c r="G251" s="174">
        <v>158</v>
      </c>
      <c r="H251" s="175"/>
      <c r="I251" s="174">
        <f t="shared" si="27"/>
        <v>510</v>
      </c>
      <c r="J251" s="174">
        <v>356</v>
      </c>
      <c r="K251" s="174">
        <v>77</v>
      </c>
      <c r="L251" s="174">
        <v>19</v>
      </c>
      <c r="M251" s="174">
        <v>13</v>
      </c>
      <c r="N251" s="174">
        <v>45</v>
      </c>
      <c r="O251" s="174" t="s">
        <v>62</v>
      </c>
      <c r="P251" s="234"/>
      <c r="Q251" s="234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  <c r="AF251" s="168"/>
      <c r="AG251" s="168"/>
      <c r="AH251" s="168"/>
      <c r="AJ251" s="184"/>
      <c r="AK251" s="184"/>
      <c r="AL251" s="184"/>
      <c r="AM251" s="184"/>
      <c r="AN251" s="184"/>
      <c r="AO251" s="184"/>
      <c r="AP251" s="184"/>
      <c r="AQ251" s="184"/>
      <c r="AR251" s="184"/>
      <c r="AS251" s="184"/>
      <c r="AT251" s="184"/>
      <c r="AU251" s="184"/>
      <c r="AV251" s="184"/>
      <c r="AW251" s="184"/>
    </row>
    <row r="252" spans="1:49" s="170" customFormat="1" ht="8.65" customHeight="1">
      <c r="A252" s="170" t="s">
        <v>28</v>
      </c>
      <c r="B252" s="171">
        <f t="shared" si="26"/>
        <v>3586</v>
      </c>
      <c r="C252" s="171">
        <v>2751</v>
      </c>
      <c r="D252" s="171">
        <v>213</v>
      </c>
      <c r="E252" s="171">
        <v>1</v>
      </c>
      <c r="F252" s="171">
        <v>422</v>
      </c>
      <c r="G252" s="171">
        <v>199</v>
      </c>
      <c r="H252" s="172"/>
      <c r="I252" s="171">
        <f t="shared" si="27"/>
        <v>418</v>
      </c>
      <c r="J252" s="171">
        <v>286</v>
      </c>
      <c r="K252" s="171">
        <v>62</v>
      </c>
      <c r="L252" s="171">
        <v>17</v>
      </c>
      <c r="M252" s="171">
        <v>17</v>
      </c>
      <c r="N252" s="171">
        <v>36</v>
      </c>
      <c r="O252" s="171" t="s">
        <v>62</v>
      </c>
      <c r="P252" s="234"/>
      <c r="Q252" s="234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  <c r="AF252" s="168"/>
      <c r="AG252" s="168"/>
      <c r="AH252" s="168"/>
      <c r="AJ252" s="184"/>
      <c r="AK252" s="184"/>
      <c r="AL252" s="184"/>
      <c r="AM252" s="184"/>
      <c r="AN252" s="184"/>
      <c r="AO252" s="184"/>
      <c r="AP252" s="184"/>
      <c r="AQ252" s="184"/>
      <c r="AR252" s="184"/>
      <c r="AS252" s="184"/>
      <c r="AT252" s="184"/>
      <c r="AU252" s="184"/>
      <c r="AV252" s="184"/>
      <c r="AW252" s="184"/>
    </row>
    <row r="253" spans="1:49" s="170" customFormat="1" ht="8.65" customHeight="1">
      <c r="A253" s="170" t="s">
        <v>29</v>
      </c>
      <c r="B253" s="171">
        <f t="shared" si="26"/>
        <v>16846</v>
      </c>
      <c r="C253" s="171">
        <v>1016</v>
      </c>
      <c r="D253" s="171">
        <v>14171</v>
      </c>
      <c r="E253" s="171">
        <v>1151</v>
      </c>
      <c r="F253" s="171">
        <v>451</v>
      </c>
      <c r="G253" s="171">
        <v>57</v>
      </c>
      <c r="H253" s="172"/>
      <c r="I253" s="171">
        <f t="shared" si="27"/>
        <v>564</v>
      </c>
      <c r="J253" s="171">
        <v>431</v>
      </c>
      <c r="K253" s="171">
        <v>93</v>
      </c>
      <c r="L253" s="171">
        <v>4</v>
      </c>
      <c r="M253" s="171">
        <v>4</v>
      </c>
      <c r="N253" s="171">
        <v>32</v>
      </c>
      <c r="O253" s="171" t="s">
        <v>62</v>
      </c>
      <c r="P253" s="234"/>
      <c r="Q253" s="234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68"/>
      <c r="AG253" s="168"/>
      <c r="AH253" s="168"/>
      <c r="AJ253" s="184"/>
      <c r="AK253" s="184"/>
      <c r="AL253" s="184"/>
      <c r="AM253" s="184"/>
      <c r="AN253" s="184"/>
      <c r="AO253" s="184"/>
      <c r="AP253" s="184"/>
      <c r="AQ253" s="184"/>
      <c r="AR253" s="184"/>
      <c r="AS253" s="184"/>
      <c r="AT253" s="184"/>
      <c r="AU253" s="184"/>
      <c r="AV253" s="184"/>
      <c r="AW253" s="184"/>
    </row>
    <row r="254" spans="1:49" s="170" customFormat="1" ht="8.65" customHeight="1">
      <c r="A254" s="170" t="s">
        <v>30</v>
      </c>
      <c r="B254" s="171">
        <f t="shared" si="26"/>
        <v>3730</v>
      </c>
      <c r="C254" s="171">
        <v>3547</v>
      </c>
      <c r="D254" s="171">
        <v>67</v>
      </c>
      <c r="E254" s="171">
        <v>0</v>
      </c>
      <c r="F254" s="171">
        <v>58</v>
      </c>
      <c r="G254" s="171">
        <v>58</v>
      </c>
      <c r="H254" s="172"/>
      <c r="I254" s="171">
        <f t="shared" si="27"/>
        <v>176</v>
      </c>
      <c r="J254" s="171">
        <v>101</v>
      </c>
      <c r="K254" s="171">
        <v>22</v>
      </c>
      <c r="L254" s="171">
        <v>2</v>
      </c>
      <c r="M254" s="171">
        <v>6</v>
      </c>
      <c r="N254" s="171">
        <v>45</v>
      </c>
      <c r="O254" s="171" t="s">
        <v>62</v>
      </c>
      <c r="P254" s="234"/>
      <c r="Q254" s="234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68"/>
      <c r="AG254" s="168"/>
      <c r="AH254" s="168"/>
      <c r="AJ254" s="184"/>
      <c r="AK254" s="184"/>
      <c r="AL254" s="184"/>
      <c r="AM254" s="184"/>
      <c r="AN254" s="184"/>
      <c r="AO254" s="184"/>
      <c r="AP254" s="184"/>
      <c r="AQ254" s="184"/>
      <c r="AR254" s="184"/>
      <c r="AS254" s="184"/>
      <c r="AT254" s="184"/>
      <c r="AU254" s="184"/>
      <c r="AV254" s="184"/>
      <c r="AW254" s="184"/>
    </row>
    <row r="255" spans="1:49" s="170" customFormat="1" ht="8.65" customHeight="1">
      <c r="A255" s="173" t="s">
        <v>31</v>
      </c>
      <c r="B255" s="174">
        <f t="shared" si="26"/>
        <v>1302</v>
      </c>
      <c r="C255" s="174">
        <v>1165</v>
      </c>
      <c r="D255" s="174">
        <v>23</v>
      </c>
      <c r="E255" s="174">
        <v>7</v>
      </c>
      <c r="F255" s="174">
        <v>57</v>
      </c>
      <c r="G255" s="174">
        <v>50</v>
      </c>
      <c r="H255" s="175"/>
      <c r="I255" s="174">
        <f t="shared" si="27"/>
        <v>175</v>
      </c>
      <c r="J255" s="174">
        <v>118</v>
      </c>
      <c r="K255" s="174">
        <v>26</v>
      </c>
      <c r="L255" s="174">
        <v>6</v>
      </c>
      <c r="M255" s="174">
        <v>5</v>
      </c>
      <c r="N255" s="174">
        <v>20</v>
      </c>
      <c r="O255" s="174" t="s">
        <v>62</v>
      </c>
      <c r="P255" s="234"/>
      <c r="Q255" s="234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68"/>
      <c r="AG255" s="168"/>
      <c r="AH255" s="168"/>
      <c r="AJ255" s="184"/>
      <c r="AK255" s="184"/>
      <c r="AL255" s="184"/>
      <c r="AM255" s="184"/>
      <c r="AN255" s="184"/>
      <c r="AO255" s="184"/>
      <c r="AP255" s="184"/>
      <c r="AQ255" s="184"/>
      <c r="AR255" s="184"/>
      <c r="AS255" s="184"/>
      <c r="AT255" s="184"/>
      <c r="AU255" s="184"/>
      <c r="AV255" s="184"/>
      <c r="AW255" s="184"/>
    </row>
    <row r="256" spans="1:49" s="170" customFormat="1" ht="8.65" customHeight="1">
      <c r="A256" s="170" t="s">
        <v>32</v>
      </c>
      <c r="B256" s="171">
        <f t="shared" si="26"/>
        <v>2780</v>
      </c>
      <c r="C256" s="171">
        <v>1849</v>
      </c>
      <c r="D256" s="171">
        <v>78</v>
      </c>
      <c r="E256" s="171">
        <v>199</v>
      </c>
      <c r="F256" s="171">
        <v>124</v>
      </c>
      <c r="G256" s="171">
        <v>530</v>
      </c>
      <c r="H256" s="172"/>
      <c r="I256" s="171">
        <f t="shared" si="27"/>
        <v>371</v>
      </c>
      <c r="J256" s="171">
        <v>229</v>
      </c>
      <c r="K256" s="171">
        <v>50</v>
      </c>
      <c r="L256" s="171">
        <v>10</v>
      </c>
      <c r="M256" s="171">
        <v>29</v>
      </c>
      <c r="N256" s="171">
        <v>53</v>
      </c>
      <c r="O256" s="171" t="s">
        <v>62</v>
      </c>
      <c r="P256" s="234"/>
      <c r="Q256" s="234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  <c r="AF256" s="168"/>
      <c r="AG256" s="168"/>
      <c r="AH256" s="168"/>
      <c r="AJ256" s="184"/>
      <c r="AK256" s="184"/>
      <c r="AL256" s="184"/>
      <c r="AM256" s="184"/>
      <c r="AN256" s="184"/>
      <c r="AO256" s="184"/>
      <c r="AP256" s="184"/>
      <c r="AQ256" s="184"/>
      <c r="AR256" s="184"/>
      <c r="AS256" s="184"/>
      <c r="AT256" s="184"/>
      <c r="AU256" s="184"/>
      <c r="AV256" s="184"/>
      <c r="AW256" s="184"/>
    </row>
    <row r="257" spans="1:49" s="170" customFormat="1" ht="8.65" customHeight="1">
      <c r="A257" s="170" t="s">
        <v>33</v>
      </c>
      <c r="B257" s="171">
        <f t="shared" si="26"/>
        <v>3997</v>
      </c>
      <c r="C257" s="171">
        <v>1965</v>
      </c>
      <c r="D257" s="171">
        <v>61</v>
      </c>
      <c r="E257" s="171">
        <v>1599</v>
      </c>
      <c r="F257" s="171">
        <v>60</v>
      </c>
      <c r="G257" s="171">
        <v>312</v>
      </c>
      <c r="H257" s="172"/>
      <c r="I257" s="171">
        <f t="shared" si="27"/>
        <v>374</v>
      </c>
      <c r="J257" s="171">
        <v>195</v>
      </c>
      <c r="K257" s="171">
        <v>43</v>
      </c>
      <c r="L257" s="171">
        <v>19</v>
      </c>
      <c r="M257" s="171">
        <v>13</v>
      </c>
      <c r="N257" s="171">
        <v>104</v>
      </c>
      <c r="O257" s="171" t="s">
        <v>62</v>
      </c>
      <c r="P257" s="234"/>
      <c r="Q257" s="234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  <c r="AF257" s="168"/>
      <c r="AG257" s="168"/>
      <c r="AH257" s="168"/>
      <c r="AJ257" s="184"/>
      <c r="AK257" s="184"/>
      <c r="AL257" s="184"/>
      <c r="AM257" s="184"/>
      <c r="AN257" s="184"/>
      <c r="AO257" s="184"/>
      <c r="AP257" s="184"/>
      <c r="AQ257" s="184"/>
      <c r="AR257" s="184"/>
      <c r="AS257" s="184"/>
      <c r="AT257" s="184"/>
      <c r="AU257" s="184"/>
      <c r="AV257" s="184"/>
      <c r="AW257" s="184"/>
    </row>
    <row r="258" spans="1:49" s="170" customFormat="1" ht="8.65" customHeight="1">
      <c r="A258" s="170" t="s">
        <v>34</v>
      </c>
      <c r="B258" s="171">
        <f t="shared" si="26"/>
        <v>526</v>
      </c>
      <c r="C258" s="171">
        <v>421</v>
      </c>
      <c r="D258" s="171">
        <v>33</v>
      </c>
      <c r="E258" s="171">
        <v>0</v>
      </c>
      <c r="F258" s="171">
        <v>20</v>
      </c>
      <c r="G258" s="171">
        <v>52</v>
      </c>
      <c r="H258" s="172"/>
      <c r="I258" s="171">
        <f t="shared" si="27"/>
        <v>183</v>
      </c>
      <c r="J258" s="171">
        <v>117</v>
      </c>
      <c r="K258" s="171">
        <v>25</v>
      </c>
      <c r="L258" s="171">
        <v>4</v>
      </c>
      <c r="M258" s="171">
        <v>6</v>
      </c>
      <c r="N258" s="171">
        <v>31</v>
      </c>
      <c r="O258" s="171" t="s">
        <v>62</v>
      </c>
      <c r="P258" s="234"/>
      <c r="Q258" s="234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184"/>
      <c r="AT258" s="184"/>
      <c r="AU258" s="184"/>
      <c r="AV258" s="184"/>
      <c r="AW258" s="184"/>
    </row>
    <row r="259" spans="1:49" s="170" customFormat="1" ht="8.65" customHeight="1">
      <c r="A259" s="173" t="s">
        <v>35</v>
      </c>
      <c r="B259" s="174">
        <f t="shared" si="26"/>
        <v>5246</v>
      </c>
      <c r="C259" s="174">
        <v>1530</v>
      </c>
      <c r="D259" s="174">
        <v>267</v>
      </c>
      <c r="E259" s="174">
        <v>2153</v>
      </c>
      <c r="F259" s="174">
        <v>1096</v>
      </c>
      <c r="G259" s="174">
        <v>200</v>
      </c>
      <c r="H259" s="175"/>
      <c r="I259" s="174">
        <f t="shared" si="27"/>
        <v>562</v>
      </c>
      <c r="J259" s="174">
        <v>404</v>
      </c>
      <c r="K259" s="174">
        <v>87</v>
      </c>
      <c r="L259" s="174">
        <v>8</v>
      </c>
      <c r="M259" s="174">
        <v>16</v>
      </c>
      <c r="N259" s="174">
        <v>47</v>
      </c>
      <c r="O259" s="174" t="s">
        <v>62</v>
      </c>
      <c r="P259" s="234"/>
      <c r="Q259" s="234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4"/>
      <c r="AT259" s="184"/>
      <c r="AU259" s="184"/>
      <c r="AV259" s="184"/>
      <c r="AW259" s="184"/>
    </row>
    <row r="260" spans="1:49" s="170" customFormat="1" ht="8.65" customHeight="1">
      <c r="A260" s="170" t="s">
        <v>36</v>
      </c>
      <c r="B260" s="171">
        <f t="shared" si="26"/>
        <v>364</v>
      </c>
      <c r="C260" s="171">
        <v>339</v>
      </c>
      <c r="D260" s="171">
        <v>5</v>
      </c>
      <c r="E260" s="171">
        <v>0</v>
      </c>
      <c r="F260" s="171">
        <v>11</v>
      </c>
      <c r="G260" s="171">
        <v>9</v>
      </c>
      <c r="H260" s="172"/>
      <c r="I260" s="171">
        <f t="shared" si="27"/>
        <v>63</v>
      </c>
      <c r="J260" s="171">
        <v>39</v>
      </c>
      <c r="K260" s="171">
        <v>9</v>
      </c>
      <c r="L260" s="171">
        <v>7</v>
      </c>
      <c r="M260" s="171">
        <v>1</v>
      </c>
      <c r="N260" s="171">
        <v>7</v>
      </c>
      <c r="O260" s="171" t="s">
        <v>62</v>
      </c>
      <c r="P260" s="234"/>
      <c r="Q260" s="234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184"/>
      <c r="AT260" s="184"/>
      <c r="AU260" s="184"/>
      <c r="AV260" s="184"/>
      <c r="AW260" s="184"/>
    </row>
    <row r="261" spans="1:49" s="170" customFormat="1" ht="8.65" customHeight="1">
      <c r="A261" s="170" t="s">
        <v>37</v>
      </c>
      <c r="B261" s="171">
        <f t="shared" si="26"/>
        <v>5646</v>
      </c>
      <c r="C261" s="171">
        <v>4221</v>
      </c>
      <c r="D261" s="171">
        <v>159</v>
      </c>
      <c r="E261" s="171">
        <v>679</v>
      </c>
      <c r="F261" s="171">
        <v>370</v>
      </c>
      <c r="G261" s="171">
        <v>217</v>
      </c>
      <c r="H261" s="172"/>
      <c r="I261" s="171">
        <f t="shared" si="27"/>
        <v>868</v>
      </c>
      <c r="J261" s="171">
        <v>620</v>
      </c>
      <c r="K261" s="171">
        <v>134</v>
      </c>
      <c r="L261" s="171">
        <v>25</v>
      </c>
      <c r="M261" s="171">
        <v>21</v>
      </c>
      <c r="N261" s="171">
        <v>68</v>
      </c>
      <c r="O261" s="171" t="s">
        <v>62</v>
      </c>
      <c r="P261" s="234"/>
      <c r="Q261" s="234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68"/>
      <c r="AG261" s="168"/>
      <c r="AH261" s="168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184"/>
      <c r="AT261" s="184"/>
      <c r="AU261" s="184"/>
      <c r="AV261" s="184"/>
      <c r="AW261" s="184"/>
    </row>
    <row r="262" spans="1:49" s="170" customFormat="1" ht="8.65" customHeight="1">
      <c r="A262" s="170" t="s">
        <v>38</v>
      </c>
      <c r="B262" s="171">
        <f t="shared" si="26"/>
        <v>1529</v>
      </c>
      <c r="C262" s="171">
        <v>1120</v>
      </c>
      <c r="D262" s="171">
        <v>54</v>
      </c>
      <c r="E262" s="171">
        <v>208</v>
      </c>
      <c r="F262" s="171">
        <v>109</v>
      </c>
      <c r="G262" s="171">
        <v>38</v>
      </c>
      <c r="H262" s="172"/>
      <c r="I262" s="171">
        <f t="shared" si="27"/>
        <v>220</v>
      </c>
      <c r="J262" s="171">
        <v>133</v>
      </c>
      <c r="K262" s="171">
        <v>29</v>
      </c>
      <c r="L262" s="171">
        <v>12</v>
      </c>
      <c r="M262" s="171">
        <v>5</v>
      </c>
      <c r="N262" s="171">
        <v>41</v>
      </c>
      <c r="O262" s="171" t="s">
        <v>62</v>
      </c>
      <c r="P262" s="234"/>
      <c r="Q262" s="234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  <c r="AF262" s="168"/>
      <c r="AG262" s="168"/>
      <c r="AH262" s="168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4"/>
      <c r="AT262" s="184"/>
      <c r="AU262" s="184"/>
      <c r="AV262" s="184"/>
      <c r="AW262" s="184"/>
    </row>
    <row r="263" spans="1:49" s="170" customFormat="1" ht="8.65" customHeight="1">
      <c r="A263" s="173" t="s">
        <v>39</v>
      </c>
      <c r="B263" s="174">
        <f t="shared" si="26"/>
        <v>1563</v>
      </c>
      <c r="C263" s="174">
        <v>1350</v>
      </c>
      <c r="D263" s="174">
        <v>36</v>
      </c>
      <c r="E263" s="174">
        <v>0</v>
      </c>
      <c r="F263" s="174">
        <v>81</v>
      </c>
      <c r="G263" s="174">
        <v>96</v>
      </c>
      <c r="H263" s="175"/>
      <c r="I263" s="174">
        <f t="shared" si="27"/>
        <v>157</v>
      </c>
      <c r="J263" s="174">
        <v>100</v>
      </c>
      <c r="K263" s="174">
        <v>21</v>
      </c>
      <c r="L263" s="174">
        <v>4</v>
      </c>
      <c r="M263" s="174">
        <v>14</v>
      </c>
      <c r="N263" s="174">
        <v>18</v>
      </c>
      <c r="O263" s="174" t="s">
        <v>62</v>
      </c>
      <c r="P263" s="234"/>
      <c r="Q263" s="234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  <c r="AF263" s="168"/>
      <c r="AG263" s="168"/>
      <c r="AH263" s="168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184"/>
      <c r="AT263" s="184"/>
      <c r="AU263" s="184"/>
      <c r="AV263" s="184"/>
      <c r="AW263" s="184"/>
    </row>
    <row r="264" spans="1:49" s="170" customFormat="1" ht="9" customHeight="1">
      <c r="A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  <c r="AF264" s="168"/>
      <c r="AG264" s="168"/>
      <c r="AH264" s="168"/>
    </row>
    <row r="265" spans="1:49" s="170" customFormat="1" ht="9" customHeight="1">
      <c r="A265" s="166">
        <v>2002</v>
      </c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68"/>
      <c r="AF265" s="168"/>
      <c r="AG265" s="168"/>
      <c r="AH265" s="168"/>
    </row>
    <row r="266" spans="1:49" s="170" customFormat="1" ht="9" customHeight="1">
      <c r="A266" s="181" t="s">
        <v>7</v>
      </c>
      <c r="B266" s="169">
        <f t="shared" ref="B266:G266" si="28">SUM(B268:B299)</f>
        <v>575450</v>
      </c>
      <c r="C266" s="169">
        <f t="shared" si="28"/>
        <v>322020</v>
      </c>
      <c r="D266" s="169">
        <f t="shared" si="28"/>
        <v>41398</v>
      </c>
      <c r="E266" s="169">
        <f t="shared" si="28"/>
        <v>190114</v>
      </c>
      <c r="F266" s="169">
        <f t="shared" si="28"/>
        <v>19296</v>
      </c>
      <c r="G266" s="169">
        <f t="shared" si="28"/>
        <v>2622</v>
      </c>
      <c r="H266" s="169"/>
      <c r="I266" s="169">
        <f t="shared" ref="I266:N266" si="29">SUM(I268:I299)</f>
        <v>30050</v>
      </c>
      <c r="J266" s="169">
        <f t="shared" si="29"/>
        <v>22041</v>
      </c>
      <c r="K266" s="169">
        <f t="shared" si="29"/>
        <v>1403</v>
      </c>
      <c r="L266" s="169">
        <f t="shared" si="29"/>
        <v>526</v>
      </c>
      <c r="M266" s="169">
        <f t="shared" si="29"/>
        <v>3081</v>
      </c>
      <c r="N266" s="169">
        <f t="shared" si="29"/>
        <v>2999</v>
      </c>
      <c r="O266" s="169" t="s">
        <v>62</v>
      </c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68"/>
      <c r="AF266" s="168"/>
      <c r="AG266" s="168"/>
      <c r="AH266" s="168"/>
    </row>
    <row r="267" spans="1:49" s="170" customFormat="1" ht="3.95" customHeight="1">
      <c r="A267" s="181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  <c r="AA267" s="168"/>
      <c r="AB267" s="168"/>
      <c r="AC267" s="168"/>
      <c r="AD267" s="168"/>
      <c r="AE267" s="168"/>
      <c r="AF267" s="168"/>
      <c r="AG267" s="168"/>
      <c r="AH267" s="168"/>
    </row>
    <row r="268" spans="1:49" s="170" customFormat="1" ht="9" customHeight="1">
      <c r="A268" s="170" t="s">
        <v>8</v>
      </c>
      <c r="B268" s="171">
        <f t="shared" ref="B268:B299" si="30">SUM(C268:G268)</f>
        <v>1367</v>
      </c>
      <c r="C268" s="171">
        <v>1122</v>
      </c>
      <c r="D268" s="171">
        <v>93</v>
      </c>
      <c r="E268" s="171">
        <v>15</v>
      </c>
      <c r="F268" s="171">
        <v>44</v>
      </c>
      <c r="G268" s="171">
        <v>93</v>
      </c>
      <c r="H268" s="171"/>
      <c r="I268" s="171">
        <f t="shared" ref="I268:I299" si="31">SUM(J268:O268)</f>
        <v>152</v>
      </c>
      <c r="J268" s="171">
        <v>72</v>
      </c>
      <c r="K268" s="171">
        <v>3</v>
      </c>
      <c r="L268" s="171">
        <v>1</v>
      </c>
      <c r="M268" s="171">
        <v>31</v>
      </c>
      <c r="N268" s="171">
        <v>45</v>
      </c>
      <c r="O268" s="171" t="s">
        <v>62</v>
      </c>
      <c r="P268" s="234"/>
      <c r="Q268" s="234"/>
      <c r="R268" s="168"/>
      <c r="S268" s="168"/>
      <c r="T268" s="168"/>
      <c r="U268" s="168"/>
      <c r="V268" s="168"/>
      <c r="W268" s="168"/>
      <c r="X268" s="168"/>
      <c r="Y268" s="168"/>
      <c r="Z268" s="168"/>
      <c r="AA268" s="168"/>
      <c r="AB268" s="168"/>
      <c r="AC268" s="168"/>
      <c r="AD268" s="168"/>
      <c r="AE268" s="168"/>
      <c r="AF268" s="168"/>
      <c r="AG268" s="168"/>
      <c r="AH268" s="168"/>
      <c r="AI268" s="168"/>
      <c r="AJ268" s="237"/>
      <c r="AK268" s="237"/>
      <c r="AL268" s="237"/>
      <c r="AM268" s="237"/>
      <c r="AN268" s="237"/>
      <c r="AO268" s="237"/>
      <c r="AP268" s="184"/>
      <c r="AQ268" s="237"/>
      <c r="AR268" s="237"/>
      <c r="AS268" s="237"/>
      <c r="AT268" s="237"/>
      <c r="AU268" s="237"/>
      <c r="AV268" s="237"/>
      <c r="AW268" s="184"/>
    </row>
    <row r="269" spans="1:49" s="170" customFormat="1" ht="9" customHeight="1">
      <c r="A269" s="170" t="s">
        <v>9</v>
      </c>
      <c r="B269" s="171">
        <f t="shared" si="30"/>
        <v>4254</v>
      </c>
      <c r="C269" s="171">
        <v>1675</v>
      </c>
      <c r="D269" s="171">
        <v>306</v>
      </c>
      <c r="E269" s="171">
        <v>2120</v>
      </c>
      <c r="F269" s="171">
        <v>141</v>
      </c>
      <c r="G269" s="171">
        <v>12</v>
      </c>
      <c r="H269" s="172"/>
      <c r="I269" s="171">
        <f t="shared" si="31"/>
        <v>409</v>
      </c>
      <c r="J269" s="171">
        <v>131</v>
      </c>
      <c r="K269" s="171">
        <v>12</v>
      </c>
      <c r="L269" s="171">
        <v>23</v>
      </c>
      <c r="M269" s="171">
        <v>170</v>
      </c>
      <c r="N269" s="171">
        <v>73</v>
      </c>
      <c r="O269" s="171" t="s">
        <v>62</v>
      </c>
      <c r="P269" s="234"/>
      <c r="Q269" s="234"/>
      <c r="R269" s="168"/>
      <c r="S269" s="168"/>
      <c r="T269" s="168"/>
      <c r="U269" s="168"/>
      <c r="V269" s="168"/>
      <c r="W269" s="168"/>
      <c r="X269" s="168"/>
      <c r="Y269" s="168"/>
      <c r="Z269" s="168"/>
      <c r="AA269" s="168"/>
      <c r="AB269" s="168"/>
      <c r="AC269" s="168"/>
      <c r="AD269" s="168"/>
      <c r="AE269" s="168"/>
      <c r="AF269" s="168"/>
      <c r="AG269" s="168"/>
      <c r="AH269" s="168"/>
      <c r="AJ269" s="184"/>
      <c r="AK269" s="184"/>
      <c r="AL269" s="184"/>
      <c r="AM269" s="184"/>
      <c r="AN269" s="184"/>
      <c r="AO269" s="184"/>
      <c r="AP269" s="184"/>
      <c r="AQ269" s="184"/>
      <c r="AR269" s="184"/>
      <c r="AS269" s="184"/>
      <c r="AT269" s="184"/>
      <c r="AU269" s="184"/>
      <c r="AV269" s="184"/>
      <c r="AW269" s="184"/>
    </row>
    <row r="270" spans="1:49" s="170" customFormat="1" ht="9" customHeight="1">
      <c r="A270" s="170" t="s">
        <v>10</v>
      </c>
      <c r="B270" s="171">
        <f t="shared" si="30"/>
        <v>677</v>
      </c>
      <c r="C270" s="171">
        <v>603</v>
      </c>
      <c r="D270" s="171">
        <v>51</v>
      </c>
      <c r="E270" s="171">
        <v>0</v>
      </c>
      <c r="F270" s="171">
        <v>23</v>
      </c>
      <c r="G270" s="171">
        <v>0</v>
      </c>
      <c r="H270" s="172"/>
      <c r="I270" s="171">
        <f t="shared" si="31"/>
        <v>121</v>
      </c>
      <c r="J270" s="171">
        <v>54</v>
      </c>
      <c r="K270" s="171">
        <v>2</v>
      </c>
      <c r="L270" s="171">
        <v>3</v>
      </c>
      <c r="M270" s="171">
        <v>27</v>
      </c>
      <c r="N270" s="171">
        <v>35</v>
      </c>
      <c r="O270" s="171" t="s">
        <v>62</v>
      </c>
      <c r="P270" s="234"/>
      <c r="Q270" s="234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  <c r="AH270" s="168"/>
      <c r="AJ270" s="184"/>
      <c r="AK270" s="184"/>
      <c r="AL270" s="184"/>
      <c r="AM270" s="184"/>
      <c r="AN270" s="184"/>
      <c r="AO270" s="184"/>
      <c r="AP270" s="184"/>
      <c r="AQ270" s="235"/>
      <c r="AR270" s="184"/>
      <c r="AS270" s="184"/>
      <c r="AT270" s="184"/>
      <c r="AU270" s="184"/>
      <c r="AV270" s="184"/>
      <c r="AW270" s="184"/>
    </row>
    <row r="271" spans="1:49" s="170" customFormat="1" ht="9" customHeight="1">
      <c r="A271" s="173" t="s">
        <v>11</v>
      </c>
      <c r="B271" s="174">
        <f t="shared" si="30"/>
        <v>447</v>
      </c>
      <c r="C271" s="174">
        <v>387</v>
      </c>
      <c r="D271" s="174">
        <v>33</v>
      </c>
      <c r="E271" s="174">
        <v>0</v>
      </c>
      <c r="F271" s="174">
        <v>15</v>
      </c>
      <c r="G271" s="174">
        <v>12</v>
      </c>
      <c r="H271" s="175"/>
      <c r="I271" s="174">
        <f t="shared" si="31"/>
        <v>78</v>
      </c>
      <c r="J271" s="174">
        <v>34</v>
      </c>
      <c r="K271" s="174">
        <v>1</v>
      </c>
      <c r="L271" s="174">
        <v>2</v>
      </c>
      <c r="M271" s="174">
        <v>22</v>
      </c>
      <c r="N271" s="174">
        <v>19</v>
      </c>
      <c r="O271" s="174" t="s">
        <v>62</v>
      </c>
      <c r="P271" s="234"/>
      <c r="Q271" s="234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84"/>
      <c r="AK271" s="184"/>
      <c r="AL271" s="184"/>
      <c r="AM271" s="184"/>
      <c r="AN271" s="184"/>
      <c r="AO271" s="184"/>
      <c r="AP271" s="184"/>
      <c r="AQ271" s="184"/>
      <c r="AR271" s="184"/>
      <c r="AS271" s="184"/>
      <c r="AT271" s="184"/>
      <c r="AU271" s="184"/>
      <c r="AV271" s="184"/>
      <c r="AW271" s="184"/>
    </row>
    <row r="272" spans="1:49" s="170" customFormat="1" ht="9" customHeight="1">
      <c r="A272" s="170" t="s">
        <v>12</v>
      </c>
      <c r="B272" s="171">
        <f t="shared" si="30"/>
        <v>1732</v>
      </c>
      <c r="C272" s="171">
        <v>1472</v>
      </c>
      <c r="D272" s="171">
        <v>129</v>
      </c>
      <c r="E272" s="171">
        <v>60</v>
      </c>
      <c r="F272" s="171">
        <v>61</v>
      </c>
      <c r="G272" s="171">
        <v>10</v>
      </c>
      <c r="H272" s="172"/>
      <c r="I272" s="171">
        <f t="shared" si="31"/>
        <v>253</v>
      </c>
      <c r="J272" s="171">
        <v>137</v>
      </c>
      <c r="K272" s="171">
        <v>4</v>
      </c>
      <c r="L272" s="171">
        <v>4</v>
      </c>
      <c r="M272" s="171">
        <v>78</v>
      </c>
      <c r="N272" s="171">
        <v>30</v>
      </c>
      <c r="O272" s="171" t="s">
        <v>62</v>
      </c>
      <c r="P272" s="234"/>
      <c r="Q272" s="234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236"/>
      <c r="AJ272" s="184"/>
      <c r="AK272" s="184"/>
      <c r="AL272" s="184"/>
      <c r="AM272" s="184"/>
      <c r="AN272" s="184"/>
      <c r="AO272" s="184"/>
      <c r="AP272" s="184"/>
      <c r="AQ272" s="184"/>
      <c r="AR272" s="184"/>
      <c r="AS272" s="184"/>
      <c r="AT272" s="184"/>
      <c r="AU272" s="184"/>
      <c r="AV272" s="184"/>
      <c r="AW272" s="184"/>
    </row>
    <row r="273" spans="1:49" s="170" customFormat="1" ht="9" customHeight="1">
      <c r="A273" s="170" t="s">
        <v>13</v>
      </c>
      <c r="B273" s="171">
        <f t="shared" si="30"/>
        <v>682</v>
      </c>
      <c r="C273" s="171">
        <v>541</v>
      </c>
      <c r="D273" s="171">
        <v>49</v>
      </c>
      <c r="E273" s="171">
        <v>51</v>
      </c>
      <c r="F273" s="171">
        <v>23</v>
      </c>
      <c r="G273" s="171">
        <v>18</v>
      </c>
      <c r="H273" s="172"/>
      <c r="I273" s="171">
        <f t="shared" si="31"/>
        <v>108</v>
      </c>
      <c r="J273" s="171">
        <v>46</v>
      </c>
      <c r="K273" s="171">
        <v>2</v>
      </c>
      <c r="L273" s="171">
        <v>1</v>
      </c>
      <c r="M273" s="171">
        <v>33</v>
      </c>
      <c r="N273" s="171">
        <v>26</v>
      </c>
      <c r="O273" s="171" t="s">
        <v>62</v>
      </c>
      <c r="P273" s="234"/>
      <c r="Q273" s="234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J273" s="184"/>
      <c r="AK273" s="184"/>
      <c r="AL273" s="184"/>
      <c r="AM273" s="184"/>
      <c r="AN273" s="184"/>
      <c r="AO273" s="184"/>
      <c r="AP273" s="184"/>
      <c r="AQ273" s="184"/>
      <c r="AR273" s="184"/>
      <c r="AS273" s="184"/>
      <c r="AT273" s="184"/>
      <c r="AU273" s="184"/>
      <c r="AV273" s="184"/>
      <c r="AW273" s="184"/>
    </row>
    <row r="274" spans="1:49" s="170" customFormat="1" ht="9" customHeight="1">
      <c r="A274" s="170" t="s">
        <v>14</v>
      </c>
      <c r="B274" s="171">
        <f t="shared" si="30"/>
        <v>2805</v>
      </c>
      <c r="C274" s="171">
        <v>2225</v>
      </c>
      <c r="D274" s="171">
        <v>206</v>
      </c>
      <c r="E274" s="171">
        <v>276</v>
      </c>
      <c r="F274" s="171">
        <v>95</v>
      </c>
      <c r="G274" s="171">
        <v>3</v>
      </c>
      <c r="H274" s="172"/>
      <c r="I274" s="171">
        <f t="shared" si="31"/>
        <v>311</v>
      </c>
      <c r="J274" s="171">
        <v>159</v>
      </c>
      <c r="K274" s="171">
        <v>7</v>
      </c>
      <c r="L274" s="171">
        <v>5</v>
      </c>
      <c r="M274" s="171">
        <v>90</v>
      </c>
      <c r="N274" s="171">
        <v>50</v>
      </c>
      <c r="O274" s="171" t="s">
        <v>62</v>
      </c>
      <c r="P274" s="234"/>
      <c r="Q274" s="234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J274" s="184"/>
      <c r="AK274" s="184"/>
      <c r="AL274" s="184"/>
      <c r="AM274" s="184"/>
      <c r="AN274" s="184"/>
      <c r="AO274" s="184"/>
      <c r="AP274" s="184"/>
      <c r="AQ274" s="184"/>
      <c r="AR274" s="184"/>
      <c r="AS274" s="184"/>
      <c r="AT274" s="184"/>
      <c r="AU274" s="184"/>
      <c r="AV274" s="184"/>
      <c r="AW274" s="184"/>
    </row>
    <row r="275" spans="1:49" s="170" customFormat="1" ht="9" customHeight="1">
      <c r="A275" s="173" t="s">
        <v>15</v>
      </c>
      <c r="B275" s="174">
        <f t="shared" si="30"/>
        <v>2151</v>
      </c>
      <c r="C275" s="174">
        <v>1813</v>
      </c>
      <c r="D275" s="174">
        <v>162</v>
      </c>
      <c r="E275" s="174">
        <v>100</v>
      </c>
      <c r="F275" s="174">
        <v>75</v>
      </c>
      <c r="G275" s="174">
        <v>1</v>
      </c>
      <c r="H275" s="175"/>
      <c r="I275" s="174">
        <f t="shared" si="31"/>
        <v>325</v>
      </c>
      <c r="J275" s="174">
        <v>175</v>
      </c>
      <c r="K275" s="174">
        <v>6</v>
      </c>
      <c r="L275" s="174">
        <v>4</v>
      </c>
      <c r="M275" s="174">
        <v>91</v>
      </c>
      <c r="N275" s="174">
        <v>49</v>
      </c>
      <c r="O275" s="174" t="s">
        <v>62</v>
      </c>
      <c r="P275" s="234"/>
      <c r="Q275" s="234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J275" s="184"/>
      <c r="AK275" s="184"/>
      <c r="AL275" s="184"/>
      <c r="AM275" s="184"/>
      <c r="AN275" s="184"/>
      <c r="AO275" s="184"/>
      <c r="AP275" s="184"/>
      <c r="AQ275" s="184"/>
      <c r="AR275" s="184"/>
      <c r="AS275" s="184"/>
      <c r="AT275" s="184"/>
      <c r="AU275" s="184"/>
      <c r="AV275" s="184"/>
      <c r="AW275" s="184"/>
    </row>
    <row r="276" spans="1:49" s="170" customFormat="1" ht="9" customHeight="1">
      <c r="A276" s="176" t="s">
        <v>16</v>
      </c>
      <c r="B276" s="171">
        <f t="shared" si="30"/>
        <v>459095</v>
      </c>
      <c r="C276" s="171">
        <v>240975</v>
      </c>
      <c r="D276" s="171">
        <v>32878</v>
      </c>
      <c r="E276" s="171">
        <v>168478</v>
      </c>
      <c r="F276" s="171">
        <v>15323</v>
      </c>
      <c r="G276" s="171">
        <v>1441</v>
      </c>
      <c r="H276" s="172"/>
      <c r="I276" s="171">
        <f t="shared" si="31"/>
        <v>18176</v>
      </c>
      <c r="J276" s="171">
        <v>15005</v>
      </c>
      <c r="K276" s="171">
        <v>1116</v>
      </c>
      <c r="L276" s="171">
        <v>152</v>
      </c>
      <c r="M276" s="171">
        <v>271</v>
      </c>
      <c r="N276" s="171">
        <v>1632</v>
      </c>
      <c r="O276" s="171" t="s">
        <v>62</v>
      </c>
      <c r="P276" s="234"/>
      <c r="Q276" s="234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J276" s="184"/>
      <c r="AK276" s="184"/>
      <c r="AL276" s="184"/>
      <c r="AM276" s="184"/>
      <c r="AN276" s="184"/>
      <c r="AO276" s="184"/>
      <c r="AP276" s="184"/>
      <c r="AQ276" s="184"/>
      <c r="AR276" s="184"/>
      <c r="AS276" s="184"/>
      <c r="AT276" s="184"/>
      <c r="AU276" s="184"/>
      <c r="AV276" s="184"/>
      <c r="AW276" s="184"/>
    </row>
    <row r="277" spans="1:49" s="170" customFormat="1" ht="9" customHeight="1">
      <c r="A277" s="170" t="s">
        <v>17</v>
      </c>
      <c r="B277" s="171">
        <f t="shared" si="30"/>
        <v>1487</v>
      </c>
      <c r="C277" s="171">
        <v>1199</v>
      </c>
      <c r="D277" s="171">
        <v>106</v>
      </c>
      <c r="E277" s="171">
        <v>73</v>
      </c>
      <c r="F277" s="171">
        <v>50</v>
      </c>
      <c r="G277" s="171">
        <v>59</v>
      </c>
      <c r="H277" s="172"/>
      <c r="I277" s="171">
        <f t="shared" si="31"/>
        <v>152</v>
      </c>
      <c r="J277" s="171">
        <v>90</v>
      </c>
      <c r="K277" s="171">
        <v>3</v>
      </c>
      <c r="L277" s="171">
        <v>4</v>
      </c>
      <c r="M277" s="171">
        <v>28</v>
      </c>
      <c r="N277" s="171">
        <v>27</v>
      </c>
      <c r="O277" s="171" t="s">
        <v>62</v>
      </c>
      <c r="P277" s="234"/>
      <c r="Q277" s="234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J277" s="184"/>
      <c r="AK277" s="184"/>
      <c r="AL277" s="184"/>
      <c r="AM277" s="184"/>
      <c r="AN277" s="184"/>
      <c r="AO277" s="184"/>
      <c r="AP277" s="184"/>
      <c r="AQ277" s="184"/>
      <c r="AR277" s="184"/>
      <c r="AS277" s="184"/>
      <c r="AT277" s="184"/>
      <c r="AU277" s="184"/>
      <c r="AV277" s="184"/>
      <c r="AW277" s="184"/>
    </row>
    <row r="278" spans="1:49" s="170" customFormat="1" ht="9" customHeight="1">
      <c r="A278" s="170" t="s">
        <v>18</v>
      </c>
      <c r="B278" s="171">
        <f t="shared" si="30"/>
        <v>6742</v>
      </c>
      <c r="C278" s="171">
        <v>5071</v>
      </c>
      <c r="D278" s="171">
        <v>498</v>
      </c>
      <c r="E278" s="171">
        <v>922</v>
      </c>
      <c r="F278" s="171">
        <v>233</v>
      </c>
      <c r="G278" s="171">
        <v>18</v>
      </c>
      <c r="H278" s="172"/>
      <c r="I278" s="171">
        <f t="shared" si="31"/>
        <v>654</v>
      </c>
      <c r="J278" s="171">
        <v>450</v>
      </c>
      <c r="K278" s="171">
        <v>16</v>
      </c>
      <c r="L278" s="171">
        <v>8</v>
      </c>
      <c r="M278" s="171">
        <v>128</v>
      </c>
      <c r="N278" s="171">
        <v>52</v>
      </c>
      <c r="O278" s="171" t="s">
        <v>62</v>
      </c>
      <c r="P278" s="234"/>
      <c r="Q278" s="234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J278" s="184"/>
      <c r="AK278" s="184"/>
      <c r="AL278" s="184"/>
      <c r="AM278" s="184"/>
      <c r="AN278" s="184"/>
      <c r="AO278" s="184"/>
      <c r="AP278" s="184"/>
      <c r="AQ278" s="184"/>
      <c r="AR278" s="184"/>
      <c r="AS278" s="184"/>
      <c r="AT278" s="184"/>
      <c r="AU278" s="184"/>
      <c r="AV278" s="184"/>
      <c r="AW278" s="184"/>
    </row>
    <row r="279" spans="1:49" s="170" customFormat="1" ht="9" customHeight="1">
      <c r="A279" s="173" t="s">
        <v>19</v>
      </c>
      <c r="B279" s="174">
        <f t="shared" si="30"/>
        <v>2807</v>
      </c>
      <c r="C279" s="174">
        <v>2402</v>
      </c>
      <c r="D279" s="174">
        <v>208</v>
      </c>
      <c r="E279" s="174">
        <v>59</v>
      </c>
      <c r="F279" s="174">
        <v>96</v>
      </c>
      <c r="G279" s="174">
        <v>42</v>
      </c>
      <c r="H279" s="175"/>
      <c r="I279" s="174">
        <f t="shared" si="31"/>
        <v>359</v>
      </c>
      <c r="J279" s="174">
        <v>226</v>
      </c>
      <c r="K279" s="174">
        <v>7</v>
      </c>
      <c r="L279" s="174">
        <v>4</v>
      </c>
      <c r="M279" s="174">
        <v>97</v>
      </c>
      <c r="N279" s="174">
        <v>25</v>
      </c>
      <c r="O279" s="174" t="s">
        <v>62</v>
      </c>
      <c r="P279" s="234"/>
      <c r="Q279" s="234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J279" s="184"/>
      <c r="AK279" s="184"/>
      <c r="AL279" s="184"/>
      <c r="AM279" s="184"/>
      <c r="AN279" s="184"/>
      <c r="AO279" s="184"/>
      <c r="AP279" s="184"/>
      <c r="AQ279" s="184"/>
      <c r="AR279" s="184"/>
      <c r="AS279" s="184"/>
      <c r="AT279" s="184"/>
      <c r="AU279" s="184"/>
      <c r="AV279" s="184"/>
      <c r="AW279" s="184"/>
    </row>
    <row r="280" spans="1:49" s="170" customFormat="1" ht="9" customHeight="1">
      <c r="A280" s="170" t="s">
        <v>20</v>
      </c>
      <c r="B280" s="171">
        <f t="shared" si="30"/>
        <v>1523</v>
      </c>
      <c r="C280" s="171">
        <v>1342</v>
      </c>
      <c r="D280" s="171">
        <v>114</v>
      </c>
      <c r="E280" s="171">
        <v>6</v>
      </c>
      <c r="F280" s="171">
        <v>53</v>
      </c>
      <c r="G280" s="171">
        <v>8</v>
      </c>
      <c r="H280" s="172"/>
      <c r="I280" s="171">
        <f t="shared" si="31"/>
        <v>215</v>
      </c>
      <c r="J280" s="171">
        <v>131</v>
      </c>
      <c r="K280" s="171">
        <v>4</v>
      </c>
      <c r="L280" s="171">
        <v>1</v>
      </c>
      <c r="M280" s="171">
        <v>69</v>
      </c>
      <c r="N280" s="171">
        <v>10</v>
      </c>
      <c r="O280" s="171" t="s">
        <v>62</v>
      </c>
      <c r="P280" s="234"/>
      <c r="Q280" s="234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184"/>
      <c r="AT280" s="184"/>
      <c r="AU280" s="184"/>
      <c r="AV280" s="184"/>
      <c r="AW280" s="184"/>
    </row>
    <row r="281" spans="1:49" s="170" customFormat="1" ht="9" customHeight="1">
      <c r="A281" s="170" t="s">
        <v>21</v>
      </c>
      <c r="B281" s="171">
        <f t="shared" si="30"/>
        <v>12155</v>
      </c>
      <c r="C281" s="171">
        <v>8306</v>
      </c>
      <c r="D281" s="171">
        <v>883</v>
      </c>
      <c r="E281" s="171">
        <v>2482</v>
      </c>
      <c r="F281" s="171">
        <v>410</v>
      </c>
      <c r="G281" s="171">
        <v>74</v>
      </c>
      <c r="H281" s="172"/>
      <c r="I281" s="171">
        <f t="shared" si="31"/>
        <v>999</v>
      </c>
      <c r="J281" s="171">
        <v>608</v>
      </c>
      <c r="K281" s="171">
        <v>31</v>
      </c>
      <c r="L281" s="171">
        <v>16</v>
      </c>
      <c r="M281" s="171">
        <v>204</v>
      </c>
      <c r="N281" s="171">
        <v>140</v>
      </c>
      <c r="O281" s="171" t="s">
        <v>62</v>
      </c>
      <c r="P281" s="234"/>
      <c r="Q281" s="234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J281" s="184"/>
      <c r="AK281" s="184"/>
      <c r="AL281" s="184"/>
      <c r="AM281" s="184"/>
      <c r="AN281" s="184"/>
      <c r="AO281" s="184"/>
      <c r="AP281" s="184"/>
      <c r="AQ281" s="184"/>
      <c r="AR281" s="184"/>
      <c r="AS281" s="184"/>
      <c r="AT281" s="184"/>
      <c r="AU281" s="184"/>
      <c r="AV281" s="184"/>
      <c r="AW281" s="184"/>
    </row>
    <row r="282" spans="1:49" s="170" customFormat="1" ht="9" customHeight="1">
      <c r="A282" s="170" t="s">
        <v>22</v>
      </c>
      <c r="B282" s="171">
        <f t="shared" si="30"/>
        <v>9777</v>
      </c>
      <c r="C282" s="171">
        <v>8660</v>
      </c>
      <c r="D282" s="171">
        <v>746</v>
      </c>
      <c r="E282" s="171">
        <v>0</v>
      </c>
      <c r="F282" s="171">
        <v>353</v>
      </c>
      <c r="G282" s="171">
        <v>18</v>
      </c>
      <c r="H282" s="172"/>
      <c r="I282" s="171">
        <f t="shared" si="31"/>
        <v>1117</v>
      </c>
      <c r="J282" s="171">
        <v>667</v>
      </c>
      <c r="K282" s="171">
        <v>21</v>
      </c>
      <c r="L282" s="171">
        <v>208</v>
      </c>
      <c r="M282" s="171">
        <v>89</v>
      </c>
      <c r="N282" s="171">
        <v>132</v>
      </c>
      <c r="O282" s="171" t="s">
        <v>62</v>
      </c>
      <c r="P282" s="234"/>
      <c r="Q282" s="234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J282" s="184"/>
      <c r="AK282" s="184"/>
      <c r="AL282" s="184"/>
      <c r="AM282" s="184"/>
      <c r="AN282" s="184"/>
      <c r="AO282" s="184"/>
      <c r="AP282" s="184"/>
      <c r="AQ282" s="184"/>
      <c r="AR282" s="184"/>
      <c r="AS282" s="184"/>
      <c r="AT282" s="184"/>
      <c r="AU282" s="184"/>
      <c r="AV282" s="184"/>
      <c r="AW282" s="184"/>
    </row>
    <row r="283" spans="1:49" s="170" customFormat="1" ht="9" customHeight="1">
      <c r="A283" s="173" t="s">
        <v>23</v>
      </c>
      <c r="B283" s="174">
        <f t="shared" si="30"/>
        <v>3450</v>
      </c>
      <c r="C283" s="174">
        <v>3046</v>
      </c>
      <c r="D283" s="174">
        <v>259</v>
      </c>
      <c r="E283" s="174">
        <v>6</v>
      </c>
      <c r="F283" s="174">
        <v>120</v>
      </c>
      <c r="G283" s="174">
        <v>19</v>
      </c>
      <c r="H283" s="175"/>
      <c r="I283" s="174">
        <f t="shared" si="31"/>
        <v>470</v>
      </c>
      <c r="J283" s="174">
        <v>300</v>
      </c>
      <c r="K283" s="174">
        <v>9</v>
      </c>
      <c r="L283" s="174">
        <v>6</v>
      </c>
      <c r="M283" s="174">
        <v>126</v>
      </c>
      <c r="N283" s="174">
        <v>29</v>
      </c>
      <c r="O283" s="174" t="s">
        <v>62</v>
      </c>
      <c r="P283" s="234"/>
      <c r="Q283" s="234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J283" s="184"/>
      <c r="AK283" s="184"/>
      <c r="AL283" s="184"/>
      <c r="AM283" s="184"/>
      <c r="AN283" s="184"/>
      <c r="AO283" s="184"/>
      <c r="AP283" s="184"/>
      <c r="AQ283" s="184"/>
      <c r="AR283" s="184"/>
      <c r="AS283" s="184"/>
      <c r="AT283" s="184"/>
      <c r="AU283" s="184"/>
      <c r="AV283" s="184"/>
      <c r="AW283" s="184"/>
    </row>
    <row r="284" spans="1:49" s="170" customFormat="1" ht="9" customHeight="1">
      <c r="A284" s="170" t="s">
        <v>24</v>
      </c>
      <c r="B284" s="171">
        <f t="shared" si="30"/>
        <v>1872</v>
      </c>
      <c r="C284" s="171">
        <v>1484</v>
      </c>
      <c r="D284" s="171">
        <v>138</v>
      </c>
      <c r="E284" s="171">
        <v>162</v>
      </c>
      <c r="F284" s="171">
        <v>65</v>
      </c>
      <c r="G284" s="171">
        <v>23</v>
      </c>
      <c r="H284" s="172"/>
      <c r="I284" s="171">
        <f t="shared" si="31"/>
        <v>222</v>
      </c>
      <c r="J284" s="171">
        <v>159</v>
      </c>
      <c r="K284" s="171">
        <v>5</v>
      </c>
      <c r="L284" s="171">
        <v>3</v>
      </c>
      <c r="M284" s="171">
        <v>43</v>
      </c>
      <c r="N284" s="171">
        <v>12</v>
      </c>
      <c r="O284" s="171" t="s">
        <v>62</v>
      </c>
      <c r="P284" s="234"/>
      <c r="Q284" s="234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</row>
    <row r="285" spans="1:49" s="170" customFormat="1" ht="9" customHeight="1">
      <c r="A285" s="170" t="s">
        <v>25</v>
      </c>
      <c r="B285" s="171">
        <f t="shared" si="30"/>
        <v>832</v>
      </c>
      <c r="C285" s="171">
        <v>736</v>
      </c>
      <c r="D285" s="171">
        <v>63</v>
      </c>
      <c r="E285" s="171">
        <v>0</v>
      </c>
      <c r="F285" s="171">
        <v>28</v>
      </c>
      <c r="G285" s="171">
        <v>5</v>
      </c>
      <c r="H285" s="172"/>
      <c r="I285" s="171">
        <f t="shared" si="31"/>
        <v>144</v>
      </c>
      <c r="J285" s="171">
        <v>74</v>
      </c>
      <c r="K285" s="171">
        <v>2</v>
      </c>
      <c r="L285" s="171">
        <v>4</v>
      </c>
      <c r="M285" s="171">
        <v>49</v>
      </c>
      <c r="N285" s="171">
        <v>15</v>
      </c>
      <c r="O285" s="171" t="s">
        <v>62</v>
      </c>
      <c r="P285" s="234"/>
      <c r="Q285" s="234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  <c r="AF285" s="168"/>
      <c r="AG285" s="168"/>
      <c r="AH285" s="168"/>
      <c r="AJ285" s="184"/>
      <c r="AK285" s="184"/>
      <c r="AL285" s="184"/>
      <c r="AM285" s="184"/>
      <c r="AN285" s="184"/>
      <c r="AO285" s="184"/>
      <c r="AP285" s="184"/>
      <c r="AQ285" s="184"/>
      <c r="AR285" s="184"/>
      <c r="AS285" s="184"/>
      <c r="AT285" s="184"/>
      <c r="AU285" s="184"/>
      <c r="AV285" s="184"/>
      <c r="AW285" s="184"/>
    </row>
    <row r="286" spans="1:49" s="170" customFormat="1" ht="9" customHeight="1">
      <c r="A286" s="170" t="s">
        <v>26</v>
      </c>
      <c r="B286" s="171">
        <f t="shared" si="30"/>
        <v>25602</v>
      </c>
      <c r="C286" s="171">
        <v>12920</v>
      </c>
      <c r="D286" s="171">
        <v>1845</v>
      </c>
      <c r="E286" s="171">
        <v>9814</v>
      </c>
      <c r="F286" s="171">
        <v>865</v>
      </c>
      <c r="G286" s="171">
        <v>158</v>
      </c>
      <c r="H286" s="172"/>
      <c r="I286" s="171">
        <f t="shared" si="31"/>
        <v>1305</v>
      </c>
      <c r="J286" s="171">
        <v>1079</v>
      </c>
      <c r="K286" s="171">
        <v>59</v>
      </c>
      <c r="L286" s="171">
        <v>7</v>
      </c>
      <c r="M286" s="171">
        <v>101</v>
      </c>
      <c r="N286" s="171">
        <v>59</v>
      </c>
      <c r="O286" s="171" t="s">
        <v>62</v>
      </c>
      <c r="P286" s="234"/>
      <c r="Q286" s="234"/>
      <c r="R286" s="168"/>
      <c r="S286" s="168"/>
      <c r="T286" s="168"/>
      <c r="U286" s="168"/>
      <c r="V286" s="168"/>
      <c r="W286" s="168"/>
      <c r="X286" s="168"/>
      <c r="Y286" s="168"/>
      <c r="Z286" s="168"/>
      <c r="AA286" s="168"/>
      <c r="AB286" s="168"/>
      <c r="AC286" s="168"/>
      <c r="AD286" s="168"/>
      <c r="AE286" s="168"/>
      <c r="AF286" s="168"/>
      <c r="AG286" s="168"/>
      <c r="AH286" s="168"/>
      <c r="AJ286" s="184"/>
      <c r="AK286" s="184"/>
      <c r="AL286" s="184"/>
      <c r="AM286" s="184"/>
      <c r="AN286" s="184"/>
      <c r="AO286" s="184"/>
      <c r="AP286" s="184"/>
      <c r="AQ286" s="184"/>
      <c r="AR286" s="184"/>
      <c r="AS286" s="184"/>
      <c r="AT286" s="184"/>
      <c r="AU286" s="184"/>
      <c r="AV286" s="184"/>
      <c r="AW286" s="184"/>
    </row>
    <row r="287" spans="1:49" s="170" customFormat="1" ht="9" customHeight="1">
      <c r="A287" s="173" t="s">
        <v>27</v>
      </c>
      <c r="B287" s="174">
        <f t="shared" si="30"/>
        <v>3443</v>
      </c>
      <c r="C287" s="174">
        <v>3061</v>
      </c>
      <c r="D287" s="174">
        <v>259</v>
      </c>
      <c r="E287" s="174">
        <v>0</v>
      </c>
      <c r="F287" s="174">
        <v>121</v>
      </c>
      <c r="G287" s="174">
        <v>2</v>
      </c>
      <c r="H287" s="175"/>
      <c r="I287" s="174">
        <f t="shared" si="31"/>
        <v>504</v>
      </c>
      <c r="J287" s="174">
        <v>291</v>
      </c>
      <c r="K287" s="174">
        <v>9</v>
      </c>
      <c r="L287" s="174">
        <v>9</v>
      </c>
      <c r="M287" s="174">
        <v>121</v>
      </c>
      <c r="N287" s="174">
        <v>74</v>
      </c>
      <c r="O287" s="174" t="s">
        <v>62</v>
      </c>
      <c r="P287" s="234"/>
      <c r="Q287" s="234"/>
      <c r="R287" s="168"/>
      <c r="S287" s="168"/>
      <c r="T287" s="168"/>
      <c r="U287" s="168"/>
      <c r="V287" s="168"/>
      <c r="W287" s="168"/>
      <c r="X287" s="168"/>
      <c r="Y287" s="168"/>
      <c r="Z287" s="168"/>
      <c r="AA287" s="168"/>
      <c r="AB287" s="168"/>
      <c r="AC287" s="168"/>
      <c r="AD287" s="168"/>
      <c r="AE287" s="168"/>
      <c r="AF287" s="168"/>
      <c r="AG287" s="168"/>
      <c r="AH287" s="168"/>
      <c r="AJ287" s="184"/>
      <c r="AK287" s="184"/>
      <c r="AL287" s="184"/>
      <c r="AM287" s="184"/>
      <c r="AN287" s="184"/>
      <c r="AO287" s="184"/>
      <c r="AP287" s="184"/>
      <c r="AQ287" s="184"/>
      <c r="AR287" s="184"/>
      <c r="AS287" s="184"/>
      <c r="AT287" s="184"/>
      <c r="AU287" s="184"/>
      <c r="AV287" s="184"/>
      <c r="AW287" s="184"/>
    </row>
    <row r="288" spans="1:49" s="170" customFormat="1" ht="9" customHeight="1">
      <c r="A288" s="170" t="s">
        <v>28</v>
      </c>
      <c r="B288" s="171">
        <f t="shared" si="30"/>
        <v>3554</v>
      </c>
      <c r="C288" s="171">
        <v>3152</v>
      </c>
      <c r="D288" s="171">
        <v>266</v>
      </c>
      <c r="E288" s="171">
        <v>0</v>
      </c>
      <c r="F288" s="171">
        <v>124</v>
      </c>
      <c r="G288" s="171">
        <v>12</v>
      </c>
      <c r="H288" s="172"/>
      <c r="I288" s="171">
        <f t="shared" si="31"/>
        <v>484</v>
      </c>
      <c r="J288" s="171">
        <v>287</v>
      </c>
      <c r="K288" s="171">
        <v>9</v>
      </c>
      <c r="L288" s="171">
        <v>11</v>
      </c>
      <c r="M288" s="171">
        <v>144</v>
      </c>
      <c r="N288" s="171">
        <v>33</v>
      </c>
      <c r="O288" s="171" t="s">
        <v>62</v>
      </c>
      <c r="P288" s="234"/>
      <c r="Q288" s="234"/>
      <c r="R288" s="168"/>
      <c r="S288" s="168"/>
      <c r="T288" s="168"/>
      <c r="U288" s="168"/>
      <c r="V288" s="168"/>
      <c r="W288" s="168"/>
      <c r="X288" s="168"/>
      <c r="Y288" s="168"/>
      <c r="Z288" s="168"/>
      <c r="AA288" s="168"/>
      <c r="AB288" s="168"/>
      <c r="AC288" s="168"/>
      <c r="AD288" s="168"/>
      <c r="AE288" s="168"/>
      <c r="AF288" s="168"/>
      <c r="AG288" s="168"/>
      <c r="AH288" s="168"/>
      <c r="AJ288" s="184"/>
      <c r="AK288" s="184"/>
      <c r="AL288" s="184"/>
      <c r="AM288" s="184"/>
      <c r="AN288" s="184"/>
      <c r="AO288" s="184"/>
      <c r="AP288" s="184"/>
      <c r="AQ288" s="184"/>
      <c r="AR288" s="184"/>
      <c r="AS288" s="184"/>
      <c r="AT288" s="184"/>
      <c r="AU288" s="184"/>
      <c r="AV288" s="184"/>
      <c r="AW288" s="184"/>
    </row>
    <row r="289" spans="1:49" s="170" customFormat="1" ht="9" customHeight="1">
      <c r="A289" s="170" t="s">
        <v>29</v>
      </c>
      <c r="B289" s="171">
        <f t="shared" si="30"/>
        <v>1537</v>
      </c>
      <c r="C289" s="171">
        <v>910</v>
      </c>
      <c r="D289" s="171">
        <v>110</v>
      </c>
      <c r="E289" s="171">
        <v>432</v>
      </c>
      <c r="F289" s="171">
        <v>52</v>
      </c>
      <c r="G289" s="171">
        <v>33</v>
      </c>
      <c r="H289" s="172"/>
      <c r="I289" s="171">
        <f t="shared" si="31"/>
        <v>151</v>
      </c>
      <c r="J289" s="171">
        <v>79</v>
      </c>
      <c r="K289" s="171">
        <v>4</v>
      </c>
      <c r="L289" s="171">
        <v>1</v>
      </c>
      <c r="M289" s="171">
        <v>42</v>
      </c>
      <c r="N289" s="171">
        <v>25</v>
      </c>
      <c r="O289" s="171" t="s">
        <v>62</v>
      </c>
      <c r="P289" s="234"/>
      <c r="Q289" s="234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  <c r="AC289" s="168"/>
      <c r="AD289" s="168"/>
      <c r="AE289" s="168"/>
      <c r="AF289" s="168"/>
      <c r="AG289" s="168"/>
      <c r="AH289" s="168"/>
      <c r="AJ289" s="184"/>
      <c r="AK289" s="184"/>
      <c r="AL289" s="184"/>
      <c r="AM289" s="184"/>
      <c r="AN289" s="184"/>
      <c r="AO289" s="184"/>
      <c r="AP289" s="184"/>
      <c r="AQ289" s="184"/>
      <c r="AR289" s="184"/>
      <c r="AS289" s="184"/>
      <c r="AT289" s="184"/>
      <c r="AU289" s="184"/>
      <c r="AV289" s="184"/>
      <c r="AW289" s="184"/>
    </row>
    <row r="290" spans="1:49" s="170" customFormat="1" ht="9" customHeight="1">
      <c r="A290" s="170" t="s">
        <v>30</v>
      </c>
      <c r="B290" s="171">
        <f t="shared" si="30"/>
        <v>3290</v>
      </c>
      <c r="C290" s="171">
        <v>2922</v>
      </c>
      <c r="D290" s="171">
        <v>251</v>
      </c>
      <c r="E290" s="171">
        <v>1</v>
      </c>
      <c r="F290" s="171">
        <v>116</v>
      </c>
      <c r="G290" s="171">
        <v>0</v>
      </c>
      <c r="H290" s="172"/>
      <c r="I290" s="171">
        <f t="shared" si="31"/>
        <v>443</v>
      </c>
      <c r="J290" s="171">
        <v>316</v>
      </c>
      <c r="K290" s="171">
        <v>8</v>
      </c>
      <c r="L290" s="171">
        <v>1</v>
      </c>
      <c r="M290" s="171">
        <v>81</v>
      </c>
      <c r="N290" s="171">
        <v>37</v>
      </c>
      <c r="O290" s="171" t="s">
        <v>62</v>
      </c>
      <c r="P290" s="234"/>
      <c r="Q290" s="234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  <c r="AD290" s="168"/>
      <c r="AE290" s="168"/>
      <c r="AF290" s="168"/>
      <c r="AG290" s="168"/>
      <c r="AH290" s="168"/>
      <c r="AJ290" s="184"/>
      <c r="AK290" s="184"/>
      <c r="AL290" s="184"/>
      <c r="AM290" s="184"/>
      <c r="AN290" s="184"/>
      <c r="AO290" s="184"/>
      <c r="AP290" s="184"/>
      <c r="AQ290" s="184"/>
      <c r="AR290" s="184"/>
      <c r="AS290" s="184"/>
      <c r="AT290" s="184"/>
      <c r="AU290" s="184"/>
      <c r="AV290" s="184"/>
      <c r="AW290" s="184"/>
    </row>
    <row r="291" spans="1:49" s="170" customFormat="1" ht="9" customHeight="1">
      <c r="A291" s="173" t="s">
        <v>31</v>
      </c>
      <c r="B291" s="174">
        <f t="shared" si="30"/>
        <v>1440</v>
      </c>
      <c r="C291" s="174">
        <v>1269</v>
      </c>
      <c r="D291" s="174">
        <v>109</v>
      </c>
      <c r="E291" s="174">
        <v>6</v>
      </c>
      <c r="F291" s="174">
        <v>50</v>
      </c>
      <c r="G291" s="174">
        <v>6</v>
      </c>
      <c r="H291" s="175"/>
      <c r="I291" s="174">
        <f t="shared" si="31"/>
        <v>223</v>
      </c>
      <c r="J291" s="174">
        <v>128</v>
      </c>
      <c r="K291" s="174">
        <v>4</v>
      </c>
      <c r="L291" s="174">
        <v>4</v>
      </c>
      <c r="M291" s="174">
        <v>66</v>
      </c>
      <c r="N291" s="174">
        <v>21</v>
      </c>
      <c r="O291" s="174" t="s">
        <v>62</v>
      </c>
      <c r="P291" s="234"/>
      <c r="Q291" s="234"/>
      <c r="R291" s="168"/>
      <c r="S291" s="168"/>
      <c r="T291" s="168"/>
      <c r="U291" s="168"/>
      <c r="V291" s="168"/>
      <c r="W291" s="168"/>
      <c r="X291" s="168"/>
      <c r="Y291" s="168"/>
      <c r="Z291" s="168"/>
      <c r="AA291" s="168"/>
      <c r="AB291" s="168"/>
      <c r="AC291" s="168"/>
      <c r="AD291" s="168"/>
      <c r="AE291" s="168"/>
      <c r="AF291" s="168"/>
      <c r="AG291" s="168"/>
      <c r="AH291" s="168"/>
      <c r="AJ291" s="184"/>
      <c r="AK291" s="184"/>
      <c r="AL291" s="184"/>
      <c r="AM291" s="184"/>
      <c r="AN291" s="184"/>
      <c r="AO291" s="184"/>
      <c r="AP291" s="184"/>
      <c r="AQ291" s="184"/>
      <c r="AR291" s="184"/>
      <c r="AS291" s="184"/>
      <c r="AT291" s="184"/>
      <c r="AU291" s="184"/>
      <c r="AV291" s="184"/>
      <c r="AW291" s="184"/>
    </row>
    <row r="292" spans="1:49" s="170" customFormat="1" ht="9" customHeight="1">
      <c r="A292" s="170" t="s">
        <v>32</v>
      </c>
      <c r="B292" s="171">
        <f t="shared" si="30"/>
        <v>2309</v>
      </c>
      <c r="C292" s="171">
        <v>1777</v>
      </c>
      <c r="D292" s="171">
        <v>168</v>
      </c>
      <c r="E292" s="171">
        <v>245</v>
      </c>
      <c r="F292" s="171">
        <v>76</v>
      </c>
      <c r="G292" s="171">
        <v>43</v>
      </c>
      <c r="H292" s="172"/>
      <c r="I292" s="171">
        <f t="shared" si="31"/>
        <v>384</v>
      </c>
      <c r="J292" s="171">
        <v>142</v>
      </c>
      <c r="K292" s="171">
        <v>7</v>
      </c>
      <c r="L292" s="171">
        <v>4</v>
      </c>
      <c r="M292" s="171">
        <v>181</v>
      </c>
      <c r="N292" s="171">
        <v>50</v>
      </c>
      <c r="O292" s="171" t="s">
        <v>62</v>
      </c>
      <c r="P292" s="234"/>
      <c r="Q292" s="234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8"/>
      <c r="AB292" s="168"/>
      <c r="AC292" s="168"/>
      <c r="AD292" s="168"/>
      <c r="AE292" s="168"/>
      <c r="AF292" s="168"/>
      <c r="AG292" s="168"/>
      <c r="AH292" s="168"/>
      <c r="AJ292" s="184"/>
      <c r="AK292" s="184"/>
      <c r="AL292" s="184"/>
      <c r="AM292" s="184"/>
      <c r="AN292" s="184"/>
      <c r="AO292" s="184"/>
      <c r="AP292" s="184"/>
      <c r="AQ292" s="184"/>
      <c r="AR292" s="184"/>
      <c r="AS292" s="184"/>
      <c r="AT292" s="184"/>
      <c r="AU292" s="184"/>
      <c r="AV292" s="184"/>
      <c r="AW292" s="184"/>
    </row>
    <row r="293" spans="1:49" s="170" customFormat="1" ht="9" customHeight="1">
      <c r="A293" s="170" t="s">
        <v>33</v>
      </c>
      <c r="B293" s="171">
        <f t="shared" si="30"/>
        <v>4395</v>
      </c>
      <c r="C293" s="171">
        <v>2023</v>
      </c>
      <c r="D293" s="171">
        <v>289</v>
      </c>
      <c r="E293" s="171">
        <v>1539</v>
      </c>
      <c r="F293" s="171">
        <v>134</v>
      </c>
      <c r="G293" s="171">
        <v>410</v>
      </c>
      <c r="H293" s="172"/>
      <c r="I293" s="171">
        <f t="shared" si="31"/>
        <v>446</v>
      </c>
      <c r="J293" s="171">
        <v>166</v>
      </c>
      <c r="K293" s="171">
        <v>11</v>
      </c>
      <c r="L293" s="171">
        <v>8</v>
      </c>
      <c r="M293" s="171">
        <v>163</v>
      </c>
      <c r="N293" s="171">
        <v>98</v>
      </c>
      <c r="O293" s="171" t="s">
        <v>62</v>
      </c>
      <c r="P293" s="234"/>
      <c r="Q293" s="234"/>
      <c r="R293" s="168"/>
      <c r="S293" s="168"/>
      <c r="T293" s="168"/>
      <c r="U293" s="168"/>
      <c r="V293" s="168"/>
      <c r="W293" s="168"/>
      <c r="X293" s="168"/>
      <c r="Y293" s="168"/>
      <c r="Z293" s="168"/>
      <c r="AA293" s="168"/>
      <c r="AB293" s="168"/>
      <c r="AC293" s="168"/>
      <c r="AD293" s="168"/>
      <c r="AE293" s="168"/>
      <c r="AF293" s="168"/>
      <c r="AG293" s="168"/>
      <c r="AH293" s="168"/>
      <c r="AJ293" s="184"/>
      <c r="AK293" s="184"/>
      <c r="AL293" s="184"/>
      <c r="AM293" s="184"/>
      <c r="AN293" s="184"/>
      <c r="AO293" s="184"/>
      <c r="AP293" s="184"/>
      <c r="AQ293" s="184"/>
      <c r="AR293" s="184"/>
      <c r="AS293" s="184"/>
      <c r="AT293" s="184"/>
      <c r="AU293" s="184"/>
      <c r="AV293" s="184"/>
      <c r="AW293" s="184"/>
    </row>
    <row r="294" spans="1:49" s="170" customFormat="1" ht="9" customHeight="1">
      <c r="A294" s="170" t="s">
        <v>34</v>
      </c>
      <c r="B294" s="171">
        <f t="shared" si="30"/>
        <v>588</v>
      </c>
      <c r="C294" s="171">
        <v>503</v>
      </c>
      <c r="D294" s="171">
        <v>43</v>
      </c>
      <c r="E294" s="171">
        <v>0</v>
      </c>
      <c r="F294" s="171">
        <v>20</v>
      </c>
      <c r="G294" s="171">
        <v>22</v>
      </c>
      <c r="H294" s="172"/>
      <c r="I294" s="171">
        <f t="shared" si="31"/>
        <v>143</v>
      </c>
      <c r="J294" s="171">
        <v>46</v>
      </c>
      <c r="K294" s="171">
        <v>2</v>
      </c>
      <c r="L294" s="171">
        <v>1</v>
      </c>
      <c r="M294" s="171">
        <v>60</v>
      </c>
      <c r="N294" s="171">
        <v>34</v>
      </c>
      <c r="O294" s="171" t="s">
        <v>62</v>
      </c>
      <c r="P294" s="234"/>
      <c r="Q294" s="234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  <c r="AF294" s="168"/>
      <c r="AG294" s="168"/>
      <c r="AH294" s="168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</row>
    <row r="295" spans="1:49" s="170" customFormat="1" ht="9" customHeight="1">
      <c r="A295" s="173" t="s">
        <v>35</v>
      </c>
      <c r="B295" s="174">
        <f t="shared" si="30"/>
        <v>4429</v>
      </c>
      <c r="C295" s="174">
        <v>1435</v>
      </c>
      <c r="D295" s="174">
        <v>320</v>
      </c>
      <c r="E295" s="174">
        <v>2509</v>
      </c>
      <c r="F295" s="174">
        <v>148</v>
      </c>
      <c r="G295" s="174">
        <v>17</v>
      </c>
      <c r="H295" s="175"/>
      <c r="I295" s="174">
        <f t="shared" si="31"/>
        <v>391</v>
      </c>
      <c r="J295" s="174">
        <v>178</v>
      </c>
      <c r="K295" s="174">
        <v>11</v>
      </c>
      <c r="L295" s="174">
        <v>7</v>
      </c>
      <c r="M295" s="174">
        <v>152</v>
      </c>
      <c r="N295" s="174">
        <v>43</v>
      </c>
      <c r="O295" s="174" t="s">
        <v>62</v>
      </c>
      <c r="P295" s="234"/>
      <c r="Q295" s="234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  <c r="AF295" s="168"/>
      <c r="AG295" s="168"/>
      <c r="AH295" s="168"/>
      <c r="AJ295" s="184"/>
      <c r="AK295" s="184"/>
      <c r="AL295" s="184"/>
      <c r="AM295" s="184"/>
      <c r="AN295" s="184"/>
      <c r="AO295" s="184"/>
      <c r="AP295" s="184"/>
      <c r="AQ295" s="184"/>
      <c r="AR295" s="184"/>
      <c r="AS295" s="184"/>
      <c r="AT295" s="184"/>
      <c r="AU295" s="184"/>
      <c r="AV295" s="184"/>
      <c r="AW295" s="184"/>
    </row>
    <row r="296" spans="1:49" s="170" customFormat="1" ht="9" customHeight="1">
      <c r="A296" s="170" t="s">
        <v>36</v>
      </c>
      <c r="B296" s="171">
        <f t="shared" si="30"/>
        <v>382</v>
      </c>
      <c r="C296" s="171">
        <v>339</v>
      </c>
      <c r="D296" s="171">
        <v>29</v>
      </c>
      <c r="E296" s="171">
        <v>0</v>
      </c>
      <c r="F296" s="171">
        <v>14</v>
      </c>
      <c r="G296" s="171">
        <v>0</v>
      </c>
      <c r="H296" s="172"/>
      <c r="I296" s="171">
        <f t="shared" si="31"/>
        <v>54</v>
      </c>
      <c r="J296" s="171">
        <v>35</v>
      </c>
      <c r="K296" s="171">
        <v>1</v>
      </c>
      <c r="L296" s="171">
        <v>3</v>
      </c>
      <c r="M296" s="171">
        <v>9</v>
      </c>
      <c r="N296" s="171">
        <v>6</v>
      </c>
      <c r="O296" s="171" t="s">
        <v>62</v>
      </c>
      <c r="P296" s="234"/>
      <c r="Q296" s="234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  <c r="AF296" s="168"/>
      <c r="AG296" s="168"/>
      <c r="AH296" s="168"/>
      <c r="AJ296" s="184"/>
      <c r="AK296" s="184"/>
      <c r="AL296" s="184"/>
      <c r="AM296" s="184"/>
      <c r="AN296" s="184"/>
      <c r="AO296" s="184"/>
      <c r="AP296" s="184"/>
      <c r="AQ296" s="184"/>
      <c r="AR296" s="184"/>
      <c r="AS296" s="184"/>
      <c r="AT296" s="184"/>
      <c r="AU296" s="184"/>
      <c r="AV296" s="184"/>
      <c r="AW296" s="184"/>
    </row>
    <row r="297" spans="1:49" s="170" customFormat="1" ht="9" customHeight="1">
      <c r="A297" s="170" t="s">
        <v>37</v>
      </c>
      <c r="B297" s="171">
        <f t="shared" si="30"/>
        <v>6095</v>
      </c>
      <c r="C297" s="171">
        <v>4825</v>
      </c>
      <c r="D297" s="171">
        <v>450</v>
      </c>
      <c r="E297" s="171">
        <v>578</v>
      </c>
      <c r="F297" s="171">
        <v>211</v>
      </c>
      <c r="G297" s="171">
        <v>31</v>
      </c>
      <c r="H297" s="172"/>
      <c r="I297" s="171">
        <f t="shared" si="31"/>
        <v>745</v>
      </c>
      <c r="J297" s="171">
        <v>424</v>
      </c>
      <c r="K297" s="171">
        <v>15</v>
      </c>
      <c r="L297" s="171">
        <v>11</v>
      </c>
      <c r="M297" s="171">
        <v>230</v>
      </c>
      <c r="N297" s="171">
        <v>65</v>
      </c>
      <c r="O297" s="171" t="s">
        <v>62</v>
      </c>
      <c r="P297" s="234"/>
      <c r="Q297" s="234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  <c r="AF297" s="168"/>
      <c r="AG297" s="168"/>
      <c r="AH297" s="168"/>
      <c r="AJ297" s="184"/>
      <c r="AK297" s="184"/>
      <c r="AL297" s="184"/>
      <c r="AM297" s="184"/>
      <c r="AN297" s="184"/>
      <c r="AO297" s="184"/>
      <c r="AP297" s="184"/>
      <c r="AQ297" s="184"/>
      <c r="AR297" s="184"/>
      <c r="AS297" s="184"/>
      <c r="AT297" s="184"/>
      <c r="AU297" s="184"/>
      <c r="AV297" s="184"/>
      <c r="AW297" s="184"/>
    </row>
    <row r="298" spans="1:49" s="170" customFormat="1" ht="9" customHeight="1">
      <c r="A298" s="170" t="s">
        <v>38</v>
      </c>
      <c r="B298" s="171">
        <f t="shared" si="30"/>
        <v>2904</v>
      </c>
      <c r="C298" s="171">
        <v>2404</v>
      </c>
      <c r="D298" s="171">
        <v>217</v>
      </c>
      <c r="E298" s="171">
        <v>180</v>
      </c>
      <c r="F298" s="171">
        <v>101</v>
      </c>
      <c r="G298" s="171">
        <v>2</v>
      </c>
      <c r="H298" s="172"/>
      <c r="I298" s="171">
        <f t="shared" si="31"/>
        <v>324</v>
      </c>
      <c r="J298" s="171">
        <v>214</v>
      </c>
      <c r="K298" s="171">
        <v>8</v>
      </c>
      <c r="L298" s="171">
        <v>8</v>
      </c>
      <c r="M298" s="171">
        <v>55</v>
      </c>
      <c r="N298" s="171">
        <v>39</v>
      </c>
      <c r="O298" s="171" t="s">
        <v>62</v>
      </c>
      <c r="P298" s="234"/>
      <c r="Q298" s="234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  <c r="AF298" s="168"/>
      <c r="AG298" s="168"/>
      <c r="AH298" s="168"/>
      <c r="AJ298" s="184"/>
      <c r="AK298" s="184"/>
      <c r="AL298" s="184"/>
      <c r="AM298" s="184"/>
      <c r="AN298" s="184"/>
      <c r="AO298" s="184"/>
      <c r="AP298" s="184"/>
      <c r="AQ298" s="184"/>
      <c r="AR298" s="184"/>
      <c r="AS298" s="184"/>
      <c r="AT298" s="184"/>
      <c r="AU298" s="184"/>
      <c r="AV298" s="184"/>
      <c r="AW298" s="184"/>
    </row>
    <row r="299" spans="1:49" s="170" customFormat="1" ht="9" customHeight="1">
      <c r="A299" s="173" t="s">
        <v>39</v>
      </c>
      <c r="B299" s="174">
        <f t="shared" si="30"/>
        <v>1627</v>
      </c>
      <c r="C299" s="174">
        <v>1421</v>
      </c>
      <c r="D299" s="174">
        <v>120</v>
      </c>
      <c r="E299" s="174">
        <v>0</v>
      </c>
      <c r="F299" s="174">
        <v>56</v>
      </c>
      <c r="G299" s="174">
        <v>30</v>
      </c>
      <c r="H299" s="175"/>
      <c r="I299" s="174">
        <f t="shared" si="31"/>
        <v>188</v>
      </c>
      <c r="J299" s="174">
        <v>138</v>
      </c>
      <c r="K299" s="174">
        <v>4</v>
      </c>
      <c r="L299" s="174">
        <v>2</v>
      </c>
      <c r="M299" s="174">
        <v>30</v>
      </c>
      <c r="N299" s="174">
        <v>14</v>
      </c>
      <c r="O299" s="174" t="s">
        <v>62</v>
      </c>
      <c r="P299" s="234"/>
      <c r="Q299" s="234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J299" s="184"/>
      <c r="AK299" s="184"/>
      <c r="AL299" s="184"/>
      <c r="AM299" s="184"/>
      <c r="AN299" s="184"/>
      <c r="AO299" s="184"/>
      <c r="AP299" s="184"/>
      <c r="AQ299" s="184"/>
      <c r="AR299" s="184"/>
      <c r="AS299" s="184"/>
      <c r="AT299" s="184"/>
      <c r="AU299" s="184"/>
      <c r="AV299" s="184"/>
      <c r="AW299" s="184"/>
    </row>
    <row r="300" spans="1:49" s="170" customFormat="1" ht="9" customHeight="1">
      <c r="A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  <c r="AF300" s="168"/>
      <c r="AG300" s="168"/>
      <c r="AH300" s="168"/>
    </row>
    <row r="301" spans="1:49" s="170" customFormat="1" ht="9" customHeight="1">
      <c r="A301" s="166">
        <v>2003</v>
      </c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  <c r="AF301" s="168"/>
      <c r="AG301" s="168"/>
      <c r="AH301" s="168"/>
    </row>
    <row r="302" spans="1:49" s="170" customFormat="1" ht="9" customHeight="1">
      <c r="A302" s="181" t="s">
        <v>7</v>
      </c>
      <c r="B302" s="169">
        <f t="shared" ref="B302:G302" si="32">SUM(B304:B335)</f>
        <v>616437</v>
      </c>
      <c r="C302" s="169">
        <f t="shared" si="32"/>
        <v>493784</v>
      </c>
      <c r="D302" s="169">
        <f t="shared" si="32"/>
        <v>24243</v>
      </c>
      <c r="E302" s="169">
        <f t="shared" si="32"/>
        <v>81837</v>
      </c>
      <c r="F302" s="169">
        <f t="shared" si="32"/>
        <v>1957</v>
      </c>
      <c r="G302" s="169">
        <f t="shared" si="32"/>
        <v>14616</v>
      </c>
      <c r="H302" s="169"/>
      <c r="I302" s="169">
        <f t="shared" ref="I302:N302" si="33">SUM(I304:I335)</f>
        <v>24280</v>
      </c>
      <c r="J302" s="169">
        <f t="shared" si="33"/>
        <v>18028</v>
      </c>
      <c r="K302" s="169">
        <f t="shared" si="33"/>
        <v>89</v>
      </c>
      <c r="L302" s="169">
        <f t="shared" si="33"/>
        <v>349</v>
      </c>
      <c r="M302" s="169">
        <f t="shared" si="33"/>
        <v>3627</v>
      </c>
      <c r="N302" s="169">
        <f t="shared" si="33"/>
        <v>2187</v>
      </c>
      <c r="O302" s="169" t="s">
        <v>62</v>
      </c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  <c r="AF302" s="168"/>
      <c r="AG302" s="168"/>
      <c r="AH302" s="168"/>
    </row>
    <row r="303" spans="1:49" s="170" customFormat="1" ht="3.95" customHeight="1">
      <c r="A303" s="181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  <c r="AF303" s="168"/>
      <c r="AG303" s="168"/>
      <c r="AH303" s="168"/>
    </row>
    <row r="304" spans="1:49" s="170" customFormat="1" ht="9" customHeight="1">
      <c r="A304" s="170" t="s">
        <v>8</v>
      </c>
      <c r="B304" s="171">
        <f t="shared" ref="B304:B335" si="34">SUM(C304:G304)</f>
        <v>615</v>
      </c>
      <c r="C304" s="171">
        <v>534</v>
      </c>
      <c r="D304" s="171">
        <v>19</v>
      </c>
      <c r="E304" s="171">
        <v>55</v>
      </c>
      <c r="F304" s="171">
        <v>2</v>
      </c>
      <c r="G304" s="171">
        <v>5</v>
      </c>
      <c r="H304" s="171"/>
      <c r="I304" s="171">
        <f t="shared" ref="I304:I335" si="35">SUM(J304:O304)</f>
        <v>199</v>
      </c>
      <c r="J304" s="171">
        <v>129</v>
      </c>
      <c r="K304" s="171">
        <v>1</v>
      </c>
      <c r="L304" s="171">
        <v>0</v>
      </c>
      <c r="M304" s="171">
        <v>32</v>
      </c>
      <c r="N304" s="171">
        <v>37</v>
      </c>
      <c r="O304" s="171" t="s">
        <v>62</v>
      </c>
      <c r="P304" s="234"/>
      <c r="Q304" s="234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  <c r="AF304" s="168"/>
      <c r="AG304" s="168"/>
      <c r="AH304" s="168"/>
      <c r="AI304" s="168"/>
      <c r="AJ304" s="237"/>
      <c r="AK304" s="237"/>
      <c r="AL304" s="237"/>
      <c r="AM304" s="237"/>
      <c r="AN304" s="237"/>
      <c r="AO304" s="237"/>
      <c r="AP304" s="184"/>
      <c r="AQ304" s="237"/>
      <c r="AR304" s="237"/>
      <c r="AS304" s="237"/>
      <c r="AT304" s="237"/>
      <c r="AU304" s="237"/>
      <c r="AV304" s="237"/>
      <c r="AW304" s="184"/>
    </row>
    <row r="305" spans="1:49" s="170" customFormat="1" ht="9" customHeight="1">
      <c r="A305" s="170" t="s">
        <v>9</v>
      </c>
      <c r="B305" s="171">
        <f t="shared" si="34"/>
        <v>4196</v>
      </c>
      <c r="C305" s="171">
        <v>3390</v>
      </c>
      <c r="D305" s="171">
        <v>220</v>
      </c>
      <c r="E305" s="171">
        <v>554</v>
      </c>
      <c r="F305" s="171">
        <v>31</v>
      </c>
      <c r="G305" s="171">
        <v>1</v>
      </c>
      <c r="H305" s="172"/>
      <c r="I305" s="171">
        <f t="shared" si="35"/>
        <v>1026</v>
      </c>
      <c r="J305" s="171">
        <v>731</v>
      </c>
      <c r="K305" s="171">
        <v>2</v>
      </c>
      <c r="L305" s="171">
        <v>14</v>
      </c>
      <c r="M305" s="171">
        <v>221</v>
      </c>
      <c r="N305" s="171">
        <v>58</v>
      </c>
      <c r="O305" s="171" t="s">
        <v>62</v>
      </c>
      <c r="P305" s="234"/>
      <c r="Q305" s="234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  <c r="AF305" s="168"/>
      <c r="AG305" s="168"/>
      <c r="AH305" s="168"/>
      <c r="AJ305" s="184"/>
      <c r="AK305" s="184"/>
      <c r="AL305" s="184"/>
      <c r="AM305" s="184"/>
      <c r="AN305" s="184"/>
      <c r="AO305" s="184"/>
      <c r="AP305" s="184"/>
      <c r="AQ305" s="184"/>
      <c r="AR305" s="184"/>
      <c r="AS305" s="184"/>
      <c r="AT305" s="184"/>
      <c r="AU305" s="184"/>
      <c r="AV305" s="184"/>
      <c r="AW305" s="184"/>
    </row>
    <row r="306" spans="1:49" s="170" customFormat="1" ht="9" customHeight="1">
      <c r="A306" s="170" t="s">
        <v>10</v>
      </c>
      <c r="B306" s="171">
        <f t="shared" si="34"/>
        <v>203</v>
      </c>
      <c r="C306" s="171">
        <v>201</v>
      </c>
      <c r="D306" s="171">
        <v>1</v>
      </c>
      <c r="E306" s="171">
        <v>1</v>
      </c>
      <c r="F306" s="171">
        <v>0</v>
      </c>
      <c r="G306" s="171">
        <v>0</v>
      </c>
      <c r="H306" s="172"/>
      <c r="I306" s="171">
        <f t="shared" si="35"/>
        <v>121</v>
      </c>
      <c r="J306" s="171">
        <v>55</v>
      </c>
      <c r="K306" s="171">
        <v>1</v>
      </c>
      <c r="L306" s="171">
        <v>2</v>
      </c>
      <c r="M306" s="171">
        <v>34</v>
      </c>
      <c r="N306" s="171">
        <v>29</v>
      </c>
      <c r="O306" s="171" t="s">
        <v>62</v>
      </c>
      <c r="P306" s="234"/>
      <c r="Q306" s="234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  <c r="AF306" s="168"/>
      <c r="AG306" s="168"/>
      <c r="AH306" s="168"/>
      <c r="AJ306" s="184"/>
      <c r="AK306" s="184"/>
      <c r="AL306" s="184"/>
      <c r="AM306" s="184"/>
      <c r="AN306" s="184"/>
      <c r="AO306" s="184"/>
      <c r="AP306" s="184"/>
      <c r="AQ306" s="235"/>
      <c r="AR306" s="184"/>
      <c r="AS306" s="184"/>
      <c r="AT306" s="184"/>
      <c r="AU306" s="184"/>
      <c r="AV306" s="184"/>
      <c r="AW306" s="184"/>
    </row>
    <row r="307" spans="1:49" s="170" customFormat="1" ht="9" customHeight="1">
      <c r="A307" s="173" t="s">
        <v>11</v>
      </c>
      <c r="B307" s="174">
        <f t="shared" si="34"/>
        <v>197</v>
      </c>
      <c r="C307" s="174">
        <v>155</v>
      </c>
      <c r="D307" s="174">
        <v>11</v>
      </c>
      <c r="E307" s="174">
        <v>17</v>
      </c>
      <c r="F307" s="174">
        <v>6</v>
      </c>
      <c r="G307" s="174">
        <v>8</v>
      </c>
      <c r="H307" s="175"/>
      <c r="I307" s="174">
        <f t="shared" si="35"/>
        <v>214</v>
      </c>
      <c r="J307" s="174">
        <v>172</v>
      </c>
      <c r="K307" s="174">
        <v>0</v>
      </c>
      <c r="L307" s="174">
        <v>1</v>
      </c>
      <c r="M307" s="174">
        <v>26</v>
      </c>
      <c r="N307" s="174">
        <v>15</v>
      </c>
      <c r="O307" s="174" t="s">
        <v>62</v>
      </c>
      <c r="P307" s="234"/>
      <c r="Q307" s="234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84"/>
      <c r="AK307" s="184"/>
      <c r="AL307" s="184"/>
      <c r="AM307" s="184"/>
      <c r="AN307" s="184"/>
      <c r="AO307" s="184"/>
      <c r="AP307" s="184"/>
      <c r="AQ307" s="184"/>
      <c r="AR307" s="184"/>
      <c r="AS307" s="184"/>
      <c r="AT307" s="184"/>
      <c r="AU307" s="184"/>
      <c r="AV307" s="184"/>
      <c r="AW307" s="184"/>
    </row>
    <row r="308" spans="1:49" s="170" customFormat="1" ht="9" customHeight="1">
      <c r="A308" s="170" t="s">
        <v>12</v>
      </c>
      <c r="B308" s="171">
        <f t="shared" si="34"/>
        <v>1202</v>
      </c>
      <c r="C308" s="171">
        <v>1110</v>
      </c>
      <c r="D308" s="171">
        <v>7</v>
      </c>
      <c r="E308" s="171">
        <v>81</v>
      </c>
      <c r="F308" s="171">
        <v>4</v>
      </c>
      <c r="G308" s="171">
        <v>0</v>
      </c>
      <c r="H308" s="172"/>
      <c r="I308" s="171">
        <f t="shared" si="35"/>
        <v>602</v>
      </c>
      <c r="J308" s="171">
        <v>427</v>
      </c>
      <c r="K308" s="171">
        <v>1</v>
      </c>
      <c r="L308" s="171">
        <v>1</v>
      </c>
      <c r="M308" s="171">
        <v>149</v>
      </c>
      <c r="N308" s="171">
        <v>24</v>
      </c>
      <c r="O308" s="171" t="s">
        <v>62</v>
      </c>
      <c r="P308" s="234"/>
      <c r="Q308" s="234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  <c r="AF308" s="168"/>
      <c r="AG308" s="168"/>
      <c r="AH308" s="168"/>
      <c r="AI308" s="236"/>
      <c r="AJ308" s="184"/>
      <c r="AK308" s="184"/>
      <c r="AL308" s="184"/>
      <c r="AM308" s="184"/>
      <c r="AN308" s="184"/>
      <c r="AO308" s="184"/>
      <c r="AP308" s="184"/>
      <c r="AQ308" s="184"/>
      <c r="AR308" s="184"/>
      <c r="AS308" s="184"/>
      <c r="AT308" s="184"/>
      <c r="AU308" s="184"/>
      <c r="AV308" s="184"/>
      <c r="AW308" s="184"/>
    </row>
    <row r="309" spans="1:49" s="170" customFormat="1" ht="9" customHeight="1">
      <c r="A309" s="170" t="s">
        <v>13</v>
      </c>
      <c r="B309" s="171">
        <f t="shared" si="34"/>
        <v>351</v>
      </c>
      <c r="C309" s="171">
        <v>197</v>
      </c>
      <c r="D309" s="171">
        <v>1</v>
      </c>
      <c r="E309" s="171">
        <v>6</v>
      </c>
      <c r="F309" s="171">
        <v>4</v>
      </c>
      <c r="G309" s="171">
        <v>143</v>
      </c>
      <c r="H309" s="172"/>
      <c r="I309" s="171">
        <f t="shared" si="35"/>
        <v>126</v>
      </c>
      <c r="J309" s="171">
        <v>64</v>
      </c>
      <c r="K309" s="171">
        <v>0</v>
      </c>
      <c r="L309" s="171">
        <v>1</v>
      </c>
      <c r="M309" s="171">
        <v>44</v>
      </c>
      <c r="N309" s="171">
        <v>17</v>
      </c>
      <c r="O309" s="171" t="s">
        <v>62</v>
      </c>
      <c r="P309" s="234"/>
      <c r="Q309" s="234"/>
      <c r="R309" s="168"/>
      <c r="S309" s="168"/>
      <c r="T309" s="168"/>
      <c r="U309" s="168"/>
      <c r="V309" s="168"/>
      <c r="W309" s="168"/>
      <c r="X309" s="168"/>
      <c r="Y309" s="168"/>
      <c r="Z309" s="168"/>
      <c r="AA309" s="168"/>
      <c r="AB309" s="168"/>
      <c r="AC309" s="168"/>
      <c r="AD309" s="168"/>
      <c r="AE309" s="168"/>
      <c r="AF309" s="168"/>
      <c r="AG309" s="168"/>
      <c r="AH309" s="168"/>
      <c r="AJ309" s="184"/>
      <c r="AK309" s="184"/>
      <c r="AL309" s="184"/>
      <c r="AM309" s="184"/>
      <c r="AN309" s="184"/>
      <c r="AO309" s="184"/>
      <c r="AP309" s="184"/>
      <c r="AQ309" s="184"/>
      <c r="AR309" s="184"/>
      <c r="AS309" s="184"/>
      <c r="AT309" s="184"/>
      <c r="AU309" s="184"/>
      <c r="AV309" s="184"/>
      <c r="AW309" s="184"/>
    </row>
    <row r="310" spans="1:49" s="170" customFormat="1" ht="9" customHeight="1">
      <c r="A310" s="170" t="s">
        <v>14</v>
      </c>
      <c r="B310" s="171">
        <f t="shared" si="34"/>
        <v>1263</v>
      </c>
      <c r="C310" s="171">
        <v>1162</v>
      </c>
      <c r="D310" s="171">
        <v>4</v>
      </c>
      <c r="E310" s="171">
        <v>82</v>
      </c>
      <c r="F310" s="171">
        <v>15</v>
      </c>
      <c r="G310" s="171">
        <v>0</v>
      </c>
      <c r="H310" s="172"/>
      <c r="I310" s="171">
        <f t="shared" si="35"/>
        <v>729</v>
      </c>
      <c r="J310" s="171">
        <v>589</v>
      </c>
      <c r="K310" s="171">
        <v>0</v>
      </c>
      <c r="L310" s="171">
        <v>3</v>
      </c>
      <c r="M310" s="171">
        <v>98</v>
      </c>
      <c r="N310" s="171">
        <v>39</v>
      </c>
      <c r="O310" s="171" t="s">
        <v>62</v>
      </c>
      <c r="P310" s="234"/>
      <c r="Q310" s="234"/>
      <c r="R310" s="168"/>
      <c r="S310" s="168"/>
      <c r="T310" s="168"/>
      <c r="U310" s="168"/>
      <c r="V310" s="168"/>
      <c r="W310" s="168"/>
      <c r="X310" s="168"/>
      <c r="Y310" s="168"/>
      <c r="Z310" s="168"/>
      <c r="AA310" s="168"/>
      <c r="AB310" s="168"/>
      <c r="AC310" s="168"/>
      <c r="AD310" s="168"/>
      <c r="AE310" s="168"/>
      <c r="AF310" s="168"/>
      <c r="AG310" s="168"/>
      <c r="AH310" s="168"/>
      <c r="AJ310" s="184"/>
      <c r="AK310" s="184"/>
      <c r="AL310" s="184"/>
      <c r="AM310" s="184"/>
      <c r="AN310" s="184"/>
      <c r="AO310" s="184"/>
      <c r="AP310" s="184"/>
      <c r="AQ310" s="184"/>
      <c r="AR310" s="184"/>
      <c r="AS310" s="184"/>
      <c r="AT310" s="184"/>
      <c r="AU310" s="184"/>
      <c r="AV310" s="184"/>
      <c r="AW310" s="184"/>
    </row>
    <row r="311" spans="1:49" s="170" customFormat="1" ht="9" customHeight="1">
      <c r="A311" s="173" t="s">
        <v>15</v>
      </c>
      <c r="B311" s="174">
        <f t="shared" si="34"/>
        <v>1660</v>
      </c>
      <c r="C311" s="174">
        <v>1489</v>
      </c>
      <c r="D311" s="174">
        <v>27</v>
      </c>
      <c r="E311" s="174">
        <v>121</v>
      </c>
      <c r="F311" s="174">
        <v>23</v>
      </c>
      <c r="G311" s="174">
        <v>0</v>
      </c>
      <c r="H311" s="175"/>
      <c r="I311" s="174">
        <f t="shared" si="35"/>
        <v>376</v>
      </c>
      <c r="J311" s="174">
        <v>204</v>
      </c>
      <c r="K311" s="174">
        <v>1</v>
      </c>
      <c r="L311" s="174">
        <v>3</v>
      </c>
      <c r="M311" s="174">
        <v>128</v>
      </c>
      <c r="N311" s="174">
        <v>40</v>
      </c>
      <c r="O311" s="174" t="s">
        <v>62</v>
      </c>
      <c r="P311" s="234"/>
      <c r="Q311" s="234"/>
      <c r="R311" s="168"/>
      <c r="S311" s="168"/>
      <c r="T311" s="168"/>
      <c r="U311" s="168"/>
      <c r="V311" s="168"/>
      <c r="W311" s="168"/>
      <c r="X311" s="168"/>
      <c r="Y311" s="168"/>
      <c r="Z311" s="168"/>
      <c r="AA311" s="168"/>
      <c r="AB311" s="168"/>
      <c r="AC311" s="168"/>
      <c r="AD311" s="168"/>
      <c r="AE311" s="168"/>
      <c r="AF311" s="168"/>
      <c r="AG311" s="168"/>
      <c r="AH311" s="168"/>
      <c r="AJ311" s="184"/>
      <c r="AK311" s="184"/>
      <c r="AL311" s="184"/>
      <c r="AM311" s="184"/>
      <c r="AN311" s="184"/>
      <c r="AO311" s="184"/>
      <c r="AP311" s="184"/>
      <c r="AQ311" s="184"/>
      <c r="AR311" s="184"/>
      <c r="AS311" s="184"/>
      <c r="AT311" s="184"/>
      <c r="AU311" s="184"/>
      <c r="AV311" s="184"/>
      <c r="AW311" s="184"/>
    </row>
    <row r="312" spans="1:49" s="170" customFormat="1" ht="9" customHeight="1">
      <c r="A312" s="176" t="s">
        <v>16</v>
      </c>
      <c r="B312" s="171">
        <f t="shared" si="34"/>
        <v>501134</v>
      </c>
      <c r="C312" s="171">
        <v>398811</v>
      </c>
      <c r="D312" s="171">
        <v>15255</v>
      </c>
      <c r="E312" s="171">
        <v>71892</v>
      </c>
      <c r="F312" s="171">
        <v>1300</v>
      </c>
      <c r="G312" s="171">
        <v>13876</v>
      </c>
      <c r="H312" s="172"/>
      <c r="I312" s="171">
        <f t="shared" si="35"/>
        <v>8077</v>
      </c>
      <c r="J312" s="171">
        <v>6330</v>
      </c>
      <c r="K312" s="171">
        <v>25</v>
      </c>
      <c r="L312" s="171">
        <v>240</v>
      </c>
      <c r="M312" s="171">
        <v>305</v>
      </c>
      <c r="N312" s="171">
        <v>1177</v>
      </c>
      <c r="O312" s="171" t="s">
        <v>62</v>
      </c>
      <c r="P312" s="234"/>
      <c r="Q312" s="234"/>
      <c r="R312" s="168"/>
      <c r="S312" s="168"/>
      <c r="T312" s="168"/>
      <c r="U312" s="168"/>
      <c r="V312" s="168"/>
      <c r="W312" s="168"/>
      <c r="X312" s="168"/>
      <c r="Y312" s="168"/>
      <c r="Z312" s="168"/>
      <c r="AA312" s="168"/>
      <c r="AB312" s="168"/>
      <c r="AC312" s="168"/>
      <c r="AD312" s="168"/>
      <c r="AE312" s="168"/>
      <c r="AF312" s="168"/>
      <c r="AG312" s="168"/>
      <c r="AH312" s="168"/>
      <c r="AJ312" s="184"/>
      <c r="AK312" s="184"/>
      <c r="AL312" s="184"/>
      <c r="AM312" s="184"/>
      <c r="AN312" s="184"/>
      <c r="AO312" s="184"/>
      <c r="AP312" s="184"/>
      <c r="AQ312" s="184"/>
      <c r="AR312" s="184"/>
      <c r="AS312" s="184"/>
      <c r="AT312" s="184"/>
      <c r="AU312" s="184"/>
      <c r="AV312" s="184"/>
      <c r="AW312" s="184"/>
    </row>
    <row r="313" spans="1:49" s="170" customFormat="1" ht="9" customHeight="1">
      <c r="A313" s="170" t="s">
        <v>17</v>
      </c>
      <c r="B313" s="171">
        <f t="shared" si="34"/>
        <v>600</v>
      </c>
      <c r="C313" s="171">
        <v>549</v>
      </c>
      <c r="D313" s="171">
        <v>1</v>
      </c>
      <c r="E313" s="171">
        <v>1</v>
      </c>
      <c r="F313" s="171">
        <v>11</v>
      </c>
      <c r="G313" s="171">
        <v>38</v>
      </c>
      <c r="H313" s="172"/>
      <c r="I313" s="171">
        <f t="shared" si="35"/>
        <v>256</v>
      </c>
      <c r="J313" s="171">
        <v>204</v>
      </c>
      <c r="K313" s="171">
        <v>0</v>
      </c>
      <c r="L313" s="171">
        <v>3</v>
      </c>
      <c r="M313" s="171">
        <v>31</v>
      </c>
      <c r="N313" s="171">
        <v>18</v>
      </c>
      <c r="O313" s="171" t="s">
        <v>62</v>
      </c>
      <c r="P313" s="234"/>
      <c r="Q313" s="234"/>
      <c r="R313" s="168"/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  <c r="AD313" s="168"/>
      <c r="AE313" s="168"/>
      <c r="AF313" s="168"/>
      <c r="AG313" s="168"/>
      <c r="AH313" s="168"/>
      <c r="AJ313" s="184"/>
      <c r="AK313" s="184"/>
      <c r="AL313" s="184"/>
      <c r="AM313" s="184"/>
      <c r="AN313" s="184"/>
      <c r="AO313" s="184"/>
      <c r="AP313" s="184"/>
      <c r="AQ313" s="184"/>
      <c r="AR313" s="184"/>
      <c r="AS313" s="184"/>
      <c r="AT313" s="184"/>
      <c r="AU313" s="184"/>
      <c r="AV313" s="184"/>
      <c r="AW313" s="184"/>
    </row>
    <row r="314" spans="1:49" s="170" customFormat="1" ht="9" customHeight="1">
      <c r="A314" s="170" t="s">
        <v>18</v>
      </c>
      <c r="B314" s="171">
        <f t="shared" si="34"/>
        <v>6218</v>
      </c>
      <c r="C314" s="171">
        <v>5389</v>
      </c>
      <c r="D314" s="171">
        <v>50</v>
      </c>
      <c r="E314" s="171">
        <v>725</v>
      </c>
      <c r="F314" s="171">
        <v>9</v>
      </c>
      <c r="G314" s="171">
        <v>45</v>
      </c>
      <c r="H314" s="172"/>
      <c r="I314" s="171">
        <f t="shared" si="35"/>
        <v>1031</v>
      </c>
      <c r="J314" s="171">
        <v>832</v>
      </c>
      <c r="K314" s="171">
        <v>0</v>
      </c>
      <c r="L314" s="171">
        <v>4</v>
      </c>
      <c r="M314" s="171">
        <v>150</v>
      </c>
      <c r="N314" s="171">
        <v>45</v>
      </c>
      <c r="O314" s="171" t="s">
        <v>62</v>
      </c>
      <c r="P314" s="234"/>
      <c r="Q314" s="234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  <c r="AF314" s="168"/>
      <c r="AG314" s="168"/>
      <c r="AH314" s="168"/>
      <c r="AJ314" s="184"/>
      <c r="AK314" s="184"/>
      <c r="AL314" s="184"/>
      <c r="AM314" s="184"/>
      <c r="AN314" s="184"/>
      <c r="AO314" s="184"/>
      <c r="AP314" s="184"/>
      <c r="AQ314" s="184"/>
      <c r="AR314" s="184"/>
      <c r="AS314" s="184"/>
      <c r="AT314" s="184"/>
      <c r="AU314" s="184"/>
      <c r="AV314" s="184"/>
      <c r="AW314" s="184"/>
    </row>
    <row r="315" spans="1:49" s="170" customFormat="1" ht="9" customHeight="1">
      <c r="A315" s="173" t="s">
        <v>19</v>
      </c>
      <c r="B315" s="174">
        <f t="shared" si="34"/>
        <v>480</v>
      </c>
      <c r="C315" s="174">
        <v>467</v>
      </c>
      <c r="D315" s="174">
        <v>1</v>
      </c>
      <c r="E315" s="174">
        <v>3</v>
      </c>
      <c r="F315" s="174">
        <v>1</v>
      </c>
      <c r="G315" s="174">
        <v>8</v>
      </c>
      <c r="H315" s="175"/>
      <c r="I315" s="174">
        <f t="shared" si="35"/>
        <v>399</v>
      </c>
      <c r="J315" s="174">
        <v>271</v>
      </c>
      <c r="K315" s="174">
        <v>0</v>
      </c>
      <c r="L315" s="174">
        <v>2</v>
      </c>
      <c r="M315" s="174">
        <v>107</v>
      </c>
      <c r="N315" s="174">
        <v>19</v>
      </c>
      <c r="O315" s="174" t="s">
        <v>62</v>
      </c>
      <c r="P315" s="234"/>
      <c r="Q315" s="234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  <c r="AC315" s="168"/>
      <c r="AD315" s="168"/>
      <c r="AE315" s="168"/>
      <c r="AF315" s="168"/>
      <c r="AG315" s="168"/>
      <c r="AH315" s="168"/>
      <c r="AJ315" s="184"/>
      <c r="AK315" s="184"/>
      <c r="AL315" s="184"/>
      <c r="AM315" s="184"/>
      <c r="AN315" s="184"/>
      <c r="AO315" s="184"/>
      <c r="AP315" s="184"/>
      <c r="AQ315" s="184"/>
      <c r="AR315" s="184"/>
      <c r="AS315" s="184"/>
      <c r="AT315" s="184"/>
      <c r="AU315" s="184"/>
      <c r="AV315" s="184"/>
      <c r="AW315" s="184"/>
    </row>
    <row r="316" spans="1:49" s="170" customFormat="1" ht="9" customHeight="1">
      <c r="A316" s="170" t="s">
        <v>20</v>
      </c>
      <c r="B316" s="171">
        <f t="shared" si="34"/>
        <v>760</v>
      </c>
      <c r="C316" s="171">
        <v>669</v>
      </c>
      <c r="D316" s="171">
        <v>1</v>
      </c>
      <c r="E316" s="171">
        <v>80</v>
      </c>
      <c r="F316" s="171">
        <v>4</v>
      </c>
      <c r="G316" s="171">
        <v>6</v>
      </c>
      <c r="H316" s="172"/>
      <c r="I316" s="171">
        <f t="shared" si="35"/>
        <v>263</v>
      </c>
      <c r="J316" s="171">
        <v>192</v>
      </c>
      <c r="K316" s="171">
        <v>0</v>
      </c>
      <c r="L316" s="171">
        <v>1</v>
      </c>
      <c r="M316" s="171">
        <v>63</v>
      </c>
      <c r="N316" s="171">
        <v>7</v>
      </c>
      <c r="O316" s="171" t="s">
        <v>62</v>
      </c>
      <c r="P316" s="234"/>
      <c r="Q316" s="234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J316" s="184"/>
      <c r="AK316" s="184"/>
      <c r="AL316" s="184"/>
      <c r="AM316" s="184"/>
      <c r="AN316" s="184"/>
      <c r="AO316" s="184"/>
      <c r="AP316" s="184"/>
      <c r="AQ316" s="184"/>
      <c r="AR316" s="184"/>
      <c r="AS316" s="184"/>
      <c r="AT316" s="184"/>
      <c r="AU316" s="184"/>
      <c r="AV316" s="184"/>
      <c r="AW316" s="184"/>
    </row>
    <row r="317" spans="1:49" s="170" customFormat="1" ht="9" customHeight="1">
      <c r="A317" s="170" t="s">
        <v>21</v>
      </c>
      <c r="B317" s="171">
        <f t="shared" si="34"/>
        <v>5464</v>
      </c>
      <c r="C317" s="171">
        <v>3603</v>
      </c>
      <c r="D317" s="171">
        <v>152</v>
      </c>
      <c r="E317" s="171">
        <v>1533</v>
      </c>
      <c r="F317" s="171">
        <v>122</v>
      </c>
      <c r="G317" s="171">
        <v>54</v>
      </c>
      <c r="H317" s="172"/>
      <c r="I317" s="171">
        <f t="shared" si="35"/>
        <v>1518</v>
      </c>
      <c r="J317" s="171">
        <v>1098</v>
      </c>
      <c r="K317" s="171">
        <v>0</v>
      </c>
      <c r="L317" s="171">
        <v>8</v>
      </c>
      <c r="M317" s="171">
        <v>285</v>
      </c>
      <c r="N317" s="171">
        <v>127</v>
      </c>
      <c r="O317" s="171" t="s">
        <v>62</v>
      </c>
      <c r="P317" s="234"/>
      <c r="Q317" s="234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  <c r="AF317" s="168"/>
      <c r="AG317" s="168"/>
      <c r="AH317" s="168"/>
      <c r="AJ317" s="184"/>
      <c r="AK317" s="184"/>
      <c r="AL317" s="184"/>
      <c r="AM317" s="184"/>
      <c r="AN317" s="184"/>
      <c r="AO317" s="184"/>
      <c r="AP317" s="184"/>
      <c r="AQ317" s="184"/>
      <c r="AR317" s="184"/>
      <c r="AS317" s="184"/>
      <c r="AT317" s="184"/>
      <c r="AU317" s="184"/>
      <c r="AV317" s="184"/>
      <c r="AW317" s="184"/>
    </row>
    <row r="318" spans="1:49" s="170" customFormat="1" ht="9" customHeight="1">
      <c r="A318" s="170" t="s">
        <v>22</v>
      </c>
      <c r="B318" s="171">
        <f t="shared" si="34"/>
        <v>17288</v>
      </c>
      <c r="C318" s="171">
        <v>17013</v>
      </c>
      <c r="D318" s="171">
        <v>6</v>
      </c>
      <c r="E318" s="171">
        <v>199</v>
      </c>
      <c r="F318" s="171">
        <v>4</v>
      </c>
      <c r="G318" s="171">
        <v>66</v>
      </c>
      <c r="H318" s="172"/>
      <c r="I318" s="171">
        <f t="shared" si="35"/>
        <v>493</v>
      </c>
      <c r="J318" s="171">
        <v>386</v>
      </c>
      <c r="K318" s="171">
        <v>0</v>
      </c>
      <c r="L318" s="171">
        <v>3</v>
      </c>
      <c r="M318" s="171">
        <v>92</v>
      </c>
      <c r="N318" s="171">
        <v>12</v>
      </c>
      <c r="O318" s="171" t="s">
        <v>62</v>
      </c>
      <c r="P318" s="234"/>
      <c r="Q318" s="234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  <c r="AF318" s="168"/>
      <c r="AG318" s="168"/>
      <c r="AH318" s="168"/>
      <c r="AJ318" s="184"/>
      <c r="AK318" s="184"/>
      <c r="AL318" s="184"/>
      <c r="AM318" s="184"/>
      <c r="AN318" s="184"/>
      <c r="AO318" s="184"/>
      <c r="AP318" s="184"/>
      <c r="AQ318" s="184"/>
      <c r="AR318" s="184"/>
      <c r="AS318" s="184"/>
      <c r="AT318" s="184"/>
      <c r="AU318" s="184"/>
      <c r="AV318" s="184"/>
      <c r="AW318" s="184"/>
    </row>
    <row r="319" spans="1:49" s="170" customFormat="1" ht="9" customHeight="1">
      <c r="A319" s="173" t="s">
        <v>23</v>
      </c>
      <c r="B319" s="174">
        <f t="shared" si="34"/>
        <v>997</v>
      </c>
      <c r="C319" s="174">
        <v>904</v>
      </c>
      <c r="D319" s="174">
        <v>18</v>
      </c>
      <c r="E319" s="174">
        <v>63</v>
      </c>
      <c r="F319" s="174">
        <v>5</v>
      </c>
      <c r="G319" s="174">
        <v>7</v>
      </c>
      <c r="H319" s="175"/>
      <c r="I319" s="174">
        <f t="shared" si="35"/>
        <v>662</v>
      </c>
      <c r="J319" s="174">
        <v>493</v>
      </c>
      <c r="K319" s="174">
        <v>1</v>
      </c>
      <c r="L319" s="174">
        <v>5</v>
      </c>
      <c r="M319" s="174">
        <v>142</v>
      </c>
      <c r="N319" s="174">
        <v>21</v>
      </c>
      <c r="O319" s="174" t="s">
        <v>62</v>
      </c>
      <c r="P319" s="234"/>
      <c r="Q319" s="234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  <c r="AF319" s="168"/>
      <c r="AG319" s="168"/>
      <c r="AH319" s="168"/>
      <c r="AJ319" s="184"/>
      <c r="AK319" s="184"/>
      <c r="AL319" s="184"/>
      <c r="AM319" s="184"/>
      <c r="AN319" s="184"/>
      <c r="AO319" s="184"/>
      <c r="AP319" s="184"/>
      <c r="AQ319" s="184"/>
      <c r="AR319" s="184"/>
      <c r="AS319" s="184"/>
      <c r="AT319" s="184"/>
      <c r="AU319" s="184"/>
      <c r="AV319" s="184"/>
      <c r="AW319" s="184"/>
    </row>
    <row r="320" spans="1:49" s="170" customFormat="1" ht="9" customHeight="1">
      <c r="A320" s="170" t="s">
        <v>24</v>
      </c>
      <c r="B320" s="171">
        <f t="shared" si="34"/>
        <v>906</v>
      </c>
      <c r="C320" s="171">
        <v>727</v>
      </c>
      <c r="D320" s="171">
        <v>8</v>
      </c>
      <c r="E320" s="171">
        <v>151</v>
      </c>
      <c r="F320" s="171">
        <v>9</v>
      </c>
      <c r="G320" s="171">
        <v>11</v>
      </c>
      <c r="H320" s="172"/>
      <c r="I320" s="171">
        <f t="shared" si="35"/>
        <v>278</v>
      </c>
      <c r="J320" s="171">
        <v>201</v>
      </c>
      <c r="K320" s="171">
        <v>0</v>
      </c>
      <c r="L320" s="171">
        <v>2</v>
      </c>
      <c r="M320" s="171">
        <v>54</v>
      </c>
      <c r="N320" s="171">
        <v>21</v>
      </c>
      <c r="O320" s="171" t="s">
        <v>62</v>
      </c>
      <c r="P320" s="234"/>
      <c r="Q320" s="234"/>
      <c r="R320" s="168"/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  <c r="AC320" s="168"/>
      <c r="AD320" s="168"/>
      <c r="AE320" s="168"/>
      <c r="AF320" s="168"/>
      <c r="AG320" s="168"/>
      <c r="AH320" s="168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84"/>
      <c r="AT320" s="184"/>
      <c r="AU320" s="184"/>
      <c r="AV320" s="184"/>
      <c r="AW320" s="184"/>
    </row>
    <row r="321" spans="1:49" s="170" customFormat="1" ht="9" customHeight="1">
      <c r="A321" s="170" t="s">
        <v>25</v>
      </c>
      <c r="B321" s="171">
        <f t="shared" si="34"/>
        <v>232</v>
      </c>
      <c r="C321" s="171">
        <v>221</v>
      </c>
      <c r="D321" s="171">
        <v>1</v>
      </c>
      <c r="E321" s="171">
        <v>4</v>
      </c>
      <c r="F321" s="171">
        <v>0</v>
      </c>
      <c r="G321" s="171">
        <v>6</v>
      </c>
      <c r="H321" s="172"/>
      <c r="I321" s="171">
        <f t="shared" si="35"/>
        <v>104</v>
      </c>
      <c r="J321" s="171">
        <v>45</v>
      </c>
      <c r="K321" s="171">
        <v>1</v>
      </c>
      <c r="L321" s="171">
        <v>2</v>
      </c>
      <c r="M321" s="171">
        <v>43</v>
      </c>
      <c r="N321" s="171">
        <v>13</v>
      </c>
      <c r="O321" s="171" t="s">
        <v>62</v>
      </c>
      <c r="P321" s="234"/>
      <c r="Q321" s="234"/>
      <c r="R321" s="168"/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  <c r="AC321" s="168"/>
      <c r="AD321" s="168"/>
      <c r="AE321" s="168"/>
      <c r="AF321" s="168"/>
      <c r="AG321" s="168"/>
      <c r="AH321" s="168"/>
      <c r="AJ321" s="184"/>
      <c r="AK321" s="184"/>
      <c r="AL321" s="184"/>
      <c r="AM321" s="184"/>
      <c r="AN321" s="184"/>
      <c r="AO321" s="184"/>
      <c r="AP321" s="184"/>
      <c r="AQ321" s="184"/>
      <c r="AR321" s="184"/>
      <c r="AS321" s="184"/>
      <c r="AT321" s="184"/>
      <c r="AU321" s="184"/>
      <c r="AV321" s="184"/>
      <c r="AW321" s="184"/>
    </row>
    <row r="322" spans="1:49" s="170" customFormat="1" ht="9" customHeight="1">
      <c r="A322" s="170" t="s">
        <v>26</v>
      </c>
      <c r="B322" s="171">
        <f t="shared" si="34"/>
        <v>45218</v>
      </c>
      <c r="C322" s="171">
        <v>40673</v>
      </c>
      <c r="D322" s="171">
        <v>210</v>
      </c>
      <c r="E322" s="171">
        <v>4288</v>
      </c>
      <c r="F322" s="171">
        <v>37</v>
      </c>
      <c r="G322" s="171">
        <v>10</v>
      </c>
      <c r="H322" s="172"/>
      <c r="I322" s="171">
        <f t="shared" si="35"/>
        <v>1331</v>
      </c>
      <c r="J322" s="171">
        <v>1130</v>
      </c>
      <c r="K322" s="171">
        <v>1</v>
      </c>
      <c r="L322" s="171">
        <v>7</v>
      </c>
      <c r="M322" s="171">
        <v>144</v>
      </c>
      <c r="N322" s="171">
        <v>49</v>
      </c>
      <c r="O322" s="171" t="s">
        <v>62</v>
      </c>
      <c r="P322" s="234"/>
      <c r="Q322" s="234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8"/>
      <c r="AB322" s="168"/>
      <c r="AC322" s="168"/>
      <c r="AD322" s="168"/>
      <c r="AE322" s="168"/>
      <c r="AF322" s="168"/>
      <c r="AG322" s="168"/>
      <c r="AH322" s="168"/>
      <c r="AJ322" s="184"/>
      <c r="AK322" s="184"/>
      <c r="AL322" s="184"/>
      <c r="AM322" s="184"/>
      <c r="AN322" s="184"/>
      <c r="AO322" s="184"/>
      <c r="AP322" s="184"/>
      <c r="AQ322" s="184"/>
      <c r="AR322" s="184"/>
      <c r="AS322" s="184"/>
      <c r="AT322" s="184"/>
      <c r="AU322" s="184"/>
      <c r="AV322" s="184"/>
      <c r="AW322" s="184"/>
    </row>
    <row r="323" spans="1:49" s="170" customFormat="1" ht="9" customHeight="1">
      <c r="A323" s="173" t="s">
        <v>27</v>
      </c>
      <c r="B323" s="174">
        <f t="shared" si="34"/>
        <v>1196</v>
      </c>
      <c r="C323" s="174">
        <v>1167</v>
      </c>
      <c r="D323" s="174">
        <v>4</v>
      </c>
      <c r="E323" s="174">
        <v>18</v>
      </c>
      <c r="F323" s="174">
        <v>4</v>
      </c>
      <c r="G323" s="174">
        <v>3</v>
      </c>
      <c r="H323" s="175"/>
      <c r="I323" s="174">
        <f t="shared" si="35"/>
        <v>545</v>
      </c>
      <c r="J323" s="174">
        <v>329</v>
      </c>
      <c r="K323" s="174">
        <v>0</v>
      </c>
      <c r="L323" s="174">
        <v>7</v>
      </c>
      <c r="M323" s="174">
        <v>143</v>
      </c>
      <c r="N323" s="174">
        <v>66</v>
      </c>
      <c r="O323" s="174" t="s">
        <v>62</v>
      </c>
      <c r="P323" s="234"/>
      <c r="Q323" s="234"/>
      <c r="R323" s="168"/>
      <c r="S323" s="168"/>
      <c r="T323" s="168"/>
      <c r="U323" s="168"/>
      <c r="V323" s="168"/>
      <c r="W323" s="168"/>
      <c r="X323" s="168"/>
      <c r="Y323" s="168"/>
      <c r="Z323" s="168"/>
      <c r="AA323" s="168"/>
      <c r="AB323" s="168"/>
      <c r="AC323" s="168"/>
      <c r="AD323" s="168"/>
      <c r="AE323" s="168"/>
      <c r="AF323" s="168"/>
      <c r="AG323" s="168"/>
      <c r="AH323" s="168"/>
      <c r="AJ323" s="184"/>
      <c r="AK323" s="184"/>
      <c r="AL323" s="184"/>
      <c r="AM323" s="184"/>
      <c r="AN323" s="184"/>
      <c r="AO323" s="184"/>
      <c r="AP323" s="184"/>
      <c r="AQ323" s="184"/>
      <c r="AR323" s="184"/>
      <c r="AS323" s="184"/>
      <c r="AT323" s="184"/>
      <c r="AU323" s="184"/>
      <c r="AV323" s="184"/>
      <c r="AW323" s="184"/>
    </row>
    <row r="324" spans="1:49" s="170" customFormat="1" ht="9" customHeight="1">
      <c r="A324" s="170" t="s">
        <v>28</v>
      </c>
      <c r="B324" s="171">
        <f t="shared" si="34"/>
        <v>1642</v>
      </c>
      <c r="C324" s="171">
        <v>1331</v>
      </c>
      <c r="D324" s="171">
        <v>12</v>
      </c>
      <c r="E324" s="171">
        <v>287</v>
      </c>
      <c r="F324" s="171">
        <v>11</v>
      </c>
      <c r="G324" s="171">
        <v>1</v>
      </c>
      <c r="H324" s="172"/>
      <c r="I324" s="171">
        <f t="shared" si="35"/>
        <v>564</v>
      </c>
      <c r="J324" s="171">
        <v>391</v>
      </c>
      <c r="K324" s="171">
        <v>0</v>
      </c>
      <c r="L324" s="171">
        <v>7</v>
      </c>
      <c r="M324" s="171">
        <v>137</v>
      </c>
      <c r="N324" s="171">
        <v>29</v>
      </c>
      <c r="O324" s="171" t="s">
        <v>62</v>
      </c>
      <c r="P324" s="234"/>
      <c r="Q324" s="234"/>
      <c r="R324" s="168"/>
      <c r="S324" s="168"/>
      <c r="T324" s="168"/>
      <c r="U324" s="168"/>
      <c r="V324" s="168"/>
      <c r="W324" s="168"/>
      <c r="X324" s="168"/>
      <c r="Y324" s="168"/>
      <c r="Z324" s="168"/>
      <c r="AA324" s="168"/>
      <c r="AB324" s="168"/>
      <c r="AC324" s="168"/>
      <c r="AD324" s="168"/>
      <c r="AE324" s="168"/>
      <c r="AF324" s="168"/>
      <c r="AG324" s="168"/>
      <c r="AH324" s="168"/>
      <c r="AJ324" s="184"/>
      <c r="AK324" s="184"/>
      <c r="AL324" s="184"/>
      <c r="AM324" s="184"/>
      <c r="AN324" s="184"/>
      <c r="AO324" s="184"/>
      <c r="AP324" s="184"/>
      <c r="AQ324" s="184"/>
      <c r="AR324" s="184"/>
      <c r="AS324" s="184"/>
      <c r="AT324" s="184"/>
      <c r="AU324" s="184"/>
      <c r="AV324" s="184"/>
      <c r="AW324" s="184"/>
    </row>
    <row r="325" spans="1:49" s="170" customFormat="1" ht="9" customHeight="1">
      <c r="A325" s="170" t="s">
        <v>29</v>
      </c>
      <c r="B325" s="171">
        <f t="shared" si="34"/>
        <v>9500</v>
      </c>
      <c r="C325" s="171">
        <v>530</v>
      </c>
      <c r="D325" s="171">
        <v>8074</v>
      </c>
      <c r="E325" s="171">
        <v>805</v>
      </c>
      <c r="F325" s="171">
        <v>89</v>
      </c>
      <c r="G325" s="171">
        <v>2</v>
      </c>
      <c r="H325" s="172"/>
      <c r="I325" s="171">
        <f t="shared" si="35"/>
        <v>264</v>
      </c>
      <c r="J325" s="171">
        <v>132</v>
      </c>
      <c r="K325" s="171">
        <v>45</v>
      </c>
      <c r="L325" s="171">
        <v>3</v>
      </c>
      <c r="M325" s="171">
        <v>69</v>
      </c>
      <c r="N325" s="171">
        <v>15</v>
      </c>
      <c r="O325" s="171" t="s">
        <v>62</v>
      </c>
      <c r="P325" s="234"/>
      <c r="Q325" s="234"/>
      <c r="R325" s="168"/>
      <c r="S325" s="168"/>
      <c r="T325" s="168"/>
      <c r="U325" s="168"/>
      <c r="V325" s="168"/>
      <c r="W325" s="168"/>
      <c r="X325" s="168"/>
      <c r="Y325" s="168"/>
      <c r="Z325" s="168"/>
      <c r="AA325" s="168"/>
      <c r="AB325" s="168"/>
      <c r="AC325" s="168"/>
      <c r="AD325" s="168"/>
      <c r="AE325" s="168"/>
      <c r="AF325" s="168"/>
      <c r="AG325" s="168"/>
      <c r="AH325" s="168"/>
      <c r="AJ325" s="184"/>
      <c r="AK325" s="184"/>
      <c r="AL325" s="184"/>
      <c r="AM325" s="184"/>
      <c r="AN325" s="184"/>
      <c r="AO325" s="184"/>
      <c r="AP325" s="184"/>
      <c r="AQ325" s="184"/>
      <c r="AR325" s="184"/>
      <c r="AS325" s="184"/>
      <c r="AT325" s="184"/>
      <c r="AU325" s="184"/>
      <c r="AV325" s="184"/>
      <c r="AW325" s="184"/>
    </row>
    <row r="326" spans="1:49" s="170" customFormat="1" ht="9" customHeight="1">
      <c r="A326" s="170" t="s">
        <v>30</v>
      </c>
      <c r="B326" s="171">
        <f t="shared" si="34"/>
        <v>1198</v>
      </c>
      <c r="C326" s="171">
        <v>1134</v>
      </c>
      <c r="D326" s="171">
        <v>1</v>
      </c>
      <c r="E326" s="171">
        <v>5</v>
      </c>
      <c r="F326" s="171">
        <v>58</v>
      </c>
      <c r="G326" s="171">
        <v>0</v>
      </c>
      <c r="H326" s="172"/>
      <c r="I326" s="171">
        <f t="shared" si="35"/>
        <v>256</v>
      </c>
      <c r="J326" s="171">
        <v>150</v>
      </c>
      <c r="K326" s="171">
        <v>2</v>
      </c>
      <c r="L326" s="171">
        <v>0</v>
      </c>
      <c r="M326" s="171">
        <v>79</v>
      </c>
      <c r="N326" s="171">
        <v>25</v>
      </c>
      <c r="O326" s="171" t="s">
        <v>62</v>
      </c>
      <c r="P326" s="234"/>
      <c r="Q326" s="234"/>
      <c r="R326" s="168"/>
      <c r="S326" s="168"/>
      <c r="T326" s="168"/>
      <c r="U326" s="168"/>
      <c r="V326" s="168"/>
      <c r="W326" s="168"/>
      <c r="X326" s="168"/>
      <c r="Y326" s="168"/>
      <c r="Z326" s="168"/>
      <c r="AA326" s="168"/>
      <c r="AB326" s="168"/>
      <c r="AC326" s="168"/>
      <c r="AD326" s="168"/>
      <c r="AE326" s="168"/>
      <c r="AF326" s="168"/>
      <c r="AG326" s="168"/>
      <c r="AH326" s="168"/>
      <c r="AJ326" s="184"/>
      <c r="AK326" s="184"/>
      <c r="AL326" s="184"/>
      <c r="AM326" s="184"/>
      <c r="AN326" s="184"/>
      <c r="AO326" s="184"/>
      <c r="AP326" s="184"/>
      <c r="AQ326" s="184"/>
      <c r="AR326" s="184"/>
      <c r="AS326" s="184"/>
      <c r="AT326" s="184"/>
      <c r="AU326" s="184"/>
      <c r="AV326" s="184"/>
      <c r="AW326" s="184"/>
    </row>
    <row r="327" spans="1:49" s="170" customFormat="1" ht="9" customHeight="1">
      <c r="A327" s="173" t="s">
        <v>31</v>
      </c>
      <c r="B327" s="174">
        <f t="shared" si="34"/>
        <v>516</v>
      </c>
      <c r="C327" s="174">
        <v>428</v>
      </c>
      <c r="D327" s="174">
        <v>9</v>
      </c>
      <c r="E327" s="174">
        <v>67</v>
      </c>
      <c r="F327" s="174">
        <v>12</v>
      </c>
      <c r="G327" s="174">
        <v>0</v>
      </c>
      <c r="H327" s="175"/>
      <c r="I327" s="174">
        <f t="shared" si="35"/>
        <v>362</v>
      </c>
      <c r="J327" s="174">
        <v>277</v>
      </c>
      <c r="K327" s="174">
        <v>1</v>
      </c>
      <c r="L327" s="174">
        <v>2</v>
      </c>
      <c r="M327" s="174">
        <v>66</v>
      </c>
      <c r="N327" s="174">
        <v>16</v>
      </c>
      <c r="O327" s="174" t="s">
        <v>62</v>
      </c>
      <c r="P327" s="234"/>
      <c r="Q327" s="234"/>
      <c r="R327" s="168"/>
      <c r="S327" s="168"/>
      <c r="T327" s="168"/>
      <c r="U327" s="168"/>
      <c r="V327" s="168"/>
      <c r="W327" s="168"/>
      <c r="X327" s="168"/>
      <c r="Y327" s="168"/>
      <c r="Z327" s="168"/>
      <c r="AA327" s="168"/>
      <c r="AB327" s="168"/>
      <c r="AC327" s="168"/>
      <c r="AD327" s="168"/>
      <c r="AE327" s="168"/>
      <c r="AF327" s="168"/>
      <c r="AG327" s="168"/>
      <c r="AH327" s="168"/>
      <c r="AJ327" s="184"/>
      <c r="AK327" s="184"/>
      <c r="AL327" s="184"/>
      <c r="AM327" s="184"/>
      <c r="AN327" s="184"/>
      <c r="AO327" s="184"/>
      <c r="AP327" s="184"/>
      <c r="AQ327" s="184"/>
      <c r="AR327" s="184"/>
      <c r="AS327" s="184"/>
      <c r="AT327" s="184"/>
      <c r="AU327" s="184"/>
      <c r="AV327" s="184"/>
      <c r="AW327" s="184"/>
    </row>
    <row r="328" spans="1:49" s="170" customFormat="1" ht="9" customHeight="1">
      <c r="A328" s="170" t="s">
        <v>32</v>
      </c>
      <c r="B328" s="171">
        <f t="shared" si="34"/>
        <v>1648</v>
      </c>
      <c r="C328" s="171">
        <v>1095</v>
      </c>
      <c r="D328" s="171">
        <v>12</v>
      </c>
      <c r="E328" s="171">
        <v>371</v>
      </c>
      <c r="F328" s="171">
        <v>36</v>
      </c>
      <c r="G328" s="171">
        <v>134</v>
      </c>
      <c r="H328" s="172"/>
      <c r="I328" s="171">
        <f t="shared" si="35"/>
        <v>648</v>
      </c>
      <c r="J328" s="171">
        <v>393</v>
      </c>
      <c r="K328" s="171">
        <v>2</v>
      </c>
      <c r="L328" s="171">
        <v>2</v>
      </c>
      <c r="M328" s="171">
        <v>206</v>
      </c>
      <c r="N328" s="171">
        <v>45</v>
      </c>
      <c r="O328" s="171" t="s">
        <v>62</v>
      </c>
      <c r="P328" s="234"/>
      <c r="Q328" s="234"/>
      <c r="R328" s="168"/>
      <c r="S328" s="168"/>
      <c r="T328" s="168"/>
      <c r="U328" s="168"/>
      <c r="V328" s="168"/>
      <c r="W328" s="168"/>
      <c r="X328" s="168"/>
      <c r="Y328" s="168"/>
      <c r="Z328" s="168"/>
      <c r="AA328" s="168"/>
      <c r="AB328" s="168"/>
      <c r="AC328" s="168"/>
      <c r="AD328" s="168"/>
      <c r="AE328" s="168"/>
      <c r="AF328" s="168"/>
      <c r="AG328" s="168"/>
      <c r="AH328" s="168"/>
      <c r="AJ328" s="184"/>
      <c r="AK328" s="184"/>
      <c r="AL328" s="184"/>
      <c r="AM328" s="184"/>
      <c r="AN328" s="184"/>
      <c r="AO328" s="184"/>
      <c r="AP328" s="184"/>
      <c r="AQ328" s="184"/>
      <c r="AR328" s="184"/>
      <c r="AS328" s="184"/>
      <c r="AT328" s="184"/>
      <c r="AU328" s="184"/>
      <c r="AV328" s="184"/>
      <c r="AW328" s="184"/>
    </row>
    <row r="329" spans="1:49" s="170" customFormat="1" ht="9" customHeight="1">
      <c r="A329" s="170" t="s">
        <v>33</v>
      </c>
      <c r="B329" s="171">
        <f t="shared" si="34"/>
        <v>716</v>
      </c>
      <c r="C329" s="171">
        <v>709</v>
      </c>
      <c r="D329" s="171">
        <v>2</v>
      </c>
      <c r="E329" s="171">
        <v>2</v>
      </c>
      <c r="F329" s="171">
        <v>3</v>
      </c>
      <c r="G329" s="171">
        <v>0</v>
      </c>
      <c r="H329" s="172"/>
      <c r="I329" s="171">
        <f t="shared" si="35"/>
        <v>517</v>
      </c>
      <c r="J329" s="171">
        <v>293</v>
      </c>
      <c r="K329" s="171">
        <v>0</v>
      </c>
      <c r="L329" s="171">
        <v>5</v>
      </c>
      <c r="M329" s="171">
        <v>155</v>
      </c>
      <c r="N329" s="171">
        <v>64</v>
      </c>
      <c r="O329" s="171" t="s">
        <v>62</v>
      </c>
      <c r="P329" s="234"/>
      <c r="Q329" s="234"/>
      <c r="R329" s="168"/>
      <c r="S329" s="168"/>
      <c r="T329" s="168"/>
      <c r="U329" s="168"/>
      <c r="V329" s="168"/>
      <c r="W329" s="168"/>
      <c r="X329" s="168"/>
      <c r="Y329" s="168"/>
      <c r="Z329" s="168"/>
      <c r="AA329" s="168"/>
      <c r="AB329" s="168"/>
      <c r="AC329" s="168"/>
      <c r="AD329" s="168"/>
      <c r="AE329" s="168"/>
      <c r="AF329" s="168"/>
      <c r="AG329" s="168"/>
      <c r="AH329" s="168"/>
      <c r="AJ329" s="184"/>
      <c r="AK329" s="184"/>
      <c r="AL329" s="184"/>
      <c r="AM329" s="184"/>
      <c r="AN329" s="184"/>
      <c r="AO329" s="184"/>
      <c r="AP329" s="184"/>
      <c r="AQ329" s="184"/>
      <c r="AR329" s="184"/>
      <c r="AS329" s="184"/>
      <c r="AT329" s="184"/>
      <c r="AU329" s="184"/>
      <c r="AV329" s="184"/>
      <c r="AW329" s="184"/>
    </row>
    <row r="330" spans="1:49" s="170" customFormat="1" ht="9" customHeight="1">
      <c r="A330" s="170" t="s">
        <v>34</v>
      </c>
      <c r="B330" s="171">
        <f t="shared" si="34"/>
        <v>506</v>
      </c>
      <c r="C330" s="171">
        <v>479</v>
      </c>
      <c r="D330" s="171">
        <v>3</v>
      </c>
      <c r="E330" s="171">
        <v>23</v>
      </c>
      <c r="F330" s="171">
        <v>1</v>
      </c>
      <c r="G330" s="171">
        <v>0</v>
      </c>
      <c r="H330" s="172"/>
      <c r="I330" s="171">
        <f t="shared" si="35"/>
        <v>291</v>
      </c>
      <c r="J330" s="171">
        <v>207</v>
      </c>
      <c r="K330" s="171">
        <v>0</v>
      </c>
      <c r="L330" s="171">
        <v>1</v>
      </c>
      <c r="M330" s="171">
        <v>64</v>
      </c>
      <c r="N330" s="171">
        <v>19</v>
      </c>
      <c r="O330" s="171" t="s">
        <v>62</v>
      </c>
      <c r="P330" s="234"/>
      <c r="Q330" s="234"/>
      <c r="R330" s="168"/>
      <c r="S330" s="168"/>
      <c r="T330" s="168"/>
      <c r="U330" s="168"/>
      <c r="V330" s="168"/>
      <c r="W330" s="168"/>
      <c r="X330" s="168"/>
      <c r="Y330" s="168"/>
      <c r="Z330" s="168"/>
      <c r="AA330" s="168"/>
      <c r="AB330" s="168"/>
      <c r="AC330" s="168"/>
      <c r="AD330" s="168"/>
      <c r="AE330" s="168"/>
      <c r="AF330" s="168"/>
      <c r="AG330" s="168"/>
      <c r="AH330" s="168"/>
      <c r="AJ330" s="184"/>
      <c r="AK330" s="184"/>
      <c r="AL330" s="184"/>
      <c r="AM330" s="184"/>
      <c r="AN330" s="184"/>
      <c r="AO330" s="184"/>
      <c r="AP330" s="184"/>
      <c r="AQ330" s="184"/>
      <c r="AR330" s="184"/>
      <c r="AS330" s="184"/>
      <c r="AT330" s="184"/>
      <c r="AU330" s="184"/>
      <c r="AV330" s="184"/>
      <c r="AW330" s="184"/>
    </row>
    <row r="331" spans="1:49" s="170" customFormat="1" ht="9" customHeight="1">
      <c r="A331" s="173" t="s">
        <v>35</v>
      </c>
      <c r="B331" s="174">
        <f t="shared" si="34"/>
        <v>5271</v>
      </c>
      <c r="C331" s="174">
        <v>4854</v>
      </c>
      <c r="D331" s="174">
        <v>106</v>
      </c>
      <c r="E331" s="174">
        <v>19</v>
      </c>
      <c r="F331" s="174">
        <v>121</v>
      </c>
      <c r="G331" s="174">
        <v>171</v>
      </c>
      <c r="H331" s="175"/>
      <c r="I331" s="174">
        <f t="shared" si="35"/>
        <v>805</v>
      </c>
      <c r="J331" s="174">
        <v>588</v>
      </c>
      <c r="K331" s="174">
        <v>3</v>
      </c>
      <c r="L331" s="174">
        <v>8</v>
      </c>
      <c r="M331" s="174">
        <v>173</v>
      </c>
      <c r="N331" s="174">
        <v>33</v>
      </c>
      <c r="O331" s="174" t="s">
        <v>62</v>
      </c>
      <c r="P331" s="234"/>
      <c r="Q331" s="234"/>
      <c r="R331" s="168"/>
      <c r="S331" s="168"/>
      <c r="T331" s="168"/>
      <c r="U331" s="168"/>
      <c r="V331" s="168"/>
      <c r="W331" s="168"/>
      <c r="X331" s="168"/>
      <c r="Y331" s="168"/>
      <c r="Z331" s="168"/>
      <c r="AA331" s="168"/>
      <c r="AB331" s="168"/>
      <c r="AC331" s="168"/>
      <c r="AD331" s="168"/>
      <c r="AE331" s="168"/>
      <c r="AF331" s="168"/>
      <c r="AG331" s="168"/>
      <c r="AH331" s="168"/>
      <c r="AJ331" s="184"/>
      <c r="AK331" s="184"/>
      <c r="AL331" s="184"/>
      <c r="AM331" s="184"/>
      <c r="AN331" s="184"/>
      <c r="AO331" s="184"/>
      <c r="AP331" s="184"/>
      <c r="AQ331" s="184"/>
      <c r="AR331" s="184"/>
      <c r="AS331" s="184"/>
      <c r="AT331" s="184"/>
      <c r="AU331" s="184"/>
      <c r="AV331" s="184"/>
      <c r="AW331" s="184"/>
    </row>
    <row r="332" spans="1:49" s="170" customFormat="1" ht="9" customHeight="1">
      <c r="A332" s="170" t="s">
        <v>36</v>
      </c>
      <c r="B332" s="171">
        <f t="shared" si="34"/>
        <v>90</v>
      </c>
      <c r="C332" s="171">
        <v>83</v>
      </c>
      <c r="D332" s="171">
        <v>2</v>
      </c>
      <c r="E332" s="171">
        <v>4</v>
      </c>
      <c r="F332" s="171">
        <v>1</v>
      </c>
      <c r="G332" s="171">
        <v>0</v>
      </c>
      <c r="H332" s="172"/>
      <c r="I332" s="171">
        <f t="shared" si="35"/>
        <v>114</v>
      </c>
      <c r="J332" s="171">
        <v>92</v>
      </c>
      <c r="K332" s="171">
        <v>0</v>
      </c>
      <c r="L332" s="171">
        <v>2</v>
      </c>
      <c r="M332" s="171">
        <v>15</v>
      </c>
      <c r="N332" s="171">
        <v>5</v>
      </c>
      <c r="O332" s="171" t="s">
        <v>62</v>
      </c>
      <c r="P332" s="234"/>
      <c r="Q332" s="234"/>
      <c r="R332" s="168"/>
      <c r="S332" s="168"/>
      <c r="T332" s="168"/>
      <c r="U332" s="168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  <c r="AF332" s="168"/>
      <c r="AG332" s="168"/>
      <c r="AH332" s="168"/>
      <c r="AJ332" s="184"/>
      <c r="AK332" s="184"/>
      <c r="AL332" s="184"/>
      <c r="AM332" s="184"/>
      <c r="AN332" s="184"/>
      <c r="AO332" s="184"/>
      <c r="AP332" s="184"/>
      <c r="AQ332" s="184"/>
      <c r="AR332" s="184"/>
      <c r="AS332" s="184"/>
      <c r="AT332" s="184"/>
      <c r="AU332" s="184"/>
      <c r="AV332" s="184"/>
      <c r="AW332" s="184"/>
    </row>
    <row r="333" spans="1:49" s="170" customFormat="1" ht="9" customHeight="1">
      <c r="A333" s="170" t="s">
        <v>37</v>
      </c>
      <c r="B333" s="171">
        <f t="shared" si="34"/>
        <v>4070</v>
      </c>
      <c r="C333" s="171">
        <v>3888</v>
      </c>
      <c r="D333" s="171">
        <v>22</v>
      </c>
      <c r="E333" s="171">
        <v>135</v>
      </c>
      <c r="F333" s="171">
        <v>21</v>
      </c>
      <c r="G333" s="171">
        <v>4</v>
      </c>
      <c r="H333" s="172"/>
      <c r="I333" s="171">
        <f t="shared" si="35"/>
        <v>1533</v>
      </c>
      <c r="J333" s="171">
        <v>1204</v>
      </c>
      <c r="K333" s="171">
        <v>0</v>
      </c>
      <c r="L333" s="171">
        <v>6</v>
      </c>
      <c r="M333" s="171">
        <v>263</v>
      </c>
      <c r="N333" s="171">
        <v>60</v>
      </c>
      <c r="O333" s="171" t="s">
        <v>62</v>
      </c>
      <c r="P333" s="234"/>
      <c r="Q333" s="234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  <c r="AF333" s="168"/>
      <c r="AG333" s="168"/>
      <c r="AH333" s="168"/>
      <c r="AJ333" s="184"/>
      <c r="AK333" s="184"/>
      <c r="AL333" s="184"/>
      <c r="AM333" s="184"/>
      <c r="AN333" s="184"/>
      <c r="AO333" s="184"/>
      <c r="AP333" s="184"/>
      <c r="AQ333" s="184"/>
      <c r="AR333" s="184"/>
      <c r="AS333" s="184"/>
      <c r="AT333" s="184"/>
      <c r="AU333" s="184"/>
      <c r="AV333" s="184"/>
      <c r="AW333" s="184"/>
    </row>
    <row r="334" spans="1:49" s="170" customFormat="1" ht="9" customHeight="1">
      <c r="A334" s="170" t="s">
        <v>38</v>
      </c>
      <c r="B334" s="171">
        <f t="shared" si="34"/>
        <v>531</v>
      </c>
      <c r="C334" s="171">
        <v>424</v>
      </c>
      <c r="D334" s="171">
        <v>1</v>
      </c>
      <c r="E334" s="171">
        <v>88</v>
      </c>
      <c r="F334" s="171">
        <v>12</v>
      </c>
      <c r="G334" s="171">
        <v>6</v>
      </c>
      <c r="H334" s="172"/>
      <c r="I334" s="171">
        <f t="shared" si="35"/>
        <v>374</v>
      </c>
      <c r="J334" s="171">
        <v>259</v>
      </c>
      <c r="K334" s="171">
        <v>2</v>
      </c>
      <c r="L334" s="171">
        <v>3</v>
      </c>
      <c r="M334" s="171">
        <v>79</v>
      </c>
      <c r="N334" s="171">
        <v>31</v>
      </c>
      <c r="O334" s="171" t="s">
        <v>62</v>
      </c>
      <c r="P334" s="234"/>
      <c r="Q334" s="234"/>
      <c r="R334" s="168"/>
      <c r="S334" s="168"/>
      <c r="T334" s="168"/>
      <c r="U334" s="168"/>
      <c r="V334" s="168"/>
      <c r="W334" s="168"/>
      <c r="X334" s="168"/>
      <c r="Y334" s="168"/>
      <c r="Z334" s="168"/>
      <c r="AA334" s="168"/>
      <c r="AB334" s="168"/>
      <c r="AC334" s="168"/>
      <c r="AD334" s="168"/>
      <c r="AE334" s="168"/>
      <c r="AF334" s="168"/>
      <c r="AG334" s="168"/>
      <c r="AH334" s="168"/>
      <c r="AJ334" s="184"/>
      <c r="AK334" s="184"/>
      <c r="AL334" s="184"/>
      <c r="AM334" s="184"/>
      <c r="AN334" s="184"/>
      <c r="AO334" s="184"/>
      <c r="AP334" s="184"/>
      <c r="AQ334" s="184"/>
      <c r="AR334" s="184"/>
      <c r="AS334" s="184"/>
      <c r="AT334" s="184"/>
      <c r="AU334" s="184"/>
      <c r="AV334" s="184"/>
      <c r="AW334" s="184"/>
    </row>
    <row r="335" spans="1:49" s="170" customFormat="1" ht="9" customHeight="1">
      <c r="A335" s="173" t="s">
        <v>39</v>
      </c>
      <c r="B335" s="174">
        <f t="shared" si="34"/>
        <v>569</v>
      </c>
      <c r="C335" s="174">
        <v>398</v>
      </c>
      <c r="D335" s="174">
        <v>2</v>
      </c>
      <c r="E335" s="174">
        <v>157</v>
      </c>
      <c r="F335" s="174">
        <v>1</v>
      </c>
      <c r="G335" s="174">
        <v>11</v>
      </c>
      <c r="H335" s="175"/>
      <c r="I335" s="174">
        <f t="shared" si="35"/>
        <v>202</v>
      </c>
      <c r="J335" s="174">
        <v>160</v>
      </c>
      <c r="K335" s="174">
        <v>0</v>
      </c>
      <c r="L335" s="174">
        <v>1</v>
      </c>
      <c r="M335" s="174">
        <v>30</v>
      </c>
      <c r="N335" s="174">
        <v>11</v>
      </c>
      <c r="O335" s="174" t="s">
        <v>62</v>
      </c>
      <c r="P335" s="234"/>
      <c r="Q335" s="234"/>
      <c r="R335" s="168"/>
      <c r="S335" s="168"/>
      <c r="T335" s="168"/>
      <c r="U335" s="168"/>
      <c r="V335" s="168"/>
      <c r="W335" s="168"/>
      <c r="X335" s="168"/>
      <c r="Y335" s="168"/>
      <c r="Z335" s="168"/>
      <c r="AA335" s="168"/>
      <c r="AB335" s="168"/>
      <c r="AC335" s="168"/>
      <c r="AD335" s="168"/>
      <c r="AE335" s="168"/>
      <c r="AF335" s="168"/>
      <c r="AG335" s="168"/>
      <c r="AH335" s="168"/>
      <c r="AJ335" s="184"/>
      <c r="AK335" s="184"/>
      <c r="AL335" s="184"/>
      <c r="AM335" s="184"/>
      <c r="AN335" s="184"/>
      <c r="AO335" s="184"/>
      <c r="AP335" s="184"/>
      <c r="AQ335" s="184"/>
      <c r="AR335" s="184"/>
      <c r="AS335" s="184"/>
      <c r="AT335" s="184"/>
      <c r="AU335" s="184"/>
      <c r="AV335" s="184"/>
      <c r="AW335" s="184"/>
    </row>
    <row r="336" spans="1:49" s="170" customFormat="1" ht="9" customHeight="1">
      <c r="A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  <c r="AA336" s="168"/>
      <c r="AB336" s="168"/>
      <c r="AC336" s="168"/>
      <c r="AD336" s="168"/>
      <c r="AE336" s="168"/>
      <c r="AF336" s="168"/>
      <c r="AG336" s="168"/>
      <c r="AH336" s="168"/>
    </row>
    <row r="337" spans="1:49" s="170" customFormat="1" ht="9" customHeight="1">
      <c r="A337" s="166">
        <v>2004</v>
      </c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  <c r="AA337" s="168"/>
      <c r="AB337" s="168"/>
      <c r="AC337" s="168"/>
      <c r="AD337" s="168"/>
      <c r="AE337" s="168"/>
      <c r="AF337" s="168"/>
      <c r="AG337" s="168"/>
      <c r="AH337" s="168"/>
    </row>
    <row r="338" spans="1:49" s="170" customFormat="1" ht="9" customHeight="1">
      <c r="A338" s="181" t="s">
        <v>7</v>
      </c>
      <c r="B338" s="169">
        <f t="shared" ref="B338:G338" si="36">SUM(B340:B371)</f>
        <v>627129</v>
      </c>
      <c r="C338" s="169">
        <f t="shared" si="36"/>
        <v>524663</v>
      </c>
      <c r="D338" s="169">
        <f t="shared" si="36"/>
        <v>28837</v>
      </c>
      <c r="E338" s="169">
        <f t="shared" si="36"/>
        <v>71147</v>
      </c>
      <c r="F338" s="169">
        <f t="shared" si="36"/>
        <v>2030</v>
      </c>
      <c r="G338" s="169">
        <f t="shared" si="36"/>
        <v>452</v>
      </c>
      <c r="H338" s="169"/>
      <c r="I338" s="169">
        <f t="shared" ref="I338:N338" si="37">SUM(I340:I371)</f>
        <v>29238</v>
      </c>
      <c r="J338" s="169">
        <f t="shared" si="37"/>
        <v>22400</v>
      </c>
      <c r="K338" s="169">
        <f t="shared" si="37"/>
        <v>335</v>
      </c>
      <c r="L338" s="169">
        <f t="shared" si="37"/>
        <v>600</v>
      </c>
      <c r="M338" s="169">
        <f t="shared" si="37"/>
        <v>3913</v>
      </c>
      <c r="N338" s="169">
        <f t="shared" si="37"/>
        <v>1990</v>
      </c>
      <c r="O338" s="238" t="s">
        <v>62</v>
      </c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  <c r="AA338" s="168"/>
      <c r="AB338" s="168"/>
      <c r="AC338" s="168"/>
      <c r="AD338" s="168"/>
      <c r="AE338" s="168"/>
      <c r="AF338" s="168"/>
      <c r="AG338" s="168"/>
      <c r="AH338" s="168"/>
    </row>
    <row r="339" spans="1:49" s="170" customFormat="1" ht="3.95" customHeight="1">
      <c r="A339" s="181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  <c r="AA339" s="168"/>
      <c r="AB339" s="168"/>
      <c r="AC339" s="168"/>
      <c r="AD339" s="168"/>
      <c r="AE339" s="168"/>
      <c r="AF339" s="168"/>
      <c r="AG339" s="168"/>
      <c r="AH339" s="168"/>
    </row>
    <row r="340" spans="1:49" s="170" customFormat="1" ht="9" customHeight="1">
      <c r="A340" s="170" t="s">
        <v>8</v>
      </c>
      <c r="B340" s="171">
        <f t="shared" ref="B340:B371" si="38">SUM(C340:G340)</f>
        <v>318</v>
      </c>
      <c r="C340" s="171">
        <v>258</v>
      </c>
      <c r="D340" s="171">
        <v>54</v>
      </c>
      <c r="E340" s="171">
        <v>3</v>
      </c>
      <c r="F340" s="171">
        <v>3</v>
      </c>
      <c r="G340" s="171">
        <v>0</v>
      </c>
      <c r="H340" s="171"/>
      <c r="I340" s="171">
        <f t="shared" ref="I340:I371" si="39">SUM(J340:O340)</f>
        <v>208</v>
      </c>
      <c r="J340" s="171">
        <v>137</v>
      </c>
      <c r="K340" s="171">
        <v>1</v>
      </c>
      <c r="L340" s="171">
        <v>1</v>
      </c>
      <c r="M340" s="171">
        <v>32</v>
      </c>
      <c r="N340" s="171">
        <v>37</v>
      </c>
      <c r="O340" s="191" t="s">
        <v>62</v>
      </c>
      <c r="P340" s="234"/>
      <c r="Q340" s="234"/>
      <c r="R340" s="168"/>
      <c r="S340" s="168"/>
      <c r="T340" s="168"/>
      <c r="U340" s="168"/>
      <c r="V340" s="168"/>
      <c r="W340" s="168"/>
      <c r="X340" s="168"/>
      <c r="Y340" s="168"/>
      <c r="Z340" s="168"/>
      <c r="AA340" s="168"/>
      <c r="AB340" s="168"/>
      <c r="AC340" s="168"/>
      <c r="AD340" s="168"/>
      <c r="AE340" s="168"/>
      <c r="AF340" s="168"/>
      <c r="AG340" s="168"/>
      <c r="AH340" s="168"/>
      <c r="AI340" s="168"/>
      <c r="AJ340" s="237"/>
      <c r="AK340" s="237"/>
      <c r="AL340" s="237"/>
      <c r="AM340" s="237"/>
      <c r="AN340" s="237"/>
      <c r="AO340" s="237"/>
      <c r="AP340" s="184"/>
      <c r="AQ340" s="237"/>
      <c r="AR340" s="237"/>
      <c r="AS340" s="237"/>
      <c r="AT340" s="237"/>
      <c r="AU340" s="237"/>
      <c r="AV340" s="237"/>
      <c r="AW340" s="184"/>
    </row>
    <row r="341" spans="1:49" s="170" customFormat="1" ht="9" customHeight="1">
      <c r="A341" s="170" t="s">
        <v>9</v>
      </c>
      <c r="B341" s="171">
        <f t="shared" si="38"/>
        <v>7601</v>
      </c>
      <c r="C341" s="171">
        <v>6067</v>
      </c>
      <c r="D341" s="171">
        <v>409</v>
      </c>
      <c r="E341" s="171">
        <v>996</v>
      </c>
      <c r="F341" s="171">
        <v>129</v>
      </c>
      <c r="G341" s="171">
        <v>0</v>
      </c>
      <c r="H341" s="172"/>
      <c r="I341" s="171">
        <f t="shared" si="39"/>
        <v>1141</v>
      </c>
      <c r="J341" s="171">
        <v>868</v>
      </c>
      <c r="K341" s="171">
        <v>3</v>
      </c>
      <c r="L341" s="171">
        <v>19</v>
      </c>
      <c r="M341" s="171">
        <v>190</v>
      </c>
      <c r="N341" s="171">
        <v>61</v>
      </c>
      <c r="O341" s="191" t="s">
        <v>62</v>
      </c>
      <c r="P341" s="234"/>
      <c r="Q341" s="234"/>
      <c r="R341" s="168"/>
      <c r="S341" s="168"/>
      <c r="T341" s="168"/>
      <c r="U341" s="168"/>
      <c r="V341" s="168"/>
      <c r="W341" s="168"/>
      <c r="X341" s="168"/>
      <c r="Y341" s="168"/>
      <c r="Z341" s="168"/>
      <c r="AA341" s="168"/>
      <c r="AB341" s="168"/>
      <c r="AC341" s="168"/>
      <c r="AD341" s="168"/>
      <c r="AE341" s="168"/>
      <c r="AF341" s="168"/>
      <c r="AG341" s="168"/>
      <c r="AH341" s="168"/>
      <c r="AJ341" s="184"/>
      <c r="AK341" s="184"/>
      <c r="AL341" s="184"/>
      <c r="AM341" s="184"/>
      <c r="AN341" s="184"/>
      <c r="AO341" s="184"/>
      <c r="AP341" s="184"/>
      <c r="AQ341" s="184"/>
      <c r="AR341" s="184"/>
      <c r="AS341" s="184"/>
      <c r="AT341" s="184"/>
      <c r="AU341" s="184"/>
      <c r="AV341" s="184"/>
      <c r="AW341" s="184"/>
    </row>
    <row r="342" spans="1:49" s="170" customFormat="1" ht="9" customHeight="1">
      <c r="A342" s="170" t="s">
        <v>10</v>
      </c>
      <c r="B342" s="171">
        <f t="shared" si="38"/>
        <v>166</v>
      </c>
      <c r="C342" s="171">
        <v>160</v>
      </c>
      <c r="D342" s="171">
        <v>1</v>
      </c>
      <c r="E342" s="171">
        <v>1</v>
      </c>
      <c r="F342" s="171">
        <v>0</v>
      </c>
      <c r="G342" s="171">
        <v>4</v>
      </c>
      <c r="H342" s="172"/>
      <c r="I342" s="171">
        <f t="shared" si="39"/>
        <v>106</v>
      </c>
      <c r="J342" s="171">
        <v>29</v>
      </c>
      <c r="K342" s="171">
        <v>0</v>
      </c>
      <c r="L342" s="171">
        <v>2</v>
      </c>
      <c r="M342" s="171">
        <v>42</v>
      </c>
      <c r="N342" s="171">
        <v>33</v>
      </c>
      <c r="O342" s="191" t="s">
        <v>62</v>
      </c>
      <c r="P342" s="234"/>
      <c r="Q342" s="234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  <c r="AF342" s="168"/>
      <c r="AG342" s="168"/>
      <c r="AH342" s="168"/>
      <c r="AJ342" s="184"/>
      <c r="AK342" s="184"/>
      <c r="AL342" s="184"/>
      <c r="AM342" s="184"/>
      <c r="AN342" s="184"/>
      <c r="AO342" s="184"/>
      <c r="AP342" s="184"/>
      <c r="AQ342" s="235"/>
      <c r="AR342" s="184"/>
      <c r="AS342" s="184"/>
      <c r="AT342" s="184"/>
      <c r="AU342" s="184"/>
      <c r="AV342" s="184"/>
      <c r="AW342" s="184"/>
    </row>
    <row r="343" spans="1:49" s="170" customFormat="1" ht="9" customHeight="1">
      <c r="A343" s="173" t="s">
        <v>11</v>
      </c>
      <c r="B343" s="174">
        <f t="shared" si="38"/>
        <v>115</v>
      </c>
      <c r="C343" s="174">
        <v>106</v>
      </c>
      <c r="D343" s="174">
        <v>1</v>
      </c>
      <c r="E343" s="174">
        <v>5</v>
      </c>
      <c r="F343" s="174">
        <v>3</v>
      </c>
      <c r="G343" s="174">
        <v>0</v>
      </c>
      <c r="H343" s="175"/>
      <c r="I343" s="174">
        <f t="shared" si="39"/>
        <v>202</v>
      </c>
      <c r="J343" s="174">
        <v>143</v>
      </c>
      <c r="K343" s="174">
        <v>1</v>
      </c>
      <c r="L343" s="174">
        <v>1</v>
      </c>
      <c r="M343" s="174">
        <v>43</v>
      </c>
      <c r="N343" s="174">
        <v>14</v>
      </c>
      <c r="O343" s="174" t="s">
        <v>62</v>
      </c>
      <c r="P343" s="234"/>
      <c r="Q343" s="234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84"/>
      <c r="AK343" s="184"/>
      <c r="AL343" s="184"/>
      <c r="AM343" s="184"/>
      <c r="AN343" s="184"/>
      <c r="AO343" s="184"/>
      <c r="AP343" s="184"/>
      <c r="AQ343" s="184"/>
      <c r="AR343" s="184"/>
      <c r="AS343" s="184"/>
      <c r="AT343" s="184"/>
      <c r="AU343" s="184"/>
      <c r="AV343" s="184"/>
      <c r="AW343" s="184"/>
    </row>
    <row r="344" spans="1:49" s="170" customFormat="1" ht="9" customHeight="1">
      <c r="A344" s="170" t="s">
        <v>12</v>
      </c>
      <c r="B344" s="171">
        <f t="shared" si="38"/>
        <v>1026</v>
      </c>
      <c r="C344" s="171">
        <v>957</v>
      </c>
      <c r="D344" s="171">
        <v>1</v>
      </c>
      <c r="E344" s="171">
        <v>66</v>
      </c>
      <c r="F344" s="171">
        <v>2</v>
      </c>
      <c r="G344" s="171">
        <v>0</v>
      </c>
      <c r="H344" s="172"/>
      <c r="I344" s="171">
        <f t="shared" si="39"/>
        <v>434</v>
      </c>
      <c r="J344" s="171">
        <v>280</v>
      </c>
      <c r="K344" s="171">
        <v>4</v>
      </c>
      <c r="L344" s="171">
        <v>1</v>
      </c>
      <c r="M344" s="171">
        <v>127</v>
      </c>
      <c r="N344" s="171">
        <v>22</v>
      </c>
      <c r="O344" s="191" t="s">
        <v>62</v>
      </c>
      <c r="P344" s="234"/>
      <c r="Q344" s="234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236"/>
      <c r="AJ344" s="184"/>
      <c r="AK344" s="184"/>
      <c r="AL344" s="184"/>
      <c r="AM344" s="184"/>
      <c r="AN344" s="184"/>
      <c r="AO344" s="184"/>
      <c r="AP344" s="184"/>
      <c r="AQ344" s="184"/>
      <c r="AR344" s="184"/>
      <c r="AS344" s="184"/>
      <c r="AT344" s="184"/>
      <c r="AU344" s="184"/>
      <c r="AV344" s="184"/>
      <c r="AW344" s="184"/>
    </row>
    <row r="345" spans="1:49" s="170" customFormat="1" ht="9" customHeight="1">
      <c r="A345" s="170" t="s">
        <v>13</v>
      </c>
      <c r="B345" s="171">
        <f t="shared" si="38"/>
        <v>234</v>
      </c>
      <c r="C345" s="171">
        <v>197</v>
      </c>
      <c r="D345" s="171">
        <v>1</v>
      </c>
      <c r="E345" s="171">
        <v>30</v>
      </c>
      <c r="F345" s="171">
        <v>6</v>
      </c>
      <c r="G345" s="171">
        <v>0</v>
      </c>
      <c r="H345" s="172"/>
      <c r="I345" s="171">
        <f t="shared" si="39"/>
        <v>119</v>
      </c>
      <c r="J345" s="171">
        <v>40</v>
      </c>
      <c r="K345" s="171">
        <v>0</v>
      </c>
      <c r="L345" s="171">
        <v>0</v>
      </c>
      <c r="M345" s="171">
        <v>58</v>
      </c>
      <c r="N345" s="171">
        <v>21</v>
      </c>
      <c r="O345" s="191" t="s">
        <v>62</v>
      </c>
      <c r="P345" s="234"/>
      <c r="Q345" s="234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J345" s="184"/>
      <c r="AK345" s="184"/>
      <c r="AL345" s="184"/>
      <c r="AM345" s="184"/>
      <c r="AN345" s="184"/>
      <c r="AO345" s="184"/>
      <c r="AP345" s="184"/>
      <c r="AQ345" s="184"/>
      <c r="AR345" s="184"/>
      <c r="AS345" s="184"/>
      <c r="AT345" s="184"/>
      <c r="AU345" s="184"/>
      <c r="AV345" s="184"/>
      <c r="AW345" s="184"/>
    </row>
    <row r="346" spans="1:49" s="170" customFormat="1" ht="9" customHeight="1">
      <c r="A346" s="170" t="s">
        <v>14</v>
      </c>
      <c r="B346" s="171">
        <f t="shared" si="38"/>
        <v>990</v>
      </c>
      <c r="C346" s="171">
        <v>667</v>
      </c>
      <c r="D346" s="171">
        <v>9</v>
      </c>
      <c r="E346" s="171">
        <v>302</v>
      </c>
      <c r="F346" s="171">
        <v>11</v>
      </c>
      <c r="G346" s="171">
        <v>1</v>
      </c>
      <c r="H346" s="172"/>
      <c r="I346" s="171">
        <f t="shared" si="39"/>
        <v>669</v>
      </c>
      <c r="J346" s="171">
        <v>510</v>
      </c>
      <c r="K346" s="171">
        <v>1</v>
      </c>
      <c r="L346" s="171">
        <v>3</v>
      </c>
      <c r="M346" s="171">
        <v>113</v>
      </c>
      <c r="N346" s="171">
        <v>42</v>
      </c>
      <c r="O346" s="191" t="s">
        <v>62</v>
      </c>
      <c r="P346" s="234"/>
      <c r="Q346" s="234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J346" s="184"/>
      <c r="AK346" s="184"/>
      <c r="AL346" s="184"/>
      <c r="AM346" s="184"/>
      <c r="AN346" s="184"/>
      <c r="AO346" s="184"/>
      <c r="AP346" s="184"/>
      <c r="AQ346" s="184"/>
      <c r="AR346" s="184"/>
      <c r="AS346" s="184"/>
      <c r="AT346" s="184"/>
      <c r="AU346" s="184"/>
      <c r="AV346" s="184"/>
      <c r="AW346" s="184"/>
    </row>
    <row r="347" spans="1:49" s="170" customFormat="1" ht="9" customHeight="1">
      <c r="A347" s="173" t="s">
        <v>15</v>
      </c>
      <c r="B347" s="174">
        <f t="shared" si="38"/>
        <v>2167</v>
      </c>
      <c r="C347" s="174">
        <v>1913</v>
      </c>
      <c r="D347" s="174">
        <v>44</v>
      </c>
      <c r="E347" s="174">
        <v>187</v>
      </c>
      <c r="F347" s="174">
        <v>23</v>
      </c>
      <c r="G347" s="174">
        <v>0</v>
      </c>
      <c r="H347" s="175"/>
      <c r="I347" s="174">
        <f t="shared" si="39"/>
        <v>366</v>
      </c>
      <c r="J347" s="174">
        <v>171</v>
      </c>
      <c r="K347" s="174">
        <v>1</v>
      </c>
      <c r="L347" s="174">
        <v>2</v>
      </c>
      <c r="M347" s="174">
        <v>157</v>
      </c>
      <c r="N347" s="174">
        <v>35</v>
      </c>
      <c r="O347" s="174" t="s">
        <v>62</v>
      </c>
      <c r="P347" s="234"/>
      <c r="Q347" s="234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J347" s="184"/>
      <c r="AK347" s="184"/>
      <c r="AL347" s="184"/>
      <c r="AM347" s="184"/>
      <c r="AN347" s="184"/>
      <c r="AO347" s="184"/>
      <c r="AP347" s="184"/>
      <c r="AQ347" s="184"/>
      <c r="AR347" s="184"/>
      <c r="AS347" s="184"/>
      <c r="AT347" s="184"/>
      <c r="AU347" s="184"/>
      <c r="AV347" s="184"/>
      <c r="AW347" s="184"/>
    </row>
    <row r="348" spans="1:49" s="170" customFormat="1" ht="9" customHeight="1">
      <c r="A348" s="176" t="s">
        <v>16</v>
      </c>
      <c r="B348" s="171">
        <f t="shared" si="38"/>
        <v>512913</v>
      </c>
      <c r="C348" s="171">
        <v>432190</v>
      </c>
      <c r="D348" s="171">
        <v>19173</v>
      </c>
      <c r="E348" s="171">
        <v>59984</v>
      </c>
      <c r="F348" s="171">
        <v>1173</v>
      </c>
      <c r="G348" s="171">
        <v>393</v>
      </c>
      <c r="H348" s="172"/>
      <c r="I348" s="171">
        <f t="shared" si="39"/>
        <v>15732</v>
      </c>
      <c r="J348" s="171">
        <v>13731</v>
      </c>
      <c r="K348" s="171">
        <v>217</v>
      </c>
      <c r="L348" s="171">
        <v>429</v>
      </c>
      <c r="M348" s="171">
        <v>339</v>
      </c>
      <c r="N348" s="171">
        <v>1016</v>
      </c>
      <c r="O348" s="191" t="s">
        <v>62</v>
      </c>
      <c r="P348" s="234"/>
      <c r="Q348" s="234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J348" s="184"/>
      <c r="AK348" s="184"/>
      <c r="AL348" s="184"/>
      <c r="AM348" s="184"/>
      <c r="AN348" s="184"/>
      <c r="AO348" s="184"/>
      <c r="AP348" s="184"/>
      <c r="AQ348" s="184"/>
      <c r="AR348" s="184"/>
      <c r="AS348" s="184"/>
      <c r="AT348" s="184"/>
      <c r="AU348" s="184"/>
      <c r="AV348" s="184"/>
      <c r="AW348" s="184"/>
    </row>
    <row r="349" spans="1:49" s="170" customFormat="1" ht="9" customHeight="1">
      <c r="A349" s="170" t="s">
        <v>17</v>
      </c>
      <c r="B349" s="171">
        <f t="shared" si="38"/>
        <v>436</v>
      </c>
      <c r="C349" s="171">
        <v>425</v>
      </c>
      <c r="D349" s="171">
        <v>0</v>
      </c>
      <c r="E349" s="171">
        <v>1</v>
      </c>
      <c r="F349" s="171">
        <v>9</v>
      </c>
      <c r="G349" s="171">
        <v>1</v>
      </c>
      <c r="H349" s="172"/>
      <c r="I349" s="171">
        <f t="shared" si="39"/>
        <v>187</v>
      </c>
      <c r="J349" s="171">
        <v>126</v>
      </c>
      <c r="K349" s="171">
        <v>1</v>
      </c>
      <c r="L349" s="171">
        <v>2</v>
      </c>
      <c r="M349" s="171">
        <v>41</v>
      </c>
      <c r="N349" s="171">
        <v>17</v>
      </c>
      <c r="O349" s="191" t="s">
        <v>62</v>
      </c>
      <c r="P349" s="234"/>
      <c r="Q349" s="234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J349" s="184"/>
      <c r="AK349" s="184"/>
      <c r="AL349" s="184"/>
      <c r="AM349" s="184"/>
      <c r="AN349" s="184"/>
      <c r="AO349" s="184"/>
      <c r="AP349" s="184"/>
      <c r="AQ349" s="184"/>
      <c r="AR349" s="184"/>
      <c r="AS349" s="184"/>
      <c r="AT349" s="184"/>
      <c r="AU349" s="184"/>
      <c r="AV349" s="184"/>
      <c r="AW349" s="184"/>
    </row>
    <row r="350" spans="1:49" s="170" customFormat="1" ht="9" customHeight="1">
      <c r="A350" s="170" t="s">
        <v>18</v>
      </c>
      <c r="B350" s="171">
        <f t="shared" si="38"/>
        <v>11342</v>
      </c>
      <c r="C350" s="171">
        <v>10643</v>
      </c>
      <c r="D350" s="171">
        <v>20</v>
      </c>
      <c r="E350" s="171">
        <v>667</v>
      </c>
      <c r="F350" s="171">
        <v>12</v>
      </c>
      <c r="G350" s="171">
        <v>0</v>
      </c>
      <c r="H350" s="172"/>
      <c r="I350" s="171">
        <f t="shared" si="39"/>
        <v>721</v>
      </c>
      <c r="J350" s="171">
        <v>486</v>
      </c>
      <c r="K350" s="171">
        <v>1</v>
      </c>
      <c r="L350" s="171">
        <v>2</v>
      </c>
      <c r="M350" s="171">
        <v>196</v>
      </c>
      <c r="N350" s="171">
        <v>36</v>
      </c>
      <c r="O350" s="191" t="s">
        <v>62</v>
      </c>
      <c r="P350" s="234"/>
      <c r="Q350" s="234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J350" s="184"/>
      <c r="AK350" s="184"/>
      <c r="AL350" s="184"/>
      <c r="AM350" s="184"/>
      <c r="AN350" s="184"/>
      <c r="AO350" s="184"/>
      <c r="AP350" s="184"/>
      <c r="AQ350" s="184"/>
      <c r="AR350" s="184"/>
      <c r="AS350" s="184"/>
      <c r="AT350" s="184"/>
      <c r="AU350" s="184"/>
      <c r="AV350" s="184"/>
      <c r="AW350" s="184"/>
    </row>
    <row r="351" spans="1:49" s="170" customFormat="1" ht="9" customHeight="1">
      <c r="A351" s="173" t="s">
        <v>19</v>
      </c>
      <c r="B351" s="174">
        <f t="shared" si="38"/>
        <v>394</v>
      </c>
      <c r="C351" s="174">
        <v>386</v>
      </c>
      <c r="D351" s="174">
        <v>1</v>
      </c>
      <c r="E351" s="174">
        <v>3</v>
      </c>
      <c r="F351" s="174">
        <v>2</v>
      </c>
      <c r="G351" s="174">
        <v>2</v>
      </c>
      <c r="H351" s="175"/>
      <c r="I351" s="174">
        <f t="shared" si="39"/>
        <v>338</v>
      </c>
      <c r="J351" s="174">
        <v>174</v>
      </c>
      <c r="K351" s="174">
        <v>0</v>
      </c>
      <c r="L351" s="174">
        <v>3</v>
      </c>
      <c r="M351" s="174">
        <v>142</v>
      </c>
      <c r="N351" s="174">
        <v>19</v>
      </c>
      <c r="O351" s="174" t="s">
        <v>62</v>
      </c>
      <c r="P351" s="234"/>
      <c r="Q351" s="234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J351" s="184"/>
      <c r="AK351" s="184"/>
      <c r="AL351" s="184"/>
      <c r="AM351" s="184"/>
      <c r="AN351" s="184"/>
      <c r="AO351" s="184"/>
      <c r="AP351" s="184"/>
      <c r="AQ351" s="184"/>
      <c r="AR351" s="184"/>
      <c r="AS351" s="184"/>
      <c r="AT351" s="184"/>
      <c r="AU351" s="184"/>
      <c r="AV351" s="184"/>
      <c r="AW351" s="184"/>
    </row>
    <row r="352" spans="1:49" s="170" customFormat="1" ht="9" customHeight="1">
      <c r="A352" s="170" t="s">
        <v>20</v>
      </c>
      <c r="B352" s="171">
        <f t="shared" si="38"/>
        <v>895</v>
      </c>
      <c r="C352" s="171">
        <v>761</v>
      </c>
      <c r="D352" s="171">
        <v>1</v>
      </c>
      <c r="E352" s="171">
        <v>130</v>
      </c>
      <c r="F352" s="171">
        <v>3</v>
      </c>
      <c r="G352" s="171">
        <v>0</v>
      </c>
      <c r="H352" s="172"/>
      <c r="I352" s="171">
        <f t="shared" si="39"/>
        <v>175</v>
      </c>
      <c r="J352" s="171">
        <v>105</v>
      </c>
      <c r="K352" s="171">
        <v>1</v>
      </c>
      <c r="L352" s="171">
        <v>1</v>
      </c>
      <c r="M352" s="171">
        <v>60</v>
      </c>
      <c r="N352" s="171">
        <v>8</v>
      </c>
      <c r="O352" s="191" t="s">
        <v>62</v>
      </c>
      <c r="P352" s="234"/>
      <c r="Q352" s="234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J352" s="184"/>
      <c r="AK352" s="184"/>
      <c r="AL352" s="184"/>
      <c r="AM352" s="184"/>
      <c r="AN352" s="184"/>
      <c r="AO352" s="184"/>
      <c r="AP352" s="184"/>
      <c r="AQ352" s="184"/>
      <c r="AR352" s="184"/>
      <c r="AS352" s="184"/>
      <c r="AT352" s="184"/>
      <c r="AU352" s="184"/>
      <c r="AV352" s="184"/>
      <c r="AW352" s="184"/>
    </row>
    <row r="353" spans="1:49" s="170" customFormat="1" ht="9" customHeight="1">
      <c r="A353" s="170" t="s">
        <v>21</v>
      </c>
      <c r="B353" s="171">
        <f t="shared" si="38"/>
        <v>6614</v>
      </c>
      <c r="C353" s="171">
        <v>4153</v>
      </c>
      <c r="D353" s="171">
        <v>240</v>
      </c>
      <c r="E353" s="171">
        <v>2125</v>
      </c>
      <c r="F353" s="171">
        <v>56</v>
      </c>
      <c r="G353" s="171">
        <v>40</v>
      </c>
      <c r="H353" s="172"/>
      <c r="I353" s="171">
        <f t="shared" si="39"/>
        <v>1465</v>
      </c>
      <c r="J353" s="171">
        <v>1060</v>
      </c>
      <c r="K353" s="171">
        <v>7</v>
      </c>
      <c r="L353" s="171">
        <v>11</v>
      </c>
      <c r="M353" s="171">
        <v>270</v>
      </c>
      <c r="N353" s="171">
        <v>117</v>
      </c>
      <c r="O353" s="191" t="s">
        <v>62</v>
      </c>
      <c r="P353" s="234"/>
      <c r="Q353" s="234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J353" s="184"/>
      <c r="AK353" s="184"/>
      <c r="AL353" s="184"/>
      <c r="AM353" s="184"/>
      <c r="AN353" s="184"/>
      <c r="AO353" s="184"/>
      <c r="AP353" s="184"/>
      <c r="AQ353" s="184"/>
      <c r="AR353" s="184"/>
      <c r="AS353" s="184"/>
      <c r="AT353" s="184"/>
      <c r="AU353" s="184"/>
      <c r="AV353" s="184"/>
      <c r="AW353" s="184"/>
    </row>
    <row r="354" spans="1:49" s="170" customFormat="1" ht="9" customHeight="1">
      <c r="A354" s="170" t="s">
        <v>22</v>
      </c>
      <c r="B354" s="171">
        <f t="shared" si="38"/>
        <v>11374</v>
      </c>
      <c r="C354" s="171">
        <v>11326</v>
      </c>
      <c r="D354" s="171">
        <v>26</v>
      </c>
      <c r="E354" s="171">
        <v>19</v>
      </c>
      <c r="F354" s="171">
        <v>3</v>
      </c>
      <c r="G354" s="171">
        <v>0</v>
      </c>
      <c r="H354" s="172"/>
      <c r="I354" s="171">
        <f t="shared" si="39"/>
        <v>427</v>
      </c>
      <c r="J354" s="171">
        <v>268</v>
      </c>
      <c r="K354" s="171">
        <v>2</v>
      </c>
      <c r="L354" s="171">
        <v>18</v>
      </c>
      <c r="M354" s="171">
        <v>124</v>
      </c>
      <c r="N354" s="171">
        <v>15</v>
      </c>
      <c r="O354" s="191" t="s">
        <v>62</v>
      </c>
      <c r="P354" s="234"/>
      <c r="Q354" s="234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J354" s="184"/>
      <c r="AK354" s="184"/>
      <c r="AL354" s="184"/>
      <c r="AM354" s="184"/>
      <c r="AN354" s="184"/>
      <c r="AO354" s="184"/>
      <c r="AP354" s="184"/>
      <c r="AQ354" s="184"/>
      <c r="AR354" s="184"/>
      <c r="AS354" s="184"/>
      <c r="AT354" s="184"/>
      <c r="AU354" s="184"/>
      <c r="AV354" s="184"/>
      <c r="AW354" s="184"/>
    </row>
    <row r="355" spans="1:49" s="170" customFormat="1" ht="9" customHeight="1">
      <c r="A355" s="173" t="s">
        <v>23</v>
      </c>
      <c r="B355" s="174">
        <f t="shared" si="38"/>
        <v>895</v>
      </c>
      <c r="C355" s="174">
        <v>773</v>
      </c>
      <c r="D355" s="174">
        <v>34</v>
      </c>
      <c r="E355" s="174">
        <v>82</v>
      </c>
      <c r="F355" s="174">
        <v>5</v>
      </c>
      <c r="G355" s="174">
        <v>1</v>
      </c>
      <c r="H355" s="175"/>
      <c r="I355" s="174">
        <f t="shared" si="39"/>
        <v>514</v>
      </c>
      <c r="J355" s="174">
        <v>314</v>
      </c>
      <c r="K355" s="174">
        <v>5</v>
      </c>
      <c r="L355" s="174">
        <v>4</v>
      </c>
      <c r="M355" s="174">
        <v>165</v>
      </c>
      <c r="N355" s="174">
        <v>26</v>
      </c>
      <c r="O355" s="174" t="s">
        <v>62</v>
      </c>
      <c r="P355" s="234"/>
      <c r="Q355" s="234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J355" s="184"/>
      <c r="AK355" s="184"/>
      <c r="AL355" s="184"/>
      <c r="AM355" s="184"/>
      <c r="AN355" s="184"/>
      <c r="AO355" s="184"/>
      <c r="AP355" s="184"/>
      <c r="AQ355" s="184"/>
      <c r="AR355" s="184"/>
      <c r="AS355" s="184"/>
      <c r="AT355" s="184"/>
      <c r="AU355" s="184"/>
      <c r="AV355" s="184"/>
      <c r="AW355" s="184"/>
    </row>
    <row r="356" spans="1:49" s="170" customFormat="1" ht="9" customHeight="1">
      <c r="A356" s="170" t="s">
        <v>24</v>
      </c>
      <c r="B356" s="171">
        <f t="shared" si="38"/>
        <v>506</v>
      </c>
      <c r="C356" s="171">
        <v>382</v>
      </c>
      <c r="D356" s="171">
        <v>11</v>
      </c>
      <c r="E356" s="171">
        <v>106</v>
      </c>
      <c r="F356" s="171">
        <v>7</v>
      </c>
      <c r="G356" s="171">
        <v>0</v>
      </c>
      <c r="H356" s="172"/>
      <c r="I356" s="171">
        <f t="shared" si="39"/>
        <v>172</v>
      </c>
      <c r="J356" s="171">
        <v>84</v>
      </c>
      <c r="K356" s="171">
        <v>1</v>
      </c>
      <c r="L356" s="171">
        <v>2</v>
      </c>
      <c r="M356" s="171">
        <v>62</v>
      </c>
      <c r="N356" s="171">
        <v>23</v>
      </c>
      <c r="O356" s="191" t="s">
        <v>62</v>
      </c>
      <c r="P356" s="234"/>
      <c r="Q356" s="234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J356" s="184"/>
      <c r="AK356" s="184"/>
      <c r="AL356" s="184"/>
      <c r="AM356" s="184"/>
      <c r="AN356" s="184"/>
      <c r="AO356" s="184"/>
      <c r="AP356" s="184"/>
      <c r="AQ356" s="184"/>
      <c r="AR356" s="184"/>
      <c r="AS356" s="184"/>
      <c r="AT356" s="184"/>
      <c r="AU356" s="184"/>
      <c r="AV356" s="184"/>
      <c r="AW356" s="184"/>
    </row>
    <row r="357" spans="1:49" s="170" customFormat="1" ht="9" customHeight="1">
      <c r="A357" s="170" t="s">
        <v>25</v>
      </c>
      <c r="B357" s="171">
        <f t="shared" si="38"/>
        <v>291</v>
      </c>
      <c r="C357" s="171">
        <v>278</v>
      </c>
      <c r="D357" s="171">
        <v>3</v>
      </c>
      <c r="E357" s="171">
        <v>9</v>
      </c>
      <c r="F357" s="171">
        <v>1</v>
      </c>
      <c r="G357" s="171">
        <v>0</v>
      </c>
      <c r="H357" s="172"/>
      <c r="I357" s="171">
        <f t="shared" si="39"/>
        <v>134</v>
      </c>
      <c r="J357" s="171">
        <v>59</v>
      </c>
      <c r="K357" s="171">
        <v>0</v>
      </c>
      <c r="L357" s="171">
        <v>8</v>
      </c>
      <c r="M357" s="171">
        <v>53</v>
      </c>
      <c r="N357" s="171">
        <v>14</v>
      </c>
      <c r="O357" s="191" t="s">
        <v>62</v>
      </c>
      <c r="P357" s="234"/>
      <c r="Q357" s="234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  <c r="AF357" s="168"/>
      <c r="AG357" s="168"/>
      <c r="AH357" s="168"/>
      <c r="AJ357" s="184"/>
      <c r="AK357" s="184"/>
      <c r="AL357" s="184"/>
      <c r="AM357" s="184"/>
      <c r="AN357" s="184"/>
      <c r="AO357" s="184"/>
      <c r="AP357" s="184"/>
      <c r="AQ357" s="184"/>
      <c r="AR357" s="184"/>
      <c r="AS357" s="184"/>
      <c r="AT357" s="184"/>
      <c r="AU357" s="184"/>
      <c r="AV357" s="184"/>
      <c r="AW357" s="184"/>
    </row>
    <row r="358" spans="1:49" s="170" customFormat="1" ht="9" customHeight="1">
      <c r="A358" s="170" t="s">
        <v>26</v>
      </c>
      <c r="B358" s="171">
        <f t="shared" si="38"/>
        <v>46706</v>
      </c>
      <c r="C358" s="171">
        <v>41763</v>
      </c>
      <c r="D358" s="171">
        <v>233</v>
      </c>
      <c r="E358" s="171">
        <v>4651</v>
      </c>
      <c r="F358" s="171">
        <v>59</v>
      </c>
      <c r="G358" s="171">
        <v>0</v>
      </c>
      <c r="H358" s="172"/>
      <c r="I358" s="171">
        <f t="shared" si="39"/>
        <v>899</v>
      </c>
      <c r="J358" s="171">
        <v>687</v>
      </c>
      <c r="K358" s="171">
        <v>10</v>
      </c>
      <c r="L358" s="171">
        <v>17</v>
      </c>
      <c r="M358" s="171">
        <v>127</v>
      </c>
      <c r="N358" s="171">
        <v>58</v>
      </c>
      <c r="O358" s="191" t="s">
        <v>62</v>
      </c>
      <c r="P358" s="234"/>
      <c r="Q358" s="234"/>
      <c r="R358" s="168"/>
      <c r="S358" s="168"/>
      <c r="T358" s="168"/>
      <c r="U358" s="168"/>
      <c r="V358" s="168"/>
      <c r="W358" s="168"/>
      <c r="X358" s="168"/>
      <c r="Y358" s="168"/>
      <c r="Z358" s="168"/>
      <c r="AA358" s="168"/>
      <c r="AB358" s="168"/>
      <c r="AC358" s="168"/>
      <c r="AD358" s="168"/>
      <c r="AE358" s="168"/>
      <c r="AF358" s="168"/>
      <c r="AG358" s="168"/>
      <c r="AH358" s="168"/>
      <c r="AJ358" s="184"/>
      <c r="AK358" s="184"/>
      <c r="AL358" s="184"/>
      <c r="AM358" s="184"/>
      <c r="AN358" s="184"/>
      <c r="AO358" s="184"/>
      <c r="AP358" s="184"/>
      <c r="AQ358" s="184"/>
      <c r="AR358" s="184"/>
      <c r="AS358" s="184"/>
      <c r="AT358" s="184"/>
      <c r="AU358" s="184"/>
      <c r="AV358" s="184"/>
      <c r="AW358" s="184"/>
    </row>
    <row r="359" spans="1:49" s="170" customFormat="1" ht="9" customHeight="1">
      <c r="A359" s="173" t="s">
        <v>27</v>
      </c>
      <c r="B359" s="174">
        <f t="shared" si="38"/>
        <v>698</v>
      </c>
      <c r="C359" s="174">
        <v>694</v>
      </c>
      <c r="D359" s="174">
        <v>2</v>
      </c>
      <c r="E359" s="174">
        <v>2</v>
      </c>
      <c r="F359" s="174">
        <v>0</v>
      </c>
      <c r="G359" s="174">
        <v>0</v>
      </c>
      <c r="H359" s="175"/>
      <c r="I359" s="174">
        <f t="shared" si="39"/>
        <v>412</v>
      </c>
      <c r="J359" s="174">
        <v>230</v>
      </c>
      <c r="K359" s="174">
        <v>1</v>
      </c>
      <c r="L359" s="174">
        <v>21</v>
      </c>
      <c r="M359" s="174">
        <v>131</v>
      </c>
      <c r="N359" s="174">
        <v>29</v>
      </c>
      <c r="O359" s="174" t="s">
        <v>62</v>
      </c>
      <c r="P359" s="234"/>
      <c r="Q359" s="234"/>
      <c r="R359" s="168"/>
      <c r="S359" s="168"/>
      <c r="T359" s="168"/>
      <c r="U359" s="168"/>
      <c r="V359" s="168"/>
      <c r="W359" s="168"/>
      <c r="X359" s="168"/>
      <c r="Y359" s="168"/>
      <c r="Z359" s="168"/>
      <c r="AA359" s="168"/>
      <c r="AB359" s="168"/>
      <c r="AC359" s="168"/>
      <c r="AD359" s="168"/>
      <c r="AE359" s="168"/>
      <c r="AF359" s="168"/>
      <c r="AG359" s="168"/>
      <c r="AH359" s="168"/>
      <c r="AJ359" s="184"/>
      <c r="AK359" s="184"/>
      <c r="AL359" s="184"/>
      <c r="AM359" s="184"/>
      <c r="AN359" s="184"/>
      <c r="AO359" s="184"/>
      <c r="AP359" s="184"/>
      <c r="AQ359" s="184"/>
      <c r="AR359" s="184"/>
      <c r="AS359" s="184"/>
      <c r="AT359" s="184"/>
      <c r="AU359" s="184"/>
      <c r="AV359" s="184"/>
      <c r="AW359" s="184"/>
    </row>
    <row r="360" spans="1:49" s="170" customFormat="1" ht="9" customHeight="1">
      <c r="A360" s="170" t="s">
        <v>28</v>
      </c>
      <c r="B360" s="171">
        <f t="shared" si="38"/>
        <v>1512</v>
      </c>
      <c r="C360" s="171">
        <v>1173</v>
      </c>
      <c r="D360" s="171">
        <v>30</v>
      </c>
      <c r="E360" s="171">
        <v>299</v>
      </c>
      <c r="F360" s="171">
        <v>10</v>
      </c>
      <c r="G360" s="171">
        <v>0</v>
      </c>
      <c r="H360" s="172"/>
      <c r="I360" s="171">
        <f t="shared" si="39"/>
        <v>418</v>
      </c>
      <c r="J360" s="171">
        <v>239</v>
      </c>
      <c r="K360" s="171">
        <v>1</v>
      </c>
      <c r="L360" s="171">
        <v>6</v>
      </c>
      <c r="M360" s="171">
        <v>146</v>
      </c>
      <c r="N360" s="171">
        <v>26</v>
      </c>
      <c r="O360" s="191" t="s">
        <v>62</v>
      </c>
      <c r="P360" s="234"/>
      <c r="Q360" s="234"/>
      <c r="R360" s="168"/>
      <c r="S360" s="168"/>
      <c r="T360" s="168"/>
      <c r="U360" s="168"/>
      <c r="V360" s="168"/>
      <c r="W360" s="168"/>
      <c r="X360" s="168"/>
      <c r="Y360" s="168"/>
      <c r="Z360" s="168"/>
      <c r="AA360" s="168"/>
      <c r="AB360" s="168"/>
      <c r="AC360" s="168"/>
      <c r="AD360" s="168"/>
      <c r="AE360" s="168"/>
      <c r="AF360" s="168"/>
      <c r="AG360" s="168"/>
      <c r="AH360" s="168"/>
      <c r="AJ360" s="184"/>
      <c r="AK360" s="184"/>
      <c r="AL360" s="184"/>
      <c r="AM360" s="184"/>
      <c r="AN360" s="184"/>
      <c r="AO360" s="184"/>
      <c r="AP360" s="184"/>
      <c r="AQ360" s="184"/>
      <c r="AR360" s="184"/>
      <c r="AS360" s="184"/>
      <c r="AT360" s="184"/>
      <c r="AU360" s="184"/>
      <c r="AV360" s="184"/>
      <c r="AW360" s="184"/>
    </row>
    <row r="361" spans="1:49" s="170" customFormat="1" ht="9" customHeight="1">
      <c r="A361" s="170" t="s">
        <v>29</v>
      </c>
      <c r="B361" s="171">
        <f t="shared" si="38"/>
        <v>9417</v>
      </c>
      <c r="C361" s="171">
        <v>311</v>
      </c>
      <c r="D361" s="171">
        <v>8443</v>
      </c>
      <c r="E361" s="171">
        <v>409</v>
      </c>
      <c r="F361" s="171">
        <v>254</v>
      </c>
      <c r="G361" s="171">
        <v>0</v>
      </c>
      <c r="H361" s="172"/>
      <c r="I361" s="171">
        <f t="shared" si="39"/>
        <v>265</v>
      </c>
      <c r="J361" s="171">
        <v>140</v>
      </c>
      <c r="K361" s="171">
        <v>41</v>
      </c>
      <c r="L361" s="171">
        <v>1</v>
      </c>
      <c r="M361" s="171">
        <v>67</v>
      </c>
      <c r="N361" s="171">
        <v>16</v>
      </c>
      <c r="O361" s="191" t="s">
        <v>62</v>
      </c>
      <c r="P361" s="234"/>
      <c r="Q361" s="234"/>
      <c r="R361" s="168"/>
      <c r="S361" s="168"/>
      <c r="T361" s="168"/>
      <c r="U361" s="168"/>
      <c r="V361" s="168"/>
      <c r="W361" s="168"/>
      <c r="X361" s="168"/>
      <c r="Y361" s="168"/>
      <c r="Z361" s="168"/>
      <c r="AA361" s="168"/>
      <c r="AB361" s="168"/>
      <c r="AC361" s="168"/>
      <c r="AD361" s="168"/>
      <c r="AE361" s="168"/>
      <c r="AF361" s="168"/>
      <c r="AG361" s="168"/>
      <c r="AH361" s="168"/>
      <c r="AJ361" s="184"/>
      <c r="AK361" s="184"/>
      <c r="AL361" s="184"/>
      <c r="AM361" s="184"/>
      <c r="AN361" s="184"/>
      <c r="AO361" s="184"/>
      <c r="AP361" s="184"/>
      <c r="AQ361" s="184"/>
      <c r="AR361" s="184"/>
      <c r="AS361" s="184"/>
      <c r="AT361" s="184"/>
      <c r="AU361" s="184"/>
      <c r="AV361" s="184"/>
      <c r="AW361" s="184"/>
    </row>
    <row r="362" spans="1:49" s="170" customFormat="1" ht="9" customHeight="1">
      <c r="A362" s="170" t="s">
        <v>30</v>
      </c>
      <c r="B362" s="171">
        <f t="shared" si="38"/>
        <v>1647</v>
      </c>
      <c r="C362" s="171">
        <v>1473</v>
      </c>
      <c r="D362" s="171">
        <v>1</v>
      </c>
      <c r="E362" s="171">
        <v>3</v>
      </c>
      <c r="F362" s="171">
        <v>170</v>
      </c>
      <c r="G362" s="171">
        <v>0</v>
      </c>
      <c r="H362" s="172"/>
      <c r="I362" s="171">
        <f t="shared" si="39"/>
        <v>228</v>
      </c>
      <c r="J362" s="171">
        <v>104</v>
      </c>
      <c r="K362" s="171">
        <v>3</v>
      </c>
      <c r="L362" s="171">
        <v>2</v>
      </c>
      <c r="M362" s="171">
        <v>92</v>
      </c>
      <c r="N362" s="171">
        <v>27</v>
      </c>
      <c r="O362" s="191" t="s">
        <v>62</v>
      </c>
      <c r="P362" s="234"/>
      <c r="Q362" s="234"/>
      <c r="R362" s="168"/>
      <c r="S362" s="168"/>
      <c r="T362" s="168"/>
      <c r="U362" s="168"/>
      <c r="V362" s="168"/>
      <c r="W362" s="168"/>
      <c r="X362" s="168"/>
      <c r="Y362" s="168"/>
      <c r="Z362" s="168"/>
      <c r="AA362" s="168"/>
      <c r="AB362" s="168"/>
      <c r="AC362" s="168"/>
      <c r="AD362" s="168"/>
      <c r="AE362" s="168"/>
      <c r="AF362" s="168"/>
      <c r="AG362" s="168"/>
      <c r="AH362" s="168"/>
      <c r="AJ362" s="184"/>
      <c r="AK362" s="184"/>
      <c r="AL362" s="184"/>
      <c r="AM362" s="184"/>
      <c r="AN362" s="184"/>
      <c r="AO362" s="184"/>
      <c r="AP362" s="184"/>
      <c r="AQ362" s="184"/>
      <c r="AR362" s="184"/>
      <c r="AS362" s="184"/>
      <c r="AT362" s="184"/>
      <c r="AU362" s="184"/>
      <c r="AV362" s="184"/>
      <c r="AW362" s="184"/>
    </row>
    <row r="363" spans="1:49" s="170" customFormat="1" ht="9" customHeight="1">
      <c r="A363" s="173" t="s">
        <v>31</v>
      </c>
      <c r="B363" s="174">
        <f t="shared" si="38"/>
        <v>546</v>
      </c>
      <c r="C363" s="174">
        <v>376</v>
      </c>
      <c r="D363" s="174">
        <v>7</v>
      </c>
      <c r="E363" s="174">
        <v>158</v>
      </c>
      <c r="F363" s="174">
        <v>5</v>
      </c>
      <c r="G363" s="174">
        <v>0</v>
      </c>
      <c r="H363" s="175"/>
      <c r="I363" s="174">
        <f t="shared" si="39"/>
        <v>285</v>
      </c>
      <c r="J363" s="174">
        <v>189</v>
      </c>
      <c r="K363" s="174">
        <v>1</v>
      </c>
      <c r="L363" s="174">
        <v>1</v>
      </c>
      <c r="M363" s="174">
        <v>76</v>
      </c>
      <c r="N363" s="174">
        <v>18</v>
      </c>
      <c r="O363" s="174" t="s">
        <v>62</v>
      </c>
      <c r="P363" s="234"/>
      <c r="Q363" s="234"/>
      <c r="R363" s="168"/>
      <c r="S363" s="168"/>
      <c r="T363" s="168"/>
      <c r="U363" s="168"/>
      <c r="V363" s="168"/>
      <c r="W363" s="168"/>
      <c r="X363" s="168"/>
      <c r="Y363" s="168"/>
      <c r="Z363" s="168"/>
      <c r="AA363" s="168"/>
      <c r="AB363" s="168"/>
      <c r="AC363" s="168"/>
      <c r="AD363" s="168"/>
      <c r="AE363" s="168"/>
      <c r="AF363" s="168"/>
      <c r="AG363" s="168"/>
      <c r="AH363" s="168"/>
      <c r="AJ363" s="184"/>
      <c r="AK363" s="184"/>
      <c r="AL363" s="184"/>
      <c r="AM363" s="184"/>
      <c r="AN363" s="184"/>
      <c r="AO363" s="184"/>
      <c r="AP363" s="184"/>
      <c r="AQ363" s="184"/>
      <c r="AR363" s="184"/>
      <c r="AS363" s="184"/>
      <c r="AT363" s="184"/>
      <c r="AU363" s="184"/>
      <c r="AV363" s="184"/>
      <c r="AW363" s="184"/>
    </row>
    <row r="364" spans="1:49" s="170" customFormat="1" ht="9" customHeight="1">
      <c r="A364" s="170" t="s">
        <v>32</v>
      </c>
      <c r="B364" s="171">
        <f t="shared" si="38"/>
        <v>677</v>
      </c>
      <c r="C364" s="171">
        <v>453</v>
      </c>
      <c r="D364" s="171">
        <v>14</v>
      </c>
      <c r="E364" s="171">
        <v>196</v>
      </c>
      <c r="F364" s="171">
        <v>5</v>
      </c>
      <c r="G364" s="171">
        <v>9</v>
      </c>
      <c r="H364" s="172"/>
      <c r="I364" s="171">
        <f t="shared" si="39"/>
        <v>499</v>
      </c>
      <c r="J364" s="171">
        <v>211</v>
      </c>
      <c r="K364" s="171">
        <v>4</v>
      </c>
      <c r="L364" s="171">
        <v>2</v>
      </c>
      <c r="M364" s="171">
        <v>227</v>
      </c>
      <c r="N364" s="171">
        <v>55</v>
      </c>
      <c r="O364" s="191" t="s">
        <v>62</v>
      </c>
      <c r="P364" s="234"/>
      <c r="Q364" s="234"/>
      <c r="R364" s="168"/>
      <c r="S364" s="168"/>
      <c r="T364" s="168"/>
      <c r="U364" s="168"/>
      <c r="V364" s="168"/>
      <c r="W364" s="168"/>
      <c r="X364" s="168"/>
      <c r="Y364" s="168"/>
      <c r="Z364" s="168"/>
      <c r="AA364" s="168"/>
      <c r="AB364" s="168"/>
      <c r="AC364" s="168"/>
      <c r="AD364" s="168"/>
      <c r="AE364" s="168"/>
      <c r="AF364" s="168"/>
      <c r="AG364" s="168"/>
      <c r="AH364" s="168"/>
      <c r="AJ364" s="184"/>
      <c r="AK364" s="184"/>
      <c r="AL364" s="184"/>
      <c r="AM364" s="184"/>
      <c r="AN364" s="184"/>
      <c r="AO364" s="184"/>
      <c r="AP364" s="184"/>
      <c r="AQ364" s="184"/>
      <c r="AR364" s="184"/>
      <c r="AS364" s="184"/>
      <c r="AT364" s="184"/>
      <c r="AU364" s="184"/>
      <c r="AV364" s="184"/>
      <c r="AW364" s="184"/>
    </row>
    <row r="365" spans="1:49" s="170" customFormat="1" ht="9" customHeight="1">
      <c r="A365" s="170" t="s">
        <v>33</v>
      </c>
      <c r="B365" s="171">
        <f t="shared" si="38"/>
        <v>698</v>
      </c>
      <c r="C365" s="171">
        <v>660</v>
      </c>
      <c r="D365" s="171">
        <v>8</v>
      </c>
      <c r="E365" s="171">
        <v>15</v>
      </c>
      <c r="F365" s="171">
        <v>15</v>
      </c>
      <c r="G365" s="171">
        <v>0</v>
      </c>
      <c r="H365" s="172"/>
      <c r="I365" s="171">
        <f t="shared" si="39"/>
        <v>639</v>
      </c>
      <c r="J365" s="171">
        <v>378</v>
      </c>
      <c r="K365" s="171">
        <v>0</v>
      </c>
      <c r="L365" s="171">
        <v>18</v>
      </c>
      <c r="M365" s="171">
        <v>187</v>
      </c>
      <c r="N365" s="171">
        <v>56</v>
      </c>
      <c r="O365" s="191" t="s">
        <v>62</v>
      </c>
      <c r="P365" s="234"/>
      <c r="Q365" s="234"/>
      <c r="R365" s="168"/>
      <c r="S365" s="168"/>
      <c r="T365" s="168"/>
      <c r="U365" s="168"/>
      <c r="V365" s="168"/>
      <c r="W365" s="168"/>
      <c r="X365" s="168"/>
      <c r="Y365" s="168"/>
      <c r="Z365" s="168"/>
      <c r="AA365" s="168"/>
      <c r="AB365" s="168"/>
      <c r="AC365" s="168"/>
      <c r="AD365" s="168"/>
      <c r="AE365" s="168"/>
      <c r="AF365" s="168"/>
      <c r="AG365" s="168"/>
      <c r="AH365" s="168"/>
      <c r="AJ365" s="184"/>
      <c r="AK365" s="184"/>
      <c r="AL365" s="184"/>
      <c r="AM365" s="184"/>
      <c r="AN365" s="184"/>
      <c r="AO365" s="184"/>
      <c r="AP365" s="184"/>
      <c r="AQ365" s="184"/>
      <c r="AR365" s="184"/>
      <c r="AS365" s="184"/>
      <c r="AT365" s="184"/>
      <c r="AU365" s="184"/>
      <c r="AV365" s="184"/>
      <c r="AW365" s="184"/>
    </row>
    <row r="366" spans="1:49" s="170" customFormat="1" ht="9" customHeight="1">
      <c r="A366" s="170" t="s">
        <v>34</v>
      </c>
      <c r="B366" s="171">
        <f t="shared" si="38"/>
        <v>332</v>
      </c>
      <c r="C366" s="171">
        <v>282</v>
      </c>
      <c r="D366" s="171">
        <v>6</v>
      </c>
      <c r="E366" s="171">
        <v>41</v>
      </c>
      <c r="F366" s="171">
        <v>3</v>
      </c>
      <c r="G366" s="171">
        <v>0</v>
      </c>
      <c r="H366" s="172"/>
      <c r="I366" s="171">
        <f t="shared" si="39"/>
        <v>176</v>
      </c>
      <c r="J366" s="171">
        <v>76</v>
      </c>
      <c r="K366" s="171">
        <v>1</v>
      </c>
      <c r="L366" s="171">
        <v>1</v>
      </c>
      <c r="M366" s="171">
        <v>73</v>
      </c>
      <c r="N366" s="171">
        <v>25</v>
      </c>
      <c r="O366" s="191" t="s">
        <v>62</v>
      </c>
      <c r="P366" s="234"/>
      <c r="Q366" s="234"/>
      <c r="R366" s="168"/>
      <c r="S366" s="168"/>
      <c r="T366" s="168"/>
      <c r="U366" s="168"/>
      <c r="V366" s="168"/>
      <c r="W366" s="168"/>
      <c r="X366" s="168"/>
      <c r="Y366" s="168"/>
      <c r="Z366" s="168"/>
      <c r="AA366" s="168"/>
      <c r="AB366" s="168"/>
      <c r="AC366" s="168"/>
      <c r="AD366" s="168"/>
      <c r="AE366" s="168"/>
      <c r="AF366" s="168"/>
      <c r="AG366" s="168"/>
      <c r="AH366" s="168"/>
      <c r="AJ366" s="184"/>
      <c r="AK366" s="184"/>
      <c r="AL366" s="184"/>
      <c r="AM366" s="184"/>
      <c r="AN366" s="184"/>
      <c r="AO366" s="184"/>
      <c r="AP366" s="184"/>
      <c r="AQ366" s="184"/>
      <c r="AR366" s="184"/>
      <c r="AS366" s="184"/>
      <c r="AT366" s="184"/>
      <c r="AU366" s="184"/>
      <c r="AV366" s="184"/>
      <c r="AW366" s="184"/>
    </row>
    <row r="367" spans="1:49" s="170" customFormat="1" ht="9" customHeight="1">
      <c r="A367" s="173" t="s">
        <v>35</v>
      </c>
      <c r="B367" s="174">
        <f t="shared" si="38"/>
        <v>2937</v>
      </c>
      <c r="C367" s="174">
        <v>2842</v>
      </c>
      <c r="D367" s="174">
        <v>45</v>
      </c>
      <c r="E367" s="174">
        <v>36</v>
      </c>
      <c r="F367" s="174">
        <v>13</v>
      </c>
      <c r="G367" s="174">
        <v>1</v>
      </c>
      <c r="H367" s="175"/>
      <c r="I367" s="174">
        <f t="shared" si="39"/>
        <v>601</v>
      </c>
      <c r="J367" s="174">
        <v>392</v>
      </c>
      <c r="K367" s="174">
        <v>13</v>
      </c>
      <c r="L367" s="174">
        <v>4</v>
      </c>
      <c r="M367" s="174">
        <v>162</v>
      </c>
      <c r="N367" s="174">
        <v>30</v>
      </c>
      <c r="O367" s="174" t="s">
        <v>62</v>
      </c>
      <c r="P367" s="234"/>
      <c r="Q367" s="234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8"/>
      <c r="AB367" s="168"/>
      <c r="AC367" s="168"/>
      <c r="AD367" s="168"/>
      <c r="AE367" s="168"/>
      <c r="AF367" s="168"/>
      <c r="AG367" s="168"/>
      <c r="AH367" s="168"/>
      <c r="AJ367" s="184"/>
      <c r="AK367" s="184"/>
      <c r="AL367" s="184"/>
      <c r="AM367" s="184"/>
      <c r="AN367" s="184"/>
      <c r="AO367" s="184"/>
      <c r="AP367" s="184"/>
      <c r="AQ367" s="184"/>
      <c r="AR367" s="184"/>
      <c r="AS367" s="184"/>
      <c r="AT367" s="184"/>
      <c r="AU367" s="184"/>
      <c r="AV367" s="184"/>
      <c r="AW367" s="184"/>
    </row>
    <row r="368" spans="1:49" s="170" customFormat="1" ht="9" customHeight="1">
      <c r="A368" s="170" t="s">
        <v>36</v>
      </c>
      <c r="B368" s="171">
        <f t="shared" si="38"/>
        <v>138</v>
      </c>
      <c r="C368" s="171">
        <v>132</v>
      </c>
      <c r="D368" s="171">
        <v>1</v>
      </c>
      <c r="E368" s="171">
        <v>4</v>
      </c>
      <c r="F368" s="171">
        <v>1</v>
      </c>
      <c r="G368" s="171">
        <v>0</v>
      </c>
      <c r="H368" s="172"/>
      <c r="I368" s="171">
        <f t="shared" si="39"/>
        <v>69</v>
      </c>
      <c r="J368" s="171">
        <v>45</v>
      </c>
      <c r="K368" s="171">
        <v>0</v>
      </c>
      <c r="L368" s="171">
        <v>2</v>
      </c>
      <c r="M368" s="171">
        <v>15</v>
      </c>
      <c r="N368" s="171">
        <v>7</v>
      </c>
      <c r="O368" s="191" t="s">
        <v>62</v>
      </c>
      <c r="P368" s="234"/>
      <c r="Q368" s="234"/>
      <c r="R368" s="168"/>
      <c r="S368" s="168"/>
      <c r="T368" s="168"/>
      <c r="U368" s="168"/>
      <c r="V368" s="168"/>
      <c r="W368" s="168"/>
      <c r="X368" s="168"/>
      <c r="Y368" s="168"/>
      <c r="Z368" s="168"/>
      <c r="AA368" s="168"/>
      <c r="AB368" s="168"/>
      <c r="AC368" s="168"/>
      <c r="AD368" s="168"/>
      <c r="AE368" s="168"/>
      <c r="AF368" s="168"/>
      <c r="AG368" s="168"/>
      <c r="AH368" s="168"/>
      <c r="AJ368" s="184"/>
      <c r="AK368" s="184"/>
      <c r="AL368" s="184"/>
      <c r="AM368" s="184"/>
      <c r="AN368" s="184"/>
      <c r="AO368" s="184"/>
      <c r="AP368" s="184"/>
      <c r="AQ368" s="184"/>
      <c r="AR368" s="184"/>
      <c r="AS368" s="184"/>
      <c r="AT368" s="184"/>
      <c r="AU368" s="184"/>
      <c r="AV368" s="184"/>
      <c r="AW368" s="184"/>
    </row>
    <row r="369" spans="1:49" s="170" customFormat="1" ht="9" customHeight="1">
      <c r="A369" s="170" t="s">
        <v>37</v>
      </c>
      <c r="B369" s="171">
        <f t="shared" si="38"/>
        <v>2359</v>
      </c>
      <c r="C369" s="171">
        <v>2222</v>
      </c>
      <c r="D369" s="171">
        <v>14</v>
      </c>
      <c r="E369" s="171">
        <v>94</v>
      </c>
      <c r="F369" s="171">
        <v>29</v>
      </c>
      <c r="G369" s="171">
        <v>0</v>
      </c>
      <c r="H369" s="172"/>
      <c r="I369" s="171">
        <f t="shared" si="39"/>
        <v>1202</v>
      </c>
      <c r="J369" s="171">
        <v>848</v>
      </c>
      <c r="K369" s="171">
        <v>11</v>
      </c>
      <c r="L369" s="171">
        <v>6</v>
      </c>
      <c r="M369" s="171">
        <v>289</v>
      </c>
      <c r="N369" s="171">
        <v>48</v>
      </c>
      <c r="O369" s="191" t="s">
        <v>62</v>
      </c>
      <c r="P369" s="234"/>
      <c r="Q369" s="234"/>
      <c r="R369" s="168"/>
      <c r="S369" s="168"/>
      <c r="T369" s="168"/>
      <c r="U369" s="168"/>
      <c r="V369" s="168"/>
      <c r="W369" s="168"/>
      <c r="X369" s="168"/>
      <c r="Y369" s="168"/>
      <c r="Z369" s="168"/>
      <c r="AA369" s="168"/>
      <c r="AB369" s="168"/>
      <c r="AC369" s="168"/>
      <c r="AD369" s="168"/>
      <c r="AE369" s="168"/>
      <c r="AF369" s="168"/>
      <c r="AG369" s="168"/>
      <c r="AH369" s="168"/>
      <c r="AJ369" s="184"/>
      <c r="AK369" s="184"/>
      <c r="AL369" s="184"/>
      <c r="AM369" s="184"/>
      <c r="AN369" s="184"/>
      <c r="AO369" s="184"/>
      <c r="AP369" s="184"/>
      <c r="AQ369" s="184"/>
      <c r="AR369" s="184"/>
      <c r="AS369" s="184"/>
      <c r="AT369" s="184"/>
      <c r="AU369" s="184"/>
      <c r="AV369" s="184"/>
      <c r="AW369" s="184"/>
    </row>
    <row r="370" spans="1:49" s="170" customFormat="1" ht="9" customHeight="1">
      <c r="A370" s="170" t="s">
        <v>38</v>
      </c>
      <c r="B370" s="171">
        <f t="shared" si="38"/>
        <v>463</v>
      </c>
      <c r="C370" s="171">
        <v>288</v>
      </c>
      <c r="D370" s="171">
        <v>1</v>
      </c>
      <c r="E370" s="171">
        <v>157</v>
      </c>
      <c r="F370" s="171">
        <v>17</v>
      </c>
      <c r="G370" s="171">
        <v>0</v>
      </c>
      <c r="H370" s="172"/>
      <c r="I370" s="171">
        <f t="shared" si="39"/>
        <v>280</v>
      </c>
      <c r="J370" s="171">
        <v>162</v>
      </c>
      <c r="K370" s="171">
        <v>3</v>
      </c>
      <c r="L370" s="171">
        <v>8</v>
      </c>
      <c r="M370" s="171">
        <v>78</v>
      </c>
      <c r="N370" s="171">
        <v>29</v>
      </c>
      <c r="O370" s="191" t="s">
        <v>62</v>
      </c>
      <c r="P370" s="234"/>
      <c r="Q370" s="234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  <c r="AD370" s="168"/>
      <c r="AE370" s="168"/>
      <c r="AF370" s="168"/>
      <c r="AG370" s="168"/>
      <c r="AH370" s="168"/>
      <c r="AJ370" s="184"/>
      <c r="AK370" s="184"/>
      <c r="AL370" s="184"/>
      <c r="AM370" s="184"/>
      <c r="AN370" s="184"/>
      <c r="AO370" s="184"/>
      <c r="AP370" s="184"/>
      <c r="AQ370" s="184"/>
      <c r="AR370" s="184"/>
      <c r="AS370" s="184"/>
      <c r="AT370" s="184"/>
      <c r="AU370" s="184"/>
      <c r="AV370" s="184"/>
      <c r="AW370" s="184"/>
    </row>
    <row r="371" spans="1:49" s="170" customFormat="1" ht="9" customHeight="1">
      <c r="A371" s="173" t="s">
        <v>39</v>
      </c>
      <c r="B371" s="174">
        <f t="shared" si="38"/>
        <v>722</v>
      </c>
      <c r="C371" s="174">
        <v>352</v>
      </c>
      <c r="D371" s="174">
        <v>3</v>
      </c>
      <c r="E371" s="174">
        <v>366</v>
      </c>
      <c r="F371" s="174">
        <v>1</v>
      </c>
      <c r="G371" s="174">
        <v>0</v>
      </c>
      <c r="H371" s="175"/>
      <c r="I371" s="174">
        <f t="shared" si="39"/>
        <v>155</v>
      </c>
      <c r="J371" s="174">
        <v>114</v>
      </c>
      <c r="K371" s="174">
        <v>0</v>
      </c>
      <c r="L371" s="174">
        <v>2</v>
      </c>
      <c r="M371" s="174">
        <v>29</v>
      </c>
      <c r="N371" s="174">
        <v>10</v>
      </c>
      <c r="O371" s="174" t="s">
        <v>62</v>
      </c>
      <c r="P371" s="234"/>
      <c r="Q371" s="234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  <c r="AD371" s="168"/>
      <c r="AE371" s="168"/>
      <c r="AF371" s="168"/>
      <c r="AG371" s="168"/>
      <c r="AH371" s="168"/>
      <c r="AJ371" s="184"/>
      <c r="AK371" s="184"/>
      <c r="AL371" s="184"/>
      <c r="AM371" s="184"/>
      <c r="AN371" s="184"/>
      <c r="AO371" s="184"/>
      <c r="AP371" s="184"/>
      <c r="AQ371" s="184"/>
      <c r="AR371" s="184"/>
      <c r="AS371" s="184"/>
      <c r="AT371" s="184"/>
      <c r="AU371" s="184"/>
      <c r="AV371" s="184"/>
      <c r="AW371" s="184"/>
    </row>
    <row r="372" spans="1:49" s="170" customFormat="1" ht="9" customHeight="1">
      <c r="A372" s="213"/>
      <c r="B372" s="176"/>
      <c r="C372" s="176"/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213"/>
      <c r="O372" s="213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  <c r="AD372" s="168"/>
      <c r="AE372" s="168"/>
      <c r="AF372" s="168"/>
      <c r="AG372" s="168"/>
      <c r="AH372" s="168"/>
    </row>
    <row r="373" spans="1:49" s="170" customFormat="1" ht="9" customHeight="1">
      <c r="A373" s="211">
        <v>2005</v>
      </c>
      <c r="B373" s="176"/>
      <c r="C373" s="176"/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213"/>
      <c r="O373" s="213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  <c r="AD373" s="168"/>
      <c r="AE373" s="168"/>
      <c r="AF373" s="168"/>
      <c r="AG373" s="168"/>
      <c r="AH373" s="168"/>
    </row>
    <row r="374" spans="1:49" s="170" customFormat="1" ht="9" customHeight="1">
      <c r="A374" s="214" t="s">
        <v>7</v>
      </c>
      <c r="B374" s="188">
        <f t="shared" ref="B374:G374" si="40">SUM(B376:B407)</f>
        <v>661149</v>
      </c>
      <c r="C374" s="188">
        <f t="shared" si="40"/>
        <v>496065</v>
      </c>
      <c r="D374" s="188">
        <f t="shared" si="40"/>
        <v>36990</v>
      </c>
      <c r="E374" s="188">
        <f t="shared" si="40"/>
        <v>119156</v>
      </c>
      <c r="F374" s="188">
        <f t="shared" si="40"/>
        <v>7242</v>
      </c>
      <c r="G374" s="188">
        <f t="shared" si="40"/>
        <v>1696</v>
      </c>
      <c r="H374" s="188"/>
      <c r="I374" s="188">
        <f t="shared" ref="I374:N374" si="41">SUM(I376:I407)</f>
        <v>27616</v>
      </c>
      <c r="J374" s="188">
        <f t="shared" si="41"/>
        <v>19371</v>
      </c>
      <c r="K374" s="188">
        <f t="shared" si="41"/>
        <v>1356</v>
      </c>
      <c r="L374" s="188">
        <f t="shared" si="41"/>
        <v>702</v>
      </c>
      <c r="M374" s="188">
        <f t="shared" si="41"/>
        <v>4048</v>
      </c>
      <c r="N374" s="188">
        <f t="shared" si="41"/>
        <v>2139</v>
      </c>
      <c r="O374" s="188" t="s">
        <v>62</v>
      </c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  <c r="AD374" s="168"/>
      <c r="AE374" s="168"/>
      <c r="AF374" s="168"/>
      <c r="AG374" s="168"/>
      <c r="AH374" s="168"/>
    </row>
    <row r="375" spans="1:49" s="170" customFormat="1" ht="3.95" customHeight="1">
      <c r="A375" s="214"/>
      <c r="B375" s="188"/>
      <c r="C375" s="188"/>
      <c r="D375" s="188"/>
      <c r="E375" s="188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  <c r="AA375" s="168"/>
      <c r="AB375" s="168"/>
      <c r="AC375" s="168"/>
      <c r="AD375" s="168"/>
      <c r="AE375" s="168"/>
      <c r="AF375" s="168"/>
      <c r="AG375" s="168"/>
      <c r="AH375" s="168"/>
    </row>
    <row r="376" spans="1:49" s="170" customFormat="1" ht="9" customHeight="1">
      <c r="A376" s="170" t="s">
        <v>8</v>
      </c>
      <c r="B376" s="171">
        <f t="shared" ref="B376:B407" si="42">SUM(C376:G376)</f>
        <v>454</v>
      </c>
      <c r="C376" s="171">
        <v>440</v>
      </c>
      <c r="D376" s="171">
        <v>1</v>
      </c>
      <c r="E376" s="171">
        <v>0</v>
      </c>
      <c r="F376" s="171">
        <v>13</v>
      </c>
      <c r="G376" s="171">
        <v>0</v>
      </c>
      <c r="H376" s="171"/>
      <c r="I376" s="171">
        <f t="shared" ref="I376:I407" si="43">SUM(J376:O376)</f>
        <v>124</v>
      </c>
      <c r="J376" s="171">
        <v>49</v>
      </c>
      <c r="K376" s="171">
        <v>4</v>
      </c>
      <c r="L376" s="171">
        <v>0</v>
      </c>
      <c r="M376" s="171">
        <v>43</v>
      </c>
      <c r="N376" s="171">
        <v>28</v>
      </c>
      <c r="O376" s="191" t="s">
        <v>62</v>
      </c>
      <c r="P376" s="234"/>
      <c r="Q376" s="234"/>
      <c r="R376" s="168"/>
      <c r="S376" s="168"/>
      <c r="T376" s="168"/>
      <c r="U376" s="168"/>
      <c r="V376" s="168"/>
      <c r="W376" s="168"/>
      <c r="X376" s="168"/>
      <c r="Y376" s="168"/>
      <c r="Z376" s="168"/>
      <c r="AA376" s="168"/>
      <c r="AB376" s="168"/>
      <c r="AC376" s="168"/>
      <c r="AD376" s="168"/>
      <c r="AE376" s="168"/>
      <c r="AF376" s="168"/>
      <c r="AG376" s="168"/>
      <c r="AH376" s="168"/>
      <c r="AI376" s="168"/>
      <c r="AJ376" s="237"/>
      <c r="AK376" s="237"/>
      <c r="AL376" s="237"/>
      <c r="AM376" s="237"/>
      <c r="AN376" s="237"/>
      <c r="AO376" s="237"/>
      <c r="AP376" s="184"/>
      <c r="AQ376" s="237"/>
      <c r="AR376" s="237"/>
      <c r="AS376" s="237"/>
      <c r="AT376" s="237"/>
      <c r="AU376" s="237"/>
      <c r="AV376" s="237"/>
      <c r="AW376" s="184"/>
    </row>
    <row r="377" spans="1:49" s="170" customFormat="1" ht="9" customHeight="1">
      <c r="A377" s="170" t="s">
        <v>9</v>
      </c>
      <c r="B377" s="171">
        <f t="shared" si="42"/>
        <v>6804</v>
      </c>
      <c r="C377" s="171">
        <v>3572</v>
      </c>
      <c r="D377" s="171">
        <v>46</v>
      </c>
      <c r="E377" s="171">
        <v>2542</v>
      </c>
      <c r="F377" s="171">
        <v>644</v>
      </c>
      <c r="G377" s="171">
        <v>0</v>
      </c>
      <c r="H377" s="172"/>
      <c r="I377" s="171">
        <f t="shared" si="43"/>
        <v>1320</v>
      </c>
      <c r="J377" s="171">
        <v>980</v>
      </c>
      <c r="K377" s="171">
        <v>20</v>
      </c>
      <c r="L377" s="171">
        <v>71</v>
      </c>
      <c r="M377" s="171">
        <v>210</v>
      </c>
      <c r="N377" s="171">
        <v>39</v>
      </c>
      <c r="O377" s="191" t="s">
        <v>62</v>
      </c>
      <c r="P377" s="234"/>
      <c r="Q377" s="234"/>
      <c r="R377" s="168"/>
      <c r="S377" s="168"/>
      <c r="T377" s="168"/>
      <c r="U377" s="168"/>
      <c r="V377" s="168"/>
      <c r="W377" s="168"/>
      <c r="X377" s="168"/>
      <c r="Y377" s="168"/>
      <c r="Z377" s="168"/>
      <c r="AA377" s="168"/>
      <c r="AB377" s="168"/>
      <c r="AC377" s="168"/>
      <c r="AD377" s="168"/>
      <c r="AE377" s="168"/>
      <c r="AF377" s="168"/>
      <c r="AG377" s="168"/>
      <c r="AH377" s="168"/>
      <c r="AJ377" s="184"/>
      <c r="AK377" s="184"/>
      <c r="AL377" s="184"/>
      <c r="AM377" s="184"/>
      <c r="AN377" s="184"/>
      <c r="AO377" s="184"/>
      <c r="AP377" s="184"/>
      <c r="AQ377" s="184"/>
      <c r="AR377" s="184"/>
      <c r="AS377" s="184"/>
      <c r="AT377" s="184"/>
      <c r="AU377" s="184"/>
      <c r="AV377" s="184"/>
      <c r="AW377" s="184"/>
    </row>
    <row r="378" spans="1:49" s="170" customFormat="1" ht="9" customHeight="1">
      <c r="A378" s="170" t="s">
        <v>10</v>
      </c>
      <c r="B378" s="171">
        <f t="shared" si="42"/>
        <v>386</v>
      </c>
      <c r="C378" s="171">
        <v>377</v>
      </c>
      <c r="D378" s="171">
        <v>1</v>
      </c>
      <c r="E378" s="171">
        <v>2</v>
      </c>
      <c r="F378" s="171">
        <v>6</v>
      </c>
      <c r="G378" s="171">
        <v>0</v>
      </c>
      <c r="H378" s="172"/>
      <c r="I378" s="171">
        <f t="shared" si="43"/>
        <v>170</v>
      </c>
      <c r="J378" s="171">
        <v>94</v>
      </c>
      <c r="K378" s="171">
        <v>2</v>
      </c>
      <c r="L378" s="171">
        <v>8</v>
      </c>
      <c r="M378" s="171">
        <v>44</v>
      </c>
      <c r="N378" s="171">
        <v>22</v>
      </c>
      <c r="O378" s="191" t="s">
        <v>62</v>
      </c>
      <c r="P378" s="234"/>
      <c r="Q378" s="234"/>
      <c r="R378" s="168"/>
      <c r="S378" s="168"/>
      <c r="T378" s="168"/>
      <c r="U378" s="168"/>
      <c r="V378" s="168"/>
      <c r="W378" s="168"/>
      <c r="X378" s="168"/>
      <c r="Y378" s="168"/>
      <c r="Z378" s="168"/>
      <c r="AA378" s="168"/>
      <c r="AB378" s="168"/>
      <c r="AC378" s="168"/>
      <c r="AD378" s="168"/>
      <c r="AE378" s="168"/>
      <c r="AF378" s="168"/>
      <c r="AG378" s="168"/>
      <c r="AH378" s="168"/>
      <c r="AJ378" s="184"/>
      <c r="AK378" s="184"/>
      <c r="AL378" s="184"/>
      <c r="AM378" s="184"/>
      <c r="AN378" s="184"/>
      <c r="AO378" s="184"/>
      <c r="AP378" s="184"/>
      <c r="AQ378" s="235"/>
      <c r="AR378" s="184"/>
      <c r="AS378" s="184"/>
      <c r="AT378" s="184"/>
      <c r="AU378" s="184"/>
      <c r="AV378" s="184"/>
      <c r="AW378" s="184"/>
    </row>
    <row r="379" spans="1:49" s="170" customFormat="1" ht="9" customHeight="1">
      <c r="A379" s="173" t="s">
        <v>11</v>
      </c>
      <c r="B379" s="174">
        <f t="shared" si="42"/>
        <v>95</v>
      </c>
      <c r="C379" s="174">
        <v>85</v>
      </c>
      <c r="D379" s="174">
        <v>0</v>
      </c>
      <c r="E379" s="174">
        <v>4</v>
      </c>
      <c r="F379" s="174">
        <v>6</v>
      </c>
      <c r="G379" s="174">
        <v>0</v>
      </c>
      <c r="H379" s="175"/>
      <c r="I379" s="174">
        <f t="shared" si="43"/>
        <v>159</v>
      </c>
      <c r="J379" s="174">
        <v>115</v>
      </c>
      <c r="K379" s="174">
        <v>1</v>
      </c>
      <c r="L379" s="174">
        <v>1</v>
      </c>
      <c r="M379" s="174">
        <v>34</v>
      </c>
      <c r="N379" s="174">
        <v>8</v>
      </c>
      <c r="O379" s="174" t="s">
        <v>62</v>
      </c>
      <c r="P379" s="234"/>
      <c r="Q379" s="234"/>
      <c r="R379" s="168"/>
      <c r="S379" s="168"/>
      <c r="T379" s="168"/>
      <c r="U379" s="168"/>
      <c r="V379" s="168"/>
      <c r="W379" s="168"/>
      <c r="X379" s="168"/>
      <c r="Y379" s="168"/>
      <c r="Z379" s="168"/>
      <c r="AA379" s="168"/>
      <c r="AB379" s="168"/>
      <c r="AC379" s="168"/>
      <c r="AD379" s="168"/>
      <c r="AE379" s="168"/>
      <c r="AF379" s="168"/>
      <c r="AG379" s="168"/>
      <c r="AH379" s="168"/>
      <c r="AI379" s="168"/>
      <c r="AJ379" s="184"/>
      <c r="AK379" s="184"/>
      <c r="AL379" s="184"/>
      <c r="AM379" s="184"/>
      <c r="AN379" s="184"/>
      <c r="AO379" s="184"/>
      <c r="AP379" s="184"/>
      <c r="AQ379" s="184"/>
      <c r="AR379" s="184"/>
      <c r="AS379" s="184"/>
      <c r="AT379" s="184"/>
      <c r="AU379" s="184"/>
      <c r="AV379" s="184"/>
      <c r="AW379" s="184"/>
    </row>
    <row r="380" spans="1:49" s="170" customFormat="1" ht="9" customHeight="1">
      <c r="A380" s="170" t="s">
        <v>12</v>
      </c>
      <c r="B380" s="171">
        <f t="shared" si="42"/>
        <v>1052</v>
      </c>
      <c r="C380" s="171">
        <v>998</v>
      </c>
      <c r="D380" s="171">
        <v>1</v>
      </c>
      <c r="E380" s="171">
        <v>44</v>
      </c>
      <c r="F380" s="171">
        <v>9</v>
      </c>
      <c r="G380" s="171">
        <v>0</v>
      </c>
      <c r="H380" s="172"/>
      <c r="I380" s="171">
        <f t="shared" si="43"/>
        <v>350</v>
      </c>
      <c r="J380" s="171">
        <v>190</v>
      </c>
      <c r="K380" s="171">
        <v>2</v>
      </c>
      <c r="L380" s="171">
        <v>1</v>
      </c>
      <c r="M380" s="171">
        <v>143</v>
      </c>
      <c r="N380" s="171">
        <v>14</v>
      </c>
      <c r="O380" s="191" t="s">
        <v>62</v>
      </c>
      <c r="P380" s="234"/>
      <c r="Q380" s="234"/>
      <c r="R380" s="168"/>
      <c r="S380" s="168"/>
      <c r="T380" s="168"/>
      <c r="U380" s="168"/>
      <c r="V380" s="168"/>
      <c r="W380" s="168"/>
      <c r="X380" s="168"/>
      <c r="Y380" s="168"/>
      <c r="Z380" s="168"/>
      <c r="AA380" s="168"/>
      <c r="AB380" s="168"/>
      <c r="AC380" s="168"/>
      <c r="AD380" s="168"/>
      <c r="AE380" s="168"/>
      <c r="AF380" s="168"/>
      <c r="AG380" s="168"/>
      <c r="AH380" s="168"/>
      <c r="AI380" s="236"/>
      <c r="AJ380" s="184"/>
      <c r="AK380" s="184"/>
      <c r="AL380" s="184"/>
      <c r="AM380" s="184"/>
      <c r="AN380" s="184"/>
      <c r="AO380" s="184"/>
      <c r="AP380" s="184"/>
      <c r="AQ380" s="184"/>
      <c r="AR380" s="184"/>
      <c r="AS380" s="184"/>
      <c r="AT380" s="184"/>
      <c r="AU380" s="184"/>
      <c r="AV380" s="184"/>
      <c r="AW380" s="184"/>
    </row>
    <row r="381" spans="1:49" s="170" customFormat="1" ht="9" customHeight="1">
      <c r="A381" s="170" t="s">
        <v>13</v>
      </c>
      <c r="B381" s="171">
        <f t="shared" si="42"/>
        <v>336</v>
      </c>
      <c r="C381" s="171">
        <v>303</v>
      </c>
      <c r="D381" s="171">
        <v>1</v>
      </c>
      <c r="E381" s="171">
        <v>16</v>
      </c>
      <c r="F381" s="171">
        <v>16</v>
      </c>
      <c r="G381" s="171">
        <v>0</v>
      </c>
      <c r="H381" s="172"/>
      <c r="I381" s="171">
        <f t="shared" si="43"/>
        <v>217</v>
      </c>
      <c r="J381" s="171">
        <v>137</v>
      </c>
      <c r="K381" s="171">
        <v>1</v>
      </c>
      <c r="L381" s="171">
        <v>1</v>
      </c>
      <c r="M381" s="171">
        <v>57</v>
      </c>
      <c r="N381" s="171">
        <v>21</v>
      </c>
      <c r="O381" s="191" t="s">
        <v>62</v>
      </c>
      <c r="P381" s="234"/>
      <c r="Q381" s="234"/>
      <c r="R381" s="168"/>
      <c r="S381" s="168"/>
      <c r="T381" s="168"/>
      <c r="U381" s="168"/>
      <c r="V381" s="168"/>
      <c r="W381" s="168"/>
      <c r="X381" s="168"/>
      <c r="Y381" s="168"/>
      <c r="Z381" s="168"/>
      <c r="AA381" s="168"/>
      <c r="AB381" s="168"/>
      <c r="AC381" s="168"/>
      <c r="AD381" s="168"/>
      <c r="AE381" s="168"/>
      <c r="AF381" s="168"/>
      <c r="AG381" s="168"/>
      <c r="AH381" s="168"/>
      <c r="AJ381" s="184"/>
      <c r="AK381" s="184"/>
      <c r="AL381" s="184"/>
      <c r="AM381" s="184"/>
      <c r="AN381" s="184"/>
      <c r="AO381" s="184"/>
      <c r="AP381" s="184"/>
      <c r="AQ381" s="184"/>
      <c r="AR381" s="184"/>
      <c r="AS381" s="184"/>
      <c r="AT381" s="184"/>
      <c r="AU381" s="184"/>
      <c r="AV381" s="184"/>
      <c r="AW381" s="184"/>
    </row>
    <row r="382" spans="1:49" s="170" customFormat="1" ht="9" customHeight="1">
      <c r="A382" s="170" t="s">
        <v>14</v>
      </c>
      <c r="B382" s="171">
        <f t="shared" si="42"/>
        <v>844</v>
      </c>
      <c r="C382" s="171">
        <v>578</v>
      </c>
      <c r="D382" s="171">
        <v>5</v>
      </c>
      <c r="E382" s="171">
        <v>209</v>
      </c>
      <c r="F382" s="171">
        <v>43</v>
      </c>
      <c r="G382" s="171">
        <v>9</v>
      </c>
      <c r="H382" s="172"/>
      <c r="I382" s="171">
        <f t="shared" si="43"/>
        <v>573</v>
      </c>
      <c r="J382" s="171">
        <v>382</v>
      </c>
      <c r="K382" s="171">
        <v>3</v>
      </c>
      <c r="L382" s="171">
        <v>2</v>
      </c>
      <c r="M382" s="171">
        <v>111</v>
      </c>
      <c r="N382" s="171">
        <v>75</v>
      </c>
      <c r="O382" s="191" t="s">
        <v>62</v>
      </c>
      <c r="P382" s="234"/>
      <c r="Q382" s="234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8"/>
      <c r="AB382" s="168"/>
      <c r="AC382" s="168"/>
      <c r="AD382" s="168"/>
      <c r="AE382" s="168"/>
      <c r="AF382" s="168"/>
      <c r="AG382" s="168"/>
      <c r="AH382" s="168"/>
      <c r="AJ382" s="184"/>
      <c r="AK382" s="184"/>
      <c r="AL382" s="184"/>
      <c r="AM382" s="184"/>
      <c r="AN382" s="184"/>
      <c r="AO382" s="184"/>
      <c r="AP382" s="184"/>
      <c r="AQ382" s="184"/>
      <c r="AR382" s="184"/>
      <c r="AS382" s="184"/>
      <c r="AT382" s="184"/>
      <c r="AU382" s="184"/>
      <c r="AV382" s="184"/>
      <c r="AW382" s="184"/>
    </row>
    <row r="383" spans="1:49" s="170" customFormat="1" ht="9" customHeight="1">
      <c r="A383" s="173" t="s">
        <v>15</v>
      </c>
      <c r="B383" s="174">
        <f t="shared" si="42"/>
        <v>1351</v>
      </c>
      <c r="C383" s="174">
        <v>1246</v>
      </c>
      <c r="D383" s="174">
        <v>26</v>
      </c>
      <c r="E383" s="174">
        <v>72</v>
      </c>
      <c r="F383" s="174">
        <v>7</v>
      </c>
      <c r="G383" s="174">
        <v>0</v>
      </c>
      <c r="H383" s="175"/>
      <c r="I383" s="174">
        <f t="shared" si="43"/>
        <v>244</v>
      </c>
      <c r="J383" s="174">
        <v>75</v>
      </c>
      <c r="K383" s="174">
        <v>0</v>
      </c>
      <c r="L383" s="174">
        <v>2</v>
      </c>
      <c r="M383" s="174">
        <v>145</v>
      </c>
      <c r="N383" s="174">
        <v>22</v>
      </c>
      <c r="O383" s="174" t="s">
        <v>62</v>
      </c>
      <c r="P383" s="234"/>
      <c r="Q383" s="234"/>
      <c r="R383" s="168"/>
      <c r="S383" s="168"/>
      <c r="T383" s="168"/>
      <c r="U383" s="168"/>
      <c r="V383" s="168"/>
      <c r="W383" s="168"/>
      <c r="X383" s="168"/>
      <c r="Y383" s="168"/>
      <c r="Z383" s="168"/>
      <c r="AA383" s="168"/>
      <c r="AB383" s="168"/>
      <c r="AC383" s="168"/>
      <c r="AD383" s="168"/>
      <c r="AE383" s="168"/>
      <c r="AF383" s="168"/>
      <c r="AG383" s="168"/>
      <c r="AH383" s="168"/>
      <c r="AJ383" s="184"/>
      <c r="AK383" s="184"/>
      <c r="AL383" s="184"/>
      <c r="AM383" s="184"/>
      <c r="AN383" s="184"/>
      <c r="AO383" s="184"/>
      <c r="AP383" s="184"/>
      <c r="AQ383" s="184"/>
      <c r="AR383" s="184"/>
      <c r="AS383" s="184"/>
      <c r="AT383" s="184"/>
      <c r="AU383" s="184"/>
      <c r="AV383" s="184"/>
      <c r="AW383" s="184"/>
    </row>
    <row r="384" spans="1:49" s="170" customFormat="1" ht="9" customHeight="1">
      <c r="A384" s="176" t="s">
        <v>16</v>
      </c>
      <c r="B384" s="171">
        <f t="shared" si="42"/>
        <v>591455</v>
      </c>
      <c r="C384" s="171">
        <v>438892</v>
      </c>
      <c r="D384" s="171">
        <v>35270</v>
      </c>
      <c r="E384" s="171">
        <v>110344</v>
      </c>
      <c r="F384" s="171">
        <v>5568</v>
      </c>
      <c r="G384" s="171">
        <v>1381</v>
      </c>
      <c r="H384" s="172"/>
      <c r="I384" s="171">
        <f t="shared" si="43"/>
        <v>12191</v>
      </c>
      <c r="J384" s="171">
        <v>10255</v>
      </c>
      <c r="K384" s="171">
        <v>591</v>
      </c>
      <c r="L384" s="171">
        <v>431</v>
      </c>
      <c r="M384" s="171">
        <v>305</v>
      </c>
      <c r="N384" s="171">
        <v>609</v>
      </c>
      <c r="O384" s="191" t="s">
        <v>62</v>
      </c>
      <c r="P384" s="234"/>
      <c r="Q384" s="234"/>
      <c r="R384" s="168"/>
      <c r="S384" s="168"/>
      <c r="T384" s="168"/>
      <c r="U384" s="168"/>
      <c r="V384" s="168"/>
      <c r="W384" s="168"/>
      <c r="X384" s="168"/>
      <c r="Y384" s="168"/>
      <c r="Z384" s="168"/>
      <c r="AA384" s="168"/>
      <c r="AB384" s="168"/>
      <c r="AC384" s="168"/>
      <c r="AD384" s="168"/>
      <c r="AE384" s="168"/>
      <c r="AF384" s="168"/>
      <c r="AG384" s="168"/>
      <c r="AH384" s="168"/>
      <c r="AJ384" s="184"/>
      <c r="AK384" s="184"/>
      <c r="AL384" s="184"/>
      <c r="AM384" s="184"/>
      <c r="AN384" s="184"/>
      <c r="AO384" s="184"/>
      <c r="AP384" s="184"/>
      <c r="AQ384" s="184"/>
      <c r="AR384" s="184"/>
      <c r="AS384" s="184"/>
      <c r="AT384" s="184"/>
      <c r="AU384" s="184"/>
      <c r="AV384" s="184"/>
      <c r="AW384" s="184"/>
    </row>
    <row r="385" spans="1:49" s="170" customFormat="1" ht="9" customHeight="1">
      <c r="A385" s="170" t="s">
        <v>17</v>
      </c>
      <c r="B385" s="171">
        <f t="shared" si="42"/>
        <v>480</v>
      </c>
      <c r="C385" s="171">
        <v>458</v>
      </c>
      <c r="D385" s="171">
        <v>0</v>
      </c>
      <c r="E385" s="171">
        <v>1</v>
      </c>
      <c r="F385" s="171">
        <v>20</v>
      </c>
      <c r="G385" s="171">
        <v>1</v>
      </c>
      <c r="H385" s="172"/>
      <c r="I385" s="171">
        <f t="shared" si="43"/>
        <v>175</v>
      </c>
      <c r="J385" s="171">
        <v>123</v>
      </c>
      <c r="K385" s="171">
        <v>1</v>
      </c>
      <c r="L385" s="171">
        <v>2</v>
      </c>
      <c r="M385" s="171">
        <v>39</v>
      </c>
      <c r="N385" s="171">
        <v>10</v>
      </c>
      <c r="O385" s="191" t="s">
        <v>62</v>
      </c>
      <c r="P385" s="234"/>
      <c r="Q385" s="234"/>
      <c r="R385" s="168"/>
      <c r="S385" s="168"/>
      <c r="T385" s="168"/>
      <c r="U385" s="168"/>
      <c r="V385" s="168"/>
      <c r="W385" s="168"/>
      <c r="X385" s="168"/>
      <c r="Y385" s="168"/>
      <c r="Z385" s="168"/>
      <c r="AA385" s="168"/>
      <c r="AB385" s="168"/>
      <c r="AC385" s="168"/>
      <c r="AD385" s="168"/>
      <c r="AE385" s="168"/>
      <c r="AF385" s="168"/>
      <c r="AG385" s="168"/>
      <c r="AH385" s="168"/>
      <c r="AJ385" s="184"/>
      <c r="AK385" s="184"/>
      <c r="AL385" s="184"/>
      <c r="AM385" s="184"/>
      <c r="AN385" s="184"/>
      <c r="AO385" s="184"/>
      <c r="AP385" s="184"/>
      <c r="AQ385" s="184"/>
      <c r="AR385" s="184"/>
      <c r="AS385" s="184"/>
      <c r="AT385" s="184"/>
      <c r="AU385" s="184"/>
      <c r="AV385" s="184"/>
      <c r="AW385" s="184"/>
    </row>
    <row r="386" spans="1:49" s="170" customFormat="1" ht="9" customHeight="1">
      <c r="A386" s="170" t="s">
        <v>18</v>
      </c>
      <c r="B386" s="171">
        <f t="shared" si="42"/>
        <v>10172</v>
      </c>
      <c r="C386" s="171">
        <v>9298</v>
      </c>
      <c r="D386" s="171">
        <v>21</v>
      </c>
      <c r="E386" s="171">
        <v>823</v>
      </c>
      <c r="F386" s="171">
        <v>25</v>
      </c>
      <c r="G386" s="171">
        <v>5</v>
      </c>
      <c r="H386" s="172"/>
      <c r="I386" s="171">
        <f t="shared" si="43"/>
        <v>828</v>
      </c>
      <c r="J386" s="171">
        <v>445</v>
      </c>
      <c r="K386" s="171">
        <v>6</v>
      </c>
      <c r="L386" s="171">
        <v>4</v>
      </c>
      <c r="M386" s="171">
        <v>244</v>
      </c>
      <c r="N386" s="171">
        <v>129</v>
      </c>
      <c r="O386" s="191" t="s">
        <v>62</v>
      </c>
      <c r="P386" s="234"/>
      <c r="Q386" s="234"/>
      <c r="R386" s="168"/>
      <c r="S386" s="168"/>
      <c r="T386" s="168"/>
      <c r="U386" s="168"/>
      <c r="V386" s="168"/>
      <c r="W386" s="168"/>
      <c r="X386" s="168"/>
      <c r="Y386" s="168"/>
      <c r="Z386" s="168"/>
      <c r="AA386" s="168"/>
      <c r="AB386" s="168"/>
      <c r="AC386" s="168"/>
      <c r="AD386" s="168"/>
      <c r="AE386" s="168"/>
      <c r="AF386" s="168"/>
      <c r="AG386" s="168"/>
      <c r="AH386" s="168"/>
      <c r="AJ386" s="184"/>
      <c r="AK386" s="184"/>
      <c r="AL386" s="184"/>
      <c r="AM386" s="184"/>
      <c r="AN386" s="184"/>
      <c r="AO386" s="184"/>
      <c r="AP386" s="184"/>
      <c r="AQ386" s="184"/>
      <c r="AR386" s="184"/>
      <c r="AS386" s="184"/>
      <c r="AT386" s="184"/>
      <c r="AU386" s="184"/>
      <c r="AV386" s="184"/>
      <c r="AW386" s="184"/>
    </row>
    <row r="387" spans="1:49" s="170" customFormat="1" ht="9" customHeight="1">
      <c r="A387" s="173" t="s">
        <v>19</v>
      </c>
      <c r="B387" s="174">
        <f t="shared" si="42"/>
        <v>856</v>
      </c>
      <c r="C387" s="174">
        <v>843</v>
      </c>
      <c r="D387" s="174">
        <v>1</v>
      </c>
      <c r="E387" s="174">
        <v>4</v>
      </c>
      <c r="F387" s="174">
        <v>2</v>
      </c>
      <c r="G387" s="174">
        <v>6</v>
      </c>
      <c r="H387" s="175"/>
      <c r="I387" s="174">
        <f t="shared" si="43"/>
        <v>714</v>
      </c>
      <c r="J387" s="174">
        <v>426</v>
      </c>
      <c r="K387" s="174">
        <v>10</v>
      </c>
      <c r="L387" s="174">
        <v>9</v>
      </c>
      <c r="M387" s="174">
        <v>146</v>
      </c>
      <c r="N387" s="174">
        <v>123</v>
      </c>
      <c r="O387" s="174" t="s">
        <v>62</v>
      </c>
      <c r="P387" s="234"/>
      <c r="Q387" s="234"/>
      <c r="R387" s="168"/>
      <c r="S387" s="168"/>
      <c r="T387" s="168"/>
      <c r="U387" s="168"/>
      <c r="V387" s="168"/>
      <c r="W387" s="168"/>
      <c r="X387" s="168"/>
      <c r="Y387" s="168"/>
      <c r="Z387" s="168"/>
      <c r="AA387" s="168"/>
      <c r="AB387" s="168"/>
      <c r="AC387" s="168"/>
      <c r="AD387" s="168"/>
      <c r="AE387" s="168"/>
      <c r="AF387" s="168"/>
      <c r="AG387" s="168"/>
      <c r="AH387" s="168"/>
      <c r="AJ387" s="184"/>
      <c r="AK387" s="184"/>
      <c r="AL387" s="184"/>
      <c r="AM387" s="184"/>
      <c r="AN387" s="184"/>
      <c r="AO387" s="184"/>
      <c r="AP387" s="184"/>
      <c r="AQ387" s="184"/>
      <c r="AR387" s="184"/>
      <c r="AS387" s="184"/>
      <c r="AT387" s="184"/>
      <c r="AU387" s="184"/>
      <c r="AV387" s="184"/>
      <c r="AW387" s="184"/>
    </row>
    <row r="388" spans="1:49" s="170" customFormat="1" ht="9" customHeight="1">
      <c r="A388" s="170" t="s">
        <v>20</v>
      </c>
      <c r="B388" s="171">
        <f t="shared" si="42"/>
        <v>932</v>
      </c>
      <c r="C388" s="171">
        <v>812</v>
      </c>
      <c r="D388" s="171">
        <v>0</v>
      </c>
      <c r="E388" s="171">
        <v>99</v>
      </c>
      <c r="F388" s="171">
        <v>19</v>
      </c>
      <c r="G388" s="171">
        <v>2</v>
      </c>
      <c r="H388" s="172"/>
      <c r="I388" s="171">
        <f t="shared" si="43"/>
        <v>184</v>
      </c>
      <c r="J388" s="171">
        <v>89</v>
      </c>
      <c r="K388" s="171">
        <v>1</v>
      </c>
      <c r="L388" s="171">
        <v>1</v>
      </c>
      <c r="M388" s="171">
        <v>68</v>
      </c>
      <c r="N388" s="171">
        <v>25</v>
      </c>
      <c r="O388" s="191" t="s">
        <v>62</v>
      </c>
      <c r="P388" s="234"/>
      <c r="Q388" s="234"/>
      <c r="R388" s="168"/>
      <c r="S388" s="168"/>
      <c r="T388" s="168"/>
      <c r="U388" s="168"/>
      <c r="V388" s="168"/>
      <c r="W388" s="168"/>
      <c r="X388" s="168"/>
      <c r="Y388" s="168"/>
      <c r="Z388" s="168"/>
      <c r="AA388" s="168"/>
      <c r="AB388" s="168"/>
      <c r="AC388" s="168"/>
      <c r="AD388" s="168"/>
      <c r="AE388" s="168"/>
      <c r="AF388" s="168"/>
      <c r="AG388" s="168"/>
      <c r="AH388" s="168"/>
      <c r="AJ388" s="184"/>
      <c r="AK388" s="184"/>
      <c r="AL388" s="184"/>
      <c r="AM388" s="184"/>
      <c r="AN388" s="184"/>
      <c r="AO388" s="184"/>
      <c r="AP388" s="184"/>
      <c r="AQ388" s="184"/>
      <c r="AR388" s="184"/>
      <c r="AS388" s="184"/>
      <c r="AT388" s="184"/>
      <c r="AU388" s="184"/>
      <c r="AV388" s="184"/>
      <c r="AW388" s="184"/>
    </row>
    <row r="389" spans="1:49" s="170" customFormat="1" ht="9" customHeight="1">
      <c r="A389" s="170" t="s">
        <v>21</v>
      </c>
      <c r="B389" s="171">
        <f t="shared" si="42"/>
        <v>5850</v>
      </c>
      <c r="C389" s="171">
        <v>3637</v>
      </c>
      <c r="D389" s="171">
        <v>224</v>
      </c>
      <c r="E389" s="171">
        <v>1774</v>
      </c>
      <c r="F389" s="171">
        <v>202</v>
      </c>
      <c r="G389" s="171">
        <v>13</v>
      </c>
      <c r="H389" s="172"/>
      <c r="I389" s="171">
        <f t="shared" si="43"/>
        <v>1637</v>
      </c>
      <c r="J389" s="171">
        <v>807</v>
      </c>
      <c r="K389" s="171">
        <v>452</v>
      </c>
      <c r="L389" s="171">
        <v>12</v>
      </c>
      <c r="M389" s="171">
        <v>280</v>
      </c>
      <c r="N389" s="171">
        <v>86</v>
      </c>
      <c r="O389" s="191" t="s">
        <v>62</v>
      </c>
      <c r="P389" s="234"/>
      <c r="Q389" s="234"/>
      <c r="R389" s="168"/>
      <c r="S389" s="168"/>
      <c r="T389" s="168"/>
      <c r="U389" s="168"/>
      <c r="V389" s="168"/>
      <c r="W389" s="168"/>
      <c r="X389" s="168"/>
      <c r="Y389" s="168"/>
      <c r="Z389" s="168"/>
      <c r="AA389" s="168"/>
      <c r="AB389" s="168"/>
      <c r="AC389" s="168"/>
      <c r="AD389" s="168"/>
      <c r="AE389" s="168"/>
      <c r="AF389" s="168"/>
      <c r="AG389" s="168"/>
      <c r="AH389" s="168"/>
      <c r="AJ389" s="184"/>
      <c r="AK389" s="184"/>
      <c r="AL389" s="184"/>
      <c r="AM389" s="184"/>
      <c r="AN389" s="184"/>
      <c r="AO389" s="184"/>
      <c r="AP389" s="184"/>
      <c r="AQ389" s="184"/>
      <c r="AR389" s="184"/>
      <c r="AS389" s="184"/>
      <c r="AT389" s="184"/>
      <c r="AU389" s="184"/>
      <c r="AV389" s="184"/>
      <c r="AW389" s="184"/>
    </row>
    <row r="390" spans="1:49" s="170" customFormat="1" ht="9" customHeight="1">
      <c r="A390" s="170" t="s">
        <v>22</v>
      </c>
      <c r="B390" s="171">
        <f t="shared" si="42"/>
        <v>4421</v>
      </c>
      <c r="C390" s="171">
        <v>3967</v>
      </c>
      <c r="D390" s="171">
        <v>24</v>
      </c>
      <c r="E390" s="171">
        <v>121</v>
      </c>
      <c r="F390" s="171">
        <v>30</v>
      </c>
      <c r="G390" s="171">
        <v>279</v>
      </c>
      <c r="H390" s="172"/>
      <c r="I390" s="171">
        <f t="shared" si="43"/>
        <v>404</v>
      </c>
      <c r="J390" s="171">
        <v>172</v>
      </c>
      <c r="K390" s="171">
        <v>5</v>
      </c>
      <c r="L390" s="171">
        <v>25</v>
      </c>
      <c r="M390" s="171">
        <v>181</v>
      </c>
      <c r="N390" s="171">
        <v>21</v>
      </c>
      <c r="O390" s="191" t="s">
        <v>62</v>
      </c>
      <c r="P390" s="234"/>
      <c r="Q390" s="234"/>
      <c r="R390" s="168"/>
      <c r="S390" s="168"/>
      <c r="T390" s="168"/>
      <c r="U390" s="168"/>
      <c r="V390" s="168"/>
      <c r="W390" s="168"/>
      <c r="X390" s="168"/>
      <c r="Y390" s="168"/>
      <c r="Z390" s="168"/>
      <c r="AA390" s="168"/>
      <c r="AB390" s="168"/>
      <c r="AC390" s="168"/>
      <c r="AD390" s="168"/>
      <c r="AE390" s="168"/>
      <c r="AF390" s="168"/>
      <c r="AG390" s="168"/>
      <c r="AH390" s="168"/>
      <c r="AJ390" s="184"/>
      <c r="AK390" s="184"/>
      <c r="AL390" s="184"/>
      <c r="AM390" s="184"/>
      <c r="AN390" s="184"/>
      <c r="AO390" s="184"/>
      <c r="AP390" s="184"/>
      <c r="AQ390" s="184"/>
      <c r="AR390" s="184"/>
      <c r="AS390" s="184"/>
      <c r="AT390" s="184"/>
      <c r="AU390" s="184"/>
      <c r="AV390" s="184"/>
      <c r="AW390" s="184"/>
    </row>
    <row r="391" spans="1:49" s="170" customFormat="1" ht="9" customHeight="1">
      <c r="A391" s="173" t="s">
        <v>23</v>
      </c>
      <c r="B391" s="174">
        <f t="shared" si="42"/>
        <v>1066</v>
      </c>
      <c r="C391" s="174">
        <v>990</v>
      </c>
      <c r="D391" s="174">
        <v>17</v>
      </c>
      <c r="E391" s="174">
        <v>43</v>
      </c>
      <c r="F391" s="174">
        <v>16</v>
      </c>
      <c r="G391" s="174">
        <v>0</v>
      </c>
      <c r="H391" s="175"/>
      <c r="I391" s="174">
        <f t="shared" si="43"/>
        <v>543</v>
      </c>
      <c r="J391" s="174">
        <v>244</v>
      </c>
      <c r="K391" s="174">
        <v>3</v>
      </c>
      <c r="L391" s="174">
        <v>4</v>
      </c>
      <c r="M391" s="174">
        <v>166</v>
      </c>
      <c r="N391" s="174">
        <v>126</v>
      </c>
      <c r="O391" s="174" t="s">
        <v>62</v>
      </c>
      <c r="P391" s="234"/>
      <c r="Q391" s="234"/>
      <c r="R391" s="168"/>
      <c r="S391" s="168"/>
      <c r="T391" s="168"/>
      <c r="U391" s="168"/>
      <c r="V391" s="168"/>
      <c r="W391" s="168"/>
      <c r="X391" s="168"/>
      <c r="Y391" s="168"/>
      <c r="Z391" s="168"/>
      <c r="AA391" s="168"/>
      <c r="AB391" s="168"/>
      <c r="AC391" s="168"/>
      <c r="AD391" s="168"/>
      <c r="AE391" s="168"/>
      <c r="AF391" s="168"/>
      <c r="AG391" s="168"/>
      <c r="AH391" s="168"/>
      <c r="AJ391" s="184"/>
      <c r="AK391" s="184"/>
      <c r="AL391" s="184"/>
      <c r="AM391" s="184"/>
      <c r="AN391" s="184"/>
      <c r="AO391" s="184"/>
      <c r="AP391" s="184"/>
      <c r="AQ391" s="184"/>
      <c r="AR391" s="184"/>
      <c r="AS391" s="184"/>
      <c r="AT391" s="184"/>
      <c r="AU391" s="184"/>
      <c r="AV391" s="184"/>
      <c r="AW391" s="184"/>
    </row>
    <row r="392" spans="1:49" s="170" customFormat="1" ht="9" customHeight="1">
      <c r="A392" s="170" t="s">
        <v>24</v>
      </c>
      <c r="B392" s="171">
        <f t="shared" si="42"/>
        <v>952</v>
      </c>
      <c r="C392" s="171">
        <v>754</v>
      </c>
      <c r="D392" s="171">
        <v>35</v>
      </c>
      <c r="E392" s="171">
        <v>150</v>
      </c>
      <c r="F392" s="171">
        <v>13</v>
      </c>
      <c r="G392" s="171">
        <v>0</v>
      </c>
      <c r="H392" s="172"/>
      <c r="I392" s="171">
        <f t="shared" si="43"/>
        <v>241</v>
      </c>
      <c r="J392" s="171">
        <v>95</v>
      </c>
      <c r="K392" s="171">
        <v>1</v>
      </c>
      <c r="L392" s="171">
        <v>11</v>
      </c>
      <c r="M392" s="171">
        <v>50</v>
      </c>
      <c r="N392" s="171">
        <v>84</v>
      </c>
      <c r="O392" s="191" t="s">
        <v>62</v>
      </c>
      <c r="P392" s="234"/>
      <c r="Q392" s="234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  <c r="AC392" s="168"/>
      <c r="AD392" s="168"/>
      <c r="AE392" s="168"/>
      <c r="AF392" s="168"/>
      <c r="AG392" s="168"/>
      <c r="AH392" s="168"/>
      <c r="AJ392" s="184"/>
      <c r="AK392" s="184"/>
      <c r="AL392" s="184"/>
      <c r="AM392" s="184"/>
      <c r="AN392" s="184"/>
      <c r="AO392" s="184"/>
      <c r="AP392" s="184"/>
      <c r="AQ392" s="184"/>
      <c r="AR392" s="184"/>
      <c r="AS392" s="184"/>
      <c r="AT392" s="184"/>
      <c r="AU392" s="184"/>
      <c r="AV392" s="184"/>
      <c r="AW392" s="184"/>
    </row>
    <row r="393" spans="1:49" s="170" customFormat="1" ht="9" customHeight="1">
      <c r="A393" s="170" t="s">
        <v>25</v>
      </c>
      <c r="B393" s="171">
        <f t="shared" si="42"/>
        <v>327</v>
      </c>
      <c r="C393" s="171">
        <v>321</v>
      </c>
      <c r="D393" s="171">
        <v>4</v>
      </c>
      <c r="E393" s="171">
        <v>1</v>
      </c>
      <c r="F393" s="171">
        <v>1</v>
      </c>
      <c r="G393" s="171">
        <v>0</v>
      </c>
      <c r="H393" s="172"/>
      <c r="I393" s="171">
        <f t="shared" si="43"/>
        <v>149</v>
      </c>
      <c r="J393" s="171">
        <v>71</v>
      </c>
      <c r="K393" s="171">
        <v>1</v>
      </c>
      <c r="L393" s="171">
        <v>8</v>
      </c>
      <c r="M393" s="171">
        <v>50</v>
      </c>
      <c r="N393" s="171">
        <v>19</v>
      </c>
      <c r="O393" s="191" t="s">
        <v>62</v>
      </c>
      <c r="P393" s="234"/>
      <c r="Q393" s="234"/>
      <c r="R393" s="168"/>
      <c r="S393" s="168"/>
      <c r="T393" s="168"/>
      <c r="U393" s="168"/>
      <c r="V393" s="168"/>
      <c r="W393" s="168"/>
      <c r="X393" s="168"/>
      <c r="Y393" s="168"/>
      <c r="Z393" s="168"/>
      <c r="AA393" s="168"/>
      <c r="AB393" s="168"/>
      <c r="AC393" s="168"/>
      <c r="AD393" s="168"/>
      <c r="AE393" s="168"/>
      <c r="AF393" s="168"/>
      <c r="AG393" s="168"/>
      <c r="AH393" s="168"/>
      <c r="AJ393" s="184"/>
      <c r="AK393" s="184"/>
      <c r="AL393" s="184"/>
      <c r="AM393" s="184"/>
      <c r="AN393" s="184"/>
      <c r="AO393" s="184"/>
      <c r="AP393" s="184"/>
      <c r="AQ393" s="184"/>
      <c r="AR393" s="184"/>
      <c r="AS393" s="184"/>
      <c r="AT393" s="184"/>
      <c r="AU393" s="184"/>
      <c r="AV393" s="184"/>
      <c r="AW393" s="184"/>
    </row>
    <row r="394" spans="1:49" s="170" customFormat="1" ht="9" customHeight="1">
      <c r="A394" s="170" t="s">
        <v>26</v>
      </c>
      <c r="B394" s="171">
        <f t="shared" si="42"/>
        <v>20165</v>
      </c>
      <c r="C394" s="171">
        <v>17909</v>
      </c>
      <c r="D394" s="171">
        <v>123</v>
      </c>
      <c r="E394" s="171">
        <v>2054</v>
      </c>
      <c r="F394" s="171">
        <v>79</v>
      </c>
      <c r="G394" s="171">
        <v>0</v>
      </c>
      <c r="H394" s="172"/>
      <c r="I394" s="171">
        <f t="shared" si="43"/>
        <v>508</v>
      </c>
      <c r="J394" s="171">
        <v>321</v>
      </c>
      <c r="K394" s="171">
        <v>15</v>
      </c>
      <c r="L394" s="171">
        <v>9</v>
      </c>
      <c r="M394" s="171">
        <v>134</v>
      </c>
      <c r="N394" s="171">
        <v>29</v>
      </c>
      <c r="O394" s="191" t="s">
        <v>62</v>
      </c>
      <c r="P394" s="234"/>
      <c r="Q394" s="234"/>
      <c r="R394" s="168"/>
      <c r="S394" s="168"/>
      <c r="T394" s="168"/>
      <c r="U394" s="168"/>
      <c r="V394" s="168"/>
      <c r="W394" s="168"/>
      <c r="X394" s="168"/>
      <c r="Y394" s="168"/>
      <c r="Z394" s="168"/>
      <c r="AA394" s="168"/>
      <c r="AB394" s="168"/>
      <c r="AC394" s="168"/>
      <c r="AD394" s="168"/>
      <c r="AE394" s="168"/>
      <c r="AF394" s="168"/>
      <c r="AG394" s="168"/>
      <c r="AH394" s="168"/>
      <c r="AJ394" s="184"/>
      <c r="AK394" s="184"/>
      <c r="AL394" s="184"/>
      <c r="AM394" s="184"/>
      <c r="AN394" s="184"/>
      <c r="AO394" s="184"/>
      <c r="AP394" s="184"/>
      <c r="AQ394" s="184"/>
      <c r="AR394" s="184"/>
      <c r="AS394" s="184"/>
      <c r="AT394" s="184"/>
      <c r="AU394" s="184"/>
      <c r="AV394" s="184"/>
      <c r="AW394" s="184"/>
    </row>
    <row r="395" spans="1:49" s="170" customFormat="1" ht="9" customHeight="1">
      <c r="A395" s="173" t="s">
        <v>27</v>
      </c>
      <c r="B395" s="174">
        <f t="shared" si="42"/>
        <v>1160</v>
      </c>
      <c r="C395" s="174">
        <v>1155</v>
      </c>
      <c r="D395" s="174">
        <v>2</v>
      </c>
      <c r="E395" s="174">
        <v>2</v>
      </c>
      <c r="F395" s="174">
        <v>1</v>
      </c>
      <c r="G395" s="174">
        <v>0</v>
      </c>
      <c r="H395" s="175"/>
      <c r="I395" s="174">
        <f t="shared" si="43"/>
        <v>681</v>
      </c>
      <c r="J395" s="174">
        <v>335</v>
      </c>
      <c r="K395" s="174">
        <v>7</v>
      </c>
      <c r="L395" s="174">
        <v>23</v>
      </c>
      <c r="M395" s="174">
        <v>136</v>
      </c>
      <c r="N395" s="174">
        <v>180</v>
      </c>
      <c r="O395" s="174" t="s">
        <v>62</v>
      </c>
      <c r="P395" s="234"/>
      <c r="Q395" s="234"/>
      <c r="R395" s="168"/>
      <c r="S395" s="168"/>
      <c r="T395" s="168"/>
      <c r="U395" s="168"/>
      <c r="V395" s="168"/>
      <c r="W395" s="168"/>
      <c r="X395" s="168"/>
      <c r="Y395" s="168"/>
      <c r="Z395" s="168"/>
      <c r="AA395" s="168"/>
      <c r="AB395" s="168"/>
      <c r="AC395" s="168"/>
      <c r="AD395" s="168"/>
      <c r="AE395" s="168"/>
      <c r="AF395" s="168"/>
      <c r="AG395" s="168"/>
      <c r="AH395" s="168"/>
      <c r="AJ395" s="184"/>
      <c r="AK395" s="184"/>
      <c r="AL395" s="184"/>
      <c r="AM395" s="184"/>
      <c r="AN395" s="184"/>
      <c r="AO395" s="184"/>
      <c r="AP395" s="184"/>
      <c r="AQ395" s="184"/>
      <c r="AR395" s="184"/>
      <c r="AS395" s="184"/>
      <c r="AT395" s="184"/>
      <c r="AU395" s="184"/>
      <c r="AV395" s="184"/>
      <c r="AW395" s="184"/>
    </row>
    <row r="396" spans="1:49" s="170" customFormat="1" ht="9" customHeight="1">
      <c r="A396" s="170" t="s">
        <v>28</v>
      </c>
      <c r="B396" s="171">
        <f t="shared" si="42"/>
        <v>1974</v>
      </c>
      <c r="C396" s="171">
        <v>1721</v>
      </c>
      <c r="D396" s="171">
        <v>17</v>
      </c>
      <c r="E396" s="171">
        <v>208</v>
      </c>
      <c r="F396" s="171">
        <v>28</v>
      </c>
      <c r="G396" s="171">
        <v>0</v>
      </c>
      <c r="H396" s="172"/>
      <c r="I396" s="171">
        <f t="shared" si="43"/>
        <v>711</v>
      </c>
      <c r="J396" s="171">
        <v>453</v>
      </c>
      <c r="K396" s="171">
        <v>2</v>
      </c>
      <c r="L396" s="171">
        <v>9</v>
      </c>
      <c r="M396" s="171">
        <v>190</v>
      </c>
      <c r="N396" s="171">
        <v>57</v>
      </c>
      <c r="O396" s="191" t="s">
        <v>62</v>
      </c>
      <c r="P396" s="234"/>
      <c r="Q396" s="234"/>
      <c r="R396" s="168"/>
      <c r="S396" s="168"/>
      <c r="T396" s="168"/>
      <c r="U396" s="168"/>
      <c r="V396" s="168"/>
      <c r="W396" s="168"/>
      <c r="X396" s="168"/>
      <c r="Y396" s="168"/>
      <c r="Z396" s="168"/>
      <c r="AA396" s="168"/>
      <c r="AB396" s="168"/>
      <c r="AC396" s="168"/>
      <c r="AD396" s="168"/>
      <c r="AE396" s="168"/>
      <c r="AF396" s="168"/>
      <c r="AG396" s="168"/>
      <c r="AH396" s="168"/>
      <c r="AJ396" s="184"/>
      <c r="AK396" s="184"/>
      <c r="AL396" s="184"/>
      <c r="AM396" s="184"/>
      <c r="AN396" s="184"/>
      <c r="AO396" s="184"/>
      <c r="AP396" s="184"/>
      <c r="AQ396" s="184"/>
      <c r="AR396" s="184"/>
      <c r="AS396" s="184"/>
      <c r="AT396" s="184"/>
      <c r="AU396" s="184"/>
      <c r="AV396" s="184"/>
      <c r="AW396" s="184"/>
    </row>
    <row r="397" spans="1:49" s="170" customFormat="1" ht="9" customHeight="1">
      <c r="A397" s="170" t="s">
        <v>29</v>
      </c>
      <c r="B397" s="171">
        <f t="shared" si="42"/>
        <v>1542</v>
      </c>
      <c r="C397" s="171">
        <v>193</v>
      </c>
      <c r="D397" s="171">
        <v>1115</v>
      </c>
      <c r="E397" s="171">
        <v>116</v>
      </c>
      <c r="F397" s="171">
        <v>118</v>
      </c>
      <c r="G397" s="171">
        <v>0</v>
      </c>
      <c r="H397" s="172"/>
      <c r="I397" s="171">
        <f t="shared" si="43"/>
        <v>243</v>
      </c>
      <c r="J397" s="171">
        <v>90</v>
      </c>
      <c r="K397" s="171">
        <v>61</v>
      </c>
      <c r="L397" s="171">
        <v>0</v>
      </c>
      <c r="M397" s="171">
        <v>69</v>
      </c>
      <c r="N397" s="171">
        <v>23</v>
      </c>
      <c r="O397" s="191" t="s">
        <v>62</v>
      </c>
      <c r="P397" s="234"/>
      <c r="Q397" s="234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8"/>
      <c r="AB397" s="168"/>
      <c r="AC397" s="168"/>
      <c r="AD397" s="168"/>
      <c r="AE397" s="168"/>
      <c r="AF397" s="168"/>
      <c r="AG397" s="168"/>
      <c r="AH397" s="168"/>
      <c r="AJ397" s="184"/>
      <c r="AK397" s="184"/>
      <c r="AL397" s="184"/>
      <c r="AM397" s="184"/>
      <c r="AN397" s="184"/>
      <c r="AO397" s="184"/>
      <c r="AP397" s="184"/>
      <c r="AQ397" s="184"/>
      <c r="AR397" s="184"/>
      <c r="AS397" s="184"/>
      <c r="AT397" s="184"/>
      <c r="AU397" s="184"/>
      <c r="AV397" s="184"/>
      <c r="AW397" s="184"/>
    </row>
    <row r="398" spans="1:49" s="170" customFormat="1" ht="9" customHeight="1">
      <c r="A398" s="170" t="s">
        <v>30</v>
      </c>
      <c r="B398" s="171">
        <f t="shared" si="42"/>
        <v>899</v>
      </c>
      <c r="C398" s="171">
        <v>878</v>
      </c>
      <c r="D398" s="171">
        <v>2</v>
      </c>
      <c r="E398" s="171">
        <v>5</v>
      </c>
      <c r="F398" s="171">
        <v>14</v>
      </c>
      <c r="G398" s="171">
        <v>0</v>
      </c>
      <c r="H398" s="172"/>
      <c r="I398" s="171">
        <f t="shared" si="43"/>
        <v>481</v>
      </c>
      <c r="J398" s="171">
        <v>361</v>
      </c>
      <c r="K398" s="171">
        <v>13</v>
      </c>
      <c r="L398" s="171">
        <v>1</v>
      </c>
      <c r="M398" s="171">
        <v>78</v>
      </c>
      <c r="N398" s="171">
        <v>28</v>
      </c>
      <c r="O398" s="191" t="s">
        <v>62</v>
      </c>
      <c r="P398" s="234"/>
      <c r="Q398" s="234"/>
      <c r="R398" s="168"/>
      <c r="S398" s="168"/>
      <c r="T398" s="168"/>
      <c r="U398" s="168"/>
      <c r="V398" s="168"/>
      <c r="W398" s="168"/>
      <c r="X398" s="168"/>
      <c r="Y398" s="168"/>
      <c r="Z398" s="168"/>
      <c r="AA398" s="168"/>
      <c r="AB398" s="168"/>
      <c r="AC398" s="168"/>
      <c r="AD398" s="168"/>
      <c r="AE398" s="168"/>
      <c r="AF398" s="168"/>
      <c r="AG398" s="168"/>
      <c r="AH398" s="168"/>
      <c r="AJ398" s="184"/>
      <c r="AK398" s="184"/>
      <c r="AL398" s="184"/>
      <c r="AM398" s="184"/>
      <c r="AN398" s="184"/>
      <c r="AO398" s="184"/>
      <c r="AP398" s="184"/>
      <c r="AQ398" s="184"/>
      <c r="AR398" s="184"/>
      <c r="AS398" s="184"/>
      <c r="AT398" s="184"/>
      <c r="AU398" s="184"/>
      <c r="AV398" s="184"/>
      <c r="AW398" s="184"/>
    </row>
    <row r="399" spans="1:49" s="170" customFormat="1" ht="9" customHeight="1">
      <c r="A399" s="173" t="s">
        <v>31</v>
      </c>
      <c r="B399" s="174">
        <f t="shared" si="42"/>
        <v>519</v>
      </c>
      <c r="C399" s="174">
        <v>355</v>
      </c>
      <c r="D399" s="174">
        <v>9</v>
      </c>
      <c r="E399" s="174">
        <v>140</v>
      </c>
      <c r="F399" s="174">
        <v>15</v>
      </c>
      <c r="G399" s="174">
        <v>0</v>
      </c>
      <c r="H399" s="175"/>
      <c r="I399" s="174">
        <f t="shared" si="43"/>
        <v>301</v>
      </c>
      <c r="J399" s="174">
        <v>204</v>
      </c>
      <c r="K399" s="174">
        <v>1</v>
      </c>
      <c r="L399" s="174">
        <v>1</v>
      </c>
      <c r="M399" s="174">
        <v>79</v>
      </c>
      <c r="N399" s="174">
        <v>16</v>
      </c>
      <c r="O399" s="174" t="s">
        <v>62</v>
      </c>
      <c r="P399" s="234"/>
      <c r="Q399" s="234"/>
      <c r="R399" s="168"/>
      <c r="S399" s="168"/>
      <c r="T399" s="168"/>
      <c r="U399" s="168"/>
      <c r="V399" s="168"/>
      <c r="W399" s="168"/>
      <c r="X399" s="168"/>
      <c r="Y399" s="168"/>
      <c r="Z399" s="168"/>
      <c r="AA399" s="168"/>
      <c r="AB399" s="168"/>
      <c r="AC399" s="168"/>
      <c r="AD399" s="168"/>
      <c r="AE399" s="168"/>
      <c r="AF399" s="168"/>
      <c r="AG399" s="168"/>
      <c r="AH399" s="168"/>
      <c r="AJ399" s="184"/>
      <c r="AK399" s="184"/>
      <c r="AL399" s="184"/>
      <c r="AM399" s="184"/>
      <c r="AN399" s="184"/>
      <c r="AO399" s="184"/>
      <c r="AP399" s="184"/>
      <c r="AQ399" s="184"/>
      <c r="AR399" s="184"/>
      <c r="AS399" s="184"/>
      <c r="AT399" s="184"/>
      <c r="AU399" s="184"/>
      <c r="AV399" s="184"/>
      <c r="AW399" s="184"/>
    </row>
    <row r="400" spans="1:49" s="170" customFormat="1" ht="9" customHeight="1">
      <c r="A400" s="170" t="s">
        <v>32</v>
      </c>
      <c r="B400" s="171">
        <f t="shared" si="42"/>
        <v>1002</v>
      </c>
      <c r="C400" s="171">
        <v>709</v>
      </c>
      <c r="D400" s="171">
        <v>14</v>
      </c>
      <c r="E400" s="171">
        <v>131</v>
      </c>
      <c r="F400" s="171">
        <v>148</v>
      </c>
      <c r="G400" s="171">
        <v>0</v>
      </c>
      <c r="H400" s="172"/>
      <c r="I400" s="171">
        <f t="shared" si="43"/>
        <v>715</v>
      </c>
      <c r="J400" s="171">
        <v>360</v>
      </c>
      <c r="K400" s="171">
        <v>90</v>
      </c>
      <c r="L400" s="171">
        <v>5</v>
      </c>
      <c r="M400" s="171">
        <v>204</v>
      </c>
      <c r="N400" s="171">
        <v>56</v>
      </c>
      <c r="O400" s="191" t="s">
        <v>62</v>
      </c>
      <c r="P400" s="234"/>
      <c r="Q400" s="234"/>
      <c r="R400" s="168"/>
      <c r="S400" s="168"/>
      <c r="T400" s="168"/>
      <c r="U400" s="168"/>
      <c r="V400" s="168"/>
      <c r="W400" s="168"/>
      <c r="X400" s="168"/>
      <c r="Y400" s="168"/>
      <c r="Z400" s="168"/>
      <c r="AA400" s="168"/>
      <c r="AB400" s="168"/>
      <c r="AC400" s="168"/>
      <c r="AD400" s="168"/>
      <c r="AE400" s="168"/>
      <c r="AF400" s="168"/>
      <c r="AG400" s="168"/>
      <c r="AH400" s="168"/>
      <c r="AJ400" s="184"/>
      <c r="AK400" s="184"/>
      <c r="AL400" s="184"/>
      <c r="AM400" s="184"/>
      <c r="AN400" s="184"/>
      <c r="AO400" s="184"/>
      <c r="AP400" s="184"/>
      <c r="AQ400" s="184"/>
      <c r="AR400" s="184"/>
      <c r="AS400" s="184"/>
      <c r="AT400" s="184"/>
      <c r="AU400" s="184"/>
      <c r="AV400" s="184"/>
      <c r="AW400" s="184"/>
    </row>
    <row r="401" spans="1:49" s="170" customFormat="1" ht="9" customHeight="1">
      <c r="A401" s="170" t="s">
        <v>33</v>
      </c>
      <c r="B401" s="171">
        <f t="shared" si="42"/>
        <v>1178</v>
      </c>
      <c r="C401" s="171">
        <v>1128</v>
      </c>
      <c r="D401" s="171">
        <v>8</v>
      </c>
      <c r="E401" s="171">
        <v>8</v>
      </c>
      <c r="F401" s="171">
        <v>34</v>
      </c>
      <c r="G401" s="171">
        <v>0</v>
      </c>
      <c r="H401" s="172"/>
      <c r="I401" s="171">
        <f t="shared" si="43"/>
        <v>1111</v>
      </c>
      <c r="J401" s="171">
        <v>855</v>
      </c>
      <c r="K401" s="171">
        <v>21</v>
      </c>
      <c r="L401" s="171">
        <v>39</v>
      </c>
      <c r="M401" s="171">
        <v>162</v>
      </c>
      <c r="N401" s="171">
        <v>34</v>
      </c>
      <c r="O401" s="191" t="s">
        <v>62</v>
      </c>
      <c r="P401" s="234"/>
      <c r="Q401" s="234"/>
      <c r="R401" s="168"/>
      <c r="S401" s="168"/>
      <c r="T401" s="168"/>
      <c r="U401" s="168"/>
      <c r="V401" s="168"/>
      <c r="W401" s="168"/>
      <c r="X401" s="168"/>
      <c r="Y401" s="168"/>
      <c r="Z401" s="168"/>
      <c r="AA401" s="168"/>
      <c r="AB401" s="168"/>
      <c r="AC401" s="168"/>
      <c r="AD401" s="168"/>
      <c r="AE401" s="168"/>
      <c r="AF401" s="168"/>
      <c r="AG401" s="168"/>
      <c r="AH401" s="168"/>
      <c r="AJ401" s="184"/>
      <c r="AK401" s="184"/>
      <c r="AL401" s="184"/>
      <c r="AM401" s="184"/>
      <c r="AN401" s="184"/>
      <c r="AO401" s="184"/>
      <c r="AP401" s="184"/>
      <c r="AQ401" s="184"/>
      <c r="AR401" s="184"/>
      <c r="AS401" s="184"/>
      <c r="AT401" s="184"/>
      <c r="AU401" s="184"/>
      <c r="AV401" s="184"/>
      <c r="AW401" s="184"/>
    </row>
    <row r="402" spans="1:49" s="170" customFormat="1" ht="9" customHeight="1">
      <c r="A402" s="170" t="s">
        <v>34</v>
      </c>
      <c r="B402" s="171">
        <f t="shared" si="42"/>
        <v>314</v>
      </c>
      <c r="C402" s="171">
        <v>300</v>
      </c>
      <c r="D402" s="171">
        <v>2</v>
      </c>
      <c r="E402" s="171">
        <v>2</v>
      </c>
      <c r="F402" s="171">
        <v>10</v>
      </c>
      <c r="G402" s="171">
        <v>0</v>
      </c>
      <c r="H402" s="172"/>
      <c r="I402" s="171">
        <f t="shared" si="43"/>
        <v>180</v>
      </c>
      <c r="J402" s="171">
        <v>94</v>
      </c>
      <c r="K402" s="171">
        <v>1</v>
      </c>
      <c r="L402" s="171">
        <v>2</v>
      </c>
      <c r="M402" s="171">
        <v>64</v>
      </c>
      <c r="N402" s="171">
        <v>19</v>
      </c>
      <c r="O402" s="191" t="s">
        <v>62</v>
      </c>
      <c r="P402" s="234"/>
      <c r="Q402" s="234"/>
      <c r="R402" s="168"/>
      <c r="S402" s="168"/>
      <c r="T402" s="168"/>
      <c r="U402" s="168"/>
      <c r="V402" s="168"/>
      <c r="W402" s="168"/>
      <c r="X402" s="168"/>
      <c r="Y402" s="168"/>
      <c r="Z402" s="168"/>
      <c r="AA402" s="168"/>
      <c r="AB402" s="168"/>
      <c r="AC402" s="168"/>
      <c r="AD402" s="168"/>
      <c r="AE402" s="168"/>
      <c r="AF402" s="168"/>
      <c r="AG402" s="168"/>
      <c r="AH402" s="168"/>
      <c r="AJ402" s="184"/>
      <c r="AK402" s="184"/>
      <c r="AL402" s="184"/>
      <c r="AM402" s="184"/>
      <c r="AN402" s="184"/>
      <c r="AO402" s="184"/>
      <c r="AP402" s="184"/>
      <c r="AQ402" s="184"/>
      <c r="AR402" s="184"/>
      <c r="AS402" s="184"/>
      <c r="AT402" s="184"/>
      <c r="AU402" s="184"/>
      <c r="AV402" s="184"/>
      <c r="AW402" s="184"/>
    </row>
    <row r="403" spans="1:49" s="170" customFormat="1" ht="9" customHeight="1">
      <c r="A403" s="173" t="s">
        <v>35</v>
      </c>
      <c r="B403" s="174">
        <f t="shared" si="42"/>
        <v>868</v>
      </c>
      <c r="C403" s="174">
        <v>834</v>
      </c>
      <c r="D403" s="174">
        <v>13</v>
      </c>
      <c r="E403" s="174">
        <v>4</v>
      </c>
      <c r="F403" s="174">
        <v>17</v>
      </c>
      <c r="G403" s="174">
        <v>0</v>
      </c>
      <c r="H403" s="175"/>
      <c r="I403" s="174">
        <f t="shared" si="43"/>
        <v>383</v>
      </c>
      <c r="J403" s="174">
        <v>188</v>
      </c>
      <c r="K403" s="174">
        <v>7</v>
      </c>
      <c r="L403" s="174">
        <v>1</v>
      </c>
      <c r="M403" s="174">
        <v>170</v>
      </c>
      <c r="N403" s="174">
        <v>17</v>
      </c>
      <c r="O403" s="174" t="s">
        <v>62</v>
      </c>
      <c r="P403" s="234"/>
      <c r="Q403" s="234"/>
      <c r="R403" s="168"/>
      <c r="S403" s="168"/>
      <c r="T403" s="168"/>
      <c r="U403" s="168"/>
      <c r="V403" s="168"/>
      <c r="W403" s="168"/>
      <c r="X403" s="168"/>
      <c r="Y403" s="168"/>
      <c r="Z403" s="168"/>
      <c r="AA403" s="168"/>
      <c r="AB403" s="168"/>
      <c r="AC403" s="168"/>
      <c r="AD403" s="168"/>
      <c r="AE403" s="168"/>
      <c r="AF403" s="168"/>
      <c r="AG403" s="168"/>
      <c r="AH403" s="168"/>
      <c r="AJ403" s="184"/>
      <c r="AK403" s="184"/>
      <c r="AL403" s="184"/>
      <c r="AM403" s="184"/>
      <c r="AN403" s="184"/>
      <c r="AO403" s="184"/>
      <c r="AP403" s="184"/>
      <c r="AQ403" s="184"/>
      <c r="AR403" s="184"/>
      <c r="AS403" s="184"/>
      <c r="AT403" s="184"/>
      <c r="AU403" s="184"/>
      <c r="AV403" s="184"/>
      <c r="AW403" s="184"/>
    </row>
    <row r="404" spans="1:49" s="170" customFormat="1" ht="9" customHeight="1">
      <c r="A404" s="170" t="s">
        <v>36</v>
      </c>
      <c r="B404" s="171">
        <f t="shared" si="42"/>
        <v>208</v>
      </c>
      <c r="C404" s="171">
        <v>197</v>
      </c>
      <c r="D404" s="171">
        <v>0</v>
      </c>
      <c r="E404" s="171">
        <v>10</v>
      </c>
      <c r="F404" s="171">
        <v>1</v>
      </c>
      <c r="G404" s="171">
        <v>0</v>
      </c>
      <c r="H404" s="172"/>
      <c r="I404" s="171">
        <f t="shared" si="43"/>
        <v>77</v>
      </c>
      <c r="J404" s="171">
        <v>40</v>
      </c>
      <c r="K404" s="171">
        <v>0</v>
      </c>
      <c r="L404" s="171">
        <v>2</v>
      </c>
      <c r="M404" s="171">
        <v>19</v>
      </c>
      <c r="N404" s="171">
        <v>16</v>
      </c>
      <c r="O404" s="191" t="s">
        <v>62</v>
      </c>
      <c r="P404" s="234"/>
      <c r="Q404" s="234"/>
      <c r="R404" s="168"/>
      <c r="S404" s="168"/>
      <c r="T404" s="168"/>
      <c r="U404" s="168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  <c r="AF404" s="168"/>
      <c r="AG404" s="168"/>
      <c r="AH404" s="168"/>
      <c r="AJ404" s="184"/>
      <c r="AK404" s="184"/>
      <c r="AL404" s="184"/>
      <c r="AM404" s="184"/>
      <c r="AN404" s="184"/>
      <c r="AO404" s="184"/>
      <c r="AP404" s="184"/>
      <c r="AQ404" s="184"/>
      <c r="AR404" s="184"/>
      <c r="AS404" s="184"/>
      <c r="AT404" s="184"/>
      <c r="AU404" s="184"/>
      <c r="AV404" s="184"/>
      <c r="AW404" s="184"/>
    </row>
    <row r="405" spans="1:49" s="170" customFormat="1" ht="9" customHeight="1">
      <c r="A405" s="170" t="s">
        <v>37</v>
      </c>
      <c r="B405" s="171">
        <f t="shared" si="42"/>
        <v>2108</v>
      </c>
      <c r="C405" s="171">
        <v>1944</v>
      </c>
      <c r="D405" s="171">
        <v>5</v>
      </c>
      <c r="E405" s="171">
        <v>63</v>
      </c>
      <c r="F405" s="171">
        <v>96</v>
      </c>
      <c r="G405" s="171">
        <v>0</v>
      </c>
      <c r="H405" s="172"/>
      <c r="I405" s="171">
        <f t="shared" si="43"/>
        <v>1445</v>
      </c>
      <c r="J405" s="171">
        <v>933</v>
      </c>
      <c r="K405" s="171">
        <v>32</v>
      </c>
      <c r="L405" s="171">
        <v>6</v>
      </c>
      <c r="M405" s="171">
        <v>311</v>
      </c>
      <c r="N405" s="171">
        <v>163</v>
      </c>
      <c r="O405" s="191" t="s">
        <v>62</v>
      </c>
      <c r="P405" s="234"/>
      <c r="Q405" s="234"/>
      <c r="R405" s="168"/>
      <c r="S405" s="168"/>
      <c r="T405" s="168"/>
      <c r="U405" s="168"/>
      <c r="V405" s="168"/>
      <c r="W405" s="168"/>
      <c r="X405" s="168"/>
      <c r="Y405" s="168"/>
      <c r="Z405" s="168"/>
      <c r="AA405" s="168"/>
      <c r="AB405" s="168"/>
      <c r="AC405" s="168"/>
      <c r="AD405" s="168"/>
      <c r="AE405" s="168"/>
      <c r="AF405" s="168"/>
      <c r="AG405" s="168"/>
      <c r="AH405" s="168"/>
      <c r="AJ405" s="184"/>
      <c r="AK405" s="184"/>
      <c r="AL405" s="184"/>
      <c r="AM405" s="184"/>
      <c r="AN405" s="184"/>
      <c r="AO405" s="184"/>
      <c r="AP405" s="184"/>
      <c r="AQ405" s="184"/>
      <c r="AR405" s="184"/>
      <c r="AS405" s="184"/>
      <c r="AT405" s="184"/>
      <c r="AU405" s="184"/>
      <c r="AV405" s="184"/>
      <c r="AW405" s="184"/>
    </row>
    <row r="406" spans="1:49" s="170" customFormat="1" ht="9" customHeight="1">
      <c r="A406" s="170" t="s">
        <v>38</v>
      </c>
      <c r="B406" s="171">
        <f t="shared" si="42"/>
        <v>944</v>
      </c>
      <c r="C406" s="171">
        <v>767</v>
      </c>
      <c r="D406" s="171">
        <v>0</v>
      </c>
      <c r="E406" s="171">
        <v>139</v>
      </c>
      <c r="F406" s="171">
        <v>38</v>
      </c>
      <c r="G406" s="171">
        <v>0</v>
      </c>
      <c r="H406" s="172"/>
      <c r="I406" s="171">
        <f t="shared" si="43"/>
        <v>394</v>
      </c>
      <c r="J406" s="171">
        <v>280</v>
      </c>
      <c r="K406" s="171">
        <v>2</v>
      </c>
      <c r="L406" s="171">
        <v>10</v>
      </c>
      <c r="M406" s="171">
        <v>85</v>
      </c>
      <c r="N406" s="171">
        <v>17</v>
      </c>
      <c r="O406" s="191" t="s">
        <v>62</v>
      </c>
      <c r="P406" s="234"/>
      <c r="Q406" s="234"/>
      <c r="R406" s="168"/>
      <c r="S406" s="168"/>
      <c r="T406" s="168"/>
      <c r="U406" s="168"/>
      <c r="V406" s="168"/>
      <c r="W406" s="168"/>
      <c r="X406" s="168"/>
      <c r="Y406" s="168"/>
      <c r="Z406" s="168"/>
      <c r="AA406" s="168"/>
      <c r="AB406" s="168"/>
      <c r="AC406" s="168"/>
      <c r="AD406" s="168"/>
      <c r="AE406" s="168"/>
      <c r="AF406" s="168"/>
      <c r="AG406" s="168"/>
      <c r="AH406" s="168"/>
      <c r="AJ406" s="184"/>
      <c r="AK406" s="184"/>
      <c r="AL406" s="184"/>
      <c r="AM406" s="184"/>
      <c r="AN406" s="184"/>
      <c r="AO406" s="184"/>
      <c r="AP406" s="184"/>
      <c r="AQ406" s="184"/>
      <c r="AR406" s="184"/>
      <c r="AS406" s="184"/>
      <c r="AT406" s="184"/>
      <c r="AU406" s="184"/>
      <c r="AV406" s="184"/>
      <c r="AW406" s="184"/>
    </row>
    <row r="407" spans="1:49" s="170" customFormat="1" ht="9" customHeight="1">
      <c r="A407" s="173" t="s">
        <v>39</v>
      </c>
      <c r="B407" s="174">
        <f t="shared" si="42"/>
        <v>435</v>
      </c>
      <c r="C407" s="174">
        <v>404</v>
      </c>
      <c r="D407" s="174">
        <v>3</v>
      </c>
      <c r="E407" s="174">
        <v>25</v>
      </c>
      <c r="F407" s="174">
        <v>3</v>
      </c>
      <c r="G407" s="174">
        <v>0</v>
      </c>
      <c r="H407" s="175"/>
      <c r="I407" s="174">
        <f t="shared" si="43"/>
        <v>163</v>
      </c>
      <c r="J407" s="174">
        <v>108</v>
      </c>
      <c r="K407" s="174">
        <v>0</v>
      </c>
      <c r="L407" s="174">
        <v>1</v>
      </c>
      <c r="M407" s="174">
        <v>31</v>
      </c>
      <c r="N407" s="174">
        <v>23</v>
      </c>
      <c r="O407" s="174" t="s">
        <v>62</v>
      </c>
      <c r="P407" s="234"/>
      <c r="Q407" s="234"/>
      <c r="R407" s="168"/>
      <c r="S407" s="168"/>
      <c r="T407" s="168"/>
      <c r="U407" s="168"/>
      <c r="V407" s="168"/>
      <c r="W407" s="168"/>
      <c r="X407" s="168"/>
      <c r="Y407" s="168"/>
      <c r="Z407" s="168"/>
      <c r="AA407" s="168"/>
      <c r="AB407" s="168"/>
      <c r="AC407" s="168"/>
      <c r="AD407" s="168"/>
      <c r="AE407" s="168"/>
      <c r="AF407" s="168"/>
      <c r="AG407" s="168"/>
      <c r="AH407" s="168"/>
      <c r="AJ407" s="184"/>
      <c r="AK407" s="184"/>
      <c r="AL407" s="184"/>
      <c r="AM407" s="184"/>
      <c r="AN407" s="184"/>
      <c r="AO407" s="184"/>
      <c r="AP407" s="184"/>
      <c r="AQ407" s="184"/>
      <c r="AR407" s="184"/>
      <c r="AS407" s="184"/>
      <c r="AT407" s="184"/>
      <c r="AU407" s="184"/>
      <c r="AV407" s="184"/>
      <c r="AW407" s="184"/>
    </row>
    <row r="408" spans="1:49" ht="9" customHeight="1">
      <c r="A408" s="213"/>
      <c r="B408" s="176"/>
      <c r="C408" s="176"/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213"/>
      <c r="O408" s="213"/>
      <c r="P408" s="164"/>
      <c r="Q408" s="164"/>
      <c r="R408" s="222"/>
      <c r="S408" s="222"/>
      <c r="T408" s="222"/>
      <c r="U408" s="222"/>
      <c r="V408" s="222"/>
      <c r="W408" s="222"/>
      <c r="X408" s="222"/>
      <c r="Y408" s="222"/>
      <c r="Z408" s="222"/>
      <c r="AA408" s="222"/>
      <c r="AB408" s="222"/>
      <c r="AC408" s="222"/>
      <c r="AD408" s="222"/>
      <c r="AE408" s="222"/>
      <c r="AF408" s="222"/>
      <c r="AG408" s="222"/>
      <c r="AI408" s="155"/>
      <c r="AJ408" s="165"/>
      <c r="AK408" s="165"/>
      <c r="AL408" s="165"/>
      <c r="AM408" s="165"/>
      <c r="AN408" s="165"/>
      <c r="AO408" s="165"/>
      <c r="AP408" s="165"/>
      <c r="AQ408" s="165"/>
      <c r="AR408" s="165"/>
      <c r="AS408" s="165"/>
      <c r="AT408" s="165"/>
      <c r="AU408" s="165"/>
      <c r="AV408" s="165"/>
      <c r="AW408" s="165"/>
    </row>
    <row r="409" spans="1:49" ht="9" customHeight="1">
      <c r="A409" s="211">
        <v>2006</v>
      </c>
      <c r="B409" s="176"/>
      <c r="C409" s="176"/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213"/>
      <c r="O409" s="213"/>
      <c r="P409" s="164"/>
      <c r="Q409" s="164"/>
      <c r="R409" s="222"/>
      <c r="S409" s="222"/>
      <c r="T409" s="222"/>
      <c r="U409" s="222"/>
      <c r="V409" s="222"/>
      <c r="W409" s="222"/>
      <c r="X409" s="222"/>
      <c r="Y409" s="222"/>
      <c r="Z409" s="222"/>
      <c r="AA409" s="222"/>
      <c r="AB409" s="222"/>
      <c r="AC409" s="222"/>
      <c r="AD409" s="222"/>
      <c r="AE409" s="222"/>
      <c r="AF409" s="222"/>
      <c r="AG409" s="222"/>
      <c r="AI409" s="155"/>
      <c r="AJ409" s="165"/>
      <c r="AK409" s="165"/>
      <c r="AL409" s="165"/>
      <c r="AM409" s="165"/>
      <c r="AN409" s="165"/>
      <c r="AO409" s="165"/>
      <c r="AP409" s="165"/>
      <c r="AQ409" s="165"/>
      <c r="AR409" s="165"/>
      <c r="AS409" s="165"/>
      <c r="AT409" s="165"/>
      <c r="AU409" s="165"/>
      <c r="AV409" s="165"/>
      <c r="AW409" s="165"/>
    </row>
    <row r="410" spans="1:49" s="310" customFormat="1" ht="9" customHeight="1">
      <c r="A410" s="214" t="s">
        <v>7</v>
      </c>
      <c r="B410" s="188">
        <f>SUM(B412:B443)+1</f>
        <v>707446.94489517948</v>
      </c>
      <c r="C410" s="188">
        <f>SUM(C412:C443)</f>
        <v>531878.15542908676</v>
      </c>
      <c r="D410" s="188">
        <f>SUM(D412:D443)+2</f>
        <v>39735.181985860152</v>
      </c>
      <c r="E410" s="188">
        <f>SUM(E412:E443)</f>
        <v>97190.284027157657</v>
      </c>
      <c r="F410" s="188">
        <f>SUM(F412:F443)</f>
        <v>2985.6494530748419</v>
      </c>
      <c r="G410" s="188">
        <f>SUM(G412:G443)+1</f>
        <v>35657.674000000006</v>
      </c>
      <c r="H410" s="188"/>
      <c r="I410" s="188">
        <f>SUM(I412:I443)</f>
        <v>21113.165038743831</v>
      </c>
      <c r="J410" s="188">
        <f>SUM(J412:J443)</f>
        <v>14770.750208807338</v>
      </c>
      <c r="K410" s="188">
        <f>SUM(K412:K443)+4</f>
        <v>386.43044500918489</v>
      </c>
      <c r="L410" s="188">
        <f>SUM(L412:L443)+1</f>
        <v>328.82008674451293</v>
      </c>
      <c r="M410" s="188">
        <f>SUM(M412:M443)</f>
        <v>3528.0359999999996</v>
      </c>
      <c r="N410" s="188">
        <f>SUM(N412:N443)</f>
        <v>2100.1282981827876</v>
      </c>
      <c r="O410" s="188" t="s">
        <v>62</v>
      </c>
      <c r="P410" s="161"/>
      <c r="Q410" s="161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  <c r="AB410" s="162"/>
      <c r="AC410" s="162"/>
      <c r="AD410" s="162"/>
      <c r="AE410" s="162"/>
      <c r="AF410" s="162"/>
      <c r="AG410" s="162"/>
      <c r="AH410" s="162"/>
      <c r="AJ410" s="206"/>
      <c r="AK410" s="206"/>
      <c r="AL410" s="206"/>
      <c r="AM410" s="206"/>
      <c r="AN410" s="206"/>
      <c r="AO410" s="206"/>
      <c r="AP410" s="206"/>
      <c r="AQ410" s="206"/>
      <c r="AR410" s="206"/>
      <c r="AS410" s="206"/>
      <c r="AT410" s="206"/>
      <c r="AU410" s="206"/>
      <c r="AV410" s="206"/>
      <c r="AW410" s="206"/>
    </row>
    <row r="411" spans="1:49" s="310" customFormat="1" ht="3.95" customHeight="1">
      <c r="A411" s="214"/>
      <c r="B411" s="188"/>
      <c r="C411" s="188"/>
      <c r="D411" s="188"/>
      <c r="E411" s="188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61"/>
      <c r="Q411" s="161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  <c r="AB411" s="162"/>
      <c r="AC411" s="162"/>
      <c r="AD411" s="162"/>
      <c r="AE411" s="162"/>
      <c r="AF411" s="162"/>
      <c r="AG411" s="162"/>
      <c r="AH411" s="162"/>
      <c r="AJ411" s="206"/>
      <c r="AK411" s="206"/>
      <c r="AL411" s="206"/>
      <c r="AM411" s="206"/>
      <c r="AN411" s="206"/>
      <c r="AO411" s="206"/>
      <c r="AP411" s="206"/>
      <c r="AQ411" s="206"/>
      <c r="AR411" s="206"/>
      <c r="AS411" s="206"/>
      <c r="AT411" s="206"/>
      <c r="AU411" s="206"/>
      <c r="AV411" s="206"/>
      <c r="AW411" s="206"/>
    </row>
    <row r="412" spans="1:49" ht="9" customHeight="1">
      <c r="A412" s="176" t="s">
        <v>8</v>
      </c>
      <c r="B412" s="189">
        <f>SUM(C412:G412)</f>
        <v>380.90873390953374</v>
      </c>
      <c r="C412" s="189">
        <v>274.74273390953374</v>
      </c>
      <c r="D412" s="189">
        <v>7.5149999999999997</v>
      </c>
      <c r="E412" s="189">
        <v>96.676000000000002</v>
      </c>
      <c r="F412" s="189">
        <v>1.9750000000000001</v>
      </c>
      <c r="G412" s="189">
        <v>0</v>
      </c>
      <c r="H412" s="189"/>
      <c r="I412" s="189">
        <f>SUM(J412:O412)</f>
        <v>126.81772531598183</v>
      </c>
      <c r="J412" s="189">
        <v>68.616725315981824</v>
      </c>
      <c r="K412" s="189" t="s">
        <v>63</v>
      </c>
      <c r="L412" s="189" t="s">
        <v>63</v>
      </c>
      <c r="M412" s="189">
        <v>23.311</v>
      </c>
      <c r="N412" s="189">
        <v>34.89</v>
      </c>
      <c r="O412" s="191" t="s">
        <v>62</v>
      </c>
      <c r="P412" s="164"/>
      <c r="Q412" s="164"/>
      <c r="R412" s="222"/>
      <c r="S412" s="222"/>
      <c r="T412" s="222"/>
      <c r="U412" s="222"/>
      <c r="V412" s="222"/>
      <c r="W412" s="222"/>
      <c r="X412" s="222"/>
      <c r="Y412" s="222"/>
      <c r="Z412" s="222"/>
      <c r="AA412" s="222"/>
      <c r="AB412" s="222"/>
      <c r="AC412" s="222"/>
      <c r="AD412" s="222"/>
      <c r="AE412" s="222"/>
      <c r="AF412" s="222"/>
      <c r="AG412" s="222"/>
      <c r="AI412" s="155"/>
      <c r="AJ412" s="165"/>
      <c r="AK412" s="165"/>
      <c r="AL412" s="165"/>
      <c r="AM412" s="165"/>
      <c r="AN412" s="165"/>
      <c r="AO412" s="165"/>
      <c r="AP412" s="165"/>
      <c r="AQ412" s="165"/>
      <c r="AR412" s="165"/>
      <c r="AS412" s="165"/>
      <c r="AT412" s="165"/>
      <c r="AU412" s="165"/>
      <c r="AV412" s="165"/>
      <c r="AW412" s="165"/>
    </row>
    <row r="413" spans="1:49" ht="9" customHeight="1">
      <c r="A413" s="176" t="s">
        <v>9</v>
      </c>
      <c r="B413" s="189">
        <f>SUM(C413:G413)</f>
        <v>8528.4498709316122</v>
      </c>
      <c r="C413" s="189">
        <v>7471.4213438912457</v>
      </c>
      <c r="D413" s="189">
        <v>4.0090000000000003</v>
      </c>
      <c r="E413" s="189">
        <v>1047.117</v>
      </c>
      <c r="F413" s="189">
        <v>1.4085270403672696</v>
      </c>
      <c r="G413" s="189">
        <v>4.4939999999999998</v>
      </c>
      <c r="H413" s="191"/>
      <c r="I413" s="189">
        <f>SUM(J413:O413)</f>
        <v>809.7833037880215</v>
      </c>
      <c r="J413" s="189">
        <v>579.69383220896702</v>
      </c>
      <c r="K413" s="189" t="s">
        <v>63</v>
      </c>
      <c r="L413" s="189">
        <v>1.8684715790544999</v>
      </c>
      <c r="M413" s="189">
        <v>164.97900000000001</v>
      </c>
      <c r="N413" s="189">
        <v>63.241999999999997</v>
      </c>
      <c r="O413" s="191" t="s">
        <v>62</v>
      </c>
      <c r="P413" s="164"/>
      <c r="Q413" s="164"/>
      <c r="R413" s="222"/>
      <c r="S413" s="222"/>
      <c r="T413" s="222"/>
      <c r="U413" s="222"/>
      <c r="V413" s="222"/>
      <c r="W413" s="222"/>
      <c r="X413" s="222"/>
      <c r="Y413" s="222"/>
      <c r="Z413" s="222"/>
      <c r="AA413" s="222"/>
      <c r="AB413" s="222"/>
      <c r="AC413" s="222"/>
      <c r="AD413" s="222"/>
      <c r="AE413" s="222"/>
      <c r="AF413" s="222"/>
      <c r="AG413" s="222"/>
      <c r="AI413" s="155"/>
      <c r="AJ413" s="165"/>
      <c r="AK413" s="165"/>
      <c r="AL413" s="165"/>
      <c r="AM413" s="165"/>
      <c r="AN413" s="165"/>
      <c r="AO413" s="165"/>
      <c r="AP413" s="165"/>
      <c r="AQ413" s="165"/>
      <c r="AR413" s="165"/>
      <c r="AS413" s="165"/>
      <c r="AT413" s="165"/>
      <c r="AU413" s="165"/>
      <c r="AV413" s="165"/>
      <c r="AW413" s="165"/>
    </row>
    <row r="414" spans="1:49" ht="9" customHeight="1">
      <c r="A414" s="176" t="s">
        <v>10</v>
      </c>
      <c r="B414" s="189">
        <f>SUM(C414:G414)</f>
        <v>387.12789233936053</v>
      </c>
      <c r="C414" s="189">
        <v>259.49589233936052</v>
      </c>
      <c r="D414" s="189" t="s">
        <v>63</v>
      </c>
      <c r="E414" s="189">
        <v>120.627</v>
      </c>
      <c r="F414" s="189">
        <v>7.0049999999999999</v>
      </c>
      <c r="G414" s="189">
        <v>0</v>
      </c>
      <c r="H414" s="191"/>
      <c r="I414" s="189">
        <f>SUM(J414:O414)</f>
        <v>138.68274674595381</v>
      </c>
      <c r="J414" s="189">
        <v>77.072394702800779</v>
      </c>
      <c r="K414" s="189">
        <v>0.50700000000000001</v>
      </c>
      <c r="L414" s="189">
        <v>2.7703520431530202</v>
      </c>
      <c r="M414" s="189">
        <v>32.728000000000002</v>
      </c>
      <c r="N414" s="189">
        <v>25.605</v>
      </c>
      <c r="O414" s="191" t="s">
        <v>62</v>
      </c>
      <c r="P414" s="164"/>
      <c r="Q414" s="164"/>
      <c r="R414" s="222"/>
      <c r="S414" s="222"/>
      <c r="T414" s="222"/>
      <c r="U414" s="222"/>
      <c r="V414" s="222"/>
      <c r="W414" s="222"/>
      <c r="X414" s="222"/>
      <c r="Y414" s="222"/>
      <c r="Z414" s="222"/>
      <c r="AA414" s="222"/>
      <c r="AB414" s="222"/>
      <c r="AC414" s="222"/>
      <c r="AD414" s="222"/>
      <c r="AE414" s="222"/>
      <c r="AF414" s="222"/>
      <c r="AG414" s="222"/>
      <c r="AI414" s="155"/>
      <c r="AJ414" s="165"/>
      <c r="AK414" s="165"/>
      <c r="AL414" s="165"/>
      <c r="AM414" s="165"/>
      <c r="AN414" s="165"/>
      <c r="AO414" s="165"/>
      <c r="AP414" s="165"/>
      <c r="AQ414" s="165"/>
      <c r="AR414" s="165"/>
      <c r="AS414" s="165"/>
      <c r="AT414" s="165"/>
      <c r="AU414" s="165"/>
      <c r="AV414" s="165"/>
      <c r="AW414" s="165"/>
    </row>
    <row r="415" spans="1:49" ht="9" customHeight="1">
      <c r="A415" s="173" t="s">
        <v>11</v>
      </c>
      <c r="B415" s="174">
        <f>SUM(C415:G415)+1</f>
        <v>179.26278176768619</v>
      </c>
      <c r="C415" s="174">
        <v>136.76078176768621</v>
      </c>
      <c r="D415" s="174" t="s">
        <v>63</v>
      </c>
      <c r="E415" s="174">
        <v>35.299999999999997</v>
      </c>
      <c r="F415" s="174">
        <v>6.202</v>
      </c>
      <c r="G415" s="174" t="s">
        <v>63</v>
      </c>
      <c r="H415" s="175"/>
      <c r="I415" s="174">
        <f>SUM(J415:O415)</f>
        <v>140.61099253919906</v>
      </c>
      <c r="J415" s="174">
        <v>91.526640241606074</v>
      </c>
      <c r="K415" s="174">
        <v>0.57799999999999996</v>
      </c>
      <c r="L415" s="174">
        <v>1.0753522975929979</v>
      </c>
      <c r="M415" s="174">
        <v>31.332000000000001</v>
      </c>
      <c r="N415" s="174">
        <v>16.099</v>
      </c>
      <c r="O415" s="174" t="s">
        <v>62</v>
      </c>
    </row>
    <row r="416" spans="1:49" ht="9" customHeight="1">
      <c r="A416" s="176" t="s">
        <v>12</v>
      </c>
      <c r="B416" s="189">
        <f t="shared" ref="B416:B428" si="44">SUM(C416:G416)</f>
        <v>1230.0100775329754</v>
      </c>
      <c r="C416" s="189">
        <v>1130.8821500178508</v>
      </c>
      <c r="D416" s="189">
        <v>11.759</v>
      </c>
      <c r="E416" s="189">
        <v>80.180999999999997</v>
      </c>
      <c r="F416" s="189">
        <v>4.3459275151243553</v>
      </c>
      <c r="G416" s="189">
        <v>2.8420000000000001</v>
      </c>
      <c r="H416" s="191"/>
      <c r="I416" s="189">
        <f>SUM(J416:O416)</f>
        <v>299.08361110506308</v>
      </c>
      <c r="J416" s="189">
        <v>185.63515438530331</v>
      </c>
      <c r="K416" s="189" t="s">
        <v>63</v>
      </c>
      <c r="L416" s="189">
        <v>1.6484567197598088</v>
      </c>
      <c r="M416" s="189">
        <v>95.215000000000003</v>
      </c>
      <c r="N416" s="189">
        <v>16.585000000000001</v>
      </c>
      <c r="O416" s="191" t="s">
        <v>62</v>
      </c>
    </row>
    <row r="417" spans="1:15" s="154" customFormat="1" ht="9" customHeight="1">
      <c r="A417" s="176" t="s">
        <v>13</v>
      </c>
      <c r="B417" s="189">
        <f t="shared" si="44"/>
        <v>258.8325830301913</v>
      </c>
      <c r="C417" s="189">
        <v>229.16260849921969</v>
      </c>
      <c r="D417" s="189">
        <v>6.0190000000000001</v>
      </c>
      <c r="E417" s="189">
        <v>17.954000000000001</v>
      </c>
      <c r="F417" s="189">
        <v>5.6969745309715965</v>
      </c>
      <c r="G417" s="189">
        <v>0</v>
      </c>
      <c r="H417" s="191"/>
      <c r="I417" s="189">
        <f>SUM(J417:O417)+1</f>
        <v>105.12198036618739</v>
      </c>
      <c r="J417" s="189">
        <v>38.110121936590922</v>
      </c>
      <c r="K417" s="189" t="s">
        <v>63</v>
      </c>
      <c r="L417" s="189">
        <v>1.1788584295964581</v>
      </c>
      <c r="M417" s="189">
        <v>41.491999999999997</v>
      </c>
      <c r="N417" s="189">
        <v>23.341000000000001</v>
      </c>
      <c r="O417" s="191" t="s">
        <v>62</v>
      </c>
    </row>
    <row r="418" spans="1:15" s="154" customFormat="1" ht="9" customHeight="1">
      <c r="A418" s="176" t="s">
        <v>14</v>
      </c>
      <c r="B418" s="189">
        <f t="shared" si="44"/>
        <v>615.65793465008369</v>
      </c>
      <c r="C418" s="189">
        <v>343.18593465008377</v>
      </c>
      <c r="D418" s="189">
        <v>5.056</v>
      </c>
      <c r="E418" s="189">
        <v>245.15899999999999</v>
      </c>
      <c r="F418" s="189">
        <v>22.257000000000001</v>
      </c>
      <c r="G418" s="189" t="s">
        <v>63</v>
      </c>
      <c r="H418" s="191"/>
      <c r="I418" s="189">
        <f>SUM(J418:O418)</f>
        <v>440.68259561475315</v>
      </c>
      <c r="J418" s="189">
        <v>271.80521079973113</v>
      </c>
      <c r="K418" s="189">
        <v>12.815</v>
      </c>
      <c r="L418" s="189">
        <v>22.870384815022099</v>
      </c>
      <c r="M418" s="189">
        <v>100.895</v>
      </c>
      <c r="N418" s="189">
        <v>32.296999999999997</v>
      </c>
      <c r="O418" s="191" t="s">
        <v>62</v>
      </c>
    </row>
    <row r="419" spans="1:15" s="154" customFormat="1" ht="9" customHeight="1">
      <c r="A419" s="173" t="s">
        <v>15</v>
      </c>
      <c r="B419" s="174">
        <f t="shared" si="44"/>
        <v>1862.2653577362464</v>
      </c>
      <c r="C419" s="174">
        <v>1509.4197971599529</v>
      </c>
      <c r="D419" s="174">
        <v>98.200999999999993</v>
      </c>
      <c r="E419" s="174">
        <v>253.37200000000001</v>
      </c>
      <c r="F419" s="174">
        <v>1.2725605762933858</v>
      </c>
      <c r="G419" s="174">
        <v>0</v>
      </c>
      <c r="H419" s="175"/>
      <c r="I419" s="174">
        <f>SUM(J419:O419)</f>
        <v>252.26715536535306</v>
      </c>
      <c r="J419" s="174">
        <v>97.199184422398517</v>
      </c>
      <c r="K419" s="174" t="s">
        <v>63</v>
      </c>
      <c r="L419" s="174">
        <v>2.454970942954557</v>
      </c>
      <c r="M419" s="174">
        <v>117.238</v>
      </c>
      <c r="N419" s="174">
        <v>35.375</v>
      </c>
      <c r="O419" s="174" t="s">
        <v>62</v>
      </c>
    </row>
    <row r="420" spans="1:15" s="154" customFormat="1" ht="9" customHeight="1">
      <c r="A420" s="176" t="s">
        <v>16</v>
      </c>
      <c r="B420" s="189">
        <f t="shared" si="44"/>
        <v>641842.32888335071</v>
      </c>
      <c r="C420" s="189">
        <v>483820.90611686645</v>
      </c>
      <c r="D420" s="189">
        <v>38651.931985860145</v>
      </c>
      <c r="E420" s="189">
        <v>81959.871679331569</v>
      </c>
      <c r="F420" s="189">
        <v>1806.3231012925444</v>
      </c>
      <c r="G420" s="189">
        <v>35603.296000000002</v>
      </c>
      <c r="H420" s="191"/>
      <c r="I420" s="189">
        <f>SUM(J420:O420)</f>
        <v>9575.911868029485</v>
      </c>
      <c r="J420" s="189">
        <v>7912.9276092761302</v>
      </c>
      <c r="K420" s="189">
        <v>166.30083566179923</v>
      </c>
      <c r="L420" s="189">
        <v>167.67480490876943</v>
      </c>
      <c r="M420" s="189">
        <v>229.55199999999999</v>
      </c>
      <c r="N420" s="189">
        <v>1099.4566181827875</v>
      </c>
      <c r="O420" s="191" t="s">
        <v>62</v>
      </c>
    </row>
    <row r="421" spans="1:15" s="154" customFormat="1" ht="9" customHeight="1">
      <c r="A421" s="176" t="s">
        <v>17</v>
      </c>
      <c r="B421" s="189">
        <f t="shared" si="44"/>
        <v>629.03277987764773</v>
      </c>
      <c r="C421" s="189">
        <v>448.08777987764779</v>
      </c>
      <c r="D421" s="189">
        <v>0.52700000000000002</v>
      </c>
      <c r="E421" s="189">
        <v>158.274</v>
      </c>
      <c r="F421" s="189">
        <v>19.451000000000001</v>
      </c>
      <c r="G421" s="189">
        <v>2.6930000000000001</v>
      </c>
      <c r="H421" s="191"/>
      <c r="I421" s="189">
        <f>SUM(J421:O421)+1</f>
        <v>167.18281168025692</v>
      </c>
      <c r="J421" s="189">
        <v>116.46867474066097</v>
      </c>
      <c r="K421" s="189" t="s">
        <v>63</v>
      </c>
      <c r="L421" s="189">
        <v>2.3681369395959493</v>
      </c>
      <c r="M421" s="189">
        <v>35.344999999999999</v>
      </c>
      <c r="N421" s="189">
        <v>12.000999999999999</v>
      </c>
      <c r="O421" s="191" t="s">
        <v>62</v>
      </c>
    </row>
    <row r="422" spans="1:15" s="154" customFormat="1" ht="9" customHeight="1">
      <c r="A422" s="176" t="s">
        <v>18</v>
      </c>
      <c r="B422" s="189">
        <f t="shared" si="44"/>
        <v>11312.671420398294</v>
      </c>
      <c r="C422" s="189">
        <v>10515.016420398293</v>
      </c>
      <c r="D422" s="189">
        <v>6.0010000000000003</v>
      </c>
      <c r="E422" s="189">
        <v>607.55700000000002</v>
      </c>
      <c r="F422" s="189">
        <v>159.34399999999999</v>
      </c>
      <c r="G422" s="189">
        <v>24.753</v>
      </c>
      <c r="H422" s="191"/>
      <c r="I422" s="189">
        <f>SUM(J422:O422)</f>
        <v>624.23690898506709</v>
      </c>
      <c r="J422" s="189">
        <v>364.75033573179752</v>
      </c>
      <c r="K422" s="189">
        <v>8.2690000000000001</v>
      </c>
      <c r="L422" s="189">
        <v>3.4455732532695533</v>
      </c>
      <c r="M422" s="189">
        <v>212.15299999999999</v>
      </c>
      <c r="N422" s="189">
        <v>35.619</v>
      </c>
      <c r="O422" s="191" t="s">
        <v>62</v>
      </c>
    </row>
    <row r="423" spans="1:15" s="154" customFormat="1" ht="9" customHeight="1">
      <c r="A423" s="173" t="s">
        <v>19</v>
      </c>
      <c r="B423" s="174">
        <f t="shared" si="44"/>
        <v>851.41178973384308</v>
      </c>
      <c r="C423" s="174">
        <v>732.34978973384307</v>
      </c>
      <c r="D423" s="174">
        <v>32.521999999999998</v>
      </c>
      <c r="E423" s="174">
        <v>80.366</v>
      </c>
      <c r="F423" s="174">
        <v>3.4940000000000002</v>
      </c>
      <c r="G423" s="174">
        <v>2.68</v>
      </c>
      <c r="H423" s="175"/>
      <c r="I423" s="174">
        <f>SUM(J423:O423)</f>
        <v>430.86571290858171</v>
      </c>
      <c r="J423" s="174">
        <v>277.42327618780411</v>
      </c>
      <c r="K423" s="174" t="s">
        <v>63</v>
      </c>
      <c r="L423" s="174">
        <v>6.0164367207775999</v>
      </c>
      <c r="M423" s="174">
        <v>126.63</v>
      </c>
      <c r="N423" s="174">
        <v>20.795999999999999</v>
      </c>
      <c r="O423" s="174" t="s">
        <v>62</v>
      </c>
    </row>
    <row r="424" spans="1:15" s="154" customFormat="1" ht="9" customHeight="1">
      <c r="A424" s="176" t="s">
        <v>20</v>
      </c>
      <c r="B424" s="189">
        <f t="shared" si="44"/>
        <v>971.76658882987033</v>
      </c>
      <c r="C424" s="189">
        <v>800.54958882987034</v>
      </c>
      <c r="D424" s="189">
        <v>1.351</v>
      </c>
      <c r="E424" s="189">
        <v>148.30600000000001</v>
      </c>
      <c r="F424" s="189">
        <v>18.486000000000001</v>
      </c>
      <c r="G424" s="189">
        <v>3.0739999999999998</v>
      </c>
      <c r="H424" s="191"/>
      <c r="I424" s="189">
        <f>SUM(J424:O424)+1</f>
        <v>156.16880631696984</v>
      </c>
      <c r="J424" s="189">
        <v>85.984806316969852</v>
      </c>
      <c r="K424" s="189">
        <v>0.56899999999999995</v>
      </c>
      <c r="L424" s="189" t="s">
        <v>63</v>
      </c>
      <c r="M424" s="189">
        <v>61.112000000000002</v>
      </c>
      <c r="N424" s="189">
        <v>7.5030000000000001</v>
      </c>
      <c r="O424" s="191" t="s">
        <v>62</v>
      </c>
    </row>
    <row r="425" spans="1:15" s="154" customFormat="1" ht="9" customHeight="1">
      <c r="A425" s="176" t="s">
        <v>21</v>
      </c>
      <c r="B425" s="189">
        <f t="shared" si="44"/>
        <v>6176.1144373160123</v>
      </c>
      <c r="C425" s="189">
        <v>3952.5493101141346</v>
      </c>
      <c r="D425" s="189">
        <v>205.81700000000001</v>
      </c>
      <c r="E425" s="189">
        <v>1946.9823478260869</v>
      </c>
      <c r="F425" s="189">
        <v>70.765779375790927</v>
      </c>
      <c r="G425" s="189" t="s">
        <v>63</v>
      </c>
      <c r="H425" s="191"/>
      <c r="I425" s="189">
        <f t="shared" ref="I425:I437" si="45">SUM(J425:O425)</f>
        <v>1305.0390389944521</v>
      </c>
      <c r="J425" s="189">
        <v>916.08259134618629</v>
      </c>
      <c r="K425" s="189">
        <v>2.491568450296032</v>
      </c>
      <c r="L425" s="189">
        <v>5.6221991979696515</v>
      </c>
      <c r="M425" s="189">
        <v>261.19400000000002</v>
      </c>
      <c r="N425" s="189">
        <v>119.64868</v>
      </c>
      <c r="O425" s="191" t="s">
        <v>62</v>
      </c>
    </row>
    <row r="426" spans="1:15" s="154" customFormat="1" ht="9" customHeight="1">
      <c r="A426" s="176" t="s">
        <v>22</v>
      </c>
      <c r="B426" s="189">
        <f t="shared" si="44"/>
        <v>2003.5921671914218</v>
      </c>
      <c r="C426" s="189">
        <v>1895.9052751767063</v>
      </c>
      <c r="D426" s="189">
        <v>3.8319999999999999</v>
      </c>
      <c r="E426" s="189">
        <v>101.277</v>
      </c>
      <c r="F426" s="189">
        <v>2.5778920147154296</v>
      </c>
      <c r="G426" s="189">
        <v>0</v>
      </c>
      <c r="H426" s="191"/>
      <c r="I426" s="189">
        <f t="shared" si="45"/>
        <v>220.02681274617433</v>
      </c>
      <c r="J426" s="189">
        <v>34.924721948228573</v>
      </c>
      <c r="K426" s="189" t="s">
        <v>63</v>
      </c>
      <c r="L426" s="189">
        <v>23.027090797945764</v>
      </c>
      <c r="M426" s="189">
        <v>145.91399999999999</v>
      </c>
      <c r="N426" s="189">
        <v>16.161000000000001</v>
      </c>
      <c r="O426" s="191" t="s">
        <v>62</v>
      </c>
    </row>
    <row r="427" spans="1:15" s="154" customFormat="1" ht="9" customHeight="1">
      <c r="A427" s="173" t="s">
        <v>23</v>
      </c>
      <c r="B427" s="174">
        <f t="shared" si="44"/>
        <v>993.97655132176851</v>
      </c>
      <c r="C427" s="174">
        <v>894.72360336696272</v>
      </c>
      <c r="D427" s="174">
        <v>6</v>
      </c>
      <c r="E427" s="174">
        <v>74.948999999999998</v>
      </c>
      <c r="F427" s="174">
        <v>18.303947954805871</v>
      </c>
      <c r="G427" s="174">
        <v>0</v>
      </c>
      <c r="H427" s="175"/>
      <c r="I427" s="174">
        <f t="shared" si="45"/>
        <v>381.457636280749</v>
      </c>
      <c r="J427" s="174">
        <v>200.04704157745505</v>
      </c>
      <c r="K427" s="174">
        <v>1.7284416322034635</v>
      </c>
      <c r="L427" s="174">
        <v>4.1131530710905295</v>
      </c>
      <c r="M427" s="174">
        <v>154.68199999999999</v>
      </c>
      <c r="N427" s="174">
        <v>20.887</v>
      </c>
      <c r="O427" s="174" t="s">
        <v>62</v>
      </c>
    </row>
    <row r="428" spans="1:15" s="154" customFormat="1" ht="9" customHeight="1">
      <c r="A428" s="176" t="s">
        <v>24</v>
      </c>
      <c r="B428" s="189">
        <f t="shared" si="44"/>
        <v>1062.0214072778829</v>
      </c>
      <c r="C428" s="189">
        <v>837.18319463420471</v>
      </c>
      <c r="D428" s="189">
        <v>36.331000000000003</v>
      </c>
      <c r="E428" s="189">
        <v>181.34800000000001</v>
      </c>
      <c r="F428" s="189">
        <v>7.1592126436781607</v>
      </c>
      <c r="G428" s="189">
        <v>0</v>
      </c>
      <c r="H428" s="191"/>
      <c r="I428" s="189">
        <f t="shared" si="45"/>
        <v>211.03701156680128</v>
      </c>
      <c r="J428" s="189">
        <v>110.30955467712236</v>
      </c>
      <c r="K428" s="189">
        <v>3.4087873563218385</v>
      </c>
      <c r="L428" s="189">
        <v>5.6546695333570796</v>
      </c>
      <c r="M428" s="189">
        <v>49.96</v>
      </c>
      <c r="N428" s="189">
        <v>41.704000000000001</v>
      </c>
      <c r="O428" s="191" t="s">
        <v>62</v>
      </c>
    </row>
    <row r="429" spans="1:15" s="154" customFormat="1" ht="9" customHeight="1">
      <c r="A429" s="176" t="s">
        <v>25</v>
      </c>
      <c r="B429" s="189">
        <f>SUM(C429:G429)+1</f>
        <v>315.48547218963313</v>
      </c>
      <c r="C429" s="189">
        <v>273.93187252761629</v>
      </c>
      <c r="D429" s="189" t="s">
        <v>63</v>
      </c>
      <c r="E429" s="189">
        <v>30.151</v>
      </c>
      <c r="F429" s="189">
        <v>10.402599662016854</v>
      </c>
      <c r="G429" s="189">
        <v>0</v>
      </c>
      <c r="H429" s="191"/>
      <c r="I429" s="189">
        <f t="shared" si="45"/>
        <v>140.10930032595027</v>
      </c>
      <c r="J429" s="189">
        <v>68.329785949743425</v>
      </c>
      <c r="K429" s="189">
        <v>3.4850814657161724</v>
      </c>
      <c r="L429" s="189">
        <v>4.610432910490653</v>
      </c>
      <c r="M429" s="189">
        <v>49.993000000000002</v>
      </c>
      <c r="N429" s="189">
        <v>13.691000000000001</v>
      </c>
      <c r="O429" s="191" t="s">
        <v>62</v>
      </c>
    </row>
    <row r="430" spans="1:15" s="154" customFormat="1" ht="9" customHeight="1">
      <c r="A430" s="176" t="s">
        <v>26</v>
      </c>
      <c r="B430" s="189">
        <f t="shared" ref="B430:B443" si="46">SUM(C430:G430)</f>
        <v>14774.079728142546</v>
      </c>
      <c r="C430" s="189">
        <v>6424.3242336211497</v>
      </c>
      <c r="D430" s="189">
        <v>462.45699999999999</v>
      </c>
      <c r="E430" s="189">
        <v>7818.9044999999996</v>
      </c>
      <c r="F430" s="189">
        <v>68.393994521395271</v>
      </c>
      <c r="G430" s="189">
        <v>0</v>
      </c>
      <c r="H430" s="191"/>
      <c r="I430" s="189">
        <f t="shared" si="45"/>
        <v>356.02065529079357</v>
      </c>
      <c r="J430" s="189">
        <v>174.87732944554261</v>
      </c>
      <c r="K430" s="189">
        <v>0.53600547860472303</v>
      </c>
      <c r="L430" s="189">
        <v>0.81832036664625407</v>
      </c>
      <c r="M430" s="189">
        <v>120.331</v>
      </c>
      <c r="N430" s="189">
        <v>59.457999999999998</v>
      </c>
      <c r="O430" s="191" t="s">
        <v>62</v>
      </c>
    </row>
    <row r="431" spans="1:15" s="154" customFormat="1" ht="9" customHeight="1">
      <c r="A431" s="173" t="s">
        <v>27</v>
      </c>
      <c r="B431" s="174">
        <f t="shared" si="46"/>
        <v>649.1633581608553</v>
      </c>
      <c r="C431" s="174">
        <v>590.17635816085533</v>
      </c>
      <c r="D431" s="174">
        <v>5.8719999999999999</v>
      </c>
      <c r="E431" s="174">
        <v>29.247</v>
      </c>
      <c r="F431" s="174">
        <v>23.867999999999999</v>
      </c>
      <c r="G431" s="174" t="s">
        <v>63</v>
      </c>
      <c r="H431" s="175"/>
      <c r="I431" s="174">
        <f t="shared" si="45"/>
        <v>315.5656537207937</v>
      </c>
      <c r="J431" s="174">
        <v>152.48034644862136</v>
      </c>
      <c r="K431" s="174">
        <v>0.58399999999999996</v>
      </c>
      <c r="L431" s="174">
        <v>8.0733072721723556</v>
      </c>
      <c r="M431" s="174">
        <v>121.129</v>
      </c>
      <c r="N431" s="174">
        <v>33.298999999999999</v>
      </c>
      <c r="O431" s="174" t="s">
        <v>62</v>
      </c>
    </row>
    <row r="432" spans="1:15" s="154" customFormat="1" ht="9" customHeight="1">
      <c r="A432" s="176" t="s">
        <v>28</v>
      </c>
      <c r="B432" s="189">
        <f t="shared" si="46"/>
        <v>2622.7876609608511</v>
      </c>
      <c r="C432" s="189">
        <v>2376.1890821520324</v>
      </c>
      <c r="D432" s="189">
        <v>30.713999999999999</v>
      </c>
      <c r="E432" s="189">
        <v>191.60300000000001</v>
      </c>
      <c r="F432" s="189">
        <v>24.28157880881869</v>
      </c>
      <c r="G432" s="189" t="s">
        <v>63</v>
      </c>
      <c r="H432" s="191"/>
      <c r="I432" s="189">
        <f t="shared" si="45"/>
        <v>576.64300502809192</v>
      </c>
      <c r="J432" s="189">
        <v>380.7915838369106</v>
      </c>
      <c r="K432" s="189">
        <v>1.8764211911813096</v>
      </c>
      <c r="L432" s="189">
        <v>5.2130000000000001</v>
      </c>
      <c r="M432" s="189">
        <v>161.13900000000001</v>
      </c>
      <c r="N432" s="189">
        <v>27.623000000000001</v>
      </c>
      <c r="O432" s="191" t="s">
        <v>62</v>
      </c>
    </row>
    <row r="433" spans="1:49" ht="9" customHeight="1">
      <c r="A433" s="176" t="s">
        <v>29</v>
      </c>
      <c r="B433" s="189">
        <f t="shared" si="46"/>
        <v>1261.2710860153886</v>
      </c>
      <c r="C433" s="189">
        <v>555.4251032985062</v>
      </c>
      <c r="D433" s="189">
        <v>25.225999999999999</v>
      </c>
      <c r="E433" s="189">
        <v>659.87400000000002</v>
      </c>
      <c r="F433" s="189">
        <v>20.745982716882438</v>
      </c>
      <c r="G433" s="189">
        <v>0</v>
      </c>
      <c r="H433" s="191"/>
      <c r="I433" s="189">
        <f t="shared" si="45"/>
        <v>201.40039789716207</v>
      </c>
      <c r="J433" s="189">
        <v>64.144969031936739</v>
      </c>
      <c r="K433" s="189">
        <v>53.326017283117558</v>
      </c>
      <c r="L433" s="189">
        <v>2.0194115821077809</v>
      </c>
      <c r="M433" s="189">
        <v>65.344999999999999</v>
      </c>
      <c r="N433" s="189">
        <v>16.565000000000001</v>
      </c>
      <c r="O433" s="191" t="s">
        <v>62</v>
      </c>
    </row>
    <row r="434" spans="1:49" ht="9" customHeight="1">
      <c r="A434" s="176" t="s">
        <v>30</v>
      </c>
      <c r="B434" s="189">
        <f t="shared" si="46"/>
        <v>521.64533430651795</v>
      </c>
      <c r="C434" s="189">
        <v>470.57833430651795</v>
      </c>
      <c r="D434" s="189">
        <v>11.444000000000001</v>
      </c>
      <c r="E434" s="189">
        <v>6.6769999999999996</v>
      </c>
      <c r="F434" s="189">
        <v>32.945999999999998</v>
      </c>
      <c r="G434" s="189">
        <v>0</v>
      </c>
      <c r="H434" s="191"/>
      <c r="I434" s="189">
        <f t="shared" si="45"/>
        <v>513.70857884681482</v>
      </c>
      <c r="J434" s="189">
        <v>400.10476138205479</v>
      </c>
      <c r="K434" s="189">
        <v>5.96</v>
      </c>
      <c r="L434" s="189">
        <v>1.0538174647600631</v>
      </c>
      <c r="M434" s="189">
        <v>80.697000000000003</v>
      </c>
      <c r="N434" s="189">
        <v>25.893000000000001</v>
      </c>
      <c r="O434" s="191" t="s">
        <v>62</v>
      </c>
    </row>
    <row r="435" spans="1:49" ht="9" customHeight="1">
      <c r="A435" s="173" t="s">
        <v>31</v>
      </c>
      <c r="B435" s="174">
        <f t="shared" si="46"/>
        <v>528.74365482537166</v>
      </c>
      <c r="C435" s="174">
        <v>354.14527237918145</v>
      </c>
      <c r="D435" s="174">
        <v>20.837</v>
      </c>
      <c r="E435" s="174">
        <v>151.20750000000001</v>
      </c>
      <c r="F435" s="174">
        <v>2.553882446190157</v>
      </c>
      <c r="G435" s="174">
        <v>0</v>
      </c>
      <c r="H435" s="175"/>
      <c r="I435" s="174">
        <f t="shared" si="45"/>
        <v>290.56614743470288</v>
      </c>
      <c r="J435" s="174">
        <v>188.18261896286938</v>
      </c>
      <c r="K435" s="174" t="s">
        <v>63</v>
      </c>
      <c r="L435" s="174">
        <v>1.4435284718334946</v>
      </c>
      <c r="M435" s="174">
        <v>80.677000000000007</v>
      </c>
      <c r="N435" s="174">
        <v>20.263000000000002</v>
      </c>
      <c r="O435" s="174" t="s">
        <v>62</v>
      </c>
    </row>
    <row r="436" spans="1:49" ht="9" customHeight="1">
      <c r="A436" s="176" t="s">
        <v>32</v>
      </c>
      <c r="B436" s="189">
        <f t="shared" si="46"/>
        <v>1409.5799176466251</v>
      </c>
      <c r="C436" s="189">
        <v>1091.545917646625</v>
      </c>
      <c r="D436" s="189">
        <v>10.255000000000001</v>
      </c>
      <c r="E436" s="189">
        <v>293.88400000000001</v>
      </c>
      <c r="F436" s="189">
        <v>13.895</v>
      </c>
      <c r="G436" s="189">
        <v>0</v>
      </c>
      <c r="H436" s="191"/>
      <c r="I436" s="189">
        <f t="shared" si="45"/>
        <v>554.5128119631654</v>
      </c>
      <c r="J436" s="189">
        <v>280.29081196316537</v>
      </c>
      <c r="K436" s="189">
        <v>0.81799999999999995</v>
      </c>
      <c r="L436" s="189">
        <v>1.194</v>
      </c>
      <c r="M436" s="189">
        <v>207.363</v>
      </c>
      <c r="N436" s="189">
        <v>64.846999999999994</v>
      </c>
      <c r="O436" s="191" t="s">
        <v>62</v>
      </c>
    </row>
    <row r="437" spans="1:49" ht="9" customHeight="1">
      <c r="A437" s="176" t="s">
        <v>33</v>
      </c>
      <c r="B437" s="189">
        <f t="shared" si="46"/>
        <v>1363.7483457725577</v>
      </c>
      <c r="C437" s="189">
        <v>704.82337971785262</v>
      </c>
      <c r="D437" s="189">
        <v>42.356999999999999</v>
      </c>
      <c r="E437" s="189">
        <v>219.50700000000001</v>
      </c>
      <c r="F437" s="189">
        <v>397.06096605470515</v>
      </c>
      <c r="G437" s="189" t="s">
        <v>63</v>
      </c>
      <c r="H437" s="191"/>
      <c r="I437" s="189">
        <f t="shared" si="45"/>
        <v>734.72921141312906</v>
      </c>
      <c r="J437" s="189">
        <v>406.862760586219</v>
      </c>
      <c r="K437" s="189">
        <v>83.118673945294859</v>
      </c>
      <c r="L437" s="189">
        <v>32.957776881615274</v>
      </c>
      <c r="M437" s="189">
        <v>141.92099999999999</v>
      </c>
      <c r="N437" s="189">
        <v>69.869</v>
      </c>
      <c r="O437" s="191" t="s">
        <v>62</v>
      </c>
    </row>
    <row r="438" spans="1:49" ht="9" customHeight="1">
      <c r="A438" s="176" t="s">
        <v>34</v>
      </c>
      <c r="B438" s="189">
        <f t="shared" si="46"/>
        <v>333.03379733676536</v>
      </c>
      <c r="C438" s="189">
        <v>248.17972119096962</v>
      </c>
      <c r="D438" s="189">
        <v>1.212</v>
      </c>
      <c r="E438" s="189">
        <v>82.046999999999997</v>
      </c>
      <c r="F438" s="189">
        <v>1.5950761457957416</v>
      </c>
      <c r="G438" s="189">
        <v>0</v>
      </c>
      <c r="H438" s="191"/>
      <c r="I438" s="189">
        <f>SUM(J438:O438)+1</f>
        <v>208.32393133614016</v>
      </c>
      <c r="J438" s="189">
        <v>104.7305728810997</v>
      </c>
      <c r="K438" s="189" t="s">
        <v>63</v>
      </c>
      <c r="L438" s="189">
        <v>1.009358455040456</v>
      </c>
      <c r="M438" s="189">
        <v>66.037000000000006</v>
      </c>
      <c r="N438" s="189">
        <v>35.546999999999997</v>
      </c>
      <c r="O438" s="191" t="s">
        <v>62</v>
      </c>
    </row>
    <row r="439" spans="1:49" ht="9" customHeight="1">
      <c r="A439" s="173" t="s">
        <v>35</v>
      </c>
      <c r="B439" s="174">
        <f t="shared" si="46"/>
        <v>712.30143107866718</v>
      </c>
      <c r="C439" s="174">
        <v>591.32485157787175</v>
      </c>
      <c r="D439" s="174">
        <v>3.2679999999999998</v>
      </c>
      <c r="E439" s="174">
        <v>89.805000000000007</v>
      </c>
      <c r="F439" s="174">
        <v>25.442579500795457</v>
      </c>
      <c r="G439" s="174">
        <v>2.4609999999999999</v>
      </c>
      <c r="H439" s="175"/>
      <c r="I439" s="174">
        <f>SUM(J439:O439)</f>
        <v>303.92716322914453</v>
      </c>
      <c r="J439" s="174">
        <v>119.87740703005396</v>
      </c>
      <c r="K439" s="174">
        <v>3.7136828186010415</v>
      </c>
      <c r="L439" s="174">
        <v>1.89807338048954</v>
      </c>
      <c r="M439" s="174">
        <v>148.69200000000001</v>
      </c>
      <c r="N439" s="174">
        <v>29.745999999999999</v>
      </c>
      <c r="O439" s="174" t="s">
        <v>62</v>
      </c>
    </row>
    <row r="440" spans="1:49" ht="9" customHeight="1">
      <c r="A440" s="176" t="s">
        <v>36</v>
      </c>
      <c r="B440" s="189">
        <f t="shared" si="46"/>
        <v>198.67770357873925</v>
      </c>
      <c r="C440" s="189">
        <v>189.35370357873927</v>
      </c>
      <c r="D440" s="189" t="s">
        <v>63</v>
      </c>
      <c r="E440" s="189">
        <v>7.8310000000000004</v>
      </c>
      <c r="F440" s="189" t="s">
        <v>63</v>
      </c>
      <c r="G440" s="189">
        <v>1.4930000000000001</v>
      </c>
      <c r="H440" s="191"/>
      <c r="I440" s="189">
        <f>SUM(J440:O440)</f>
        <v>45.909879695689604</v>
      </c>
      <c r="J440" s="189">
        <v>21.843074800264436</v>
      </c>
      <c r="K440" s="189" t="s">
        <v>63</v>
      </c>
      <c r="L440" s="189">
        <v>2.880804895425169</v>
      </c>
      <c r="M440" s="189">
        <v>14.891</v>
      </c>
      <c r="N440" s="189">
        <v>6.2949999999999999</v>
      </c>
      <c r="O440" s="191" t="s">
        <v>62</v>
      </c>
    </row>
    <row r="441" spans="1:49" ht="9" customHeight="1">
      <c r="A441" s="176" t="s">
        <v>37</v>
      </c>
      <c r="B441" s="189">
        <f t="shared" si="46"/>
        <v>2122.2708641089612</v>
      </c>
      <c r="C441" s="189">
        <v>1640.5491550984314</v>
      </c>
      <c r="D441" s="189">
        <v>40.345999999999997</v>
      </c>
      <c r="E441" s="189">
        <v>254.46</v>
      </c>
      <c r="F441" s="189">
        <v>179.11070901053006</v>
      </c>
      <c r="G441" s="189">
        <v>7.8049999999999997</v>
      </c>
      <c r="H441" s="191"/>
      <c r="I441" s="189">
        <f>SUM(J441:O441)</f>
        <v>1046.7030820830103</v>
      </c>
      <c r="J441" s="189">
        <v>688.20827296214759</v>
      </c>
      <c r="K441" s="189">
        <v>30.917090989469919</v>
      </c>
      <c r="L441" s="189">
        <v>7.5337181313928046</v>
      </c>
      <c r="M441" s="189">
        <v>279.05200000000002</v>
      </c>
      <c r="N441" s="189">
        <v>40.991999999999997</v>
      </c>
      <c r="O441" s="191" t="s">
        <v>62</v>
      </c>
    </row>
    <row r="442" spans="1:49" ht="9" customHeight="1">
      <c r="A442" s="176" t="s">
        <v>38</v>
      </c>
      <c r="B442" s="189">
        <f t="shared" si="46"/>
        <v>967.05224886836982</v>
      </c>
      <c r="C442" s="189">
        <v>776.92108760494864</v>
      </c>
      <c r="D442" s="189">
        <v>1.0449999999999999</v>
      </c>
      <c r="E442" s="189">
        <v>162.54900000000001</v>
      </c>
      <c r="F442" s="189">
        <v>26.537161263421247</v>
      </c>
      <c r="G442" s="189">
        <v>0</v>
      </c>
      <c r="H442" s="191"/>
      <c r="I442" s="189">
        <f>SUM(J442:O442)</f>
        <v>310.54487397432553</v>
      </c>
      <c r="J442" s="189">
        <v>202.85240955511676</v>
      </c>
      <c r="K442" s="189">
        <v>1.4278387365787553</v>
      </c>
      <c r="L442" s="189">
        <v>5.325625682629977</v>
      </c>
      <c r="M442" s="189">
        <v>76.653999999999996</v>
      </c>
      <c r="N442" s="189">
        <v>24.285</v>
      </c>
      <c r="O442" s="191" t="s">
        <v>62</v>
      </c>
    </row>
    <row r="443" spans="1:49" ht="9" customHeight="1">
      <c r="A443" s="173" t="s">
        <v>39</v>
      </c>
      <c r="B443" s="174">
        <f t="shared" si="46"/>
        <v>380.67303499254729</v>
      </c>
      <c r="C443" s="174">
        <v>338.34503499254726</v>
      </c>
      <c r="D443" s="174">
        <v>1.2769999999999999</v>
      </c>
      <c r="E443" s="174">
        <v>37.22</v>
      </c>
      <c r="F443" s="174">
        <v>2.7480000000000002</v>
      </c>
      <c r="G443" s="174">
        <v>1.083</v>
      </c>
      <c r="H443" s="175"/>
      <c r="I443" s="174">
        <f>SUM(J443:O443)</f>
        <v>129.52362815585985</v>
      </c>
      <c r="J443" s="174">
        <v>88.59562815585987</v>
      </c>
      <c r="K443" s="174" t="s">
        <v>63</v>
      </c>
      <c r="L443" s="174" t="s">
        <v>63</v>
      </c>
      <c r="M443" s="174">
        <v>30.382999999999999</v>
      </c>
      <c r="N443" s="174">
        <v>10.545</v>
      </c>
      <c r="O443" s="174" t="s">
        <v>62</v>
      </c>
    </row>
    <row r="444" spans="1:49" ht="9" customHeight="1">
      <c r="A444" s="213"/>
      <c r="B444" s="176"/>
      <c r="C444" s="176"/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213"/>
      <c r="O444" s="213"/>
      <c r="P444" s="164"/>
      <c r="Q444" s="164"/>
      <c r="R444" s="222"/>
      <c r="S444" s="222"/>
      <c r="T444" s="222"/>
      <c r="U444" s="222"/>
      <c r="V444" s="222"/>
      <c r="W444" s="222"/>
      <c r="X444" s="222"/>
      <c r="Y444" s="222"/>
      <c r="Z444" s="222"/>
      <c r="AA444" s="222"/>
      <c r="AB444" s="222"/>
      <c r="AC444" s="222"/>
      <c r="AD444" s="222"/>
      <c r="AE444" s="222"/>
      <c r="AF444" s="222"/>
      <c r="AG444" s="222"/>
      <c r="AI444" s="155"/>
      <c r="AJ444" s="165"/>
      <c r="AK444" s="165"/>
      <c r="AL444" s="165"/>
      <c r="AM444" s="165"/>
      <c r="AN444" s="165"/>
      <c r="AO444" s="165"/>
      <c r="AP444" s="165"/>
      <c r="AQ444" s="165"/>
      <c r="AR444" s="165"/>
      <c r="AS444" s="165"/>
      <c r="AT444" s="165"/>
      <c r="AU444" s="165"/>
      <c r="AV444" s="165"/>
      <c r="AW444" s="165"/>
    </row>
    <row r="445" spans="1:49" ht="9" customHeight="1">
      <c r="A445" s="211">
        <v>2007</v>
      </c>
      <c r="B445" s="176"/>
      <c r="C445" s="176"/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213"/>
      <c r="O445" s="213"/>
      <c r="P445" s="164"/>
      <c r="Q445" s="164"/>
      <c r="R445" s="222"/>
      <c r="S445" s="222"/>
      <c r="T445" s="222"/>
      <c r="U445" s="222"/>
      <c r="V445" s="222"/>
      <c r="W445" s="222"/>
      <c r="X445" s="222"/>
      <c r="Y445" s="222"/>
      <c r="Z445" s="222"/>
      <c r="AA445" s="222"/>
      <c r="AB445" s="222"/>
      <c r="AC445" s="222"/>
      <c r="AD445" s="222"/>
      <c r="AE445" s="222"/>
      <c r="AF445" s="222"/>
      <c r="AG445" s="222"/>
      <c r="AI445" s="155"/>
      <c r="AJ445" s="165"/>
      <c r="AK445" s="165"/>
      <c r="AL445" s="165"/>
      <c r="AM445" s="165"/>
      <c r="AN445" s="165"/>
      <c r="AO445" s="165"/>
      <c r="AP445" s="165"/>
      <c r="AQ445" s="165"/>
      <c r="AR445" s="165"/>
      <c r="AS445" s="165"/>
      <c r="AT445" s="165"/>
      <c r="AU445" s="165"/>
      <c r="AV445" s="165"/>
      <c r="AW445" s="165"/>
    </row>
    <row r="446" spans="1:49" s="310" customFormat="1" ht="9" customHeight="1">
      <c r="A446" s="214" t="s">
        <v>7</v>
      </c>
      <c r="B446" s="188">
        <f>SUM(B448:B479)-1</f>
        <v>844526.21699999983</v>
      </c>
      <c r="C446" s="188">
        <f>SUM(C448:C479)</f>
        <v>681859.60899999994</v>
      </c>
      <c r="D446" s="188">
        <f>SUM(D448:D479)+2</f>
        <v>50090.428999999996</v>
      </c>
      <c r="E446" s="188">
        <f>SUM(E448:E479)+1</f>
        <v>102870.40400000002</v>
      </c>
      <c r="F446" s="188">
        <f>SUM(F448:F479)</f>
        <v>7562.6169999999975</v>
      </c>
      <c r="G446" s="188">
        <f>SUM(G448:G479)+1</f>
        <v>2144.1580000000004</v>
      </c>
      <c r="H446" s="188"/>
      <c r="I446" s="188">
        <f>SUM(I448:I479)+2</f>
        <v>20093.196000000004</v>
      </c>
      <c r="J446" s="188">
        <f>SUM(J448:J479)</f>
        <v>13304.944000000001</v>
      </c>
      <c r="K446" s="188">
        <f>SUM(K448:K479)+2</f>
        <v>497.94100000000009</v>
      </c>
      <c r="L446" s="188">
        <f>SUM(L448:L479)+1</f>
        <v>330.05599999999993</v>
      </c>
      <c r="M446" s="188">
        <f>SUM(M448:M479)</f>
        <v>3904.3089999999997</v>
      </c>
      <c r="N446" s="188">
        <f>SUM(N448:N479)</f>
        <v>2055.9459999999995</v>
      </c>
      <c r="O446" s="188" t="s">
        <v>62</v>
      </c>
      <c r="P446" s="161"/>
      <c r="Q446" s="161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  <c r="AB446" s="162"/>
      <c r="AC446" s="162"/>
      <c r="AD446" s="162"/>
      <c r="AE446" s="162"/>
      <c r="AF446" s="162"/>
      <c r="AG446" s="162"/>
      <c r="AH446" s="162"/>
      <c r="AJ446" s="206"/>
      <c r="AK446" s="206"/>
      <c r="AL446" s="206"/>
      <c r="AM446" s="206"/>
      <c r="AN446" s="206"/>
      <c r="AO446" s="206"/>
      <c r="AP446" s="206"/>
      <c r="AQ446" s="206"/>
      <c r="AR446" s="206"/>
      <c r="AS446" s="206"/>
      <c r="AT446" s="206"/>
      <c r="AU446" s="206"/>
      <c r="AV446" s="206"/>
      <c r="AW446" s="206"/>
    </row>
    <row r="447" spans="1:49" s="310" customFormat="1" ht="3.95" customHeight="1">
      <c r="A447" s="214"/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61"/>
      <c r="Q447" s="161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  <c r="AB447" s="162"/>
      <c r="AC447" s="162"/>
      <c r="AD447" s="162"/>
      <c r="AE447" s="162"/>
      <c r="AF447" s="162"/>
      <c r="AG447" s="162"/>
      <c r="AH447" s="162"/>
      <c r="AJ447" s="206"/>
      <c r="AK447" s="206"/>
      <c r="AL447" s="206"/>
      <c r="AM447" s="206"/>
      <c r="AN447" s="206"/>
      <c r="AO447" s="206"/>
      <c r="AP447" s="206"/>
      <c r="AQ447" s="206"/>
      <c r="AR447" s="206"/>
      <c r="AS447" s="206"/>
      <c r="AT447" s="206"/>
      <c r="AU447" s="206"/>
      <c r="AV447" s="206"/>
      <c r="AW447" s="206"/>
    </row>
    <row r="448" spans="1:49" ht="9" customHeight="1">
      <c r="A448" s="176" t="s">
        <v>8</v>
      </c>
      <c r="B448" s="189">
        <f>SUM(C448:G448)</f>
        <v>341.91800000000006</v>
      </c>
      <c r="C448" s="189">
        <v>327.12700000000001</v>
      </c>
      <c r="D448" s="189">
        <v>9.4730000000000008</v>
      </c>
      <c r="E448" s="189">
        <v>1.98</v>
      </c>
      <c r="F448" s="189">
        <v>0.73499999999999999</v>
      </c>
      <c r="G448" s="189">
        <v>2.6030000000000002</v>
      </c>
      <c r="H448" s="189"/>
      <c r="I448" s="189">
        <f t="shared" ref="I448:I466" si="47">SUM(J448:O448)</f>
        <v>128.827</v>
      </c>
      <c r="J448" s="189">
        <v>48.540999999999997</v>
      </c>
      <c r="K448" s="189" t="s">
        <v>63</v>
      </c>
      <c r="L448" s="189" t="s">
        <v>63</v>
      </c>
      <c r="M448" s="189">
        <v>43.98</v>
      </c>
      <c r="N448" s="189">
        <v>36.305999999999997</v>
      </c>
      <c r="O448" s="191" t="s">
        <v>62</v>
      </c>
      <c r="P448" s="164"/>
      <c r="Q448" s="164"/>
      <c r="R448" s="222"/>
      <c r="S448" s="222"/>
      <c r="T448" s="222"/>
      <c r="U448" s="222"/>
      <c r="V448" s="222"/>
      <c r="W448" s="222"/>
      <c r="X448" s="222"/>
      <c r="Y448" s="222"/>
      <c r="Z448" s="222"/>
      <c r="AA448" s="222"/>
      <c r="AB448" s="222"/>
      <c r="AC448" s="222"/>
      <c r="AD448" s="222"/>
      <c r="AE448" s="222"/>
      <c r="AF448" s="222"/>
      <c r="AG448" s="222"/>
      <c r="AI448" s="155"/>
      <c r="AJ448" s="165"/>
      <c r="AK448" s="165"/>
      <c r="AL448" s="165"/>
      <c r="AM448" s="165"/>
      <c r="AN448" s="165"/>
      <c r="AO448" s="165"/>
      <c r="AP448" s="165"/>
      <c r="AQ448" s="165"/>
      <c r="AR448" s="165"/>
      <c r="AS448" s="165"/>
      <c r="AT448" s="165"/>
      <c r="AU448" s="165"/>
      <c r="AV448" s="165"/>
      <c r="AW448" s="165"/>
    </row>
    <row r="449" spans="1:49" ht="9" customHeight="1">
      <c r="A449" s="176" t="s">
        <v>9</v>
      </c>
      <c r="B449" s="189">
        <f>SUM(C449:G449)</f>
        <v>10677.624999999998</v>
      </c>
      <c r="C449" s="189">
        <v>9578.2469999999994</v>
      </c>
      <c r="D449" s="189">
        <v>8.08</v>
      </c>
      <c r="E449" s="189">
        <v>1087.729</v>
      </c>
      <c r="F449" s="189">
        <v>3.569</v>
      </c>
      <c r="G449" s="189">
        <v>0</v>
      </c>
      <c r="H449" s="191"/>
      <c r="I449" s="189">
        <f t="shared" si="47"/>
        <v>736.452</v>
      </c>
      <c r="J449" s="189">
        <v>522.16600000000005</v>
      </c>
      <c r="K449" s="189" t="s">
        <v>63</v>
      </c>
      <c r="L449" s="189">
        <v>1.8759999999999999</v>
      </c>
      <c r="M449" s="189">
        <v>153.636</v>
      </c>
      <c r="N449" s="189">
        <v>58.774000000000001</v>
      </c>
      <c r="O449" s="191" t="s">
        <v>62</v>
      </c>
      <c r="P449" s="164"/>
      <c r="Q449" s="164"/>
      <c r="R449" s="222"/>
      <c r="S449" s="222"/>
      <c r="T449" s="222"/>
      <c r="U449" s="222"/>
      <c r="V449" s="222"/>
      <c r="W449" s="222"/>
      <c r="X449" s="222"/>
      <c r="Y449" s="222"/>
      <c r="Z449" s="222"/>
      <c r="AA449" s="222"/>
      <c r="AB449" s="222"/>
      <c r="AC449" s="222"/>
      <c r="AD449" s="222"/>
      <c r="AE449" s="222"/>
      <c r="AF449" s="222"/>
      <c r="AG449" s="222"/>
      <c r="AI449" s="155"/>
      <c r="AJ449" s="165"/>
      <c r="AK449" s="165"/>
      <c r="AL449" s="165"/>
      <c r="AM449" s="165"/>
      <c r="AN449" s="165"/>
      <c r="AO449" s="165"/>
      <c r="AP449" s="165"/>
      <c r="AQ449" s="165"/>
      <c r="AR449" s="165"/>
      <c r="AS449" s="165"/>
      <c r="AT449" s="165"/>
      <c r="AU449" s="165"/>
      <c r="AV449" s="165"/>
      <c r="AW449" s="165"/>
    </row>
    <row r="450" spans="1:49" ht="9" customHeight="1">
      <c r="A450" s="176" t="s">
        <v>10</v>
      </c>
      <c r="B450" s="189">
        <f>SUM(C450:G450)+1</f>
        <v>102.845</v>
      </c>
      <c r="C450" s="189">
        <v>101.845</v>
      </c>
      <c r="D450" s="189" t="s">
        <v>63</v>
      </c>
      <c r="E450" s="189" t="s">
        <v>63</v>
      </c>
      <c r="F450" s="189" t="s">
        <v>63</v>
      </c>
      <c r="G450" s="189">
        <v>0</v>
      </c>
      <c r="H450" s="191"/>
      <c r="I450" s="189">
        <f t="shared" si="47"/>
        <v>96.47999999999999</v>
      </c>
      <c r="J450" s="189">
        <v>25.931000000000001</v>
      </c>
      <c r="K450" s="189">
        <v>2.3809999999999998</v>
      </c>
      <c r="L450" s="189">
        <v>1.9870000000000001</v>
      </c>
      <c r="M450" s="189">
        <v>44.335999999999999</v>
      </c>
      <c r="N450" s="189">
        <v>21.844999999999999</v>
      </c>
      <c r="O450" s="191" t="s">
        <v>62</v>
      </c>
      <c r="P450" s="164"/>
      <c r="Q450" s="164"/>
      <c r="R450" s="222"/>
      <c r="S450" s="222"/>
      <c r="T450" s="222"/>
      <c r="U450" s="222"/>
      <c r="V450" s="222"/>
      <c r="W450" s="222"/>
      <c r="X450" s="222"/>
      <c r="Y450" s="222"/>
      <c r="Z450" s="222"/>
      <c r="AA450" s="222"/>
      <c r="AB450" s="222"/>
      <c r="AC450" s="222"/>
      <c r="AD450" s="222"/>
      <c r="AE450" s="222"/>
      <c r="AF450" s="222"/>
      <c r="AG450" s="222"/>
      <c r="AI450" s="155"/>
      <c r="AJ450" s="165"/>
      <c r="AK450" s="165"/>
      <c r="AL450" s="165"/>
      <c r="AM450" s="165"/>
      <c r="AN450" s="165"/>
      <c r="AO450" s="165"/>
      <c r="AP450" s="165"/>
      <c r="AQ450" s="165"/>
      <c r="AR450" s="165"/>
      <c r="AS450" s="165"/>
      <c r="AT450" s="165"/>
      <c r="AU450" s="165"/>
      <c r="AV450" s="165"/>
      <c r="AW450" s="165"/>
    </row>
    <row r="451" spans="1:49" ht="9" customHeight="1">
      <c r="A451" s="173" t="s">
        <v>11</v>
      </c>
      <c r="B451" s="174">
        <f t="shared" ref="B451:B458" si="48">SUM(C451:G451)</f>
        <v>270.416</v>
      </c>
      <c r="C451" s="174">
        <v>266.09399999999999</v>
      </c>
      <c r="D451" s="174">
        <v>0.8</v>
      </c>
      <c r="E451" s="174">
        <v>1.7330000000000001</v>
      </c>
      <c r="F451" s="174">
        <v>1.7889999999999999</v>
      </c>
      <c r="G451" s="174">
        <v>0</v>
      </c>
      <c r="H451" s="175"/>
      <c r="I451" s="174">
        <f t="shared" si="47"/>
        <v>197.63600000000002</v>
      </c>
      <c r="J451" s="174">
        <v>131.566</v>
      </c>
      <c r="K451" s="174" t="s">
        <v>63</v>
      </c>
      <c r="L451" s="174">
        <v>1.1259999999999999</v>
      </c>
      <c r="M451" s="174">
        <v>50.875999999999998</v>
      </c>
      <c r="N451" s="174">
        <v>14.068</v>
      </c>
      <c r="O451" s="174" t="s">
        <v>62</v>
      </c>
    </row>
    <row r="452" spans="1:49" ht="9" customHeight="1">
      <c r="A452" s="176" t="s">
        <v>12</v>
      </c>
      <c r="B452" s="189">
        <f t="shared" si="48"/>
        <v>1459.6539999999998</v>
      </c>
      <c r="C452" s="189">
        <v>1274.155</v>
      </c>
      <c r="D452" s="189">
        <v>0.86</v>
      </c>
      <c r="E452" s="189">
        <v>172.17400000000001</v>
      </c>
      <c r="F452" s="189">
        <v>12.465</v>
      </c>
      <c r="G452" s="189" t="s">
        <v>63</v>
      </c>
      <c r="H452" s="191"/>
      <c r="I452" s="189">
        <f t="shared" si="47"/>
        <v>327.11399999999998</v>
      </c>
      <c r="J452" s="189">
        <v>169.15799999999999</v>
      </c>
      <c r="K452" s="189">
        <v>0.91500000000000004</v>
      </c>
      <c r="L452" s="189">
        <v>3.4780000000000002</v>
      </c>
      <c r="M452" s="189">
        <v>136.01</v>
      </c>
      <c r="N452" s="189">
        <v>17.553000000000001</v>
      </c>
      <c r="O452" s="191" t="s">
        <v>62</v>
      </c>
    </row>
    <row r="453" spans="1:49" ht="9" customHeight="1">
      <c r="A453" s="176" t="s">
        <v>13</v>
      </c>
      <c r="B453" s="189">
        <f t="shared" si="48"/>
        <v>496.02600000000007</v>
      </c>
      <c r="C453" s="189">
        <v>347.59100000000001</v>
      </c>
      <c r="D453" s="189" t="s">
        <v>63</v>
      </c>
      <c r="E453" s="189">
        <v>130.393</v>
      </c>
      <c r="F453" s="189">
        <v>18.042000000000002</v>
      </c>
      <c r="G453" s="189">
        <v>0</v>
      </c>
      <c r="H453" s="191"/>
      <c r="I453" s="189">
        <f t="shared" si="47"/>
        <v>108.17699999999999</v>
      </c>
      <c r="J453" s="189">
        <v>34.326999999999998</v>
      </c>
      <c r="K453" s="189">
        <v>0.504</v>
      </c>
      <c r="L453" s="189">
        <v>0.871</v>
      </c>
      <c r="M453" s="189">
        <v>51.112000000000002</v>
      </c>
      <c r="N453" s="189">
        <v>21.363</v>
      </c>
      <c r="O453" s="191" t="s">
        <v>62</v>
      </c>
    </row>
    <row r="454" spans="1:49" ht="9" customHeight="1">
      <c r="A454" s="176" t="s">
        <v>14</v>
      </c>
      <c r="B454" s="189">
        <f t="shared" si="48"/>
        <v>836.22400000000005</v>
      </c>
      <c r="C454" s="189">
        <v>586.75699999999995</v>
      </c>
      <c r="D454" s="189">
        <v>19.204999999999998</v>
      </c>
      <c r="E454" s="189">
        <v>215.351</v>
      </c>
      <c r="F454" s="189">
        <v>14.211</v>
      </c>
      <c r="G454" s="189">
        <v>0.7</v>
      </c>
      <c r="H454" s="191"/>
      <c r="I454" s="189">
        <f t="shared" si="47"/>
        <v>415.47800000000001</v>
      </c>
      <c r="J454" s="189">
        <v>244.833</v>
      </c>
      <c r="K454" s="189">
        <v>16.556000000000001</v>
      </c>
      <c r="L454" s="189">
        <v>22.966000000000001</v>
      </c>
      <c r="M454" s="189">
        <v>103.37</v>
      </c>
      <c r="N454" s="189">
        <v>27.753</v>
      </c>
      <c r="O454" s="191" t="s">
        <v>62</v>
      </c>
    </row>
    <row r="455" spans="1:49" ht="9" customHeight="1">
      <c r="A455" s="173" t="s">
        <v>15</v>
      </c>
      <c r="B455" s="174">
        <f t="shared" si="48"/>
        <v>3088.0009999999997</v>
      </c>
      <c r="C455" s="174">
        <v>2899.9319999999998</v>
      </c>
      <c r="D455" s="174">
        <v>54.362000000000002</v>
      </c>
      <c r="E455" s="174">
        <v>131.32499999999999</v>
      </c>
      <c r="F455" s="174">
        <v>2.3820000000000001</v>
      </c>
      <c r="G455" s="174">
        <v>0</v>
      </c>
      <c r="H455" s="175"/>
      <c r="I455" s="174">
        <f t="shared" si="47"/>
        <v>242.148</v>
      </c>
      <c r="J455" s="174">
        <v>87.552000000000007</v>
      </c>
      <c r="K455" s="174">
        <v>0.59399999999999997</v>
      </c>
      <c r="L455" s="174">
        <v>1.7330000000000001</v>
      </c>
      <c r="M455" s="174">
        <v>120.74</v>
      </c>
      <c r="N455" s="174">
        <v>31.529</v>
      </c>
      <c r="O455" s="174" t="s">
        <v>62</v>
      </c>
    </row>
    <row r="456" spans="1:49" ht="9" customHeight="1">
      <c r="A456" s="176" t="s">
        <v>16</v>
      </c>
      <c r="B456" s="189">
        <f t="shared" si="48"/>
        <v>682500.02100000007</v>
      </c>
      <c r="C456" s="189">
        <v>580943.69900000002</v>
      </c>
      <c r="D456" s="189">
        <v>41903.057000000001</v>
      </c>
      <c r="E456" s="189">
        <v>53363.567000000003</v>
      </c>
      <c r="F456" s="189">
        <v>4755.0469999999996</v>
      </c>
      <c r="G456" s="189">
        <v>1534.6510000000001</v>
      </c>
      <c r="H456" s="191"/>
      <c r="I456" s="189">
        <f t="shared" si="47"/>
        <v>8409.594000000001</v>
      </c>
      <c r="J456" s="189">
        <v>6844.9639999999999</v>
      </c>
      <c r="K456" s="189">
        <v>187.06800000000001</v>
      </c>
      <c r="L456" s="189">
        <v>69.263999999999996</v>
      </c>
      <c r="M456" s="189">
        <v>171.71799999999999</v>
      </c>
      <c r="N456" s="189">
        <v>1136.58</v>
      </c>
      <c r="O456" s="191" t="s">
        <v>62</v>
      </c>
    </row>
    <row r="457" spans="1:49" ht="9" customHeight="1">
      <c r="A457" s="176" t="s">
        <v>17</v>
      </c>
      <c r="B457" s="189">
        <f t="shared" si="48"/>
        <v>517.68799999999999</v>
      </c>
      <c r="C457" s="189">
        <v>452.654</v>
      </c>
      <c r="D457" s="189">
        <v>1.4019999999999999</v>
      </c>
      <c r="E457" s="189">
        <v>14.817</v>
      </c>
      <c r="F457" s="189">
        <v>48.814999999999998</v>
      </c>
      <c r="G457" s="189" t="s">
        <v>63</v>
      </c>
      <c r="H457" s="191"/>
      <c r="I457" s="189">
        <f t="shared" si="47"/>
        <v>149.25700000000001</v>
      </c>
      <c r="J457" s="189">
        <v>93.67</v>
      </c>
      <c r="K457" s="189" t="s">
        <v>63</v>
      </c>
      <c r="L457" s="189">
        <v>2</v>
      </c>
      <c r="M457" s="189">
        <v>40.42</v>
      </c>
      <c r="N457" s="189">
        <v>13.167</v>
      </c>
      <c r="O457" s="191" t="s">
        <v>62</v>
      </c>
    </row>
    <row r="458" spans="1:49" ht="9" customHeight="1">
      <c r="A458" s="176" t="s">
        <v>18</v>
      </c>
      <c r="B458" s="189">
        <f t="shared" si="48"/>
        <v>14590.544000000002</v>
      </c>
      <c r="C458" s="189">
        <v>13480.09</v>
      </c>
      <c r="D458" s="189">
        <v>33.012999999999998</v>
      </c>
      <c r="E458" s="189">
        <v>670.9</v>
      </c>
      <c r="F458" s="189">
        <v>403.59300000000002</v>
      </c>
      <c r="G458" s="189">
        <v>2.948</v>
      </c>
      <c r="H458" s="191"/>
      <c r="I458" s="189">
        <f t="shared" si="47"/>
        <v>599.44499999999994</v>
      </c>
      <c r="J458" s="189">
        <v>328.55099999999999</v>
      </c>
      <c r="K458" s="189">
        <v>8.5549999999999997</v>
      </c>
      <c r="L458" s="189">
        <v>3.1110000000000002</v>
      </c>
      <c r="M458" s="189">
        <v>229.56899999999999</v>
      </c>
      <c r="N458" s="189">
        <v>29.658999999999999</v>
      </c>
      <c r="O458" s="191" t="s">
        <v>62</v>
      </c>
    </row>
    <row r="459" spans="1:49" ht="9" customHeight="1">
      <c r="A459" s="173" t="s">
        <v>19</v>
      </c>
      <c r="B459" s="174">
        <f>SUM(C459:G459)+1</f>
        <v>524.47699999999998</v>
      </c>
      <c r="C459" s="174">
        <v>513.10799999999995</v>
      </c>
      <c r="D459" s="174">
        <v>3.706</v>
      </c>
      <c r="E459" s="174">
        <v>6.125</v>
      </c>
      <c r="F459" s="174">
        <v>0.53800000000000003</v>
      </c>
      <c r="G459" s="174" t="s">
        <v>63</v>
      </c>
      <c r="H459" s="175"/>
      <c r="I459" s="174">
        <f t="shared" si="47"/>
        <v>344.90300000000002</v>
      </c>
      <c r="J459" s="174">
        <v>183.80799999999999</v>
      </c>
      <c r="K459" s="174">
        <v>0.51300000000000001</v>
      </c>
      <c r="L459" s="174">
        <v>6.0430000000000001</v>
      </c>
      <c r="M459" s="174">
        <v>132.84700000000001</v>
      </c>
      <c r="N459" s="174">
        <v>21.692</v>
      </c>
      <c r="O459" s="174" t="s">
        <v>62</v>
      </c>
    </row>
    <row r="460" spans="1:49" ht="9" customHeight="1">
      <c r="A460" s="176" t="s">
        <v>20</v>
      </c>
      <c r="B460" s="189">
        <f t="shared" ref="B460:B473" si="49">SUM(C460:G460)</f>
        <v>1157.568</v>
      </c>
      <c r="C460" s="189">
        <v>1027.1959999999999</v>
      </c>
      <c r="D460" s="189">
        <v>8.9629999999999992</v>
      </c>
      <c r="E460" s="189">
        <v>106.30500000000001</v>
      </c>
      <c r="F460" s="189">
        <v>15.103999999999999</v>
      </c>
      <c r="G460" s="189">
        <v>0</v>
      </c>
      <c r="H460" s="191"/>
      <c r="I460" s="189">
        <f t="shared" si="47"/>
        <v>136.89699999999999</v>
      </c>
      <c r="J460" s="189">
        <v>66.224000000000004</v>
      </c>
      <c r="K460" s="189">
        <v>0.70399999999999996</v>
      </c>
      <c r="L460" s="189" t="s">
        <v>63</v>
      </c>
      <c r="M460" s="189">
        <v>63.393000000000001</v>
      </c>
      <c r="N460" s="189">
        <v>6.5759999999999996</v>
      </c>
      <c r="O460" s="191" t="s">
        <v>62</v>
      </c>
    </row>
    <row r="461" spans="1:49" ht="9" customHeight="1">
      <c r="A461" s="176" t="s">
        <v>21</v>
      </c>
      <c r="B461" s="189">
        <f t="shared" si="49"/>
        <v>6287.8050000000003</v>
      </c>
      <c r="C461" s="189">
        <v>2978.174</v>
      </c>
      <c r="D461" s="189">
        <v>475.81700000000001</v>
      </c>
      <c r="E461" s="189">
        <v>2654.5740000000001</v>
      </c>
      <c r="F461" s="189">
        <v>179.24</v>
      </c>
      <c r="G461" s="189">
        <v>0</v>
      </c>
      <c r="H461" s="191"/>
      <c r="I461" s="189">
        <f t="shared" si="47"/>
        <v>1272.7550000000001</v>
      </c>
      <c r="J461" s="189">
        <v>825.17</v>
      </c>
      <c r="K461" s="189">
        <v>3.2189999999999999</v>
      </c>
      <c r="L461" s="189">
        <v>5.6420000000000003</v>
      </c>
      <c r="M461" s="189">
        <v>345.358</v>
      </c>
      <c r="N461" s="189">
        <v>93.366</v>
      </c>
      <c r="O461" s="191" t="s">
        <v>62</v>
      </c>
    </row>
    <row r="462" spans="1:49" ht="9" customHeight="1">
      <c r="A462" s="176" t="s">
        <v>22</v>
      </c>
      <c r="B462" s="189">
        <f t="shared" si="49"/>
        <v>87287.764999999999</v>
      </c>
      <c r="C462" s="189">
        <v>46301.485000000001</v>
      </c>
      <c r="D462" s="189">
        <v>6927.5060000000003</v>
      </c>
      <c r="E462" s="189">
        <v>33354.714</v>
      </c>
      <c r="F462" s="189">
        <v>102.69</v>
      </c>
      <c r="G462" s="189">
        <v>601.37</v>
      </c>
      <c r="H462" s="191"/>
      <c r="I462" s="189">
        <f t="shared" si="47"/>
        <v>853.54199999999992</v>
      </c>
      <c r="J462" s="189">
        <v>453.745</v>
      </c>
      <c r="K462" s="189">
        <v>32.832000000000001</v>
      </c>
      <c r="L462" s="189">
        <v>121.423</v>
      </c>
      <c r="M462" s="189">
        <v>204.876</v>
      </c>
      <c r="N462" s="189">
        <v>40.665999999999997</v>
      </c>
      <c r="O462" s="191" t="s">
        <v>62</v>
      </c>
    </row>
    <row r="463" spans="1:49" ht="9" customHeight="1">
      <c r="A463" s="173" t="s">
        <v>23</v>
      </c>
      <c r="B463" s="174">
        <f t="shared" si="49"/>
        <v>1296.7920000000001</v>
      </c>
      <c r="C463" s="174">
        <v>821.76099999999997</v>
      </c>
      <c r="D463" s="174">
        <v>20.056000000000001</v>
      </c>
      <c r="E463" s="174">
        <v>445.709</v>
      </c>
      <c r="F463" s="174">
        <v>8.3800000000000008</v>
      </c>
      <c r="G463" s="174">
        <v>0.88600000000000001</v>
      </c>
      <c r="H463" s="175"/>
      <c r="I463" s="174">
        <f t="shared" si="47"/>
        <v>367.48099999999999</v>
      </c>
      <c r="J463" s="174">
        <v>179.626</v>
      </c>
      <c r="K463" s="174">
        <v>1.8049999999999999</v>
      </c>
      <c r="L463" s="174">
        <v>4.17</v>
      </c>
      <c r="M463" s="174">
        <v>155.874</v>
      </c>
      <c r="N463" s="174">
        <v>26.006</v>
      </c>
      <c r="O463" s="174" t="s">
        <v>62</v>
      </c>
    </row>
    <row r="464" spans="1:49" ht="9" customHeight="1">
      <c r="A464" s="176" t="s">
        <v>24</v>
      </c>
      <c r="B464" s="189">
        <f t="shared" si="49"/>
        <v>600.23</v>
      </c>
      <c r="C464" s="189">
        <v>509.76400000000001</v>
      </c>
      <c r="D464" s="189">
        <v>18.744</v>
      </c>
      <c r="E464" s="189">
        <v>67.126000000000005</v>
      </c>
      <c r="F464" s="189">
        <v>4.5960000000000001</v>
      </c>
      <c r="G464" s="189">
        <v>0</v>
      </c>
      <c r="H464" s="191"/>
      <c r="I464" s="189">
        <f t="shared" si="47"/>
        <v>161.71</v>
      </c>
      <c r="J464" s="189">
        <v>77.807000000000002</v>
      </c>
      <c r="K464" s="189">
        <v>2.1960000000000002</v>
      </c>
      <c r="L464" s="189">
        <v>5.6779999999999999</v>
      </c>
      <c r="M464" s="189">
        <v>54.854999999999997</v>
      </c>
      <c r="N464" s="189">
        <v>21.173999999999999</v>
      </c>
      <c r="O464" s="191" t="s">
        <v>62</v>
      </c>
    </row>
    <row r="465" spans="1:49" ht="9" customHeight="1">
      <c r="A465" s="176" t="s">
        <v>25</v>
      </c>
      <c r="B465" s="189">
        <f t="shared" si="49"/>
        <v>412.92399999999998</v>
      </c>
      <c r="C465" s="189">
        <v>322.90100000000001</v>
      </c>
      <c r="D465" s="189">
        <v>10.411</v>
      </c>
      <c r="E465" s="189">
        <v>70.366</v>
      </c>
      <c r="F465" s="189">
        <v>9.2460000000000004</v>
      </c>
      <c r="G465" s="189" t="s">
        <v>63</v>
      </c>
      <c r="H465" s="191"/>
      <c r="I465" s="189">
        <f t="shared" si="47"/>
        <v>189.36899999999997</v>
      </c>
      <c r="J465" s="189">
        <v>102.855</v>
      </c>
      <c r="K465" s="189">
        <v>4.5030000000000001</v>
      </c>
      <c r="L465" s="189">
        <v>4.63</v>
      </c>
      <c r="M465" s="189">
        <v>66.128</v>
      </c>
      <c r="N465" s="189">
        <v>11.253</v>
      </c>
      <c r="O465" s="191" t="s">
        <v>62</v>
      </c>
    </row>
    <row r="466" spans="1:49" ht="9" customHeight="1">
      <c r="A466" s="176" t="s">
        <v>26</v>
      </c>
      <c r="B466" s="189">
        <f t="shared" si="49"/>
        <v>17032.531000000003</v>
      </c>
      <c r="C466" s="189">
        <v>8235.884</v>
      </c>
      <c r="D466" s="189">
        <v>347.59199999999998</v>
      </c>
      <c r="E466" s="189">
        <v>8275.8240000000005</v>
      </c>
      <c r="F466" s="189">
        <v>173.23099999999999</v>
      </c>
      <c r="G466" s="189">
        <v>0</v>
      </c>
      <c r="H466" s="191"/>
      <c r="I466" s="189">
        <f t="shared" si="47"/>
        <v>356.70000000000005</v>
      </c>
      <c r="J466" s="189">
        <v>157.52500000000001</v>
      </c>
      <c r="K466" s="189">
        <v>2.5920000000000001</v>
      </c>
      <c r="L466" s="189">
        <v>0.81899999999999995</v>
      </c>
      <c r="M466" s="189">
        <v>132.93100000000001</v>
      </c>
      <c r="N466" s="189">
        <v>62.832999999999998</v>
      </c>
      <c r="O466" s="191" t="s">
        <v>62</v>
      </c>
    </row>
    <row r="467" spans="1:49" ht="9" customHeight="1">
      <c r="A467" s="173" t="s">
        <v>27</v>
      </c>
      <c r="B467" s="174">
        <f t="shared" si="49"/>
        <v>624.65899999999999</v>
      </c>
      <c r="C467" s="174">
        <v>560.61500000000001</v>
      </c>
      <c r="D467" s="174">
        <v>1.24</v>
      </c>
      <c r="E467" s="174">
        <v>2.35</v>
      </c>
      <c r="F467" s="174">
        <v>60.454000000000001</v>
      </c>
      <c r="G467" s="174" t="s">
        <v>63</v>
      </c>
      <c r="H467" s="175"/>
      <c r="I467" s="174">
        <f>SUM(J467:O467)+1</f>
        <v>346.315</v>
      </c>
      <c r="J467" s="174">
        <v>172.22200000000001</v>
      </c>
      <c r="K467" s="174" t="s">
        <v>63</v>
      </c>
      <c r="L467" s="174">
        <v>8.1069999999999993</v>
      </c>
      <c r="M467" s="174">
        <v>136.488</v>
      </c>
      <c r="N467" s="174">
        <v>28.498000000000001</v>
      </c>
      <c r="O467" s="174" t="s">
        <v>62</v>
      </c>
    </row>
    <row r="468" spans="1:49" ht="9" customHeight="1">
      <c r="A468" s="176" t="s">
        <v>28</v>
      </c>
      <c r="B468" s="189">
        <f t="shared" si="49"/>
        <v>1706.338</v>
      </c>
      <c r="C468" s="189">
        <v>1240.2829999999999</v>
      </c>
      <c r="D468" s="189">
        <v>47.718000000000004</v>
      </c>
      <c r="E468" s="189">
        <v>387.33300000000003</v>
      </c>
      <c r="F468" s="189">
        <v>31.004000000000001</v>
      </c>
      <c r="G468" s="189">
        <v>0</v>
      </c>
      <c r="H468" s="191"/>
      <c r="I468" s="189">
        <f t="shared" ref="I468:I479" si="50">SUM(J468:O468)</f>
        <v>549.68000000000006</v>
      </c>
      <c r="J468" s="189">
        <v>343.00400000000002</v>
      </c>
      <c r="K468" s="189">
        <v>1.1599999999999999</v>
      </c>
      <c r="L468" s="189">
        <v>4.9139999999999997</v>
      </c>
      <c r="M468" s="189">
        <v>178.65600000000001</v>
      </c>
      <c r="N468" s="189">
        <v>21.946000000000002</v>
      </c>
      <c r="O468" s="191" t="s">
        <v>62</v>
      </c>
    </row>
    <row r="469" spans="1:49" ht="9" customHeight="1">
      <c r="A469" s="176" t="s">
        <v>29</v>
      </c>
      <c r="B469" s="189">
        <f t="shared" si="49"/>
        <v>3243.4769999999999</v>
      </c>
      <c r="C469" s="189">
        <v>2460.6950000000002</v>
      </c>
      <c r="D469" s="189">
        <v>31.800999999999998</v>
      </c>
      <c r="E469" s="189">
        <v>698.43499999999995</v>
      </c>
      <c r="F469" s="189">
        <v>52.545999999999999</v>
      </c>
      <c r="G469" s="189">
        <v>0</v>
      </c>
      <c r="H469" s="191"/>
      <c r="I469" s="189">
        <f t="shared" si="50"/>
        <v>214.70700000000002</v>
      </c>
      <c r="J469" s="189">
        <v>57.779000000000003</v>
      </c>
      <c r="K469" s="189">
        <v>68.896000000000001</v>
      </c>
      <c r="L469" s="189">
        <v>2.8759999999999999</v>
      </c>
      <c r="M469" s="189">
        <v>69.084000000000003</v>
      </c>
      <c r="N469" s="189">
        <v>16.071999999999999</v>
      </c>
      <c r="O469" s="191" t="s">
        <v>62</v>
      </c>
    </row>
    <row r="470" spans="1:49" ht="9" customHeight="1">
      <c r="A470" s="176" t="s">
        <v>30</v>
      </c>
      <c r="B470" s="189">
        <f t="shared" si="49"/>
        <v>499.68400000000003</v>
      </c>
      <c r="C470" s="189">
        <v>399.93200000000002</v>
      </c>
      <c r="D470" s="189">
        <v>14.426</v>
      </c>
      <c r="E470" s="189">
        <v>1.879</v>
      </c>
      <c r="F470" s="189">
        <v>83.447000000000003</v>
      </c>
      <c r="G470" s="189">
        <v>0</v>
      </c>
      <c r="H470" s="191"/>
      <c r="I470" s="189">
        <f t="shared" si="50"/>
        <v>485.59100000000007</v>
      </c>
      <c r="J470" s="189">
        <v>360.399</v>
      </c>
      <c r="K470" s="189">
        <v>5.2060000000000004</v>
      </c>
      <c r="L470" s="189" t="s">
        <v>63</v>
      </c>
      <c r="M470" s="189">
        <v>98.34</v>
      </c>
      <c r="N470" s="189">
        <v>21.646000000000001</v>
      </c>
      <c r="O470" s="191" t="s">
        <v>62</v>
      </c>
    </row>
    <row r="471" spans="1:49" ht="9" customHeight="1">
      <c r="A471" s="173" t="s">
        <v>31</v>
      </c>
      <c r="B471" s="174">
        <f t="shared" si="49"/>
        <v>764.16599999999983</v>
      </c>
      <c r="C471" s="174">
        <v>523.92899999999997</v>
      </c>
      <c r="D471" s="174">
        <v>23.838000000000001</v>
      </c>
      <c r="E471" s="174">
        <v>203.62299999999999</v>
      </c>
      <c r="F471" s="174">
        <v>12.776</v>
      </c>
      <c r="G471" s="174">
        <v>0</v>
      </c>
      <c r="H471" s="175"/>
      <c r="I471" s="174">
        <f t="shared" si="50"/>
        <v>246.16400000000002</v>
      </c>
      <c r="J471" s="174">
        <v>135.81200000000001</v>
      </c>
      <c r="K471" s="174" t="s">
        <v>63</v>
      </c>
      <c r="L471" s="174">
        <v>1.286</v>
      </c>
      <c r="M471" s="174">
        <v>87.352999999999994</v>
      </c>
      <c r="N471" s="174">
        <v>21.713000000000001</v>
      </c>
      <c r="O471" s="174" t="s">
        <v>62</v>
      </c>
    </row>
    <row r="472" spans="1:49" ht="9" customHeight="1">
      <c r="A472" s="176" t="s">
        <v>32</v>
      </c>
      <c r="B472" s="189">
        <f t="shared" si="49"/>
        <v>1032.556</v>
      </c>
      <c r="C472" s="189">
        <v>634.49699999999996</v>
      </c>
      <c r="D472" s="189">
        <v>66.603999999999999</v>
      </c>
      <c r="E472" s="189">
        <v>316.53100000000001</v>
      </c>
      <c r="F472" s="189">
        <v>14.923999999999999</v>
      </c>
      <c r="G472" s="189">
        <v>0</v>
      </c>
      <c r="H472" s="191"/>
      <c r="I472" s="189">
        <f t="shared" si="50"/>
        <v>477.97500000000002</v>
      </c>
      <c r="J472" s="189">
        <v>192.017</v>
      </c>
      <c r="K472" s="189" t="s">
        <v>63</v>
      </c>
      <c r="L472" s="189">
        <v>1.198</v>
      </c>
      <c r="M472" s="189">
        <v>230.43799999999999</v>
      </c>
      <c r="N472" s="189">
        <v>54.322000000000003</v>
      </c>
      <c r="O472" s="191" t="s">
        <v>62</v>
      </c>
    </row>
    <row r="473" spans="1:49" ht="9" customHeight="1">
      <c r="A473" s="176" t="s">
        <v>33</v>
      </c>
      <c r="B473" s="189">
        <f t="shared" si="49"/>
        <v>1826.6</v>
      </c>
      <c r="C473" s="189">
        <v>806.93499999999995</v>
      </c>
      <c r="D473" s="189">
        <v>9.1340000000000003</v>
      </c>
      <c r="E473" s="189">
        <v>4.84</v>
      </c>
      <c r="F473" s="189">
        <v>1005.691</v>
      </c>
      <c r="G473" s="189">
        <v>0</v>
      </c>
      <c r="H473" s="191"/>
      <c r="I473" s="189">
        <f t="shared" si="50"/>
        <v>720.26100000000008</v>
      </c>
      <c r="J473" s="189">
        <v>366.48500000000001</v>
      </c>
      <c r="K473" s="189">
        <v>107.389</v>
      </c>
      <c r="L473" s="189">
        <v>33.091000000000001</v>
      </c>
      <c r="M473" s="189">
        <v>138.35400000000001</v>
      </c>
      <c r="N473" s="189">
        <v>74.941999999999993</v>
      </c>
      <c r="O473" s="191" t="s">
        <v>62</v>
      </c>
    </row>
    <row r="474" spans="1:49" ht="9" customHeight="1">
      <c r="A474" s="176" t="s">
        <v>34</v>
      </c>
      <c r="B474" s="189">
        <f>SUM(C474:G474)+1</f>
        <v>241.25199999999998</v>
      </c>
      <c r="C474" s="189">
        <v>234.399</v>
      </c>
      <c r="D474" s="189">
        <v>0.57499999999999996</v>
      </c>
      <c r="E474" s="189">
        <v>5.2779999999999996</v>
      </c>
      <c r="F474" s="189" t="s">
        <v>63</v>
      </c>
      <c r="G474" s="189">
        <v>0</v>
      </c>
      <c r="H474" s="191"/>
      <c r="I474" s="189">
        <f t="shared" si="50"/>
        <v>142.596</v>
      </c>
      <c r="J474" s="189">
        <v>63.670999999999999</v>
      </c>
      <c r="K474" s="189" t="s">
        <v>63</v>
      </c>
      <c r="L474" s="189">
        <v>1.246</v>
      </c>
      <c r="M474" s="189">
        <v>62.603999999999999</v>
      </c>
      <c r="N474" s="189">
        <v>15.074999999999999</v>
      </c>
      <c r="O474" s="191" t="s">
        <v>62</v>
      </c>
    </row>
    <row r="475" spans="1:49" ht="9" customHeight="1">
      <c r="A475" s="173" t="s">
        <v>35</v>
      </c>
      <c r="B475" s="174">
        <f>SUM(C475:G475)</f>
        <v>1756.0939999999998</v>
      </c>
      <c r="C475" s="174">
        <v>1684.6279999999999</v>
      </c>
      <c r="D475" s="174">
        <v>31.789000000000001</v>
      </c>
      <c r="E475" s="174">
        <v>16.260999999999999</v>
      </c>
      <c r="F475" s="174">
        <v>23.416</v>
      </c>
      <c r="G475" s="174">
        <v>0</v>
      </c>
      <c r="H475" s="175"/>
      <c r="I475" s="174">
        <f t="shared" si="50"/>
        <v>316.45500000000004</v>
      </c>
      <c r="J475" s="174">
        <v>107.983</v>
      </c>
      <c r="K475" s="174">
        <v>4.798</v>
      </c>
      <c r="L475" s="174">
        <v>2.63</v>
      </c>
      <c r="M475" s="174">
        <v>174.44300000000001</v>
      </c>
      <c r="N475" s="174">
        <v>26.600999999999999</v>
      </c>
      <c r="O475" s="174" t="s">
        <v>62</v>
      </c>
    </row>
    <row r="476" spans="1:49" ht="9" customHeight="1">
      <c r="A476" s="176" t="s">
        <v>36</v>
      </c>
      <c r="B476" s="189">
        <f>SUM(C476:G476)+1</f>
        <v>102.37900000000002</v>
      </c>
      <c r="C476" s="189">
        <v>96.677000000000007</v>
      </c>
      <c r="D476" s="189" t="s">
        <v>63</v>
      </c>
      <c r="E476" s="189">
        <v>3.6739999999999999</v>
      </c>
      <c r="F476" s="189">
        <v>1.028</v>
      </c>
      <c r="G476" s="189">
        <v>0</v>
      </c>
      <c r="H476" s="191"/>
      <c r="I476" s="189">
        <f t="shared" si="50"/>
        <v>54.966000000000001</v>
      </c>
      <c r="J476" s="189">
        <v>26.347000000000001</v>
      </c>
      <c r="K476" s="189" t="s">
        <v>63</v>
      </c>
      <c r="L476" s="189">
        <v>3.4980000000000002</v>
      </c>
      <c r="M476" s="189">
        <v>17.45</v>
      </c>
      <c r="N476" s="189">
        <v>7.6710000000000003</v>
      </c>
      <c r="O476" s="191" t="s">
        <v>62</v>
      </c>
    </row>
    <row r="477" spans="1:49" ht="9" customHeight="1">
      <c r="A477" s="176" t="s">
        <v>37</v>
      </c>
      <c r="B477" s="189">
        <f>SUM(C477:G477)</f>
        <v>2047.0710000000001</v>
      </c>
      <c r="C477" s="189">
        <v>1517.713</v>
      </c>
      <c r="D477" s="189">
        <v>15.478</v>
      </c>
      <c r="E477" s="189">
        <v>60.22</v>
      </c>
      <c r="F477" s="189">
        <v>453.66</v>
      </c>
      <c r="G477" s="189" t="s">
        <v>63</v>
      </c>
      <c r="H477" s="191"/>
      <c r="I477" s="189">
        <f t="shared" si="50"/>
        <v>992.09100000000001</v>
      </c>
      <c r="J477" s="189">
        <v>619.91300000000001</v>
      </c>
      <c r="K477" s="189">
        <v>39.942</v>
      </c>
      <c r="L477" s="189">
        <v>6.8739999999999997</v>
      </c>
      <c r="M477" s="189">
        <v>283.32</v>
      </c>
      <c r="N477" s="189">
        <v>42.042000000000002</v>
      </c>
      <c r="O477" s="191" t="s">
        <v>62</v>
      </c>
    </row>
    <row r="478" spans="1:49" ht="9" customHeight="1">
      <c r="A478" s="176" t="s">
        <v>38</v>
      </c>
      <c r="B478" s="189">
        <f>SUM(C478:G478)</f>
        <v>819.17699999999991</v>
      </c>
      <c r="C478" s="189">
        <v>394.24200000000002</v>
      </c>
      <c r="D478" s="189" t="s">
        <v>63</v>
      </c>
      <c r="E478" s="189">
        <v>357.721</v>
      </c>
      <c r="F478" s="189">
        <v>67.213999999999999</v>
      </c>
      <c r="G478" s="189">
        <v>0</v>
      </c>
      <c r="H478" s="191"/>
      <c r="I478" s="189">
        <f t="shared" si="50"/>
        <v>303.15200000000004</v>
      </c>
      <c r="J478" s="189">
        <v>182.72</v>
      </c>
      <c r="K478" s="189">
        <v>2.109</v>
      </c>
      <c r="L478" s="189">
        <v>5.3470000000000004</v>
      </c>
      <c r="M478" s="189">
        <v>90.382999999999996</v>
      </c>
      <c r="N478" s="189">
        <v>22.593</v>
      </c>
      <c r="O478" s="191" t="s">
        <v>62</v>
      </c>
    </row>
    <row r="479" spans="1:49" ht="9" customHeight="1">
      <c r="A479" s="173" t="s">
        <v>39</v>
      </c>
      <c r="B479" s="174">
        <f>SUM(C479:G479)</f>
        <v>382.71000000000004</v>
      </c>
      <c r="C479" s="174">
        <v>336.6</v>
      </c>
      <c r="D479" s="174">
        <v>2.7789999999999999</v>
      </c>
      <c r="E479" s="174">
        <v>40.546999999999997</v>
      </c>
      <c r="F479" s="174">
        <v>2.7839999999999998</v>
      </c>
      <c r="G479" s="174">
        <v>0</v>
      </c>
      <c r="H479" s="175"/>
      <c r="I479" s="174">
        <f t="shared" si="50"/>
        <v>147.27799999999999</v>
      </c>
      <c r="J479" s="174">
        <v>98.572999999999993</v>
      </c>
      <c r="K479" s="174">
        <v>1.504</v>
      </c>
      <c r="L479" s="174">
        <v>1.1719999999999999</v>
      </c>
      <c r="M479" s="174">
        <v>35.366999999999997</v>
      </c>
      <c r="N479" s="174">
        <v>10.662000000000001</v>
      </c>
      <c r="O479" s="174" t="s">
        <v>62</v>
      </c>
    </row>
    <row r="480" spans="1:49" ht="9" customHeight="1">
      <c r="A480" s="213"/>
      <c r="B480" s="176"/>
      <c r="C480" s="176"/>
      <c r="D480" s="176"/>
      <c r="E480" s="176"/>
      <c r="F480" s="176"/>
      <c r="G480" s="176"/>
      <c r="H480" s="176"/>
      <c r="I480" s="176"/>
      <c r="J480" s="176"/>
      <c r="K480" s="176"/>
      <c r="L480" s="176"/>
      <c r="M480" s="176"/>
      <c r="N480" s="213"/>
      <c r="O480" s="213"/>
      <c r="P480" s="164"/>
      <c r="Q480" s="164"/>
      <c r="R480" s="222"/>
      <c r="S480" s="222"/>
      <c r="T480" s="222"/>
      <c r="U480" s="222"/>
      <c r="V480" s="222"/>
      <c r="W480" s="222"/>
      <c r="X480" s="222"/>
      <c r="Y480" s="222"/>
      <c r="Z480" s="222"/>
      <c r="AA480" s="222"/>
      <c r="AB480" s="222"/>
      <c r="AC480" s="222"/>
      <c r="AD480" s="222"/>
      <c r="AE480" s="222"/>
      <c r="AF480" s="222"/>
      <c r="AG480" s="222"/>
      <c r="AI480" s="155"/>
      <c r="AJ480" s="165"/>
      <c r="AK480" s="165"/>
      <c r="AL480" s="165"/>
      <c r="AM480" s="165"/>
      <c r="AN480" s="165"/>
      <c r="AO480" s="165"/>
      <c r="AP480" s="165"/>
      <c r="AQ480" s="165"/>
      <c r="AR480" s="165"/>
      <c r="AS480" s="165"/>
      <c r="AT480" s="165"/>
      <c r="AU480" s="165"/>
      <c r="AV480" s="165"/>
      <c r="AW480" s="165"/>
    </row>
    <row r="481" spans="1:49" ht="9" customHeight="1">
      <c r="A481" s="211">
        <v>2008</v>
      </c>
      <c r="B481" s="176"/>
      <c r="C481" s="176"/>
      <c r="D481" s="188"/>
      <c r="E481" s="188"/>
      <c r="F481" s="176"/>
      <c r="G481" s="176"/>
      <c r="H481" s="176"/>
      <c r="I481" s="176"/>
      <c r="J481" s="176"/>
      <c r="K481" s="176"/>
      <c r="L481" s="176"/>
      <c r="M481" s="176"/>
      <c r="N481" s="213"/>
      <c r="O481" s="213"/>
      <c r="P481" s="164"/>
      <c r="Q481" s="164"/>
      <c r="R481" s="222"/>
      <c r="S481" s="222"/>
      <c r="T481" s="222"/>
      <c r="U481" s="222"/>
      <c r="V481" s="222"/>
      <c r="W481" s="222"/>
      <c r="X481" s="222"/>
      <c r="Y481" s="222"/>
      <c r="Z481" s="222"/>
      <c r="AA481" s="222"/>
      <c r="AB481" s="222"/>
      <c r="AC481" s="222"/>
      <c r="AD481" s="222"/>
      <c r="AE481" s="222"/>
      <c r="AF481" s="222"/>
      <c r="AG481" s="222"/>
      <c r="AI481" s="155"/>
      <c r="AJ481" s="165"/>
      <c r="AK481" s="165"/>
      <c r="AL481" s="165"/>
      <c r="AM481" s="165"/>
      <c r="AN481" s="165"/>
      <c r="AO481" s="165"/>
      <c r="AP481" s="165"/>
      <c r="AQ481" s="165"/>
      <c r="AR481" s="165"/>
      <c r="AS481" s="165"/>
      <c r="AT481" s="165"/>
      <c r="AU481" s="165"/>
      <c r="AV481" s="165"/>
      <c r="AW481" s="165"/>
    </row>
    <row r="482" spans="1:49" s="310" customFormat="1" ht="9" customHeight="1">
      <c r="A482" s="214" t="s">
        <v>7</v>
      </c>
      <c r="B482" s="188">
        <f>SUM(B484:B515)+1</f>
        <v>881503.17400000023</v>
      </c>
      <c r="C482" s="188">
        <f>SUM(C484:C515)</f>
        <v>747669.89300000004</v>
      </c>
      <c r="D482" s="188">
        <f>SUM(D484:D515)+1</f>
        <v>34662.781999999999</v>
      </c>
      <c r="E482" s="188">
        <f>SUM(E484:E515)+1</f>
        <v>88862.073000000019</v>
      </c>
      <c r="F482" s="188">
        <f>SUM(F484:F515)+1</f>
        <v>5686.1930000000002</v>
      </c>
      <c r="G482" s="188">
        <f>SUM(G484:G515)</f>
        <v>4623.2330000000011</v>
      </c>
      <c r="H482" s="188"/>
      <c r="I482" s="188">
        <f>SUM(I484:I515)+1</f>
        <v>21276.569000000007</v>
      </c>
      <c r="J482" s="188">
        <f>SUM(J484:J515)</f>
        <v>13977.614999999998</v>
      </c>
      <c r="K482" s="188">
        <f>SUM(K484:K515)+1</f>
        <v>389.77699999999993</v>
      </c>
      <c r="L482" s="188">
        <f>SUM(L484:L515)+1</f>
        <v>341.875</v>
      </c>
      <c r="M482" s="188">
        <f>SUM(M484:M515)</f>
        <v>4580.1540000000005</v>
      </c>
      <c r="N482" s="188">
        <f>SUM(N484:N515)</f>
        <v>1987.1479999999997</v>
      </c>
      <c r="O482" s="188" t="s">
        <v>62</v>
      </c>
      <c r="P482" s="161"/>
      <c r="Q482" s="161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  <c r="AB482" s="162"/>
      <c r="AC482" s="162"/>
      <c r="AD482" s="162"/>
      <c r="AE482" s="162"/>
      <c r="AF482" s="162"/>
      <c r="AG482" s="162"/>
      <c r="AH482" s="162"/>
      <c r="AJ482" s="206"/>
      <c r="AK482" s="206"/>
      <c r="AL482" s="206"/>
      <c r="AM482" s="206"/>
      <c r="AN482" s="206"/>
      <c r="AO482" s="206"/>
      <c r="AP482" s="206"/>
      <c r="AQ482" s="206"/>
      <c r="AR482" s="206"/>
      <c r="AS482" s="206"/>
      <c r="AT482" s="206"/>
      <c r="AU482" s="206"/>
      <c r="AV482" s="206"/>
      <c r="AW482" s="206"/>
    </row>
    <row r="483" spans="1:49" s="310" customFormat="1" ht="3.95" customHeight="1">
      <c r="A483" s="214"/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61"/>
      <c r="Q483" s="161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  <c r="AB483" s="162"/>
      <c r="AC483" s="162"/>
      <c r="AD483" s="162"/>
      <c r="AE483" s="162"/>
      <c r="AF483" s="162"/>
      <c r="AG483" s="162"/>
      <c r="AH483" s="162"/>
      <c r="AJ483" s="206"/>
      <c r="AK483" s="206"/>
      <c r="AL483" s="206"/>
      <c r="AM483" s="206"/>
      <c r="AN483" s="206"/>
      <c r="AO483" s="206"/>
      <c r="AP483" s="206"/>
      <c r="AQ483" s="206"/>
      <c r="AR483" s="206"/>
      <c r="AS483" s="206"/>
      <c r="AT483" s="206"/>
      <c r="AU483" s="206"/>
      <c r="AV483" s="206"/>
      <c r="AW483" s="206"/>
    </row>
    <row r="484" spans="1:49" ht="9" customHeight="1">
      <c r="A484" s="176" t="s">
        <v>8</v>
      </c>
      <c r="B484" s="189">
        <f>SUM(C484:G484)</f>
        <v>299.584</v>
      </c>
      <c r="C484" s="189">
        <v>173.37200000000001</v>
      </c>
      <c r="D484" s="189">
        <v>0</v>
      </c>
      <c r="E484" s="189">
        <v>0</v>
      </c>
      <c r="F484" s="189">
        <v>3.5369999999999999</v>
      </c>
      <c r="G484" s="189">
        <v>122.675</v>
      </c>
      <c r="H484" s="189"/>
      <c r="I484" s="189">
        <f t="shared" ref="I484:I495" si="51">SUM(J484:O484)</f>
        <v>147.84399999999999</v>
      </c>
      <c r="J484" s="189">
        <v>52.210999999999999</v>
      </c>
      <c r="K484" s="189">
        <v>0</v>
      </c>
      <c r="L484" s="189" t="s">
        <v>63</v>
      </c>
      <c r="M484" s="189">
        <v>57.868000000000002</v>
      </c>
      <c r="N484" s="189">
        <v>37.765000000000001</v>
      </c>
      <c r="O484" s="191" t="s">
        <v>62</v>
      </c>
      <c r="P484" s="164"/>
      <c r="Q484" s="164"/>
      <c r="R484" s="222"/>
      <c r="S484" s="222"/>
      <c r="T484" s="222"/>
      <c r="U484" s="222"/>
      <c r="V484" s="222"/>
      <c r="W484" s="222"/>
      <c r="X484" s="222"/>
      <c r="Y484" s="222"/>
      <c r="Z484" s="222"/>
      <c r="AA484" s="222"/>
      <c r="AB484" s="222"/>
      <c r="AC484" s="222"/>
      <c r="AD484" s="222"/>
      <c r="AE484" s="222"/>
      <c r="AF484" s="222"/>
      <c r="AG484" s="222"/>
      <c r="AI484" s="155"/>
      <c r="AJ484" s="165"/>
      <c r="AK484" s="165"/>
      <c r="AL484" s="165"/>
      <c r="AM484" s="165"/>
      <c r="AN484" s="165"/>
      <c r="AO484" s="165"/>
      <c r="AP484" s="165"/>
      <c r="AQ484" s="165"/>
      <c r="AR484" s="165"/>
      <c r="AS484" s="165"/>
      <c r="AT484" s="165"/>
      <c r="AU484" s="165"/>
      <c r="AV484" s="165"/>
      <c r="AW484" s="165"/>
    </row>
    <row r="485" spans="1:49" ht="9" customHeight="1">
      <c r="A485" s="176" t="s">
        <v>9</v>
      </c>
      <c r="B485" s="189">
        <f>SUM(C485:G485)</f>
        <v>909.13900000000001</v>
      </c>
      <c r="C485" s="189">
        <v>546.77200000000005</v>
      </c>
      <c r="D485" s="189">
        <v>6.6429999999999998</v>
      </c>
      <c r="E485" s="189">
        <v>336.952</v>
      </c>
      <c r="F485" s="189">
        <v>17.603000000000002</v>
      </c>
      <c r="G485" s="189">
        <v>1.169</v>
      </c>
      <c r="H485" s="191"/>
      <c r="I485" s="189">
        <f t="shared" si="51"/>
        <v>355.55200000000002</v>
      </c>
      <c r="J485" s="189">
        <v>198.36799999999999</v>
      </c>
      <c r="K485" s="189">
        <v>4.1210000000000004</v>
      </c>
      <c r="L485" s="189">
        <v>11.590999999999999</v>
      </c>
      <c r="M485" s="189">
        <v>49.003</v>
      </c>
      <c r="N485" s="189">
        <v>92.468999999999994</v>
      </c>
      <c r="O485" s="191" t="s">
        <v>62</v>
      </c>
      <c r="P485" s="164"/>
      <c r="Q485" s="164"/>
      <c r="R485" s="222"/>
      <c r="S485" s="222"/>
      <c r="T485" s="222"/>
      <c r="U485" s="222"/>
      <c r="V485" s="222"/>
      <c r="W485" s="222"/>
      <c r="X485" s="222"/>
      <c r="Y485" s="222"/>
      <c r="Z485" s="222"/>
      <c r="AA485" s="222"/>
      <c r="AB485" s="222"/>
      <c r="AC485" s="222"/>
      <c r="AD485" s="222"/>
      <c r="AE485" s="222"/>
      <c r="AF485" s="222"/>
      <c r="AG485" s="222"/>
      <c r="AI485" s="155"/>
      <c r="AJ485" s="165"/>
      <c r="AK485" s="165"/>
      <c r="AL485" s="165"/>
      <c r="AM485" s="165"/>
      <c r="AN485" s="165"/>
      <c r="AO485" s="165"/>
      <c r="AP485" s="165"/>
      <c r="AQ485" s="165"/>
      <c r="AR485" s="165"/>
      <c r="AS485" s="165"/>
      <c r="AT485" s="165"/>
      <c r="AU485" s="165"/>
      <c r="AV485" s="165"/>
      <c r="AW485" s="165"/>
    </row>
    <row r="486" spans="1:49" ht="9" customHeight="1">
      <c r="A486" s="176" t="s">
        <v>10</v>
      </c>
      <c r="B486" s="189">
        <f>SUM(C486:G486)</f>
        <v>252.95500000000001</v>
      </c>
      <c r="C486" s="189">
        <v>232.441</v>
      </c>
      <c r="D486" s="189" t="s">
        <v>63</v>
      </c>
      <c r="E486" s="189" t="s">
        <v>63</v>
      </c>
      <c r="F486" s="189">
        <v>13.416</v>
      </c>
      <c r="G486" s="189">
        <v>7.0979999999999999</v>
      </c>
      <c r="H486" s="191"/>
      <c r="I486" s="189">
        <f t="shared" si="51"/>
        <v>147.45699999999999</v>
      </c>
      <c r="J486" s="189">
        <v>44.343000000000004</v>
      </c>
      <c r="K486" s="189">
        <v>2.1760000000000002</v>
      </c>
      <c r="L486" s="189">
        <v>1.7310000000000001</v>
      </c>
      <c r="M486" s="189">
        <v>81.703000000000003</v>
      </c>
      <c r="N486" s="189">
        <v>17.504000000000001</v>
      </c>
      <c r="O486" s="191" t="s">
        <v>62</v>
      </c>
      <c r="P486" s="164"/>
      <c r="Q486" s="164"/>
      <c r="R486" s="222"/>
      <c r="S486" s="222"/>
      <c r="T486" s="222"/>
      <c r="U486" s="222"/>
      <c r="V486" s="222"/>
      <c r="W486" s="222"/>
      <c r="X486" s="222"/>
      <c r="Y486" s="222"/>
      <c r="Z486" s="222"/>
      <c r="AA486" s="222"/>
      <c r="AB486" s="222"/>
      <c r="AC486" s="222"/>
      <c r="AD486" s="222"/>
      <c r="AE486" s="222"/>
      <c r="AF486" s="222"/>
      <c r="AG486" s="222"/>
      <c r="AI486" s="155"/>
      <c r="AJ486" s="165"/>
      <c r="AK486" s="165"/>
      <c r="AL486" s="165"/>
      <c r="AM486" s="165"/>
      <c r="AN486" s="165"/>
      <c r="AO486" s="165"/>
      <c r="AP486" s="165"/>
      <c r="AQ486" s="165"/>
      <c r="AR486" s="165"/>
      <c r="AS486" s="165"/>
      <c r="AT486" s="165"/>
      <c r="AU486" s="165"/>
      <c r="AV486" s="165"/>
      <c r="AW486" s="165"/>
    </row>
    <row r="487" spans="1:49" ht="9" customHeight="1">
      <c r="A487" s="173" t="s">
        <v>11</v>
      </c>
      <c r="B487" s="174">
        <f>SUM(C487:G487)</f>
        <v>319.67099999999999</v>
      </c>
      <c r="C487" s="174">
        <v>224.874</v>
      </c>
      <c r="D487" s="174">
        <v>0</v>
      </c>
      <c r="E487" s="174" t="s">
        <v>63</v>
      </c>
      <c r="F487" s="174">
        <v>0.52500000000000002</v>
      </c>
      <c r="G487" s="174">
        <v>94.272000000000006</v>
      </c>
      <c r="H487" s="175"/>
      <c r="I487" s="174">
        <f t="shared" si="51"/>
        <v>118.381</v>
      </c>
      <c r="J487" s="174">
        <v>66.162999999999997</v>
      </c>
      <c r="K487" s="174">
        <v>1.3149999999999999</v>
      </c>
      <c r="L487" s="174">
        <v>1.3160000000000001</v>
      </c>
      <c r="M487" s="174">
        <v>22.928999999999998</v>
      </c>
      <c r="N487" s="174">
        <v>26.658000000000001</v>
      </c>
      <c r="O487" s="174" t="s">
        <v>62</v>
      </c>
    </row>
    <row r="488" spans="1:49" ht="9" customHeight="1">
      <c r="A488" s="176" t="s">
        <v>12</v>
      </c>
      <c r="B488" s="189">
        <f>SUM(C488:G488)+1</f>
        <v>952.24</v>
      </c>
      <c r="C488" s="189">
        <v>810.70600000000002</v>
      </c>
      <c r="D488" s="189" t="s">
        <v>63</v>
      </c>
      <c r="E488" s="189">
        <v>72.335999999999999</v>
      </c>
      <c r="F488" s="189">
        <v>21.789000000000001</v>
      </c>
      <c r="G488" s="189">
        <v>46.408999999999999</v>
      </c>
      <c r="H488" s="191"/>
      <c r="I488" s="189">
        <f t="shared" si="51"/>
        <v>258.005</v>
      </c>
      <c r="J488" s="189">
        <v>136.34</v>
      </c>
      <c r="K488" s="189">
        <v>5.3730000000000002</v>
      </c>
      <c r="L488" s="189">
        <v>3.2360000000000002</v>
      </c>
      <c r="M488" s="189">
        <v>90.569000000000003</v>
      </c>
      <c r="N488" s="189">
        <v>22.486999999999998</v>
      </c>
      <c r="O488" s="191" t="s">
        <v>62</v>
      </c>
    </row>
    <row r="489" spans="1:49" ht="9" customHeight="1">
      <c r="A489" s="176" t="s">
        <v>13</v>
      </c>
      <c r="B489" s="189">
        <f t="shared" ref="B489:B515" si="52">SUM(C489:G489)</f>
        <v>304.90600000000006</v>
      </c>
      <c r="C489" s="189">
        <v>261.69600000000003</v>
      </c>
      <c r="D489" s="189" t="s">
        <v>63</v>
      </c>
      <c r="E489" s="189">
        <v>24.497</v>
      </c>
      <c r="F489" s="189">
        <v>15.997</v>
      </c>
      <c r="G489" s="189">
        <v>2.7160000000000002</v>
      </c>
      <c r="H489" s="191"/>
      <c r="I489" s="189">
        <f t="shared" si="51"/>
        <v>245.14799999999997</v>
      </c>
      <c r="J489" s="189">
        <v>162.42699999999999</v>
      </c>
      <c r="K489" s="189">
        <v>0.94499999999999995</v>
      </c>
      <c r="L489" s="189" t="s">
        <v>63</v>
      </c>
      <c r="M489" s="189">
        <v>60.604999999999997</v>
      </c>
      <c r="N489" s="189">
        <v>21.170999999999999</v>
      </c>
      <c r="O489" s="191" t="s">
        <v>62</v>
      </c>
    </row>
    <row r="490" spans="1:49" ht="9" customHeight="1">
      <c r="A490" s="176" t="s">
        <v>14</v>
      </c>
      <c r="B490" s="189">
        <f t="shared" si="52"/>
        <v>878.35599999999999</v>
      </c>
      <c r="C490" s="189">
        <v>495.37200000000001</v>
      </c>
      <c r="D490" s="189">
        <v>42.402999999999999</v>
      </c>
      <c r="E490" s="189">
        <v>298.16500000000002</v>
      </c>
      <c r="F490" s="189">
        <v>39.9</v>
      </c>
      <c r="G490" s="189">
        <v>2.516</v>
      </c>
      <c r="H490" s="191"/>
      <c r="I490" s="189">
        <f t="shared" si="51"/>
        <v>560.62799999999993</v>
      </c>
      <c r="J490" s="189">
        <v>461.57299999999998</v>
      </c>
      <c r="K490" s="189">
        <v>27.923999999999999</v>
      </c>
      <c r="L490" s="189">
        <v>2.7389999999999999</v>
      </c>
      <c r="M490" s="189">
        <v>38.634999999999998</v>
      </c>
      <c r="N490" s="189">
        <v>29.757000000000001</v>
      </c>
      <c r="O490" s="191" t="s">
        <v>62</v>
      </c>
    </row>
    <row r="491" spans="1:49" ht="9" customHeight="1">
      <c r="A491" s="173" t="s">
        <v>15</v>
      </c>
      <c r="B491" s="174">
        <f t="shared" si="52"/>
        <v>2146.7219999999998</v>
      </c>
      <c r="C491" s="174">
        <v>2043.1780000000001</v>
      </c>
      <c r="D491" s="174">
        <v>14.978</v>
      </c>
      <c r="E491" s="174">
        <v>76.504000000000005</v>
      </c>
      <c r="F491" s="174">
        <v>3.254</v>
      </c>
      <c r="G491" s="174">
        <v>8.8079999999999998</v>
      </c>
      <c r="H491" s="175"/>
      <c r="I491" s="174">
        <f t="shared" si="51"/>
        <v>278.93200000000002</v>
      </c>
      <c r="J491" s="174">
        <v>145.34700000000001</v>
      </c>
      <c r="K491" s="174" t="s">
        <v>63</v>
      </c>
      <c r="L491" s="174">
        <v>1.6</v>
      </c>
      <c r="M491" s="174">
        <v>107.084</v>
      </c>
      <c r="N491" s="174">
        <v>24.901</v>
      </c>
      <c r="O491" s="174" t="s">
        <v>62</v>
      </c>
    </row>
    <row r="492" spans="1:49" ht="9" customHeight="1">
      <c r="A492" s="176" t="s">
        <v>16</v>
      </c>
      <c r="B492" s="189">
        <f t="shared" si="52"/>
        <v>670744.58200000005</v>
      </c>
      <c r="C492" s="189">
        <v>592833.65</v>
      </c>
      <c r="D492" s="189">
        <v>28267.577000000001</v>
      </c>
      <c r="E492" s="189">
        <v>42597.805999999997</v>
      </c>
      <c r="F492" s="189">
        <v>3777.82</v>
      </c>
      <c r="G492" s="189">
        <v>3267.7289999999998</v>
      </c>
      <c r="H492" s="191"/>
      <c r="I492" s="189">
        <f t="shared" si="51"/>
        <v>10099.245000000003</v>
      </c>
      <c r="J492" s="189">
        <v>8177.723</v>
      </c>
      <c r="K492" s="189">
        <v>253.37</v>
      </c>
      <c r="L492" s="189">
        <v>89.841999999999999</v>
      </c>
      <c r="M492" s="189">
        <v>595.24300000000005</v>
      </c>
      <c r="N492" s="189">
        <v>983.06700000000001</v>
      </c>
      <c r="O492" s="191" t="s">
        <v>62</v>
      </c>
    </row>
    <row r="493" spans="1:49" ht="9" customHeight="1">
      <c r="A493" s="176" t="s">
        <v>17</v>
      </c>
      <c r="B493" s="189">
        <f t="shared" si="52"/>
        <v>1022.473</v>
      </c>
      <c r="C493" s="189">
        <v>287.04300000000001</v>
      </c>
      <c r="D493" s="189">
        <v>3.0609999999999999</v>
      </c>
      <c r="E493" s="189">
        <v>9.8360000000000003</v>
      </c>
      <c r="F493" s="189">
        <v>117.71899999999999</v>
      </c>
      <c r="G493" s="189">
        <v>604.81399999999996</v>
      </c>
      <c r="H493" s="191"/>
      <c r="I493" s="189">
        <f t="shared" si="51"/>
        <v>245.86599999999999</v>
      </c>
      <c r="J493" s="189">
        <v>71.150000000000006</v>
      </c>
      <c r="K493" s="189" t="s">
        <v>63</v>
      </c>
      <c r="L493" s="189">
        <v>1.115</v>
      </c>
      <c r="M493" s="189">
        <v>157.714</v>
      </c>
      <c r="N493" s="189">
        <v>15.887</v>
      </c>
      <c r="O493" s="191" t="s">
        <v>62</v>
      </c>
    </row>
    <row r="494" spans="1:49" ht="9" customHeight="1">
      <c r="A494" s="176" t="s">
        <v>18</v>
      </c>
      <c r="B494" s="189">
        <f t="shared" si="52"/>
        <v>17542.244999999999</v>
      </c>
      <c r="C494" s="189">
        <v>16917.991999999998</v>
      </c>
      <c r="D494" s="189">
        <v>26.754999999999999</v>
      </c>
      <c r="E494" s="189">
        <v>558.94399999999996</v>
      </c>
      <c r="F494" s="189">
        <v>32.576999999999998</v>
      </c>
      <c r="G494" s="189">
        <v>5.9770000000000003</v>
      </c>
      <c r="H494" s="191"/>
      <c r="I494" s="189">
        <f t="shared" si="51"/>
        <v>578.452</v>
      </c>
      <c r="J494" s="189">
        <v>358.91199999999998</v>
      </c>
      <c r="K494" s="189">
        <v>9.4969999999999999</v>
      </c>
      <c r="L494" s="189">
        <v>5.5720000000000001</v>
      </c>
      <c r="M494" s="189">
        <v>173.85599999999999</v>
      </c>
      <c r="N494" s="189">
        <v>30.614999999999998</v>
      </c>
      <c r="O494" s="191" t="s">
        <v>62</v>
      </c>
    </row>
    <row r="495" spans="1:49" ht="9" customHeight="1">
      <c r="A495" s="173" t="s">
        <v>19</v>
      </c>
      <c r="B495" s="174">
        <f t="shared" si="52"/>
        <v>455.11899999999997</v>
      </c>
      <c r="C495" s="174">
        <v>441.10300000000001</v>
      </c>
      <c r="D495" s="174">
        <v>2.9740000000000002</v>
      </c>
      <c r="E495" s="174">
        <v>4.5659999999999998</v>
      </c>
      <c r="F495" s="174">
        <v>1.0820000000000001</v>
      </c>
      <c r="G495" s="174">
        <v>5.3940000000000001</v>
      </c>
      <c r="H495" s="175"/>
      <c r="I495" s="174">
        <f t="shared" si="51"/>
        <v>366.55700000000002</v>
      </c>
      <c r="J495" s="174">
        <v>146.255</v>
      </c>
      <c r="K495" s="174" t="s">
        <v>63</v>
      </c>
      <c r="L495" s="174">
        <v>5.1040000000000001</v>
      </c>
      <c r="M495" s="174">
        <v>188.71600000000001</v>
      </c>
      <c r="N495" s="174">
        <v>26.481999999999999</v>
      </c>
      <c r="O495" s="174" t="s">
        <v>62</v>
      </c>
    </row>
    <row r="496" spans="1:49" ht="9" customHeight="1">
      <c r="A496" s="176" t="s">
        <v>20</v>
      </c>
      <c r="B496" s="189">
        <f t="shared" si="52"/>
        <v>941.42499999999995</v>
      </c>
      <c r="C496" s="189">
        <v>803.41499999999996</v>
      </c>
      <c r="D496" s="189">
        <v>7.1929999999999996</v>
      </c>
      <c r="E496" s="189">
        <v>79.251999999999995</v>
      </c>
      <c r="F496" s="189">
        <v>30.335999999999999</v>
      </c>
      <c r="G496" s="189">
        <v>21.228999999999999</v>
      </c>
      <c r="H496" s="191"/>
      <c r="I496" s="189">
        <f>SUM(J496:O496)+1</f>
        <v>150.26900000000001</v>
      </c>
      <c r="J496" s="189">
        <v>52.692</v>
      </c>
      <c r="K496" s="189">
        <v>0.55800000000000005</v>
      </c>
      <c r="L496" s="189" t="s">
        <v>63</v>
      </c>
      <c r="M496" s="189">
        <v>88.171999999999997</v>
      </c>
      <c r="N496" s="189">
        <v>7.8470000000000004</v>
      </c>
      <c r="O496" s="191" t="s">
        <v>62</v>
      </c>
    </row>
    <row r="497" spans="1:15" s="154" customFormat="1" ht="9" customHeight="1">
      <c r="A497" s="176" t="s">
        <v>21</v>
      </c>
      <c r="B497" s="189">
        <f t="shared" si="52"/>
        <v>7386.1279999999997</v>
      </c>
      <c r="C497" s="189">
        <v>5239.192</v>
      </c>
      <c r="D497" s="189">
        <v>259.40499999999997</v>
      </c>
      <c r="E497" s="189">
        <v>1757.135</v>
      </c>
      <c r="F497" s="189">
        <v>91.87</v>
      </c>
      <c r="G497" s="189">
        <v>38.526000000000003</v>
      </c>
      <c r="H497" s="191"/>
      <c r="I497" s="189">
        <f t="shared" ref="I497:I515" si="53">SUM(J497:O497)</f>
        <v>751.87700000000007</v>
      </c>
      <c r="J497" s="189">
        <v>354.327</v>
      </c>
      <c r="K497" s="189">
        <v>3.258</v>
      </c>
      <c r="L497" s="189">
        <v>13.648</v>
      </c>
      <c r="M497" s="189">
        <v>285.76499999999999</v>
      </c>
      <c r="N497" s="189">
        <v>94.879000000000005</v>
      </c>
      <c r="O497" s="191" t="s">
        <v>62</v>
      </c>
    </row>
    <row r="498" spans="1:15" s="154" customFormat="1" ht="9" customHeight="1">
      <c r="A498" s="176" t="s">
        <v>22</v>
      </c>
      <c r="B498" s="189">
        <f t="shared" si="52"/>
        <v>113498.48400000001</v>
      </c>
      <c r="C498" s="189">
        <v>73411.572</v>
      </c>
      <c r="D498" s="189">
        <v>2146.61</v>
      </c>
      <c r="E498" s="189">
        <v>37765.141000000003</v>
      </c>
      <c r="F498" s="189">
        <v>161.18199999999999</v>
      </c>
      <c r="G498" s="189">
        <v>13.978999999999999</v>
      </c>
      <c r="H498" s="191"/>
      <c r="I498" s="189">
        <f t="shared" si="53"/>
        <v>917.1579999999999</v>
      </c>
      <c r="J498" s="189">
        <v>465.45400000000001</v>
      </c>
      <c r="K498" s="189">
        <v>21.224</v>
      </c>
      <c r="L498" s="189">
        <v>141.57499999999999</v>
      </c>
      <c r="M498" s="189">
        <v>251.70599999999999</v>
      </c>
      <c r="N498" s="189">
        <v>37.198999999999998</v>
      </c>
      <c r="O498" s="191" t="s">
        <v>62</v>
      </c>
    </row>
    <row r="499" spans="1:15" s="154" customFormat="1" ht="9" customHeight="1">
      <c r="A499" s="173" t="s">
        <v>23</v>
      </c>
      <c r="B499" s="174">
        <f t="shared" si="52"/>
        <v>794.78099999999995</v>
      </c>
      <c r="C499" s="174">
        <v>441.42099999999999</v>
      </c>
      <c r="D499" s="174">
        <v>9.5809999999999995</v>
      </c>
      <c r="E499" s="174">
        <v>314.28899999999999</v>
      </c>
      <c r="F499" s="174">
        <v>15.015000000000001</v>
      </c>
      <c r="G499" s="174">
        <v>14.475</v>
      </c>
      <c r="H499" s="175"/>
      <c r="I499" s="174">
        <f t="shared" si="53"/>
        <v>236.98</v>
      </c>
      <c r="J499" s="174">
        <v>128.04300000000001</v>
      </c>
      <c r="K499" s="174">
        <v>0.749</v>
      </c>
      <c r="L499" s="174">
        <v>4.0910000000000002</v>
      </c>
      <c r="M499" s="174">
        <v>80.465999999999994</v>
      </c>
      <c r="N499" s="174">
        <v>23.631</v>
      </c>
      <c r="O499" s="174" t="s">
        <v>62</v>
      </c>
    </row>
    <row r="500" spans="1:15" s="154" customFormat="1" ht="9" customHeight="1">
      <c r="A500" s="176" t="s">
        <v>24</v>
      </c>
      <c r="B500" s="189">
        <f t="shared" si="52"/>
        <v>382.60399999999998</v>
      </c>
      <c r="C500" s="189">
        <v>268.35300000000001</v>
      </c>
      <c r="D500" s="189">
        <v>27.315999999999999</v>
      </c>
      <c r="E500" s="189">
        <v>62.134999999999998</v>
      </c>
      <c r="F500" s="189">
        <v>20.334</v>
      </c>
      <c r="G500" s="189">
        <v>4.4660000000000002</v>
      </c>
      <c r="H500" s="191"/>
      <c r="I500" s="189">
        <f t="shared" si="53"/>
        <v>173.691</v>
      </c>
      <c r="J500" s="189">
        <v>46.402999999999999</v>
      </c>
      <c r="K500" s="189" t="s">
        <v>63</v>
      </c>
      <c r="L500" s="189">
        <v>3.3119999999999998</v>
      </c>
      <c r="M500" s="189">
        <v>99.459000000000003</v>
      </c>
      <c r="N500" s="189">
        <v>24.516999999999999</v>
      </c>
      <c r="O500" s="191" t="s">
        <v>62</v>
      </c>
    </row>
    <row r="501" spans="1:15" s="154" customFormat="1" ht="9" customHeight="1">
      <c r="A501" s="176" t="s">
        <v>25</v>
      </c>
      <c r="B501" s="189">
        <f t="shared" si="52"/>
        <v>265.90599999999995</v>
      </c>
      <c r="C501" s="189">
        <v>186.70599999999999</v>
      </c>
      <c r="D501" s="189">
        <v>8.3919999999999995</v>
      </c>
      <c r="E501" s="189">
        <v>26.832000000000001</v>
      </c>
      <c r="F501" s="189" t="s">
        <v>63</v>
      </c>
      <c r="G501" s="189">
        <v>43.975999999999999</v>
      </c>
      <c r="H501" s="191"/>
      <c r="I501" s="189">
        <f t="shared" si="53"/>
        <v>172.751</v>
      </c>
      <c r="J501" s="189">
        <v>61.116999999999997</v>
      </c>
      <c r="K501" s="189">
        <v>0</v>
      </c>
      <c r="L501" s="189">
        <v>3.5019999999999998</v>
      </c>
      <c r="M501" s="189">
        <v>92.656999999999996</v>
      </c>
      <c r="N501" s="189">
        <v>15.475</v>
      </c>
      <c r="O501" s="191" t="s">
        <v>62</v>
      </c>
    </row>
    <row r="502" spans="1:15" s="154" customFormat="1" ht="9" customHeight="1">
      <c r="A502" s="176" t="s">
        <v>26</v>
      </c>
      <c r="B502" s="189">
        <f t="shared" si="52"/>
        <v>46435.279999999992</v>
      </c>
      <c r="C502" s="189">
        <v>42532.11</v>
      </c>
      <c r="D502" s="189">
        <v>257.12599999999998</v>
      </c>
      <c r="E502" s="189">
        <v>3590.9050000000002</v>
      </c>
      <c r="F502" s="189">
        <v>36.616999999999997</v>
      </c>
      <c r="G502" s="189">
        <v>18.521999999999998</v>
      </c>
      <c r="H502" s="191"/>
      <c r="I502" s="189">
        <f t="shared" si="53"/>
        <v>1347.1740000000002</v>
      </c>
      <c r="J502" s="189">
        <v>1075.8630000000001</v>
      </c>
      <c r="K502" s="189">
        <v>0.86299999999999999</v>
      </c>
      <c r="L502" s="189">
        <v>5.3029999999999999</v>
      </c>
      <c r="M502" s="189">
        <v>199.286</v>
      </c>
      <c r="N502" s="189">
        <v>65.858999999999995</v>
      </c>
      <c r="O502" s="191" t="s">
        <v>62</v>
      </c>
    </row>
    <row r="503" spans="1:15" s="154" customFormat="1" ht="9" customHeight="1">
      <c r="A503" s="173" t="s">
        <v>27</v>
      </c>
      <c r="B503" s="174">
        <f t="shared" si="52"/>
        <v>389.02700000000004</v>
      </c>
      <c r="C503" s="174">
        <v>379.96300000000002</v>
      </c>
      <c r="D503" s="174">
        <v>1.0449999999999999</v>
      </c>
      <c r="E503" s="174">
        <v>1.887</v>
      </c>
      <c r="F503" s="174">
        <v>0.84799999999999998</v>
      </c>
      <c r="G503" s="174">
        <v>5.2839999999999998</v>
      </c>
      <c r="H503" s="175"/>
      <c r="I503" s="174">
        <f t="shared" si="53"/>
        <v>349.23800000000006</v>
      </c>
      <c r="J503" s="174">
        <v>130.85400000000001</v>
      </c>
      <c r="K503" s="174">
        <v>6.6829999999999998</v>
      </c>
      <c r="L503" s="174">
        <v>6.1070000000000002</v>
      </c>
      <c r="M503" s="174">
        <v>163.268</v>
      </c>
      <c r="N503" s="174">
        <v>42.326000000000001</v>
      </c>
      <c r="O503" s="174" t="s">
        <v>62</v>
      </c>
    </row>
    <row r="504" spans="1:15" s="154" customFormat="1" ht="9" customHeight="1">
      <c r="A504" s="176" t="s">
        <v>28</v>
      </c>
      <c r="B504" s="189">
        <f t="shared" si="52"/>
        <v>1753.2880000000002</v>
      </c>
      <c r="C504" s="189">
        <v>1450.2950000000001</v>
      </c>
      <c r="D504" s="189">
        <v>32.209000000000003</v>
      </c>
      <c r="E504" s="189">
        <v>176.495</v>
      </c>
      <c r="F504" s="189">
        <v>73.644999999999996</v>
      </c>
      <c r="G504" s="189">
        <v>20.643999999999998</v>
      </c>
      <c r="H504" s="191"/>
      <c r="I504" s="189">
        <f t="shared" si="53"/>
        <v>352.39300000000003</v>
      </c>
      <c r="J504" s="189">
        <v>150.44</v>
      </c>
      <c r="K504" s="189">
        <v>1.0409999999999999</v>
      </c>
      <c r="L504" s="189">
        <v>7.6580000000000004</v>
      </c>
      <c r="M504" s="189">
        <v>170.26400000000001</v>
      </c>
      <c r="N504" s="189">
        <v>22.99</v>
      </c>
      <c r="O504" s="191" t="s">
        <v>62</v>
      </c>
    </row>
    <row r="505" spans="1:15" s="154" customFormat="1" ht="9" customHeight="1">
      <c r="A505" s="176" t="s">
        <v>29</v>
      </c>
      <c r="B505" s="189">
        <f t="shared" si="52"/>
        <v>5622.268</v>
      </c>
      <c r="C505" s="189">
        <v>533.851</v>
      </c>
      <c r="D505" s="189">
        <v>3376.319</v>
      </c>
      <c r="E505" s="189">
        <v>624.072</v>
      </c>
      <c r="F505" s="189">
        <v>1025.5429999999999</v>
      </c>
      <c r="G505" s="189">
        <v>62.482999999999997</v>
      </c>
      <c r="H505" s="191"/>
      <c r="I505" s="189">
        <f t="shared" si="53"/>
        <v>160.12099999999998</v>
      </c>
      <c r="J505" s="189">
        <v>76.697000000000003</v>
      </c>
      <c r="K505" s="189" t="s">
        <v>63</v>
      </c>
      <c r="L505" s="189">
        <v>0.94599999999999995</v>
      </c>
      <c r="M505" s="189">
        <v>63.308</v>
      </c>
      <c r="N505" s="189">
        <v>19.170000000000002</v>
      </c>
      <c r="O505" s="191" t="s">
        <v>62</v>
      </c>
    </row>
    <row r="506" spans="1:15" s="154" customFormat="1" ht="9" customHeight="1">
      <c r="A506" s="176" t="s">
        <v>30</v>
      </c>
      <c r="B506" s="189">
        <f t="shared" si="52"/>
        <v>377.40599999999995</v>
      </c>
      <c r="C506" s="189">
        <v>327.29599999999999</v>
      </c>
      <c r="D506" s="189">
        <v>1.9510000000000001</v>
      </c>
      <c r="E506" s="189">
        <v>7.2030000000000003</v>
      </c>
      <c r="F506" s="189">
        <v>19.866</v>
      </c>
      <c r="G506" s="189">
        <v>21.09</v>
      </c>
      <c r="H506" s="191"/>
      <c r="I506" s="189">
        <f t="shared" si="53"/>
        <v>215.84399999999999</v>
      </c>
      <c r="J506" s="189">
        <v>79.203000000000003</v>
      </c>
      <c r="K506" s="189">
        <v>4.5839999999999996</v>
      </c>
      <c r="L506" s="189">
        <v>0.64900000000000002</v>
      </c>
      <c r="M506" s="189">
        <v>99.504999999999995</v>
      </c>
      <c r="N506" s="189">
        <v>31.902999999999999</v>
      </c>
      <c r="O506" s="191" t="s">
        <v>62</v>
      </c>
    </row>
    <row r="507" spans="1:15" s="154" customFormat="1" ht="9" customHeight="1">
      <c r="A507" s="173" t="s">
        <v>31</v>
      </c>
      <c r="B507" s="174">
        <f t="shared" si="52"/>
        <v>393.50099999999998</v>
      </c>
      <c r="C507" s="174">
        <v>224.17599999999999</v>
      </c>
      <c r="D507" s="174">
        <v>31.361000000000001</v>
      </c>
      <c r="E507" s="174">
        <v>107.04300000000001</v>
      </c>
      <c r="F507" s="174">
        <v>22.077000000000002</v>
      </c>
      <c r="G507" s="174">
        <v>8.8439999999999994</v>
      </c>
      <c r="H507" s="175"/>
      <c r="I507" s="174">
        <f t="shared" si="53"/>
        <v>248.46299999999999</v>
      </c>
      <c r="J507" s="174">
        <v>107.58199999999999</v>
      </c>
      <c r="K507" s="174" t="s">
        <v>63</v>
      </c>
      <c r="L507" s="174">
        <v>1.0009999999999999</v>
      </c>
      <c r="M507" s="174">
        <v>120.565</v>
      </c>
      <c r="N507" s="174">
        <v>19.315000000000001</v>
      </c>
      <c r="O507" s="174" t="s">
        <v>62</v>
      </c>
    </row>
    <row r="508" spans="1:15" s="154" customFormat="1" ht="9" customHeight="1">
      <c r="A508" s="176" t="s">
        <v>32</v>
      </c>
      <c r="B508" s="189">
        <f t="shared" si="52"/>
        <v>1237.3449999999998</v>
      </c>
      <c r="C508" s="189">
        <v>1064.627</v>
      </c>
      <c r="D508" s="189">
        <v>69.453999999999994</v>
      </c>
      <c r="E508" s="189">
        <v>74.414000000000001</v>
      </c>
      <c r="F508" s="189">
        <v>27.279</v>
      </c>
      <c r="G508" s="189">
        <v>1.571</v>
      </c>
      <c r="H508" s="191"/>
      <c r="I508" s="189">
        <f t="shared" si="53"/>
        <v>515.54199999999992</v>
      </c>
      <c r="J508" s="189">
        <v>156.624</v>
      </c>
      <c r="K508" s="189">
        <v>2.0129999999999999</v>
      </c>
      <c r="L508" s="189">
        <v>3.48</v>
      </c>
      <c r="M508" s="189">
        <v>302.26900000000001</v>
      </c>
      <c r="N508" s="189">
        <v>51.155999999999999</v>
      </c>
      <c r="O508" s="191" t="s">
        <v>62</v>
      </c>
    </row>
    <row r="509" spans="1:15" s="154" customFormat="1" ht="9" customHeight="1">
      <c r="A509" s="176" t="s">
        <v>33</v>
      </c>
      <c r="B509" s="189">
        <f t="shared" si="52"/>
        <v>906.26800000000003</v>
      </c>
      <c r="C509" s="189">
        <v>851.84799999999996</v>
      </c>
      <c r="D509" s="189">
        <v>5.2670000000000003</v>
      </c>
      <c r="E509" s="189">
        <v>11.706</v>
      </c>
      <c r="F509" s="189">
        <v>17.018999999999998</v>
      </c>
      <c r="G509" s="189">
        <v>20.428000000000001</v>
      </c>
      <c r="H509" s="191"/>
      <c r="I509" s="189">
        <f t="shared" si="53"/>
        <v>339.32100000000003</v>
      </c>
      <c r="J509" s="189">
        <v>83.781000000000006</v>
      </c>
      <c r="K509" s="189">
        <v>6.4189999999999996</v>
      </c>
      <c r="L509" s="189">
        <v>9.0549999999999997</v>
      </c>
      <c r="M509" s="189">
        <v>165.965</v>
      </c>
      <c r="N509" s="189">
        <v>74.100999999999999</v>
      </c>
      <c r="O509" s="191" t="s">
        <v>62</v>
      </c>
    </row>
    <row r="510" spans="1:15" s="154" customFormat="1" ht="9" customHeight="1">
      <c r="A510" s="176" t="s">
        <v>34</v>
      </c>
      <c r="B510" s="189">
        <f t="shared" si="52"/>
        <v>201.91499999999999</v>
      </c>
      <c r="C510" s="189">
        <v>182.65199999999999</v>
      </c>
      <c r="D510" s="189" t="s">
        <v>63</v>
      </c>
      <c r="E510" s="189">
        <v>3.8809999999999998</v>
      </c>
      <c r="F510" s="189">
        <v>0.75800000000000001</v>
      </c>
      <c r="G510" s="189">
        <v>14.624000000000001</v>
      </c>
      <c r="H510" s="191"/>
      <c r="I510" s="189">
        <f t="shared" si="53"/>
        <v>118.753</v>
      </c>
      <c r="J510" s="189">
        <v>42.716000000000001</v>
      </c>
      <c r="K510" s="189" t="s">
        <v>63</v>
      </c>
      <c r="L510" s="189">
        <v>1.7669999999999999</v>
      </c>
      <c r="M510" s="189">
        <v>61.177999999999997</v>
      </c>
      <c r="N510" s="189">
        <v>13.092000000000001</v>
      </c>
      <c r="O510" s="191" t="s">
        <v>62</v>
      </c>
    </row>
    <row r="511" spans="1:15" s="154" customFormat="1" ht="9" customHeight="1">
      <c r="A511" s="173" t="s">
        <v>35</v>
      </c>
      <c r="B511" s="174">
        <f t="shared" si="52"/>
        <v>1567.6690000000001</v>
      </c>
      <c r="C511" s="174">
        <v>1469.0170000000001</v>
      </c>
      <c r="D511" s="174">
        <v>19.925000000000001</v>
      </c>
      <c r="E511" s="174">
        <v>11.653</v>
      </c>
      <c r="F511" s="174">
        <v>67.073999999999998</v>
      </c>
      <c r="G511" s="174" t="s">
        <v>63</v>
      </c>
      <c r="H511" s="175"/>
      <c r="I511" s="174">
        <f t="shared" si="53"/>
        <v>407.72</v>
      </c>
      <c r="J511" s="174">
        <v>236.417</v>
      </c>
      <c r="K511" s="174">
        <v>15.077</v>
      </c>
      <c r="L511" s="174">
        <v>3.0030000000000001</v>
      </c>
      <c r="M511" s="174">
        <v>126.86499999999999</v>
      </c>
      <c r="N511" s="174">
        <v>26.358000000000001</v>
      </c>
      <c r="O511" s="174" t="s">
        <v>62</v>
      </c>
    </row>
    <row r="512" spans="1:15" s="154" customFormat="1" ht="9" customHeight="1">
      <c r="A512" s="176" t="s">
        <v>36</v>
      </c>
      <c r="B512" s="189">
        <f t="shared" si="52"/>
        <v>62.724000000000004</v>
      </c>
      <c r="C512" s="189">
        <v>60.817</v>
      </c>
      <c r="D512" s="189">
        <v>0</v>
      </c>
      <c r="E512" s="189" t="s">
        <v>63</v>
      </c>
      <c r="F512" s="189" t="s">
        <v>63</v>
      </c>
      <c r="G512" s="189">
        <v>1.907</v>
      </c>
      <c r="H512" s="191"/>
      <c r="I512" s="189">
        <f t="shared" si="53"/>
        <v>72.177999999999997</v>
      </c>
      <c r="J512" s="189">
        <v>39.159999999999997</v>
      </c>
      <c r="K512" s="189" t="s">
        <v>63</v>
      </c>
      <c r="L512" s="189">
        <v>1.151</v>
      </c>
      <c r="M512" s="189">
        <v>23.469000000000001</v>
      </c>
      <c r="N512" s="189">
        <v>8.3979999999999997</v>
      </c>
      <c r="O512" s="191" t="s">
        <v>62</v>
      </c>
    </row>
    <row r="513" spans="1:49" ht="9" customHeight="1">
      <c r="A513" s="176" t="s">
        <v>37</v>
      </c>
      <c r="B513" s="189">
        <f t="shared" si="52"/>
        <v>2150.9989999999998</v>
      </c>
      <c r="C513" s="189">
        <v>1903.653</v>
      </c>
      <c r="D513" s="189">
        <v>41.185000000000002</v>
      </c>
      <c r="E513" s="189">
        <v>61.091000000000001</v>
      </c>
      <c r="F513" s="189">
        <v>10.726000000000001</v>
      </c>
      <c r="G513" s="189">
        <v>134.34399999999999</v>
      </c>
      <c r="H513" s="191"/>
      <c r="I513" s="189">
        <f t="shared" si="53"/>
        <v>922.53399999999999</v>
      </c>
      <c r="J513" s="189">
        <v>432.24599999999998</v>
      </c>
      <c r="K513" s="189">
        <v>20.364000000000001</v>
      </c>
      <c r="L513" s="189">
        <v>6.5750000000000002</v>
      </c>
      <c r="M513" s="189">
        <v>418.88299999999998</v>
      </c>
      <c r="N513" s="189">
        <v>44.466000000000001</v>
      </c>
      <c r="O513" s="191" t="s">
        <v>62</v>
      </c>
    </row>
    <row r="514" spans="1:49" ht="9" customHeight="1">
      <c r="A514" s="176" t="s">
        <v>38</v>
      </c>
      <c r="B514" s="189">
        <f t="shared" si="52"/>
        <v>945.03300000000002</v>
      </c>
      <c r="C514" s="189">
        <v>732.774</v>
      </c>
      <c r="D514" s="189" t="s">
        <v>63</v>
      </c>
      <c r="E514" s="189">
        <v>193.53200000000001</v>
      </c>
      <c r="F514" s="189">
        <v>16.920000000000002</v>
      </c>
      <c r="G514" s="189">
        <v>1.8069999999999999</v>
      </c>
      <c r="H514" s="191"/>
      <c r="I514" s="189">
        <f t="shared" si="53"/>
        <v>143.40800000000002</v>
      </c>
      <c r="J514" s="189">
        <v>48.241999999999997</v>
      </c>
      <c r="K514" s="189">
        <v>1.2230000000000001</v>
      </c>
      <c r="L514" s="189">
        <v>2.508</v>
      </c>
      <c r="M514" s="189">
        <v>67.84</v>
      </c>
      <c r="N514" s="189">
        <v>23.594999999999999</v>
      </c>
      <c r="O514" s="191" t="s">
        <v>62</v>
      </c>
    </row>
    <row r="515" spans="1:49" ht="9" customHeight="1">
      <c r="A515" s="173" t="s">
        <v>39</v>
      </c>
      <c r="B515" s="174">
        <f t="shared" si="52"/>
        <v>362.13100000000003</v>
      </c>
      <c r="C515" s="174">
        <v>337.95600000000002</v>
      </c>
      <c r="D515" s="174">
        <v>3.052</v>
      </c>
      <c r="E515" s="174">
        <v>12.801</v>
      </c>
      <c r="F515" s="174">
        <v>2.8650000000000002</v>
      </c>
      <c r="G515" s="174">
        <v>5.4569999999999999</v>
      </c>
      <c r="H515" s="175"/>
      <c r="I515" s="174">
        <f t="shared" si="53"/>
        <v>278.08700000000005</v>
      </c>
      <c r="J515" s="174">
        <v>188.94200000000001</v>
      </c>
      <c r="K515" s="174" t="s">
        <v>63</v>
      </c>
      <c r="L515" s="174">
        <v>1.698</v>
      </c>
      <c r="M515" s="174">
        <v>75.338999999999999</v>
      </c>
      <c r="N515" s="174">
        <v>12.108000000000001</v>
      </c>
      <c r="O515" s="174" t="s">
        <v>62</v>
      </c>
    </row>
    <row r="516" spans="1:49" ht="9" customHeight="1">
      <c r="A516" s="213"/>
      <c r="B516" s="176"/>
      <c r="C516" s="176"/>
      <c r="D516" s="176"/>
      <c r="E516" s="176"/>
      <c r="F516" s="176"/>
      <c r="G516" s="176"/>
      <c r="H516" s="176"/>
      <c r="I516" s="176"/>
      <c r="J516" s="176"/>
      <c r="K516" s="176"/>
      <c r="L516" s="176"/>
      <c r="M516" s="176"/>
      <c r="N516" s="213"/>
      <c r="O516" s="213"/>
      <c r="P516" s="164"/>
      <c r="Q516" s="164"/>
      <c r="R516" s="222"/>
      <c r="S516" s="222"/>
      <c r="T516" s="222"/>
      <c r="U516" s="222"/>
      <c r="V516" s="222"/>
      <c r="W516" s="222"/>
      <c r="X516" s="222"/>
      <c r="Y516" s="222"/>
      <c r="Z516" s="222"/>
      <c r="AA516" s="222"/>
      <c r="AB516" s="222"/>
      <c r="AC516" s="222"/>
      <c r="AD516" s="222"/>
      <c r="AE516" s="222"/>
      <c r="AF516" s="222"/>
      <c r="AG516" s="222"/>
      <c r="AI516" s="155"/>
      <c r="AJ516" s="165"/>
      <c r="AK516" s="165"/>
      <c r="AL516" s="165"/>
      <c r="AM516" s="165"/>
      <c r="AN516" s="165"/>
      <c r="AO516" s="165"/>
      <c r="AP516" s="165"/>
      <c r="AQ516" s="165"/>
      <c r="AR516" s="165"/>
      <c r="AS516" s="165"/>
      <c r="AT516" s="165"/>
      <c r="AU516" s="165"/>
      <c r="AV516" s="165"/>
      <c r="AW516" s="165"/>
    </row>
    <row r="517" spans="1:49" ht="9" customHeight="1">
      <c r="A517" s="211">
        <v>2009</v>
      </c>
      <c r="B517" s="176"/>
      <c r="C517" s="176"/>
      <c r="D517" s="188"/>
      <c r="E517" s="188"/>
      <c r="F517" s="176"/>
      <c r="G517" s="176"/>
      <c r="H517" s="176"/>
      <c r="I517" s="176"/>
      <c r="J517" s="176"/>
      <c r="K517" s="176"/>
      <c r="L517" s="176"/>
      <c r="M517" s="176"/>
      <c r="N517" s="213"/>
      <c r="O517" s="213"/>
      <c r="P517" s="164"/>
      <c r="Q517" s="164"/>
      <c r="R517" s="222"/>
      <c r="S517" s="222"/>
      <c r="T517" s="222"/>
      <c r="U517" s="222"/>
      <c r="V517" s="222"/>
      <c r="W517" s="222"/>
      <c r="X517" s="222"/>
      <c r="Y517" s="222"/>
      <c r="Z517" s="222"/>
      <c r="AA517" s="222"/>
      <c r="AB517" s="222"/>
      <c r="AC517" s="222"/>
      <c r="AD517" s="222"/>
      <c r="AE517" s="222"/>
      <c r="AF517" s="222"/>
      <c r="AG517" s="222"/>
      <c r="AI517" s="155"/>
      <c r="AJ517" s="165"/>
      <c r="AK517" s="165"/>
      <c r="AL517" s="165"/>
      <c r="AM517" s="165"/>
      <c r="AN517" s="165"/>
      <c r="AO517" s="165"/>
      <c r="AP517" s="165"/>
      <c r="AQ517" s="165"/>
      <c r="AR517" s="165"/>
      <c r="AS517" s="165"/>
      <c r="AT517" s="165"/>
      <c r="AU517" s="165"/>
      <c r="AV517" s="165"/>
      <c r="AW517" s="165"/>
    </row>
    <row r="518" spans="1:49" s="310" customFormat="1" ht="9" customHeight="1">
      <c r="A518" s="214" t="s">
        <v>7</v>
      </c>
      <c r="B518" s="188">
        <f>SUM(B520:B551)-1</f>
        <v>797217.70992966497</v>
      </c>
      <c r="C518" s="188">
        <f>SUM(C520:C551)</f>
        <v>636816.61352766457</v>
      </c>
      <c r="D518" s="188">
        <f>SUM(D520:D551)+1</f>
        <v>32998.626710505341</v>
      </c>
      <c r="E518" s="188">
        <f>SUM(E520:E551)</f>
        <v>122874.77174376458</v>
      </c>
      <c r="F518" s="188">
        <f>SUM(F520:F551)+1</f>
        <v>4527.6979477304931</v>
      </c>
      <c r="G518" s="188">
        <f>SUM(G520:G551)</f>
        <v>0</v>
      </c>
      <c r="H518" s="188"/>
      <c r="I518" s="188">
        <f>SUM(I520:I551)-4</f>
        <v>21135.72273745737</v>
      </c>
      <c r="J518" s="188">
        <f>SUM(J520:J551)</f>
        <v>14053.413147110505</v>
      </c>
      <c r="K518" s="188">
        <f>SUM(K520:K551)+2</f>
        <v>390.67791421883726</v>
      </c>
      <c r="L518" s="188">
        <f>SUM(L520:L551)</f>
        <v>453.63962403371221</v>
      </c>
      <c r="M518" s="188">
        <f>SUM(M520:M551)</f>
        <v>4013.4110520943191</v>
      </c>
      <c r="N518" s="188">
        <f>SUM(N520:N551)</f>
        <v>2224.5810000000001</v>
      </c>
      <c r="O518" s="188" t="s">
        <v>62</v>
      </c>
      <c r="P518" s="161"/>
      <c r="Q518" s="161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  <c r="AB518" s="162"/>
      <c r="AC518" s="162"/>
      <c r="AD518" s="162"/>
      <c r="AE518" s="162"/>
      <c r="AF518" s="162"/>
      <c r="AG518" s="162"/>
      <c r="AH518" s="162"/>
      <c r="AJ518" s="206"/>
      <c r="AK518" s="206"/>
      <c r="AL518" s="206"/>
      <c r="AM518" s="206"/>
      <c r="AN518" s="206"/>
      <c r="AO518" s="206"/>
      <c r="AP518" s="206"/>
      <c r="AQ518" s="206"/>
      <c r="AR518" s="206"/>
      <c r="AS518" s="206"/>
      <c r="AT518" s="206"/>
      <c r="AU518" s="206"/>
      <c r="AV518" s="206"/>
      <c r="AW518" s="206"/>
    </row>
    <row r="519" spans="1:49" s="310" customFormat="1" ht="3.95" customHeight="1">
      <c r="A519" s="214"/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61"/>
      <c r="Q519" s="161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  <c r="AB519" s="162"/>
      <c r="AC519" s="162"/>
      <c r="AD519" s="162"/>
      <c r="AE519" s="162"/>
      <c r="AF519" s="162"/>
      <c r="AG519" s="162"/>
      <c r="AH519" s="162"/>
      <c r="AJ519" s="206"/>
      <c r="AK519" s="206"/>
      <c r="AL519" s="206"/>
      <c r="AM519" s="206"/>
      <c r="AN519" s="206"/>
      <c r="AO519" s="206"/>
      <c r="AP519" s="206"/>
      <c r="AQ519" s="206"/>
      <c r="AR519" s="206"/>
      <c r="AS519" s="206"/>
      <c r="AT519" s="206"/>
      <c r="AU519" s="206"/>
      <c r="AV519" s="206"/>
      <c r="AW519" s="206"/>
    </row>
    <row r="520" spans="1:49" ht="9" customHeight="1">
      <c r="A520" s="176" t="s">
        <v>8</v>
      </c>
      <c r="B520" s="189">
        <f t="shared" ref="B520:B536" si="54">SUM(C520:G520)</f>
        <v>181.49067909144958</v>
      </c>
      <c r="C520" s="189">
        <v>138.66270941329486</v>
      </c>
      <c r="D520" s="189">
        <v>17.318999999999999</v>
      </c>
      <c r="E520" s="189">
        <v>17.324999999999999</v>
      </c>
      <c r="F520" s="189">
        <v>8.1839696781547389</v>
      </c>
      <c r="G520" s="189">
        <v>0</v>
      </c>
      <c r="H520" s="189"/>
      <c r="I520" s="189">
        <f>SUM(J520:O520)</f>
        <v>232.90808752124767</v>
      </c>
      <c r="J520" s="189">
        <v>44.183118937887471</v>
      </c>
      <c r="K520" s="189">
        <v>91.683000000000007</v>
      </c>
      <c r="L520" s="189">
        <v>1.5055264004117526</v>
      </c>
      <c r="M520" s="189">
        <v>50.707442182948434</v>
      </c>
      <c r="N520" s="189">
        <v>44.829000000000001</v>
      </c>
      <c r="O520" s="191" t="s">
        <v>62</v>
      </c>
      <c r="P520" s="164"/>
      <c r="Q520" s="164"/>
      <c r="R520" s="222"/>
      <c r="S520" s="222"/>
      <c r="T520" s="222"/>
      <c r="U520" s="222"/>
      <c r="V520" s="222"/>
      <c r="W520" s="222"/>
      <c r="X520" s="222"/>
      <c r="Y520" s="222"/>
      <c r="Z520" s="222"/>
      <c r="AA520" s="222"/>
      <c r="AB520" s="222"/>
      <c r="AC520" s="222"/>
      <c r="AD520" s="222"/>
      <c r="AE520" s="222"/>
      <c r="AF520" s="222"/>
      <c r="AG520" s="222"/>
      <c r="AI520" s="155"/>
      <c r="AJ520" s="165"/>
      <c r="AK520" s="165"/>
      <c r="AL520" s="165"/>
      <c r="AM520" s="165"/>
      <c r="AN520" s="165"/>
      <c r="AO520" s="165"/>
      <c r="AP520" s="165"/>
      <c r="AQ520" s="165"/>
      <c r="AR520" s="165"/>
      <c r="AS520" s="165"/>
      <c r="AT520" s="165"/>
      <c r="AU520" s="165"/>
      <c r="AV520" s="165"/>
      <c r="AW520" s="165"/>
    </row>
    <row r="521" spans="1:49" ht="9" customHeight="1">
      <c r="A521" s="176" t="s">
        <v>9</v>
      </c>
      <c r="B521" s="189">
        <f t="shared" si="54"/>
        <v>911.80855146801127</v>
      </c>
      <c r="C521" s="189">
        <v>673.1645274999247</v>
      </c>
      <c r="D521" s="189">
        <v>9.3381796830708161</v>
      </c>
      <c r="E521" s="189">
        <v>205.9482196753018</v>
      </c>
      <c r="F521" s="189">
        <v>23.357624609713845</v>
      </c>
      <c r="G521" s="189">
        <v>0</v>
      </c>
      <c r="H521" s="191"/>
      <c r="I521" s="189">
        <f>SUM(J521:O521)+1</f>
        <v>554.29723298288354</v>
      </c>
      <c r="J521" s="189">
        <v>372.66983849133061</v>
      </c>
      <c r="K521" s="189" t="s">
        <v>63</v>
      </c>
      <c r="L521" s="189">
        <v>32.998001575070262</v>
      </c>
      <c r="M521" s="189">
        <v>52.939392916482717</v>
      </c>
      <c r="N521" s="189">
        <v>94.69</v>
      </c>
      <c r="O521" s="191" t="s">
        <v>62</v>
      </c>
      <c r="P521" s="164"/>
      <c r="Q521" s="164"/>
      <c r="R521" s="222"/>
      <c r="S521" s="222"/>
      <c r="T521" s="222"/>
      <c r="U521" s="222"/>
      <c r="V521" s="222"/>
      <c r="W521" s="222"/>
      <c r="X521" s="222"/>
      <c r="Y521" s="222"/>
      <c r="Z521" s="222"/>
      <c r="AA521" s="222"/>
      <c r="AB521" s="222"/>
      <c r="AC521" s="222"/>
      <c r="AD521" s="222"/>
      <c r="AE521" s="222"/>
      <c r="AF521" s="222"/>
      <c r="AG521" s="222"/>
      <c r="AI521" s="155"/>
      <c r="AJ521" s="165"/>
      <c r="AK521" s="165"/>
      <c r="AL521" s="165"/>
      <c r="AM521" s="165"/>
      <c r="AN521" s="165"/>
      <c r="AO521" s="165"/>
      <c r="AP521" s="165"/>
      <c r="AQ521" s="165"/>
      <c r="AR521" s="165"/>
      <c r="AS521" s="165"/>
      <c r="AT521" s="165"/>
      <c r="AU521" s="165"/>
      <c r="AV521" s="165"/>
      <c r="AW521" s="165"/>
    </row>
    <row r="522" spans="1:49" ht="9" customHeight="1">
      <c r="A522" s="176" t="s">
        <v>10</v>
      </c>
      <c r="B522" s="189">
        <f t="shared" si="54"/>
        <v>85.50269373647599</v>
      </c>
      <c r="C522" s="189">
        <v>84.322276093805939</v>
      </c>
      <c r="D522" s="189" t="s">
        <v>63</v>
      </c>
      <c r="E522" s="189" t="s">
        <v>63</v>
      </c>
      <c r="F522" s="189">
        <v>1.1804176426700561</v>
      </c>
      <c r="G522" s="189">
        <v>0</v>
      </c>
      <c r="H522" s="191"/>
      <c r="I522" s="189">
        <f>SUM(J522:O522)</f>
        <v>139.91471935658564</v>
      </c>
      <c r="J522" s="189">
        <v>34.127675069673906</v>
      </c>
      <c r="K522" s="189">
        <v>1.2714916518559114</v>
      </c>
      <c r="L522" s="189">
        <v>9.8424416121513776</v>
      </c>
      <c r="M522" s="189">
        <v>71.593111022904466</v>
      </c>
      <c r="N522" s="189">
        <v>23.08</v>
      </c>
      <c r="O522" s="191" t="s">
        <v>62</v>
      </c>
      <c r="P522" s="164"/>
      <c r="Q522" s="164"/>
      <c r="R522" s="222"/>
      <c r="S522" s="222"/>
      <c r="T522" s="222"/>
      <c r="U522" s="222"/>
      <c r="V522" s="222"/>
      <c r="W522" s="222"/>
      <c r="X522" s="222"/>
      <c r="Y522" s="222"/>
      <c r="Z522" s="222"/>
      <c r="AA522" s="222"/>
      <c r="AB522" s="222"/>
      <c r="AC522" s="222"/>
      <c r="AD522" s="222"/>
      <c r="AE522" s="222"/>
      <c r="AF522" s="222"/>
      <c r="AG522" s="222"/>
      <c r="AI522" s="155"/>
      <c r="AJ522" s="165"/>
      <c r="AK522" s="165"/>
      <c r="AL522" s="165"/>
      <c r="AM522" s="165"/>
      <c r="AN522" s="165"/>
      <c r="AO522" s="165"/>
      <c r="AP522" s="165"/>
      <c r="AQ522" s="165"/>
      <c r="AR522" s="165"/>
      <c r="AS522" s="165"/>
      <c r="AT522" s="165"/>
      <c r="AU522" s="165"/>
      <c r="AV522" s="165"/>
      <c r="AW522" s="165"/>
    </row>
    <row r="523" spans="1:49" ht="9" customHeight="1">
      <c r="A523" s="173" t="s">
        <v>11</v>
      </c>
      <c r="B523" s="174">
        <f t="shared" si="54"/>
        <v>176.05507412030619</v>
      </c>
      <c r="C523" s="174">
        <v>175.9066901562035</v>
      </c>
      <c r="D523" s="174" t="s">
        <v>63</v>
      </c>
      <c r="E523" s="174" t="s">
        <v>63</v>
      </c>
      <c r="F523" s="174">
        <v>0.14838396410269672</v>
      </c>
      <c r="G523" s="174">
        <v>0</v>
      </c>
      <c r="H523" s="175"/>
      <c r="I523" s="174">
        <f>SUM(J523:O523)</f>
        <v>74.218110944780889</v>
      </c>
      <c r="J523" s="174">
        <v>35.920987881623581</v>
      </c>
      <c r="K523" s="174" t="s">
        <v>63</v>
      </c>
      <c r="L523" s="174">
        <v>2.4973462294525857</v>
      </c>
      <c r="M523" s="174">
        <v>20.091776833704717</v>
      </c>
      <c r="N523" s="174">
        <v>15.708</v>
      </c>
      <c r="O523" s="174" t="s">
        <v>62</v>
      </c>
    </row>
    <row r="524" spans="1:49" ht="9" customHeight="1">
      <c r="A524" s="176" t="s">
        <v>12</v>
      </c>
      <c r="B524" s="189">
        <f t="shared" si="54"/>
        <v>696.8831074644454</v>
      </c>
      <c r="C524" s="189">
        <v>580.70723429313239</v>
      </c>
      <c r="D524" s="189">
        <v>22.493867129668192</v>
      </c>
      <c r="E524" s="189">
        <v>47.147933291485536</v>
      </c>
      <c r="F524" s="189">
        <v>46.534072750159353</v>
      </c>
      <c r="G524" s="189">
        <v>0</v>
      </c>
      <c r="H524" s="191"/>
      <c r="I524" s="189">
        <f>SUM(J524:O524)</f>
        <v>199.13293415696623</v>
      </c>
      <c r="J524" s="189">
        <v>87.931268046801989</v>
      </c>
      <c r="K524" s="189">
        <v>2.3741841201387004</v>
      </c>
      <c r="L524" s="189">
        <v>7.0704454401628292</v>
      </c>
      <c r="M524" s="189">
        <v>79.362036549862722</v>
      </c>
      <c r="N524" s="189">
        <v>22.395</v>
      </c>
      <c r="O524" s="191" t="s">
        <v>62</v>
      </c>
    </row>
    <row r="525" spans="1:49" ht="9" customHeight="1">
      <c r="A525" s="176" t="s">
        <v>13</v>
      </c>
      <c r="B525" s="189">
        <f t="shared" si="54"/>
        <v>184.29832633836364</v>
      </c>
      <c r="C525" s="189">
        <v>132.56608576442196</v>
      </c>
      <c r="D525" s="189">
        <v>10.080145580818598</v>
      </c>
      <c r="E525" s="189">
        <v>29.513145900264334</v>
      </c>
      <c r="F525" s="189">
        <v>12.138949092858741</v>
      </c>
      <c r="G525" s="189">
        <v>0</v>
      </c>
      <c r="H525" s="191"/>
      <c r="I525" s="189">
        <f>SUM(J525:O525)+1</f>
        <v>204.49715717972725</v>
      </c>
      <c r="J525" s="189">
        <v>125.00858937243585</v>
      </c>
      <c r="K525" s="189" t="s">
        <v>63</v>
      </c>
      <c r="L525" s="189">
        <v>0.59480065623053457</v>
      </c>
      <c r="M525" s="189">
        <v>53.105767151060853</v>
      </c>
      <c r="N525" s="189">
        <v>24.788</v>
      </c>
      <c r="O525" s="191" t="s">
        <v>62</v>
      </c>
    </row>
    <row r="526" spans="1:49" ht="9" customHeight="1">
      <c r="A526" s="176" t="s">
        <v>14</v>
      </c>
      <c r="B526" s="189">
        <f t="shared" si="54"/>
        <v>1099.5520594197585</v>
      </c>
      <c r="C526" s="189">
        <v>996.59860817079698</v>
      </c>
      <c r="D526" s="189">
        <v>9.4572983744169541</v>
      </c>
      <c r="E526" s="189">
        <v>89.218971602739771</v>
      </c>
      <c r="F526" s="189">
        <v>4.2771812718049516</v>
      </c>
      <c r="G526" s="189">
        <v>0</v>
      </c>
      <c r="H526" s="191"/>
      <c r="I526" s="189">
        <f>SUM(J526:O526)</f>
        <v>440.83138992756028</v>
      </c>
      <c r="J526" s="189">
        <v>355.24013632218373</v>
      </c>
      <c r="K526" s="189">
        <v>1.7330573926583057</v>
      </c>
      <c r="L526" s="189">
        <v>5.3988720830055588</v>
      </c>
      <c r="M526" s="189">
        <v>33.854324129712666</v>
      </c>
      <c r="N526" s="189">
        <v>44.604999999999997</v>
      </c>
      <c r="O526" s="191" t="s">
        <v>62</v>
      </c>
    </row>
    <row r="527" spans="1:49" ht="9" customHeight="1">
      <c r="A527" s="173" t="s">
        <v>15</v>
      </c>
      <c r="B527" s="174">
        <f t="shared" si="54"/>
        <v>2774.3223679760627</v>
      </c>
      <c r="C527" s="174">
        <v>2545.3930290518065</v>
      </c>
      <c r="D527" s="174">
        <v>69.290720351201983</v>
      </c>
      <c r="E527" s="174">
        <v>157.1693968222159</v>
      </c>
      <c r="F527" s="174">
        <v>2.4692217508384289</v>
      </c>
      <c r="G527" s="174">
        <v>0</v>
      </c>
      <c r="H527" s="175"/>
      <c r="I527" s="174">
        <f>SUM(J527:O527)+1</f>
        <v>245.43994195415684</v>
      </c>
      <c r="J527" s="174">
        <v>121.86331976528184</v>
      </c>
      <c r="K527" s="174" t="s">
        <v>63</v>
      </c>
      <c r="L527" s="174">
        <v>6.0181436045304473</v>
      </c>
      <c r="M527" s="174">
        <v>93.833478584344547</v>
      </c>
      <c r="N527" s="174">
        <v>22.725000000000001</v>
      </c>
      <c r="O527" s="174" t="s">
        <v>62</v>
      </c>
    </row>
    <row r="528" spans="1:49" ht="9" customHeight="1">
      <c r="A528" s="176" t="s">
        <v>16</v>
      </c>
      <c r="B528" s="189">
        <f t="shared" si="54"/>
        <v>588571.08200000005</v>
      </c>
      <c r="C528" s="189">
        <v>489013.77600000001</v>
      </c>
      <c r="D528" s="189">
        <v>22337.771000000001</v>
      </c>
      <c r="E528" s="189">
        <v>74120.203999999998</v>
      </c>
      <c r="F528" s="189">
        <v>3099.3310000000001</v>
      </c>
      <c r="G528" s="189">
        <v>0</v>
      </c>
      <c r="H528" s="191"/>
      <c r="I528" s="189">
        <f>SUM(J528:O528)</f>
        <v>7114.0259999999998</v>
      </c>
      <c r="J528" s="189">
        <v>5847.3810000000003</v>
      </c>
      <c r="K528" s="189">
        <v>162.52199999999999</v>
      </c>
      <c r="L528" s="189">
        <v>98.070999999999998</v>
      </c>
      <c r="M528" s="189">
        <v>358.89600000000002</v>
      </c>
      <c r="N528" s="189">
        <v>647.15599999999995</v>
      </c>
      <c r="O528" s="191" t="s">
        <v>62</v>
      </c>
    </row>
    <row r="529" spans="1:15" s="154" customFormat="1" ht="9" customHeight="1">
      <c r="A529" s="176" t="s">
        <v>17</v>
      </c>
      <c r="B529" s="189">
        <f t="shared" si="54"/>
        <v>335.27502943264255</v>
      </c>
      <c r="C529" s="189">
        <v>288.1761023338729</v>
      </c>
      <c r="D529" s="189">
        <v>0.92054312959201712</v>
      </c>
      <c r="E529" s="189">
        <v>28.850075644976936</v>
      </c>
      <c r="F529" s="189">
        <v>17.328308324200684</v>
      </c>
      <c r="G529" s="189">
        <v>0</v>
      </c>
      <c r="H529" s="191"/>
      <c r="I529" s="189">
        <f>SUM(J529:O529)+1</f>
        <v>266.44763318695516</v>
      </c>
      <c r="J529" s="189">
        <v>104.75912954034004</v>
      </c>
      <c r="K529" s="189" t="s">
        <v>63</v>
      </c>
      <c r="L529" s="189">
        <v>3.0579563244071553</v>
      </c>
      <c r="M529" s="189">
        <v>138.19854732220796</v>
      </c>
      <c r="N529" s="189">
        <v>19.431999999999999</v>
      </c>
      <c r="O529" s="191" t="s">
        <v>62</v>
      </c>
    </row>
    <row r="530" spans="1:15" s="154" customFormat="1" ht="9" customHeight="1">
      <c r="A530" s="176" t="s">
        <v>18</v>
      </c>
      <c r="B530" s="189">
        <f t="shared" si="54"/>
        <v>22010.75238327889</v>
      </c>
      <c r="C530" s="189">
        <v>21217.108195671666</v>
      </c>
      <c r="D530" s="189">
        <v>75.527321604780923</v>
      </c>
      <c r="E530" s="189">
        <v>673.39657190992159</v>
      </c>
      <c r="F530" s="189">
        <v>44.720294092521044</v>
      </c>
      <c r="G530" s="189">
        <v>0</v>
      </c>
      <c r="H530" s="191"/>
      <c r="I530" s="189">
        <f t="shared" ref="I530:I535" si="55">SUM(J530:O530)</f>
        <v>1131.900295059379</v>
      </c>
      <c r="J530" s="189">
        <v>876.22921576363353</v>
      </c>
      <c r="K530" s="189" t="s">
        <v>63</v>
      </c>
      <c r="L530" s="189">
        <v>11.286935102777283</v>
      </c>
      <c r="M530" s="189">
        <v>162.34314419296817</v>
      </c>
      <c r="N530" s="189">
        <v>82.040999999999997</v>
      </c>
      <c r="O530" s="191" t="s">
        <v>62</v>
      </c>
    </row>
    <row r="531" spans="1:15" s="154" customFormat="1" ht="9" customHeight="1">
      <c r="A531" s="173" t="s">
        <v>19</v>
      </c>
      <c r="B531" s="174">
        <f t="shared" si="54"/>
        <v>259.53917948165764</v>
      </c>
      <c r="C531" s="174">
        <v>253.57963360748229</v>
      </c>
      <c r="D531" s="174">
        <v>1.637535206601326</v>
      </c>
      <c r="E531" s="174">
        <v>3.5009602882233319</v>
      </c>
      <c r="F531" s="174">
        <v>0.82105037935070069</v>
      </c>
      <c r="G531" s="174">
        <v>0</v>
      </c>
      <c r="H531" s="175"/>
      <c r="I531" s="174">
        <f t="shared" si="55"/>
        <v>426.58073052371549</v>
      </c>
      <c r="J531" s="174">
        <v>202.56214323151696</v>
      </c>
      <c r="K531" s="174">
        <v>3.5963340814685441</v>
      </c>
      <c r="L531" s="174">
        <v>4.8428780984521262</v>
      </c>
      <c r="M531" s="174">
        <v>165.36437511227788</v>
      </c>
      <c r="N531" s="174">
        <v>50.215000000000003</v>
      </c>
      <c r="O531" s="174" t="s">
        <v>62</v>
      </c>
    </row>
    <row r="532" spans="1:15" s="154" customFormat="1" ht="9" customHeight="1">
      <c r="A532" s="176" t="s">
        <v>20</v>
      </c>
      <c r="B532" s="189">
        <f t="shared" si="54"/>
        <v>810.86710263094801</v>
      </c>
      <c r="C532" s="189">
        <v>796.40430350335805</v>
      </c>
      <c r="D532" s="189">
        <v>0.96294241462116226</v>
      </c>
      <c r="E532" s="189">
        <v>7.4800930272175901</v>
      </c>
      <c r="F532" s="189">
        <v>6.0197636857512515</v>
      </c>
      <c r="G532" s="189">
        <v>0</v>
      </c>
      <c r="H532" s="191"/>
      <c r="I532" s="189">
        <f t="shared" si="55"/>
        <v>163.13174338770739</v>
      </c>
      <c r="J532" s="189">
        <v>52.553310663943748</v>
      </c>
      <c r="K532" s="189">
        <v>0.8542703776358449</v>
      </c>
      <c r="L532" s="189">
        <v>0.57252219691010164</v>
      </c>
      <c r="M532" s="189">
        <v>77.261640149217698</v>
      </c>
      <c r="N532" s="189">
        <v>31.89</v>
      </c>
      <c r="O532" s="191" t="s">
        <v>62</v>
      </c>
    </row>
    <row r="533" spans="1:15" s="154" customFormat="1" ht="9" customHeight="1">
      <c r="A533" s="176" t="s">
        <v>21</v>
      </c>
      <c r="B533" s="189">
        <f t="shared" si="54"/>
        <v>16083.99372733069</v>
      </c>
      <c r="C533" s="189">
        <v>11874.842353163967</v>
      </c>
      <c r="D533" s="189">
        <v>372.50195705057729</v>
      </c>
      <c r="E533" s="189">
        <v>3606.9360175311658</v>
      </c>
      <c r="F533" s="189">
        <v>229.71339958498044</v>
      </c>
      <c r="G533" s="189">
        <v>0</v>
      </c>
      <c r="H533" s="191"/>
      <c r="I533" s="189">
        <f t="shared" si="55"/>
        <v>972.40316256147707</v>
      </c>
      <c r="J533" s="189">
        <v>440.71346511089303</v>
      </c>
      <c r="K533" s="189">
        <v>14.652352850067352</v>
      </c>
      <c r="L533" s="189">
        <v>71.94976494664472</v>
      </c>
      <c r="M533" s="189">
        <v>272.39157965387199</v>
      </c>
      <c r="N533" s="189">
        <v>172.696</v>
      </c>
      <c r="O533" s="191" t="s">
        <v>62</v>
      </c>
    </row>
    <row r="534" spans="1:15" s="154" customFormat="1" ht="9" customHeight="1">
      <c r="A534" s="176" t="s">
        <v>22</v>
      </c>
      <c r="B534" s="189">
        <f t="shared" si="54"/>
        <v>98753.129000000001</v>
      </c>
      <c r="C534" s="189">
        <v>52310.55</v>
      </c>
      <c r="D534" s="189">
        <v>6816.241</v>
      </c>
      <c r="E534" s="189">
        <v>38951.527999999998</v>
      </c>
      <c r="F534" s="189">
        <v>674.81</v>
      </c>
      <c r="G534" s="189">
        <v>0</v>
      </c>
      <c r="H534" s="191"/>
      <c r="I534" s="189">
        <f t="shared" si="55"/>
        <v>1662.1100000000001</v>
      </c>
      <c r="J534" s="189">
        <v>1204.479</v>
      </c>
      <c r="K534" s="189">
        <v>30.97</v>
      </c>
      <c r="L534" s="189">
        <v>99.289000000000001</v>
      </c>
      <c r="M534" s="189">
        <v>260.404</v>
      </c>
      <c r="N534" s="189">
        <v>66.968000000000004</v>
      </c>
      <c r="O534" s="191" t="s">
        <v>62</v>
      </c>
    </row>
    <row r="535" spans="1:15" s="154" customFormat="1" ht="9" customHeight="1">
      <c r="A535" s="173" t="s">
        <v>23</v>
      </c>
      <c r="B535" s="174">
        <f t="shared" si="54"/>
        <v>490.76776529256506</v>
      </c>
      <c r="C535" s="174">
        <v>465.58800302580431</v>
      </c>
      <c r="D535" s="174">
        <v>5.1413667836070287</v>
      </c>
      <c r="E535" s="174">
        <v>8.6446141098166116</v>
      </c>
      <c r="F535" s="174">
        <v>11.393781373337125</v>
      </c>
      <c r="G535" s="174">
        <v>0</v>
      </c>
      <c r="H535" s="175"/>
      <c r="I535" s="174">
        <f t="shared" si="55"/>
        <v>395.86229776207074</v>
      </c>
      <c r="J535" s="174">
        <v>218.54565317967337</v>
      </c>
      <c r="K535" s="174">
        <v>28.60976435994489</v>
      </c>
      <c r="L535" s="174">
        <v>7.8817034288337871</v>
      </c>
      <c r="M535" s="174">
        <v>80.509176793618721</v>
      </c>
      <c r="N535" s="174">
        <v>60.316000000000003</v>
      </c>
      <c r="O535" s="174" t="s">
        <v>62</v>
      </c>
    </row>
    <row r="536" spans="1:15" s="154" customFormat="1" ht="9" customHeight="1">
      <c r="A536" s="176" t="s">
        <v>24</v>
      </c>
      <c r="B536" s="189">
        <f t="shared" si="54"/>
        <v>484.48903846940902</v>
      </c>
      <c r="C536" s="189">
        <v>188.13836067094758</v>
      </c>
      <c r="D536" s="189">
        <v>61.062579590962279</v>
      </c>
      <c r="E536" s="189">
        <v>179.85811815785297</v>
      </c>
      <c r="F536" s="189">
        <v>55.429980049646161</v>
      </c>
      <c r="G536" s="189">
        <v>0</v>
      </c>
      <c r="H536" s="191"/>
      <c r="I536" s="189">
        <f>SUM(J536:O536)+1</f>
        <v>328.47066115798089</v>
      </c>
      <c r="J536" s="189">
        <v>185.71311156796065</v>
      </c>
      <c r="K536" s="189" t="s">
        <v>63</v>
      </c>
      <c r="L536" s="189">
        <v>2.3425572613780252</v>
      </c>
      <c r="M536" s="189">
        <v>87.151992328642223</v>
      </c>
      <c r="N536" s="189">
        <v>52.262999999999998</v>
      </c>
      <c r="O536" s="191" t="s">
        <v>62</v>
      </c>
    </row>
    <row r="537" spans="1:15" s="154" customFormat="1" ht="9" customHeight="1">
      <c r="A537" s="176" t="s">
        <v>25</v>
      </c>
      <c r="B537" s="189">
        <f>SUM(C537:G537)+1</f>
        <v>348.15230931662092</v>
      </c>
      <c r="C537" s="189">
        <v>344.82603545468299</v>
      </c>
      <c r="D537" s="189" t="s">
        <v>63</v>
      </c>
      <c r="E537" s="189">
        <v>2.326273861937898</v>
      </c>
      <c r="F537" s="189" t="s">
        <v>63</v>
      </c>
      <c r="G537" s="189">
        <v>0</v>
      </c>
      <c r="H537" s="191"/>
      <c r="I537" s="189">
        <f t="shared" ref="I537:I545" si="56">SUM(J537:O537)</f>
        <v>184.56194336291469</v>
      </c>
      <c r="J537" s="189">
        <v>67.037438090189198</v>
      </c>
      <c r="K537" s="189" t="s">
        <v>63</v>
      </c>
      <c r="L537" s="189">
        <v>5.8228368144160161</v>
      </c>
      <c r="M537" s="189">
        <v>81.191668458309479</v>
      </c>
      <c r="N537" s="189">
        <v>30.51</v>
      </c>
      <c r="O537" s="191" t="s">
        <v>62</v>
      </c>
    </row>
    <row r="538" spans="1:15" s="154" customFormat="1" ht="9" customHeight="1">
      <c r="A538" s="176" t="s">
        <v>26</v>
      </c>
      <c r="B538" s="189">
        <f t="shared" ref="B538:B545" si="57">SUM(C538:G538)</f>
        <v>45530.681807017136</v>
      </c>
      <c r="C538" s="189">
        <v>41788.369066159503</v>
      </c>
      <c r="D538" s="189">
        <v>265.32753111384415</v>
      </c>
      <c r="E538" s="189">
        <v>3426.1992561941752</v>
      </c>
      <c r="F538" s="189">
        <v>50.785953549616082</v>
      </c>
      <c r="G538" s="189">
        <v>0</v>
      </c>
      <c r="H538" s="191"/>
      <c r="I538" s="189">
        <f t="shared" si="56"/>
        <v>1241.2334788669164</v>
      </c>
      <c r="J538" s="189">
        <v>978.01576085254896</v>
      </c>
      <c r="K538" s="189">
        <v>0.70257228655866344</v>
      </c>
      <c r="L538" s="189">
        <v>5.0316972092656007</v>
      </c>
      <c r="M538" s="189">
        <v>214.62644851854327</v>
      </c>
      <c r="N538" s="189">
        <v>42.856999999999999</v>
      </c>
      <c r="O538" s="191" t="s">
        <v>62</v>
      </c>
    </row>
    <row r="539" spans="1:15" s="154" customFormat="1" ht="9" customHeight="1">
      <c r="A539" s="173" t="s">
        <v>27</v>
      </c>
      <c r="B539" s="174">
        <f t="shared" si="57"/>
        <v>1693.0837164820693</v>
      </c>
      <c r="C539" s="174">
        <v>1507.1697894187096</v>
      </c>
      <c r="D539" s="174">
        <v>0.9970491899456575</v>
      </c>
      <c r="E539" s="174">
        <v>182.27339291806339</v>
      </c>
      <c r="F539" s="174">
        <v>2.6434849553506417</v>
      </c>
      <c r="G539" s="174">
        <v>0</v>
      </c>
      <c r="H539" s="175"/>
      <c r="I539" s="174">
        <f t="shared" si="56"/>
        <v>502.79594380178241</v>
      </c>
      <c r="J539" s="174">
        <v>182.70908133340345</v>
      </c>
      <c r="K539" s="174" t="s">
        <v>63</v>
      </c>
      <c r="L539" s="174">
        <v>5.2945643705421501</v>
      </c>
      <c r="M539" s="174">
        <v>143.06529809783686</v>
      </c>
      <c r="N539" s="174">
        <v>171.727</v>
      </c>
      <c r="O539" s="174" t="s">
        <v>62</v>
      </c>
    </row>
    <row r="540" spans="1:15" s="154" customFormat="1" ht="9" customHeight="1">
      <c r="A540" s="176" t="s">
        <v>28</v>
      </c>
      <c r="B540" s="189">
        <f t="shared" si="57"/>
        <v>1564.6052614694302</v>
      </c>
      <c r="C540" s="189">
        <v>1235.3552907995261</v>
      </c>
      <c r="D540" s="189">
        <v>40.731059673645639</v>
      </c>
      <c r="E540" s="189">
        <v>232.63512616512855</v>
      </c>
      <c r="F540" s="189">
        <v>55.883784831129717</v>
      </c>
      <c r="G540" s="189">
        <v>0</v>
      </c>
      <c r="H540" s="191"/>
      <c r="I540" s="189">
        <f t="shared" si="56"/>
        <v>1089.7203563767405</v>
      </c>
      <c r="J540" s="189">
        <v>855.78304213701688</v>
      </c>
      <c r="K540" s="189">
        <v>2.0474829088152591</v>
      </c>
      <c r="L540" s="189">
        <v>6.5662148271838525</v>
      </c>
      <c r="M540" s="189">
        <v>169.19561650372455</v>
      </c>
      <c r="N540" s="189">
        <v>56.128</v>
      </c>
      <c r="O540" s="191" t="s">
        <v>62</v>
      </c>
    </row>
    <row r="541" spans="1:15" s="154" customFormat="1" ht="9" customHeight="1">
      <c r="A541" s="176" t="s">
        <v>29</v>
      </c>
      <c r="B541" s="189">
        <f t="shared" si="57"/>
        <v>3430.4549105078481</v>
      </c>
      <c r="C541" s="189">
        <v>346.99163049604323</v>
      </c>
      <c r="D541" s="189">
        <v>2781.3934200460599</v>
      </c>
      <c r="E541" s="189">
        <v>291.86055387475062</v>
      </c>
      <c r="F541" s="189">
        <v>10.209306090994039</v>
      </c>
      <c r="G541" s="189">
        <v>0</v>
      </c>
      <c r="H541" s="191"/>
      <c r="I541" s="189">
        <f t="shared" si="56"/>
        <v>230.83203076623872</v>
      </c>
      <c r="J541" s="189">
        <v>144.02826364519271</v>
      </c>
      <c r="K541" s="189">
        <v>4.8268654524408294</v>
      </c>
      <c r="L541" s="189">
        <v>1.8976024061786267</v>
      </c>
      <c r="M541" s="189">
        <v>55.474299262426548</v>
      </c>
      <c r="N541" s="189">
        <v>24.605</v>
      </c>
      <c r="O541" s="191" t="s">
        <v>62</v>
      </c>
    </row>
    <row r="542" spans="1:15" s="154" customFormat="1" ht="9" customHeight="1">
      <c r="A542" s="176" t="s">
        <v>30</v>
      </c>
      <c r="B542" s="189">
        <f t="shared" si="57"/>
        <v>1253.65091841706</v>
      </c>
      <c r="C542" s="189">
        <v>1207.8981417173693</v>
      </c>
      <c r="D542" s="189" t="s">
        <v>63</v>
      </c>
      <c r="E542" s="189">
        <v>3.6779274980448227</v>
      </c>
      <c r="F542" s="189">
        <v>42.074849201646046</v>
      </c>
      <c r="G542" s="189">
        <v>0</v>
      </c>
      <c r="H542" s="191"/>
      <c r="I542" s="189">
        <f t="shared" si="56"/>
        <v>300.36190772795646</v>
      </c>
      <c r="J542" s="189">
        <v>182.95695484165216</v>
      </c>
      <c r="K542" s="189">
        <v>0.73185557541704882</v>
      </c>
      <c r="L542" s="189">
        <v>5.8157969995876631</v>
      </c>
      <c r="M542" s="189">
        <v>87.192300311299576</v>
      </c>
      <c r="N542" s="189">
        <v>23.664999999999999</v>
      </c>
      <c r="O542" s="191" t="s">
        <v>62</v>
      </c>
    </row>
    <row r="543" spans="1:15" s="154" customFormat="1" ht="9" customHeight="1">
      <c r="A543" s="173" t="s">
        <v>31</v>
      </c>
      <c r="B543" s="174">
        <f t="shared" si="57"/>
        <v>648.32141554017039</v>
      </c>
      <c r="C543" s="174">
        <v>474.68509255981905</v>
      </c>
      <c r="D543" s="174">
        <v>7.9219709530007352</v>
      </c>
      <c r="E543" s="174">
        <v>148.96173721688351</v>
      </c>
      <c r="F543" s="174">
        <v>16.752614810467115</v>
      </c>
      <c r="G543" s="174">
        <v>0</v>
      </c>
      <c r="H543" s="175"/>
      <c r="I543" s="174">
        <f t="shared" si="56"/>
        <v>247.96240155598267</v>
      </c>
      <c r="J543" s="174">
        <v>122.79826667897206</v>
      </c>
      <c r="K543" s="174" t="s">
        <v>63</v>
      </c>
      <c r="L543" s="174">
        <v>1.449788592584361</v>
      </c>
      <c r="M543" s="174">
        <v>105.64634628442624</v>
      </c>
      <c r="N543" s="174">
        <v>18.068000000000001</v>
      </c>
      <c r="O543" s="174" t="s">
        <v>62</v>
      </c>
    </row>
    <row r="544" spans="1:15" s="154" customFormat="1" ht="9" customHeight="1">
      <c r="A544" s="176" t="s">
        <v>32</v>
      </c>
      <c r="B544" s="189">
        <f t="shared" si="57"/>
        <v>1522.3329788330075</v>
      </c>
      <c r="C544" s="189">
        <v>1475.7144738555369</v>
      </c>
      <c r="D544" s="189">
        <v>28.267037740177706</v>
      </c>
      <c r="E544" s="189">
        <v>8.6514364625166493</v>
      </c>
      <c r="F544" s="189">
        <v>9.7000307747761187</v>
      </c>
      <c r="G544" s="189">
        <v>0</v>
      </c>
      <c r="H544" s="191"/>
      <c r="I544" s="189">
        <f t="shared" si="56"/>
        <v>445.37256791102948</v>
      </c>
      <c r="J544" s="189">
        <v>125.54243014934951</v>
      </c>
      <c r="K544" s="189">
        <v>0.738792598890602</v>
      </c>
      <c r="L544" s="189">
        <v>3.8019623398537221</v>
      </c>
      <c r="M544" s="189">
        <v>264.86638282293563</v>
      </c>
      <c r="N544" s="189">
        <v>50.423000000000002</v>
      </c>
      <c r="O544" s="191" t="s">
        <v>62</v>
      </c>
    </row>
    <row r="545" spans="1:49" ht="9" customHeight="1">
      <c r="A545" s="176" t="s">
        <v>33</v>
      </c>
      <c r="B545" s="189">
        <f t="shared" si="57"/>
        <v>2476.688704769821</v>
      </c>
      <c r="C545" s="189">
        <v>2384.6459286076106</v>
      </c>
      <c r="D545" s="189">
        <v>15.025318740137587</v>
      </c>
      <c r="E545" s="189">
        <v>44.10298754576047</v>
      </c>
      <c r="F545" s="189">
        <v>32.914469876311991</v>
      </c>
      <c r="G545" s="189">
        <v>0</v>
      </c>
      <c r="H545" s="191"/>
      <c r="I545" s="189">
        <f t="shared" si="56"/>
        <v>417.40437224900342</v>
      </c>
      <c r="J545" s="189">
        <v>146.48031808881558</v>
      </c>
      <c r="K545" s="189">
        <v>0.52573755205105588</v>
      </c>
      <c r="L545" s="189">
        <v>23.591743961889499</v>
      </c>
      <c r="M545" s="189">
        <v>145.42857264624726</v>
      </c>
      <c r="N545" s="189">
        <v>101.378</v>
      </c>
      <c r="O545" s="191" t="s">
        <v>62</v>
      </c>
    </row>
    <row r="546" spans="1:49" ht="9" customHeight="1">
      <c r="A546" s="176" t="s">
        <v>34</v>
      </c>
      <c r="B546" s="189">
        <f>SUM(C546:G546)+1</f>
        <v>67.406464529068472</v>
      </c>
      <c r="C546" s="189">
        <v>53.730768760650882</v>
      </c>
      <c r="D546" s="189" t="s">
        <v>63</v>
      </c>
      <c r="E546" s="189">
        <v>12.675695768417597</v>
      </c>
      <c r="F546" s="189" t="s">
        <v>63</v>
      </c>
      <c r="G546" s="189">
        <v>0</v>
      </c>
      <c r="H546" s="191"/>
      <c r="I546" s="189">
        <f>SUM(J546:O546)+1</f>
        <v>134.2909523443206</v>
      </c>
      <c r="J546" s="189">
        <v>54.875488087774634</v>
      </c>
      <c r="K546" s="189" t="s">
        <v>63</v>
      </c>
      <c r="L546" s="189">
        <v>3.6765998432533125</v>
      </c>
      <c r="M546" s="189">
        <v>53.607864413292653</v>
      </c>
      <c r="N546" s="189">
        <v>21.131</v>
      </c>
      <c r="O546" s="191" t="s">
        <v>62</v>
      </c>
    </row>
    <row r="547" spans="1:49" ht="9" customHeight="1">
      <c r="A547" s="173" t="s">
        <v>35</v>
      </c>
      <c r="B547" s="174">
        <f>SUM(C547:G547)</f>
        <v>628.10549113162222</v>
      </c>
      <c r="C547" s="174">
        <v>556.15809832240234</v>
      </c>
      <c r="D547" s="174">
        <v>19.010722592982994</v>
      </c>
      <c r="E547" s="174">
        <v>2.0391349624762354</v>
      </c>
      <c r="F547" s="174">
        <v>50.89753525376053</v>
      </c>
      <c r="G547" s="174">
        <v>0</v>
      </c>
      <c r="H547" s="175"/>
      <c r="I547" s="174">
        <f>SUM(J547:O547)</f>
        <v>330.11187483041374</v>
      </c>
      <c r="J547" s="174">
        <v>181.95346631818092</v>
      </c>
      <c r="K547" s="174">
        <v>9.2742553469814233</v>
      </c>
      <c r="L547" s="174">
        <v>4.8493657777530821</v>
      </c>
      <c r="M547" s="174">
        <v>111.16678738749832</v>
      </c>
      <c r="N547" s="174">
        <v>22.867999999999999</v>
      </c>
      <c r="O547" s="174" t="s">
        <v>62</v>
      </c>
    </row>
    <row r="548" spans="1:49" ht="9" customHeight="1">
      <c r="A548" s="176" t="s">
        <v>36</v>
      </c>
      <c r="B548" s="189">
        <f>SUM(C548:G548)</f>
        <v>69.815773641270539</v>
      </c>
      <c r="C548" s="189">
        <v>59.351938838168046</v>
      </c>
      <c r="D548" s="189" t="s">
        <v>63</v>
      </c>
      <c r="E548" s="189">
        <v>10.463834803102493</v>
      </c>
      <c r="F548" s="189" t="s">
        <v>63</v>
      </c>
      <c r="G548" s="189">
        <v>0</v>
      </c>
      <c r="H548" s="191"/>
      <c r="I548" s="189">
        <f>SUM(J548:O548)</f>
        <v>66.800758110001198</v>
      </c>
      <c r="J548" s="189">
        <v>26.138686054809778</v>
      </c>
      <c r="K548" s="189" t="s">
        <v>63</v>
      </c>
      <c r="L548" s="189">
        <v>2.8921145555090906</v>
      </c>
      <c r="M548" s="189">
        <v>20.564957499682325</v>
      </c>
      <c r="N548" s="189">
        <v>17.204999999999998</v>
      </c>
      <c r="O548" s="191" t="s">
        <v>62</v>
      </c>
    </row>
    <row r="549" spans="1:49" ht="9" customHeight="1">
      <c r="A549" s="176" t="s">
        <v>37</v>
      </c>
      <c r="B549" s="189">
        <f>SUM(C549:G549)</f>
        <v>3071.4087669253222</v>
      </c>
      <c r="C549" s="189">
        <v>2887.3740626357812</v>
      </c>
      <c r="D549" s="189">
        <v>9.2951874525472817</v>
      </c>
      <c r="E549" s="189">
        <v>173.60034274372569</v>
      </c>
      <c r="F549" s="189">
        <v>1.1391740932676666</v>
      </c>
      <c r="G549" s="189">
        <v>0</v>
      </c>
      <c r="H549" s="191"/>
      <c r="I549" s="189">
        <f>SUM(J549:O549)</f>
        <v>1034.6338875899146</v>
      </c>
      <c r="J549" s="189">
        <v>512.66921584390468</v>
      </c>
      <c r="K549" s="189">
        <v>29.578426469850086</v>
      </c>
      <c r="L549" s="189">
        <v>11.238621374867305</v>
      </c>
      <c r="M549" s="189">
        <v>367.0506239012924</v>
      </c>
      <c r="N549" s="189">
        <v>114.09699999999999</v>
      </c>
      <c r="O549" s="191" t="s">
        <v>62</v>
      </c>
    </row>
    <row r="550" spans="1:49" ht="9" customHeight="1">
      <c r="A550" s="176" t="s">
        <v>38</v>
      </c>
      <c r="B550" s="189">
        <f>SUM(C550:G550)+1</f>
        <v>447.42605614562132</v>
      </c>
      <c r="C550" s="189">
        <v>237.42599032583448</v>
      </c>
      <c r="D550" s="189" t="s">
        <v>63</v>
      </c>
      <c r="E550" s="189">
        <v>193.1607197767056</v>
      </c>
      <c r="F550" s="189">
        <v>15.839346043081198</v>
      </c>
      <c r="G550" s="189">
        <v>0</v>
      </c>
      <c r="H550" s="191"/>
      <c r="I550" s="189">
        <f>SUM(J550:O550)</f>
        <v>169.0313118402164</v>
      </c>
      <c r="J550" s="189">
        <v>62.128459975897172</v>
      </c>
      <c r="K550" s="189">
        <v>0.99564994954953112</v>
      </c>
      <c r="L550" s="189">
        <v>4.8796901001014756</v>
      </c>
      <c r="M550" s="189">
        <v>70.309511814668241</v>
      </c>
      <c r="N550" s="189">
        <v>30.718</v>
      </c>
      <c r="O550" s="191" t="s">
        <v>62</v>
      </c>
    </row>
    <row r="551" spans="1:49" ht="9" customHeight="1">
      <c r="A551" s="173" t="s">
        <v>39</v>
      </c>
      <c r="B551" s="174">
        <f>SUM(C551:G551)</f>
        <v>556.76726940725314</v>
      </c>
      <c r="C551" s="174">
        <v>521.43310729245002</v>
      </c>
      <c r="D551" s="174">
        <v>19.911956103075738</v>
      </c>
      <c r="E551" s="174">
        <v>15.422206011727305</v>
      </c>
      <c r="F551" s="174" t="s">
        <v>63</v>
      </c>
      <c r="G551" s="174">
        <v>0</v>
      </c>
      <c r="H551" s="175"/>
      <c r="I551" s="174">
        <f>SUM(J551:O551)</f>
        <v>192.43685246074693</v>
      </c>
      <c r="J551" s="174">
        <v>100.4153120676167</v>
      </c>
      <c r="K551" s="174">
        <v>0.98982124451319142</v>
      </c>
      <c r="L551" s="174">
        <v>1.6111299003079369</v>
      </c>
      <c r="M551" s="174">
        <v>66.016589248309117</v>
      </c>
      <c r="N551" s="174">
        <v>23.404</v>
      </c>
      <c r="O551" s="174" t="s">
        <v>62</v>
      </c>
    </row>
    <row r="552" spans="1:49" ht="9" customHeight="1">
      <c r="A552" s="213"/>
      <c r="B552" s="176"/>
      <c r="C552" s="176"/>
      <c r="D552" s="176"/>
      <c r="E552" s="176"/>
      <c r="F552" s="176"/>
      <c r="G552" s="176"/>
      <c r="H552" s="176"/>
      <c r="I552" s="176"/>
      <c r="J552" s="176"/>
      <c r="K552" s="176"/>
      <c r="L552" s="176"/>
      <c r="M552" s="176"/>
      <c r="N552" s="213"/>
      <c r="O552" s="213"/>
      <c r="P552" s="164"/>
      <c r="Q552" s="164"/>
      <c r="R552" s="222"/>
      <c r="S552" s="222"/>
      <c r="T552" s="222"/>
      <c r="U552" s="222"/>
      <c r="V552" s="222"/>
      <c r="W552" s="222"/>
      <c r="X552" s="222"/>
      <c r="Y552" s="222"/>
      <c r="Z552" s="222"/>
      <c r="AA552" s="222"/>
      <c r="AB552" s="222"/>
      <c r="AC552" s="222"/>
      <c r="AD552" s="222"/>
      <c r="AE552" s="222"/>
      <c r="AF552" s="222"/>
      <c r="AG552" s="222"/>
      <c r="AI552" s="155"/>
      <c r="AJ552" s="165"/>
      <c r="AK552" s="165"/>
      <c r="AL552" s="165"/>
      <c r="AM552" s="165"/>
      <c r="AN552" s="165"/>
      <c r="AO552" s="165"/>
      <c r="AP552" s="165"/>
      <c r="AQ552" s="165"/>
      <c r="AR552" s="165"/>
      <c r="AS552" s="165"/>
      <c r="AT552" s="165"/>
      <c r="AU552" s="165"/>
      <c r="AV552" s="165"/>
      <c r="AW552" s="165"/>
    </row>
    <row r="553" spans="1:49" ht="9" customHeight="1">
      <c r="A553" s="211">
        <v>2010</v>
      </c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64"/>
      <c r="Q553" s="164"/>
      <c r="R553" s="222"/>
      <c r="S553" s="222"/>
      <c r="T553" s="222"/>
      <c r="U553" s="222"/>
      <c r="V553" s="222"/>
      <c r="W553" s="222"/>
      <c r="X553" s="222"/>
      <c r="Y553" s="222"/>
      <c r="Z553" s="222"/>
      <c r="AA553" s="222"/>
      <c r="AB553" s="222"/>
      <c r="AC553" s="222"/>
      <c r="AD553" s="222"/>
      <c r="AE553" s="222"/>
      <c r="AF553" s="222"/>
      <c r="AG553" s="222"/>
      <c r="AI553" s="155"/>
      <c r="AJ553" s="165"/>
      <c r="AK553" s="165"/>
      <c r="AL553" s="165"/>
      <c r="AM553" s="165"/>
      <c r="AN553" s="165"/>
      <c r="AO553" s="165"/>
      <c r="AP553" s="165"/>
      <c r="AQ553" s="165"/>
      <c r="AR553" s="165"/>
      <c r="AS553" s="165"/>
      <c r="AT553" s="165"/>
      <c r="AU553" s="165"/>
      <c r="AV553" s="165"/>
      <c r="AW553" s="165"/>
    </row>
    <row r="554" spans="1:49" s="310" customFormat="1" ht="9" customHeight="1">
      <c r="A554" s="214" t="s">
        <v>7</v>
      </c>
      <c r="B554" s="188">
        <f>SUM(B556:B587)+1</f>
        <v>759262.1669999999</v>
      </c>
      <c r="C554" s="188">
        <f>SUM(C556:C587)</f>
        <v>588348.12799999991</v>
      </c>
      <c r="D554" s="188">
        <f>SUM(D556:D587)</f>
        <v>35989.562000000005</v>
      </c>
      <c r="E554" s="188">
        <f>SUM(E556:E587)</f>
        <v>130532.70099999999</v>
      </c>
      <c r="F554" s="188">
        <f>SUM(F556:F587)</f>
        <v>4390.7759999999998</v>
      </c>
      <c r="G554" s="188">
        <f>SUM(G556:G587)</f>
        <v>0</v>
      </c>
      <c r="H554" s="188"/>
      <c r="I554" s="188">
        <f>SUM(I556:I587)+2</f>
        <v>20316.152000000002</v>
      </c>
      <c r="J554" s="188">
        <f>SUM(J556:J587)</f>
        <v>12786.790000000003</v>
      </c>
      <c r="K554" s="188">
        <f>SUM(K556:K587)+2</f>
        <v>569.89699999999993</v>
      </c>
      <c r="L554" s="188">
        <f>SUM(L556:L587)</f>
        <v>513.50699999999995</v>
      </c>
      <c r="M554" s="188">
        <f>SUM(M556:M587)</f>
        <v>4371.4949999999999</v>
      </c>
      <c r="N554" s="188">
        <f>SUM(N556:N587)</f>
        <v>2074.4630000000002</v>
      </c>
      <c r="O554" s="188" t="s">
        <v>62</v>
      </c>
      <c r="P554" s="189"/>
      <c r="Q554" s="239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  <c r="AB554" s="162"/>
      <c r="AC554" s="162"/>
      <c r="AD554" s="162"/>
      <c r="AE554" s="162"/>
      <c r="AF554" s="162"/>
      <c r="AG554" s="162"/>
      <c r="AH554" s="162"/>
      <c r="AJ554" s="206"/>
      <c r="AK554" s="206"/>
      <c r="AL554" s="206"/>
      <c r="AM554" s="206"/>
      <c r="AN554" s="206"/>
      <c r="AO554" s="206"/>
      <c r="AP554" s="206"/>
      <c r="AQ554" s="206"/>
      <c r="AR554" s="206"/>
      <c r="AS554" s="206"/>
      <c r="AT554" s="206"/>
      <c r="AU554" s="206"/>
      <c r="AV554" s="206"/>
      <c r="AW554" s="206"/>
    </row>
    <row r="555" spans="1:49" s="310" customFormat="1" ht="3.95" customHeight="1">
      <c r="A555" s="214"/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9"/>
      <c r="Q555" s="239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  <c r="AB555" s="162"/>
      <c r="AC555" s="162"/>
      <c r="AD555" s="162"/>
      <c r="AE555" s="162"/>
      <c r="AF555" s="162"/>
      <c r="AG555" s="162"/>
      <c r="AH555" s="162"/>
      <c r="AJ555" s="206"/>
      <c r="AK555" s="206"/>
      <c r="AL555" s="206"/>
      <c r="AM555" s="206"/>
      <c r="AN555" s="206"/>
      <c r="AO555" s="206"/>
      <c r="AP555" s="206"/>
      <c r="AQ555" s="206"/>
      <c r="AR555" s="206"/>
      <c r="AS555" s="206"/>
      <c r="AT555" s="206"/>
      <c r="AU555" s="206"/>
      <c r="AV555" s="206"/>
      <c r="AW555" s="206"/>
    </row>
    <row r="556" spans="1:49" ht="9" customHeight="1">
      <c r="A556" s="176" t="s">
        <v>8</v>
      </c>
      <c r="B556" s="189">
        <f t="shared" ref="B556:B587" si="58">SUM(C556:G556)</f>
        <v>328.56399999999996</v>
      </c>
      <c r="C556" s="189">
        <v>218.19399999999999</v>
      </c>
      <c r="D556" s="189">
        <v>31.245999999999999</v>
      </c>
      <c r="E556" s="189">
        <v>68.373000000000005</v>
      </c>
      <c r="F556" s="189">
        <v>10.750999999999999</v>
      </c>
      <c r="G556" s="189">
        <v>0</v>
      </c>
      <c r="H556" s="189"/>
      <c r="I556" s="189">
        <f t="shared" ref="I556:I587" si="59">SUM(J556:N556)</f>
        <v>129.70400000000001</v>
      </c>
      <c r="J556" s="189">
        <v>46.682000000000002</v>
      </c>
      <c r="K556" s="189" t="s">
        <v>63</v>
      </c>
      <c r="L556" s="189">
        <v>2.2730000000000001</v>
      </c>
      <c r="M556" s="189">
        <v>30.373999999999999</v>
      </c>
      <c r="N556" s="189">
        <v>50.375</v>
      </c>
      <c r="O556" s="191" t="s">
        <v>62</v>
      </c>
      <c r="P556" s="189"/>
      <c r="Q556" s="239"/>
      <c r="R556" s="222"/>
      <c r="S556" s="222"/>
      <c r="T556" s="222"/>
      <c r="U556" s="222"/>
      <c r="V556" s="222"/>
      <c r="W556" s="222"/>
      <c r="X556" s="222"/>
      <c r="Y556" s="222"/>
      <c r="Z556" s="222"/>
      <c r="AA556" s="222"/>
      <c r="AB556" s="222"/>
      <c r="AC556" s="222"/>
      <c r="AD556" s="222"/>
      <c r="AE556" s="222"/>
      <c r="AF556" s="222"/>
      <c r="AG556" s="222"/>
      <c r="AI556" s="155"/>
      <c r="AJ556" s="165"/>
      <c r="AK556" s="165"/>
      <c r="AL556" s="165"/>
      <c r="AM556" s="165"/>
      <c r="AN556" s="165"/>
      <c r="AO556" s="165"/>
      <c r="AP556" s="165"/>
      <c r="AQ556" s="165"/>
      <c r="AR556" s="165"/>
      <c r="AS556" s="165"/>
      <c r="AT556" s="165"/>
      <c r="AU556" s="165"/>
      <c r="AV556" s="165"/>
      <c r="AW556" s="165"/>
    </row>
    <row r="557" spans="1:49" ht="9" customHeight="1">
      <c r="A557" s="176" t="s">
        <v>9</v>
      </c>
      <c r="B557" s="189">
        <f t="shared" si="58"/>
        <v>1110.7940000000001</v>
      </c>
      <c r="C557" s="189">
        <v>920.62699999999995</v>
      </c>
      <c r="D557" s="189">
        <v>22.652000000000001</v>
      </c>
      <c r="E557" s="189">
        <v>161.65</v>
      </c>
      <c r="F557" s="189">
        <v>5.8650000000000002</v>
      </c>
      <c r="G557" s="189">
        <v>0</v>
      </c>
      <c r="H557" s="191"/>
      <c r="I557" s="189">
        <f t="shared" si="59"/>
        <v>635.85500000000002</v>
      </c>
      <c r="J557" s="189">
        <v>297.65499999999997</v>
      </c>
      <c r="K557" s="189">
        <v>0.90300000000000002</v>
      </c>
      <c r="L557" s="189">
        <v>41.271000000000001</v>
      </c>
      <c r="M557" s="189">
        <v>213.22</v>
      </c>
      <c r="N557" s="189">
        <v>82.805999999999997</v>
      </c>
      <c r="O557" s="191" t="s">
        <v>62</v>
      </c>
      <c r="P557" s="189"/>
      <c r="Q557" s="239"/>
      <c r="R557" s="222"/>
      <c r="S557" s="222"/>
      <c r="T557" s="222"/>
      <c r="U557" s="222"/>
      <c r="V557" s="222"/>
      <c r="W557" s="222"/>
      <c r="X557" s="222"/>
      <c r="Y557" s="222"/>
      <c r="Z557" s="222"/>
      <c r="AA557" s="222"/>
      <c r="AB557" s="222"/>
      <c r="AC557" s="222"/>
      <c r="AD557" s="222"/>
      <c r="AE557" s="222"/>
      <c r="AF557" s="222"/>
      <c r="AG557" s="222"/>
      <c r="AI557" s="155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65"/>
      <c r="AT557" s="165"/>
      <c r="AU557" s="165"/>
      <c r="AV557" s="165"/>
      <c r="AW557" s="165"/>
    </row>
    <row r="558" spans="1:49" ht="9" customHeight="1">
      <c r="A558" s="176" t="s">
        <v>10</v>
      </c>
      <c r="B558" s="189">
        <f t="shared" si="58"/>
        <v>122.79</v>
      </c>
      <c r="C558" s="189">
        <v>122.79</v>
      </c>
      <c r="D558" s="189" t="s">
        <v>63</v>
      </c>
      <c r="E558" s="189" t="s">
        <v>63</v>
      </c>
      <c r="F558" s="189" t="s">
        <v>63</v>
      </c>
      <c r="G558" s="189">
        <v>0</v>
      </c>
      <c r="H558" s="191"/>
      <c r="I558" s="189">
        <f t="shared" si="59"/>
        <v>108.15599999999999</v>
      </c>
      <c r="J558" s="189">
        <v>35.018000000000001</v>
      </c>
      <c r="K558" s="189" t="s">
        <v>63</v>
      </c>
      <c r="L558" s="189">
        <v>8.15</v>
      </c>
      <c r="M558" s="189">
        <v>48.430999999999997</v>
      </c>
      <c r="N558" s="189">
        <v>16.556999999999999</v>
      </c>
      <c r="O558" s="191" t="s">
        <v>62</v>
      </c>
      <c r="P558" s="189"/>
      <c r="Q558" s="239"/>
      <c r="R558" s="222"/>
      <c r="S558" s="222"/>
      <c r="T558" s="222"/>
      <c r="U558" s="222"/>
      <c r="V558" s="222"/>
      <c r="W558" s="222"/>
      <c r="X558" s="222"/>
      <c r="Y558" s="222"/>
      <c r="Z558" s="222"/>
      <c r="AA558" s="222"/>
      <c r="AB558" s="222"/>
      <c r="AC558" s="222"/>
      <c r="AD558" s="222"/>
      <c r="AE558" s="222"/>
      <c r="AF558" s="222"/>
      <c r="AG558" s="222"/>
      <c r="AI558" s="155"/>
      <c r="AJ558" s="165"/>
      <c r="AK558" s="165"/>
      <c r="AL558" s="165"/>
      <c r="AM558" s="165"/>
      <c r="AN558" s="165"/>
      <c r="AO558" s="165"/>
      <c r="AP558" s="165"/>
      <c r="AQ558" s="165"/>
      <c r="AR558" s="165"/>
      <c r="AS558" s="165"/>
      <c r="AT558" s="165"/>
      <c r="AU558" s="165"/>
      <c r="AV558" s="165"/>
      <c r="AW558" s="165"/>
    </row>
    <row r="559" spans="1:49" ht="9" customHeight="1">
      <c r="A559" s="173" t="s">
        <v>11</v>
      </c>
      <c r="B559" s="174">
        <f t="shared" si="58"/>
        <v>255.47399999999999</v>
      </c>
      <c r="C559" s="174">
        <v>255.47399999999999</v>
      </c>
      <c r="D559" s="174">
        <v>0</v>
      </c>
      <c r="E559" s="174">
        <v>0</v>
      </c>
      <c r="F559" s="174" t="s">
        <v>63</v>
      </c>
      <c r="G559" s="174">
        <v>0</v>
      </c>
      <c r="H559" s="175"/>
      <c r="I559" s="174">
        <f t="shared" si="59"/>
        <v>92.793999999999997</v>
      </c>
      <c r="J559" s="174">
        <v>41.366</v>
      </c>
      <c r="K559" s="174">
        <v>0</v>
      </c>
      <c r="L559" s="174">
        <v>2.004</v>
      </c>
      <c r="M559" s="174">
        <v>40.290999999999997</v>
      </c>
      <c r="N559" s="174">
        <v>9.1329999999999991</v>
      </c>
      <c r="O559" s="174" t="s">
        <v>62</v>
      </c>
      <c r="P559" s="189"/>
      <c r="Q559" s="239"/>
    </row>
    <row r="560" spans="1:49" ht="9" customHeight="1">
      <c r="A560" s="176" t="s">
        <v>12</v>
      </c>
      <c r="B560" s="189">
        <f t="shared" si="58"/>
        <v>1728.3119999999999</v>
      </c>
      <c r="C560" s="189">
        <v>1615.838</v>
      </c>
      <c r="D560" s="189">
        <v>3.3780000000000001</v>
      </c>
      <c r="E560" s="189">
        <v>49.741999999999997</v>
      </c>
      <c r="F560" s="189">
        <v>59.353999999999999</v>
      </c>
      <c r="G560" s="189">
        <v>0</v>
      </c>
      <c r="H560" s="191"/>
      <c r="I560" s="189">
        <f t="shared" si="59"/>
        <v>269.38799999999998</v>
      </c>
      <c r="J560" s="189">
        <v>79.418999999999997</v>
      </c>
      <c r="K560" s="189">
        <v>34.781999999999996</v>
      </c>
      <c r="L560" s="189">
        <v>7.5640000000000001</v>
      </c>
      <c r="M560" s="189">
        <v>134.923</v>
      </c>
      <c r="N560" s="189">
        <v>12.7</v>
      </c>
      <c r="O560" s="191" t="s">
        <v>62</v>
      </c>
      <c r="P560" s="189"/>
      <c r="Q560" s="239"/>
    </row>
    <row r="561" spans="1:17" s="154" customFormat="1" ht="9" customHeight="1">
      <c r="A561" s="176" t="s">
        <v>13</v>
      </c>
      <c r="B561" s="189">
        <f t="shared" si="58"/>
        <v>175.68</v>
      </c>
      <c r="C561" s="189">
        <v>174.3</v>
      </c>
      <c r="D561" s="189" t="s">
        <v>63</v>
      </c>
      <c r="E561" s="189">
        <v>1.38</v>
      </c>
      <c r="F561" s="189">
        <v>0</v>
      </c>
      <c r="G561" s="189">
        <v>0</v>
      </c>
      <c r="H561" s="191"/>
      <c r="I561" s="189">
        <f t="shared" si="59"/>
        <v>193.45099999999999</v>
      </c>
      <c r="J561" s="189">
        <v>110.047</v>
      </c>
      <c r="K561" s="189">
        <v>0</v>
      </c>
      <c r="L561" s="189">
        <v>0.83499999999999996</v>
      </c>
      <c r="M561" s="189">
        <v>62.843000000000004</v>
      </c>
      <c r="N561" s="189">
        <v>19.725999999999999</v>
      </c>
      <c r="O561" s="191" t="s">
        <v>62</v>
      </c>
      <c r="P561" s="189"/>
      <c r="Q561" s="239"/>
    </row>
    <row r="562" spans="1:17" s="154" customFormat="1" ht="9" customHeight="1">
      <c r="A562" s="176" t="s">
        <v>14</v>
      </c>
      <c r="B562" s="189">
        <f t="shared" si="58"/>
        <v>268.85999999999996</v>
      </c>
      <c r="C562" s="189">
        <v>247.57300000000001</v>
      </c>
      <c r="D562" s="189">
        <v>2.8849999999999998</v>
      </c>
      <c r="E562" s="189">
        <v>15.513999999999999</v>
      </c>
      <c r="F562" s="189">
        <v>2.8879999999999999</v>
      </c>
      <c r="G562" s="189">
        <v>0</v>
      </c>
      <c r="H562" s="191"/>
      <c r="I562" s="189">
        <f t="shared" si="59"/>
        <v>555.69500000000005</v>
      </c>
      <c r="J562" s="189">
        <v>369.47800000000001</v>
      </c>
      <c r="K562" s="189">
        <v>0.93799999999999994</v>
      </c>
      <c r="L562" s="189">
        <v>6.827</v>
      </c>
      <c r="M562" s="189">
        <v>133.56200000000001</v>
      </c>
      <c r="N562" s="189">
        <v>44.89</v>
      </c>
      <c r="O562" s="191" t="s">
        <v>62</v>
      </c>
      <c r="P562" s="189"/>
      <c r="Q562" s="239"/>
    </row>
    <row r="563" spans="1:17" s="154" customFormat="1" ht="9" customHeight="1">
      <c r="A563" s="173" t="s">
        <v>15</v>
      </c>
      <c r="B563" s="174">
        <f t="shared" si="58"/>
        <v>1020.487</v>
      </c>
      <c r="C563" s="174">
        <v>656.06700000000001</v>
      </c>
      <c r="D563" s="174">
        <v>56.847999999999999</v>
      </c>
      <c r="E563" s="174">
        <v>304.58699999999999</v>
      </c>
      <c r="F563" s="174">
        <v>2.9849999999999999</v>
      </c>
      <c r="G563" s="174">
        <v>0</v>
      </c>
      <c r="H563" s="175"/>
      <c r="I563" s="174">
        <f t="shared" si="59"/>
        <v>233.13400000000001</v>
      </c>
      <c r="J563" s="174">
        <v>115.697</v>
      </c>
      <c r="K563" s="174" t="s">
        <v>63</v>
      </c>
      <c r="L563" s="174">
        <v>7.6369999999999996</v>
      </c>
      <c r="M563" s="174">
        <v>97.936999999999998</v>
      </c>
      <c r="N563" s="174">
        <v>11.863</v>
      </c>
      <c r="O563" s="174" t="s">
        <v>62</v>
      </c>
      <c r="P563" s="189"/>
      <c r="Q563" s="239"/>
    </row>
    <row r="564" spans="1:17" s="154" customFormat="1" ht="9" customHeight="1">
      <c r="A564" s="176" t="s">
        <v>16</v>
      </c>
      <c r="B564" s="189">
        <f t="shared" si="58"/>
        <v>545389.02500000002</v>
      </c>
      <c r="C564" s="189">
        <v>412196.88900000002</v>
      </c>
      <c r="D564" s="189">
        <v>25921.792000000001</v>
      </c>
      <c r="E564" s="189">
        <v>103804.129</v>
      </c>
      <c r="F564" s="189">
        <v>3466.2150000000001</v>
      </c>
      <c r="G564" s="189">
        <v>0</v>
      </c>
      <c r="H564" s="191"/>
      <c r="I564" s="189">
        <f t="shared" si="59"/>
        <v>6929.0870000000014</v>
      </c>
      <c r="J564" s="189">
        <v>5158.5290000000005</v>
      </c>
      <c r="K564" s="189">
        <v>391.89299999999997</v>
      </c>
      <c r="L564" s="189">
        <v>108.38500000000001</v>
      </c>
      <c r="M564" s="189">
        <v>154.36699999999999</v>
      </c>
      <c r="N564" s="189">
        <v>1115.913</v>
      </c>
      <c r="O564" s="191" t="s">
        <v>62</v>
      </c>
      <c r="P564" s="189"/>
      <c r="Q564" s="239"/>
    </row>
    <row r="565" spans="1:17" s="154" customFormat="1" ht="9" customHeight="1">
      <c r="A565" s="176" t="s">
        <v>17</v>
      </c>
      <c r="B565" s="189">
        <f t="shared" si="58"/>
        <v>3192.6950000000006</v>
      </c>
      <c r="C565" s="189">
        <v>3134.0520000000001</v>
      </c>
      <c r="D565" s="189">
        <v>2.7909999999999999</v>
      </c>
      <c r="E565" s="189">
        <v>48.223999999999997</v>
      </c>
      <c r="F565" s="189">
        <v>7.6280000000000001</v>
      </c>
      <c r="G565" s="189">
        <v>0</v>
      </c>
      <c r="H565" s="191"/>
      <c r="I565" s="189">
        <f t="shared" si="59"/>
        <v>170.56900000000002</v>
      </c>
      <c r="J565" s="189">
        <v>111.574</v>
      </c>
      <c r="K565" s="189" t="s">
        <v>63</v>
      </c>
      <c r="L565" s="189">
        <v>7.6139999999999999</v>
      </c>
      <c r="M565" s="189">
        <v>38.804000000000002</v>
      </c>
      <c r="N565" s="189">
        <v>12.577</v>
      </c>
      <c r="O565" s="191" t="s">
        <v>62</v>
      </c>
      <c r="P565" s="189"/>
      <c r="Q565" s="239"/>
    </row>
    <row r="566" spans="1:17" s="154" customFormat="1" ht="9" customHeight="1">
      <c r="A566" s="176" t="s">
        <v>18</v>
      </c>
      <c r="B566" s="189">
        <f t="shared" si="58"/>
        <v>22504.499</v>
      </c>
      <c r="C566" s="189">
        <v>22211.841</v>
      </c>
      <c r="D566" s="189">
        <v>128.44800000000001</v>
      </c>
      <c r="E566" s="189">
        <v>155.34899999999999</v>
      </c>
      <c r="F566" s="189">
        <v>8.8610000000000007</v>
      </c>
      <c r="G566" s="189">
        <v>0</v>
      </c>
      <c r="H566" s="191"/>
      <c r="I566" s="189">
        <f t="shared" si="59"/>
        <v>985.55300000000011</v>
      </c>
      <c r="J566" s="189">
        <v>659.00900000000001</v>
      </c>
      <c r="K566" s="189">
        <v>1.0409999999999999</v>
      </c>
      <c r="L566" s="189">
        <v>11.913</v>
      </c>
      <c r="M566" s="189">
        <v>279.58100000000002</v>
      </c>
      <c r="N566" s="189">
        <v>34.009</v>
      </c>
      <c r="O566" s="191" t="s">
        <v>62</v>
      </c>
      <c r="P566" s="189"/>
      <c r="Q566" s="239"/>
    </row>
    <row r="567" spans="1:17" s="154" customFormat="1" ht="9" customHeight="1">
      <c r="A567" s="173" t="s">
        <v>19</v>
      </c>
      <c r="B567" s="174">
        <f t="shared" si="58"/>
        <v>137.03199999999998</v>
      </c>
      <c r="C567" s="174">
        <v>135.97499999999999</v>
      </c>
      <c r="D567" s="174" t="s">
        <v>63</v>
      </c>
      <c r="E567" s="174">
        <v>1.0569999999999999</v>
      </c>
      <c r="F567" s="174" t="s">
        <v>63</v>
      </c>
      <c r="G567" s="174">
        <v>0</v>
      </c>
      <c r="H567" s="175"/>
      <c r="I567" s="174">
        <f t="shared" si="59"/>
        <v>314.45300000000003</v>
      </c>
      <c r="J567" s="174">
        <v>128.67400000000001</v>
      </c>
      <c r="K567" s="174">
        <v>1.0129999999999999</v>
      </c>
      <c r="L567" s="174">
        <v>5.83</v>
      </c>
      <c r="M567" s="174">
        <v>163.33000000000001</v>
      </c>
      <c r="N567" s="174">
        <v>15.606</v>
      </c>
      <c r="O567" s="174" t="s">
        <v>62</v>
      </c>
      <c r="P567" s="189"/>
      <c r="Q567" s="239"/>
    </row>
    <row r="568" spans="1:17" s="154" customFormat="1" ht="9" customHeight="1">
      <c r="A568" s="176" t="s">
        <v>20</v>
      </c>
      <c r="B568" s="189">
        <f t="shared" si="58"/>
        <v>862.59500000000003</v>
      </c>
      <c r="C568" s="189">
        <v>371.06</v>
      </c>
      <c r="D568" s="189">
        <v>459.88799999999998</v>
      </c>
      <c r="E568" s="189">
        <v>29.695</v>
      </c>
      <c r="F568" s="189">
        <v>1.952</v>
      </c>
      <c r="G568" s="189">
        <v>0</v>
      </c>
      <c r="H568" s="191"/>
      <c r="I568" s="189">
        <f t="shared" si="59"/>
        <v>199.28500000000003</v>
      </c>
      <c r="J568" s="189">
        <v>93.504000000000005</v>
      </c>
      <c r="K568" s="189">
        <v>0.55900000000000005</v>
      </c>
      <c r="L568" s="189">
        <v>1.5349999999999999</v>
      </c>
      <c r="M568" s="189">
        <v>87.665999999999997</v>
      </c>
      <c r="N568" s="189">
        <v>16.021000000000001</v>
      </c>
      <c r="O568" s="191" t="s">
        <v>62</v>
      </c>
      <c r="P568" s="189"/>
      <c r="Q568" s="239"/>
    </row>
    <row r="569" spans="1:17" s="154" customFormat="1" ht="9" customHeight="1">
      <c r="A569" s="176" t="s">
        <v>21</v>
      </c>
      <c r="B569" s="189">
        <f t="shared" si="58"/>
        <v>18917.477999999999</v>
      </c>
      <c r="C569" s="189">
        <v>14281.432000000001</v>
      </c>
      <c r="D569" s="189">
        <v>352.08699999999999</v>
      </c>
      <c r="E569" s="189">
        <v>4051.1959999999999</v>
      </c>
      <c r="F569" s="189">
        <v>232.76300000000001</v>
      </c>
      <c r="G569" s="189">
        <v>0</v>
      </c>
      <c r="H569" s="191"/>
      <c r="I569" s="189">
        <f t="shared" si="59"/>
        <v>979.66700000000003</v>
      </c>
      <c r="J569" s="189">
        <v>475.89100000000002</v>
      </c>
      <c r="K569" s="189">
        <v>18.062999999999999</v>
      </c>
      <c r="L569" s="189">
        <v>69.054000000000002</v>
      </c>
      <c r="M569" s="189">
        <v>316.04000000000002</v>
      </c>
      <c r="N569" s="189">
        <v>100.619</v>
      </c>
      <c r="O569" s="191" t="s">
        <v>62</v>
      </c>
      <c r="P569" s="189"/>
      <c r="Q569" s="239"/>
    </row>
    <row r="570" spans="1:17" s="154" customFormat="1" ht="9" customHeight="1">
      <c r="A570" s="176" t="s">
        <v>22</v>
      </c>
      <c r="B570" s="189">
        <f t="shared" si="58"/>
        <v>98275.096999999994</v>
      </c>
      <c r="C570" s="189">
        <v>73260.716</v>
      </c>
      <c r="D570" s="189">
        <v>7923.3620000000001</v>
      </c>
      <c r="E570" s="189">
        <v>16840.027999999998</v>
      </c>
      <c r="F570" s="189">
        <v>250.99100000000001</v>
      </c>
      <c r="G570" s="189">
        <v>0</v>
      </c>
      <c r="H570" s="191"/>
      <c r="I570" s="189">
        <f t="shared" si="59"/>
        <v>1346.8040000000001</v>
      </c>
      <c r="J570" s="189">
        <v>1061.366</v>
      </c>
      <c r="K570" s="189">
        <v>37.591000000000001</v>
      </c>
      <c r="L570" s="189">
        <v>81.468999999999994</v>
      </c>
      <c r="M570" s="189">
        <v>145.99700000000001</v>
      </c>
      <c r="N570" s="189">
        <v>20.381</v>
      </c>
      <c r="O570" s="191" t="s">
        <v>62</v>
      </c>
      <c r="P570" s="189"/>
      <c r="Q570" s="239"/>
    </row>
    <row r="571" spans="1:17" s="154" customFormat="1" ht="9" customHeight="1">
      <c r="A571" s="173" t="s">
        <v>23</v>
      </c>
      <c r="B571" s="174">
        <f t="shared" si="58"/>
        <v>653.89799999999991</v>
      </c>
      <c r="C571" s="174">
        <v>616.73900000000003</v>
      </c>
      <c r="D571" s="174">
        <v>6.8620000000000001</v>
      </c>
      <c r="E571" s="174">
        <v>4.6120000000000001</v>
      </c>
      <c r="F571" s="174">
        <v>25.684999999999999</v>
      </c>
      <c r="G571" s="174">
        <v>0</v>
      </c>
      <c r="H571" s="175"/>
      <c r="I571" s="174">
        <f t="shared" si="59"/>
        <v>361.70499999999998</v>
      </c>
      <c r="J571" s="174">
        <v>148.261</v>
      </c>
      <c r="K571" s="174">
        <v>2.032</v>
      </c>
      <c r="L571" s="174">
        <v>7.1369999999999996</v>
      </c>
      <c r="M571" s="174">
        <v>178.755</v>
      </c>
      <c r="N571" s="174">
        <v>25.52</v>
      </c>
      <c r="O571" s="174" t="s">
        <v>62</v>
      </c>
      <c r="P571" s="189"/>
      <c r="Q571" s="239"/>
    </row>
    <row r="572" spans="1:17" s="154" customFormat="1" ht="9" customHeight="1">
      <c r="A572" s="176" t="s">
        <v>24</v>
      </c>
      <c r="B572" s="189">
        <f t="shared" si="58"/>
        <v>637.63600000000008</v>
      </c>
      <c r="C572" s="189">
        <v>487.85700000000003</v>
      </c>
      <c r="D572" s="189">
        <v>27.725999999999999</v>
      </c>
      <c r="E572" s="189">
        <v>106.85899999999999</v>
      </c>
      <c r="F572" s="189">
        <v>15.194000000000001</v>
      </c>
      <c r="G572" s="189">
        <v>0</v>
      </c>
      <c r="H572" s="191"/>
      <c r="I572" s="189">
        <f t="shared" si="59"/>
        <v>245.83499999999998</v>
      </c>
      <c r="J572" s="189">
        <v>139.42400000000001</v>
      </c>
      <c r="K572" s="189" t="s">
        <v>63</v>
      </c>
      <c r="L572" s="189">
        <v>4.1500000000000004</v>
      </c>
      <c r="M572" s="189">
        <v>81.233999999999995</v>
      </c>
      <c r="N572" s="189">
        <v>21.027000000000001</v>
      </c>
      <c r="O572" s="191" t="s">
        <v>62</v>
      </c>
      <c r="P572" s="189"/>
      <c r="Q572" s="239"/>
    </row>
    <row r="573" spans="1:17" s="154" customFormat="1" ht="9" customHeight="1">
      <c r="A573" s="176" t="s">
        <v>25</v>
      </c>
      <c r="B573" s="189">
        <f t="shared" si="58"/>
        <v>276.66399999999999</v>
      </c>
      <c r="C573" s="189">
        <v>275.44</v>
      </c>
      <c r="D573" s="189" t="s">
        <v>63</v>
      </c>
      <c r="E573" s="189" t="s">
        <v>63</v>
      </c>
      <c r="F573" s="189">
        <v>1.224</v>
      </c>
      <c r="G573" s="189">
        <v>0</v>
      </c>
      <c r="H573" s="191"/>
      <c r="I573" s="189">
        <f t="shared" si="59"/>
        <v>187.05199999999999</v>
      </c>
      <c r="J573" s="189">
        <v>66.909000000000006</v>
      </c>
      <c r="K573" s="189" t="s">
        <v>63</v>
      </c>
      <c r="L573" s="189">
        <v>6.0750000000000002</v>
      </c>
      <c r="M573" s="189">
        <v>103.968</v>
      </c>
      <c r="N573" s="189">
        <v>10.1</v>
      </c>
      <c r="O573" s="191" t="s">
        <v>62</v>
      </c>
      <c r="P573" s="189"/>
      <c r="Q573" s="239"/>
    </row>
    <row r="574" spans="1:17" s="154" customFormat="1" ht="9" customHeight="1">
      <c r="A574" s="176" t="s">
        <v>26</v>
      </c>
      <c r="B574" s="189">
        <f t="shared" si="58"/>
        <v>45313.753999999994</v>
      </c>
      <c r="C574" s="189">
        <v>41969.394999999997</v>
      </c>
      <c r="D574" s="189">
        <v>304.005</v>
      </c>
      <c r="E574" s="189">
        <v>2979.723</v>
      </c>
      <c r="F574" s="189">
        <v>60.631</v>
      </c>
      <c r="G574" s="189">
        <v>0</v>
      </c>
      <c r="H574" s="191"/>
      <c r="I574" s="189">
        <f t="shared" si="59"/>
        <v>1228.1289999999999</v>
      </c>
      <c r="J574" s="189">
        <v>1011.12</v>
      </c>
      <c r="K574" s="189">
        <v>14.276</v>
      </c>
      <c r="L574" s="189">
        <v>24.507999999999999</v>
      </c>
      <c r="M574" s="189">
        <v>147.63800000000001</v>
      </c>
      <c r="N574" s="189">
        <v>30.587</v>
      </c>
      <c r="O574" s="191" t="s">
        <v>62</v>
      </c>
      <c r="P574" s="189"/>
      <c r="Q574" s="239"/>
    </row>
    <row r="575" spans="1:17" s="154" customFormat="1" ht="9" customHeight="1">
      <c r="A575" s="173" t="s">
        <v>27</v>
      </c>
      <c r="B575" s="174">
        <f t="shared" si="58"/>
        <v>1011.5160000000001</v>
      </c>
      <c r="C575" s="174">
        <v>832.221</v>
      </c>
      <c r="D575" s="174">
        <v>2.613</v>
      </c>
      <c r="E575" s="174">
        <v>174.94</v>
      </c>
      <c r="F575" s="174">
        <v>1.742</v>
      </c>
      <c r="G575" s="174">
        <v>0</v>
      </c>
      <c r="H575" s="175"/>
      <c r="I575" s="174">
        <f t="shared" si="59"/>
        <v>461.84300000000002</v>
      </c>
      <c r="J575" s="174">
        <v>220.31299999999999</v>
      </c>
      <c r="K575" s="174" t="s">
        <v>63</v>
      </c>
      <c r="L575" s="174">
        <v>7.0609999999999999</v>
      </c>
      <c r="M575" s="174">
        <v>151.596</v>
      </c>
      <c r="N575" s="174">
        <v>82.873000000000005</v>
      </c>
      <c r="O575" s="174" t="s">
        <v>62</v>
      </c>
      <c r="P575" s="189"/>
      <c r="Q575" s="239"/>
    </row>
    <row r="576" spans="1:17" s="154" customFormat="1" ht="9" customHeight="1">
      <c r="A576" s="176" t="s">
        <v>28</v>
      </c>
      <c r="B576" s="189">
        <f t="shared" si="58"/>
        <v>3396.8509999999997</v>
      </c>
      <c r="C576" s="189">
        <v>2806.3009999999999</v>
      </c>
      <c r="D576" s="189">
        <v>82.043999999999997</v>
      </c>
      <c r="E576" s="189">
        <v>459.55099999999999</v>
      </c>
      <c r="F576" s="189">
        <v>48.954999999999998</v>
      </c>
      <c r="G576" s="189">
        <v>0</v>
      </c>
      <c r="H576" s="191"/>
      <c r="I576" s="189">
        <f t="shared" si="59"/>
        <v>1002.386</v>
      </c>
      <c r="J576" s="189">
        <v>679.84699999999998</v>
      </c>
      <c r="K576" s="189">
        <v>6.6660000000000004</v>
      </c>
      <c r="L576" s="189">
        <v>11.654999999999999</v>
      </c>
      <c r="M576" s="189">
        <v>272.24700000000001</v>
      </c>
      <c r="N576" s="189">
        <v>31.971</v>
      </c>
      <c r="O576" s="191" t="s">
        <v>62</v>
      </c>
      <c r="P576" s="189"/>
      <c r="Q576" s="239"/>
    </row>
    <row r="577" spans="1:17" s="154" customFormat="1" ht="9" customHeight="1">
      <c r="A577" s="176" t="s">
        <v>29</v>
      </c>
      <c r="B577" s="189">
        <f t="shared" si="58"/>
        <v>2528.7139999999999</v>
      </c>
      <c r="C577" s="189">
        <v>1574.279</v>
      </c>
      <c r="D577" s="189">
        <v>534.98099999999999</v>
      </c>
      <c r="E577" s="189">
        <v>386.39</v>
      </c>
      <c r="F577" s="189">
        <v>33.064</v>
      </c>
      <c r="G577" s="189">
        <v>0</v>
      </c>
      <c r="H577" s="191"/>
      <c r="I577" s="189">
        <f t="shared" si="59"/>
        <v>307.27299999999997</v>
      </c>
      <c r="J577" s="189">
        <v>196.00399999999999</v>
      </c>
      <c r="K577" s="189" t="s">
        <v>63</v>
      </c>
      <c r="L577" s="189">
        <v>2.1520000000000001</v>
      </c>
      <c r="M577" s="189">
        <v>92.075999999999993</v>
      </c>
      <c r="N577" s="189">
        <v>17.041</v>
      </c>
      <c r="O577" s="191" t="s">
        <v>62</v>
      </c>
      <c r="P577" s="189"/>
      <c r="Q577" s="239"/>
    </row>
    <row r="578" spans="1:17" s="154" customFormat="1" ht="9" customHeight="1">
      <c r="A578" s="176" t="s">
        <v>30</v>
      </c>
      <c r="B578" s="189">
        <f t="shared" si="58"/>
        <v>1843.6930000000002</v>
      </c>
      <c r="C578" s="189">
        <v>1796.8720000000001</v>
      </c>
      <c r="D578" s="189" t="s">
        <v>63</v>
      </c>
      <c r="E578" s="189">
        <v>20.402000000000001</v>
      </c>
      <c r="F578" s="189">
        <v>26.419</v>
      </c>
      <c r="G578" s="189">
        <v>0</v>
      </c>
      <c r="H578" s="191"/>
      <c r="I578" s="189">
        <f t="shared" si="59"/>
        <v>395.09200000000004</v>
      </c>
      <c r="J578" s="189">
        <v>172.89099999999999</v>
      </c>
      <c r="K578" s="189">
        <v>1.6220000000000001</v>
      </c>
      <c r="L578" s="189">
        <v>6.1020000000000003</v>
      </c>
      <c r="M578" s="189">
        <v>178.73</v>
      </c>
      <c r="N578" s="189">
        <v>35.747</v>
      </c>
      <c r="O578" s="191" t="s">
        <v>62</v>
      </c>
      <c r="P578" s="189"/>
      <c r="Q578" s="239"/>
    </row>
    <row r="579" spans="1:17" s="154" customFormat="1" ht="9" customHeight="1">
      <c r="A579" s="173" t="s">
        <v>31</v>
      </c>
      <c r="B579" s="174">
        <f t="shared" si="58"/>
        <v>371.64499999999998</v>
      </c>
      <c r="C579" s="174">
        <v>209.35599999999999</v>
      </c>
      <c r="D579" s="174">
        <v>8.7189999999999994</v>
      </c>
      <c r="E579" s="174">
        <v>146.35599999999999</v>
      </c>
      <c r="F579" s="174">
        <v>7.2140000000000004</v>
      </c>
      <c r="G579" s="174">
        <v>0</v>
      </c>
      <c r="H579" s="175"/>
      <c r="I579" s="174">
        <f t="shared" si="59"/>
        <v>224.80699999999999</v>
      </c>
      <c r="J579" s="174">
        <v>117.821</v>
      </c>
      <c r="K579" s="174" t="s">
        <v>63</v>
      </c>
      <c r="L579" s="174">
        <v>2.4329999999999998</v>
      </c>
      <c r="M579" s="174">
        <v>88.247</v>
      </c>
      <c r="N579" s="174">
        <v>16.306000000000001</v>
      </c>
      <c r="O579" s="174" t="s">
        <v>62</v>
      </c>
      <c r="P579" s="189"/>
      <c r="Q579" s="239"/>
    </row>
    <row r="580" spans="1:17" s="154" customFormat="1" ht="9" customHeight="1">
      <c r="A580" s="176" t="s">
        <v>32</v>
      </c>
      <c r="B580" s="189">
        <f t="shared" si="58"/>
        <v>1488.8059999999998</v>
      </c>
      <c r="C580" s="189">
        <v>1460.7729999999999</v>
      </c>
      <c r="D580" s="189">
        <v>9.4079999999999995</v>
      </c>
      <c r="E580" s="189">
        <v>9.4429999999999996</v>
      </c>
      <c r="F580" s="189">
        <v>9.1820000000000004</v>
      </c>
      <c r="G580" s="189">
        <v>0</v>
      </c>
      <c r="H580" s="191"/>
      <c r="I580" s="189">
        <f t="shared" si="59"/>
        <v>429.56799999999993</v>
      </c>
      <c r="J580" s="189">
        <v>127.807</v>
      </c>
      <c r="K580" s="189">
        <v>2.399</v>
      </c>
      <c r="L580" s="189">
        <v>5.6509999999999998</v>
      </c>
      <c r="M580" s="189">
        <v>275.55399999999997</v>
      </c>
      <c r="N580" s="189">
        <v>18.157</v>
      </c>
      <c r="O580" s="191" t="s">
        <v>62</v>
      </c>
      <c r="P580" s="189"/>
      <c r="Q580" s="239"/>
    </row>
    <row r="581" spans="1:17" s="154" customFormat="1" ht="9" customHeight="1">
      <c r="A581" s="176" t="s">
        <v>33</v>
      </c>
      <c r="B581" s="189">
        <f t="shared" si="58"/>
        <v>3571.18</v>
      </c>
      <c r="C581" s="189">
        <v>3234.9639999999999</v>
      </c>
      <c r="D581" s="189">
        <v>90.924999999999997</v>
      </c>
      <c r="E581" s="189">
        <v>213.7</v>
      </c>
      <c r="F581" s="189">
        <v>31.591000000000001</v>
      </c>
      <c r="G581" s="189">
        <v>0</v>
      </c>
      <c r="H581" s="191"/>
      <c r="I581" s="189">
        <f t="shared" si="59"/>
        <v>665.37199999999996</v>
      </c>
      <c r="J581" s="189">
        <v>345.83100000000002</v>
      </c>
      <c r="K581" s="189">
        <v>0.82299999999999995</v>
      </c>
      <c r="L581" s="189">
        <v>24.256</v>
      </c>
      <c r="M581" s="189">
        <v>193.36099999999999</v>
      </c>
      <c r="N581" s="189">
        <v>101.101</v>
      </c>
      <c r="O581" s="191" t="s">
        <v>62</v>
      </c>
      <c r="P581" s="189"/>
      <c r="Q581" s="239"/>
    </row>
    <row r="582" spans="1:17" s="154" customFormat="1" ht="9" customHeight="1">
      <c r="A582" s="176" t="s">
        <v>34</v>
      </c>
      <c r="B582" s="189">
        <f t="shared" si="58"/>
        <v>169.50399999999999</v>
      </c>
      <c r="C582" s="189">
        <v>148.44999999999999</v>
      </c>
      <c r="D582" s="189">
        <v>6.6619999999999999</v>
      </c>
      <c r="E582" s="189">
        <v>7.7720000000000002</v>
      </c>
      <c r="F582" s="189">
        <v>6.62</v>
      </c>
      <c r="G582" s="189">
        <v>0</v>
      </c>
      <c r="H582" s="191"/>
      <c r="I582" s="189">
        <f t="shared" si="59"/>
        <v>174.76400000000001</v>
      </c>
      <c r="J582" s="189">
        <v>47.442</v>
      </c>
      <c r="K582" s="189">
        <v>6.8159999999999998</v>
      </c>
      <c r="L582" s="189">
        <v>8.7010000000000005</v>
      </c>
      <c r="M582" s="189">
        <v>95.941999999999993</v>
      </c>
      <c r="N582" s="189">
        <v>15.863</v>
      </c>
      <c r="O582" s="191" t="s">
        <v>62</v>
      </c>
      <c r="P582" s="189"/>
      <c r="Q582" s="239"/>
    </row>
    <row r="583" spans="1:17" s="154" customFormat="1" ht="9" customHeight="1">
      <c r="A583" s="173" t="s">
        <v>35</v>
      </c>
      <c r="B583" s="174">
        <f t="shared" si="58"/>
        <v>464.50299999999999</v>
      </c>
      <c r="C583" s="174">
        <v>441.27699999999999</v>
      </c>
      <c r="D583" s="174">
        <v>1.68</v>
      </c>
      <c r="E583" s="174">
        <v>0.33</v>
      </c>
      <c r="F583" s="174">
        <v>21.216000000000001</v>
      </c>
      <c r="G583" s="174">
        <v>0</v>
      </c>
      <c r="H583" s="175"/>
      <c r="I583" s="174">
        <f t="shared" si="59"/>
        <v>370.14500000000004</v>
      </c>
      <c r="J583" s="174">
        <v>177.11</v>
      </c>
      <c r="K583" s="174">
        <v>2.4609999999999999</v>
      </c>
      <c r="L583" s="174">
        <v>8.5969999999999995</v>
      </c>
      <c r="M583" s="174">
        <v>169.071</v>
      </c>
      <c r="N583" s="174">
        <v>12.906000000000001</v>
      </c>
      <c r="O583" s="174" t="s">
        <v>62</v>
      </c>
      <c r="P583" s="189"/>
      <c r="Q583" s="239"/>
    </row>
    <row r="584" spans="1:17" s="154" customFormat="1" ht="9" customHeight="1">
      <c r="A584" s="176" t="s">
        <v>36</v>
      </c>
      <c r="B584" s="189">
        <f t="shared" si="58"/>
        <v>102.994</v>
      </c>
      <c r="C584" s="189">
        <v>88.954999999999998</v>
      </c>
      <c r="D584" s="189">
        <v>3.6880000000000002</v>
      </c>
      <c r="E584" s="189">
        <v>8.2940000000000005</v>
      </c>
      <c r="F584" s="189">
        <v>2.0569999999999999</v>
      </c>
      <c r="G584" s="189">
        <v>0</v>
      </c>
      <c r="H584" s="191"/>
      <c r="I584" s="189">
        <f t="shared" si="59"/>
        <v>35.933999999999997</v>
      </c>
      <c r="J584" s="189">
        <v>19.681999999999999</v>
      </c>
      <c r="K584" s="189">
        <v>1.3009999999999999</v>
      </c>
      <c r="L584" s="189">
        <v>7.33</v>
      </c>
      <c r="M584" s="189">
        <v>0</v>
      </c>
      <c r="N584" s="189">
        <v>7.6210000000000004</v>
      </c>
      <c r="O584" s="191" t="s">
        <v>62</v>
      </c>
      <c r="P584" s="189"/>
      <c r="Q584" s="239"/>
    </row>
    <row r="585" spans="1:17" s="154" customFormat="1" ht="9" customHeight="1">
      <c r="A585" s="176" t="s">
        <v>37</v>
      </c>
      <c r="B585" s="189">
        <f t="shared" si="58"/>
        <v>1977.7190000000001</v>
      </c>
      <c r="C585" s="189">
        <v>1880.7570000000001</v>
      </c>
      <c r="D585" s="189">
        <v>1.2889999999999999</v>
      </c>
      <c r="E585" s="189">
        <v>79.584000000000003</v>
      </c>
      <c r="F585" s="189">
        <v>16.088999999999999</v>
      </c>
      <c r="G585" s="189">
        <v>0</v>
      </c>
      <c r="H585" s="191"/>
      <c r="I585" s="189">
        <f t="shared" si="59"/>
        <v>769.846</v>
      </c>
      <c r="J585" s="189">
        <v>353.06</v>
      </c>
      <c r="K585" s="189">
        <v>29.347000000000001</v>
      </c>
      <c r="L585" s="189">
        <v>14.945</v>
      </c>
      <c r="M585" s="189">
        <v>314.79000000000002</v>
      </c>
      <c r="N585" s="189">
        <v>57.704000000000001</v>
      </c>
      <c r="O585" s="191" t="s">
        <v>62</v>
      </c>
      <c r="P585" s="189"/>
      <c r="Q585" s="239"/>
    </row>
    <row r="586" spans="1:17" s="154" customFormat="1" ht="9" customHeight="1">
      <c r="A586" s="176" t="s">
        <v>38</v>
      </c>
      <c r="B586" s="189">
        <f t="shared" si="58"/>
        <v>752.89700000000005</v>
      </c>
      <c r="C586" s="189">
        <v>330.87200000000001</v>
      </c>
      <c r="D586" s="189">
        <v>1.7829999999999999</v>
      </c>
      <c r="E586" s="189">
        <v>396.98399999999998</v>
      </c>
      <c r="F586" s="189">
        <v>23.257999999999999</v>
      </c>
      <c r="G586" s="189">
        <v>0</v>
      </c>
      <c r="H586" s="191"/>
      <c r="I586" s="189">
        <f t="shared" si="59"/>
        <v>167.45499999999998</v>
      </c>
      <c r="J586" s="189">
        <v>91.16</v>
      </c>
      <c r="K586" s="189">
        <v>0.68799999999999994</v>
      </c>
      <c r="L586" s="189">
        <v>6.6660000000000004</v>
      </c>
      <c r="M586" s="189">
        <v>53.96</v>
      </c>
      <c r="N586" s="189">
        <v>14.981</v>
      </c>
      <c r="O586" s="191" t="s">
        <v>62</v>
      </c>
      <c r="P586" s="189"/>
      <c r="Q586" s="239"/>
    </row>
    <row r="587" spans="1:17" s="154" customFormat="1" ht="9" customHeight="1">
      <c r="A587" s="173" t="s">
        <v>39</v>
      </c>
      <c r="B587" s="174">
        <f t="shared" si="58"/>
        <v>409.81099999999998</v>
      </c>
      <c r="C587" s="174">
        <v>390.79199999999997</v>
      </c>
      <c r="D587" s="174">
        <v>1.8</v>
      </c>
      <c r="E587" s="174">
        <v>6.8369999999999997</v>
      </c>
      <c r="F587" s="174">
        <v>10.382</v>
      </c>
      <c r="G587" s="174">
        <v>0</v>
      </c>
      <c r="H587" s="175"/>
      <c r="I587" s="174">
        <f t="shared" si="59"/>
        <v>143.35100000000003</v>
      </c>
      <c r="J587" s="174">
        <v>88.198999999999998</v>
      </c>
      <c r="K587" s="174">
        <v>12.683</v>
      </c>
      <c r="L587" s="174">
        <v>3.7269999999999999</v>
      </c>
      <c r="M587" s="174">
        <v>26.96</v>
      </c>
      <c r="N587" s="174">
        <v>11.782</v>
      </c>
      <c r="O587" s="174" t="s">
        <v>62</v>
      </c>
      <c r="P587" s="189"/>
      <c r="Q587" s="239"/>
    </row>
    <row r="588" spans="1:17" s="154" customFormat="1" ht="9" customHeight="1">
      <c r="A588" s="214"/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</row>
    <row r="589" spans="1:17" s="154" customFormat="1" ht="9" customHeight="1">
      <c r="A589" s="211">
        <v>2011</v>
      </c>
      <c r="B589" s="188"/>
      <c r="C589" s="188"/>
      <c r="D589" s="188"/>
      <c r="E589" s="188"/>
      <c r="F589" s="188"/>
      <c r="G589" s="176"/>
      <c r="H589" s="176"/>
      <c r="I589" s="188"/>
      <c r="J589" s="188"/>
      <c r="K589" s="188"/>
      <c r="L589" s="188"/>
      <c r="M589" s="188"/>
      <c r="N589" s="188"/>
      <c r="O589" s="213"/>
    </row>
    <row r="590" spans="1:17" s="154" customFormat="1" ht="9" customHeight="1">
      <c r="A590" s="214" t="s">
        <v>7</v>
      </c>
      <c r="B590" s="188">
        <f>SUM(B592:B623)+1</f>
        <v>756568.64500000002</v>
      </c>
      <c r="C590" s="188">
        <f>SUM(C592:C623)</f>
        <v>625684.0129999998</v>
      </c>
      <c r="D590" s="188">
        <f>SUM(D592:D623)+1</f>
        <v>30364.240000000002</v>
      </c>
      <c r="E590" s="188">
        <f>SUM(E592:E623)</f>
        <v>95613.561000000002</v>
      </c>
      <c r="F590" s="188">
        <f>SUM(F592:F623)+2</f>
        <v>4907.3310000000001</v>
      </c>
      <c r="G590" s="188">
        <f>SUM(G592:G623)</f>
        <v>0</v>
      </c>
      <c r="H590" s="188"/>
      <c r="I590" s="188">
        <f>SUM(I592:I623)+2</f>
        <v>24361.490999999998</v>
      </c>
      <c r="J590" s="188">
        <f>SUM(J592:J623)</f>
        <v>16584.748000000003</v>
      </c>
      <c r="K590" s="188">
        <f>SUM(K592:K623)+2</f>
        <v>326.82900000000006</v>
      </c>
      <c r="L590" s="188">
        <f>SUM(L592:L623)</f>
        <v>481.24499999999989</v>
      </c>
      <c r="M590" s="188">
        <f>SUM(M592:M623)</f>
        <v>4759.1230000000005</v>
      </c>
      <c r="N590" s="188">
        <f>SUM(N592:N623)</f>
        <v>2209.5459999999998</v>
      </c>
      <c r="O590" s="188" t="s">
        <v>62</v>
      </c>
      <c r="P590" s="189"/>
      <c r="Q590" s="240"/>
    </row>
    <row r="591" spans="1:17" s="154" customFormat="1" ht="3.95" customHeight="1">
      <c r="A591" s="214"/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9"/>
      <c r="Q591" s="240"/>
    </row>
    <row r="592" spans="1:17" s="154" customFormat="1" ht="9" customHeight="1">
      <c r="A592" s="176" t="s">
        <v>8</v>
      </c>
      <c r="B592" s="189">
        <f>SUM(C592:G592)</f>
        <v>280.06399999999996</v>
      </c>
      <c r="C592" s="189">
        <v>107.33799999999999</v>
      </c>
      <c r="D592" s="189">
        <v>46.279000000000003</v>
      </c>
      <c r="E592" s="189">
        <v>99.143000000000001</v>
      </c>
      <c r="F592" s="189">
        <v>27.303999999999998</v>
      </c>
      <c r="G592" s="189">
        <v>0</v>
      </c>
      <c r="H592" s="189"/>
      <c r="I592" s="189">
        <f t="shared" ref="I592:I623" si="60">SUM(J592:O592)</f>
        <v>151.05799999999999</v>
      </c>
      <c r="J592" s="189">
        <v>57.627000000000002</v>
      </c>
      <c r="K592" s="189">
        <v>0</v>
      </c>
      <c r="L592" s="189">
        <v>3.222</v>
      </c>
      <c r="M592" s="189">
        <v>36.091000000000001</v>
      </c>
      <c r="N592" s="189">
        <v>54.118000000000002</v>
      </c>
      <c r="O592" s="191" t="s">
        <v>62</v>
      </c>
      <c r="P592" s="189"/>
      <c r="Q592" s="240"/>
    </row>
    <row r="593" spans="1:17" s="154" customFormat="1" ht="9" customHeight="1">
      <c r="A593" s="176" t="s">
        <v>9</v>
      </c>
      <c r="B593" s="189">
        <f>SUM(C593:G593)</f>
        <v>1126.999</v>
      </c>
      <c r="C593" s="189">
        <v>864.75099999999998</v>
      </c>
      <c r="D593" s="189">
        <v>16.911000000000001</v>
      </c>
      <c r="E593" s="189">
        <v>174.80500000000001</v>
      </c>
      <c r="F593" s="189">
        <v>70.531999999999996</v>
      </c>
      <c r="G593" s="189">
        <v>0</v>
      </c>
      <c r="H593" s="191"/>
      <c r="I593" s="189">
        <f t="shared" si="60"/>
        <v>709.24499999999989</v>
      </c>
      <c r="J593" s="189">
        <v>344.00099999999998</v>
      </c>
      <c r="K593" s="189">
        <v>0.65800000000000003</v>
      </c>
      <c r="L593" s="189">
        <v>42.673999999999999</v>
      </c>
      <c r="M593" s="189">
        <v>237.17099999999999</v>
      </c>
      <c r="N593" s="189">
        <v>84.741</v>
      </c>
      <c r="O593" s="191" t="s">
        <v>62</v>
      </c>
      <c r="P593" s="189"/>
      <c r="Q593" s="240"/>
    </row>
    <row r="594" spans="1:17" s="154" customFormat="1" ht="9" customHeight="1">
      <c r="A594" s="176" t="s">
        <v>10</v>
      </c>
      <c r="B594" s="189">
        <f>SUM(C594:G594)+0.5</f>
        <v>128.08100000000002</v>
      </c>
      <c r="C594" s="189">
        <v>125.40300000000001</v>
      </c>
      <c r="D594" s="189" t="s">
        <v>63</v>
      </c>
      <c r="E594" s="189">
        <v>2.1779999999999999</v>
      </c>
      <c r="F594" s="189" t="s">
        <v>63</v>
      </c>
      <c r="G594" s="189">
        <v>0</v>
      </c>
      <c r="H594" s="191"/>
      <c r="I594" s="189">
        <f t="shared" si="60"/>
        <v>129.00199999999998</v>
      </c>
      <c r="J594" s="189">
        <v>27.815999999999999</v>
      </c>
      <c r="K594" s="189" t="s">
        <v>63</v>
      </c>
      <c r="L594" s="189">
        <v>5.3019999999999996</v>
      </c>
      <c r="M594" s="189">
        <v>70.715999999999994</v>
      </c>
      <c r="N594" s="189">
        <v>25.167999999999999</v>
      </c>
      <c r="O594" s="191" t="s">
        <v>62</v>
      </c>
      <c r="P594" s="189"/>
      <c r="Q594" s="240"/>
    </row>
    <row r="595" spans="1:17" s="154" customFormat="1" ht="9" customHeight="1">
      <c r="A595" s="173" t="s">
        <v>11</v>
      </c>
      <c r="B595" s="174">
        <f t="shared" ref="B595:B617" si="61">SUM(C595:G595)</f>
        <v>233.929</v>
      </c>
      <c r="C595" s="174">
        <v>233.929</v>
      </c>
      <c r="D595" s="174">
        <v>0</v>
      </c>
      <c r="E595" s="174">
        <v>0</v>
      </c>
      <c r="F595" s="174" t="s">
        <v>63</v>
      </c>
      <c r="G595" s="174">
        <v>0</v>
      </c>
      <c r="H595" s="175"/>
      <c r="I595" s="174">
        <f t="shared" si="60"/>
        <v>104.455</v>
      </c>
      <c r="J595" s="174">
        <v>45.622999999999998</v>
      </c>
      <c r="K595" s="174">
        <v>0</v>
      </c>
      <c r="L595" s="174">
        <v>2.7709999999999999</v>
      </c>
      <c r="M595" s="174">
        <v>46.146999999999998</v>
      </c>
      <c r="N595" s="174">
        <v>9.9139999999999997</v>
      </c>
      <c r="O595" s="174" t="s">
        <v>62</v>
      </c>
      <c r="P595" s="189"/>
      <c r="Q595" s="240"/>
    </row>
    <row r="596" spans="1:17" s="154" customFormat="1" ht="9" customHeight="1">
      <c r="A596" s="176" t="s">
        <v>12</v>
      </c>
      <c r="B596" s="189">
        <f t="shared" si="61"/>
        <v>874.49300000000005</v>
      </c>
      <c r="C596" s="189">
        <v>772.78800000000001</v>
      </c>
      <c r="D596" s="189">
        <v>15.956</v>
      </c>
      <c r="E596" s="189">
        <v>62.37</v>
      </c>
      <c r="F596" s="189">
        <v>23.379000000000001</v>
      </c>
      <c r="G596" s="189">
        <v>0</v>
      </c>
      <c r="H596" s="191"/>
      <c r="I596" s="189">
        <f t="shared" si="60"/>
        <v>304.49900000000002</v>
      </c>
      <c r="J596" s="189">
        <v>131.959</v>
      </c>
      <c r="K596" s="189" t="s">
        <v>63</v>
      </c>
      <c r="L596" s="189">
        <v>5.5410000000000004</v>
      </c>
      <c r="M596" s="189">
        <v>144.404</v>
      </c>
      <c r="N596" s="189">
        <v>22.594999999999999</v>
      </c>
      <c r="O596" s="191" t="s">
        <v>62</v>
      </c>
      <c r="P596" s="189"/>
      <c r="Q596" s="240"/>
    </row>
    <row r="597" spans="1:17" s="154" customFormat="1" ht="9" customHeight="1">
      <c r="A597" s="176" t="s">
        <v>13</v>
      </c>
      <c r="B597" s="189">
        <f t="shared" si="61"/>
        <v>190.75399999999999</v>
      </c>
      <c r="C597" s="189">
        <v>190.75399999999999</v>
      </c>
      <c r="D597" s="189" t="s">
        <v>63</v>
      </c>
      <c r="E597" s="189" t="s">
        <v>63</v>
      </c>
      <c r="F597" s="189" t="s">
        <v>63</v>
      </c>
      <c r="G597" s="189">
        <v>0</v>
      </c>
      <c r="H597" s="191"/>
      <c r="I597" s="189">
        <f t="shared" si="60"/>
        <v>218.42700000000002</v>
      </c>
      <c r="J597" s="189">
        <v>121.63500000000001</v>
      </c>
      <c r="K597" s="189" t="s">
        <v>63</v>
      </c>
      <c r="L597" s="189">
        <v>1.7250000000000001</v>
      </c>
      <c r="M597" s="189">
        <v>74.802000000000007</v>
      </c>
      <c r="N597" s="189">
        <v>20.265000000000001</v>
      </c>
      <c r="O597" s="191" t="s">
        <v>62</v>
      </c>
      <c r="P597" s="189"/>
      <c r="Q597" s="240"/>
    </row>
    <row r="598" spans="1:17" s="154" customFormat="1" ht="9" customHeight="1">
      <c r="A598" s="176" t="s">
        <v>14</v>
      </c>
      <c r="B598" s="189">
        <f t="shared" si="61"/>
        <v>305.25200000000001</v>
      </c>
      <c r="C598" s="189">
        <v>288.79700000000003</v>
      </c>
      <c r="D598" s="189">
        <v>2.4380000000000002</v>
      </c>
      <c r="E598" s="189">
        <v>14.016999999999999</v>
      </c>
      <c r="F598" s="189" t="s">
        <v>63</v>
      </c>
      <c r="G598" s="189">
        <v>0</v>
      </c>
      <c r="H598" s="191"/>
      <c r="I598" s="189">
        <f t="shared" si="60"/>
        <v>544.06500000000005</v>
      </c>
      <c r="J598" s="189">
        <v>348.89600000000002</v>
      </c>
      <c r="K598" s="189">
        <v>2.6480000000000001</v>
      </c>
      <c r="L598" s="189">
        <v>8.6859999999999999</v>
      </c>
      <c r="M598" s="189">
        <v>144.02699999999999</v>
      </c>
      <c r="N598" s="189">
        <v>39.808</v>
      </c>
      <c r="O598" s="191" t="s">
        <v>62</v>
      </c>
      <c r="P598" s="189"/>
      <c r="Q598" s="240"/>
    </row>
    <row r="599" spans="1:17" s="154" customFormat="1" ht="9" customHeight="1">
      <c r="A599" s="173" t="s">
        <v>15</v>
      </c>
      <c r="B599" s="174">
        <f t="shared" si="61"/>
        <v>1293.2719999999997</v>
      </c>
      <c r="C599" s="174">
        <v>1068.8109999999999</v>
      </c>
      <c r="D599" s="174">
        <v>51.475999999999999</v>
      </c>
      <c r="E599" s="174">
        <v>168.494</v>
      </c>
      <c r="F599" s="174">
        <v>4.4909999999999997</v>
      </c>
      <c r="G599" s="174">
        <v>0</v>
      </c>
      <c r="H599" s="175"/>
      <c r="I599" s="174">
        <f t="shared" si="60"/>
        <v>281.673</v>
      </c>
      <c r="J599" s="174">
        <v>140.803</v>
      </c>
      <c r="K599" s="174" t="s">
        <v>63</v>
      </c>
      <c r="L599" s="174">
        <v>11.949</v>
      </c>
      <c r="M599" s="174">
        <v>114.02</v>
      </c>
      <c r="N599" s="174">
        <v>14.901</v>
      </c>
      <c r="O599" s="174" t="s">
        <v>62</v>
      </c>
      <c r="P599" s="189"/>
      <c r="Q599" s="240"/>
    </row>
    <row r="600" spans="1:17" s="154" customFormat="1" ht="9" customHeight="1">
      <c r="A600" s="176" t="s">
        <v>16</v>
      </c>
      <c r="B600" s="189">
        <f t="shared" si="61"/>
        <v>563846.52</v>
      </c>
      <c r="C600" s="189">
        <v>467173.10800000001</v>
      </c>
      <c r="D600" s="189">
        <v>20454.526000000002</v>
      </c>
      <c r="E600" s="189">
        <v>73311.463000000003</v>
      </c>
      <c r="F600" s="189">
        <v>2907.4229999999998</v>
      </c>
      <c r="G600" s="189">
        <v>0</v>
      </c>
      <c r="H600" s="191"/>
      <c r="I600" s="189">
        <f t="shared" si="60"/>
        <v>8343.0570000000007</v>
      </c>
      <c r="J600" s="189">
        <v>6957.6440000000002</v>
      </c>
      <c r="K600" s="189">
        <v>204.453</v>
      </c>
      <c r="L600" s="189">
        <v>100.407</v>
      </c>
      <c r="M600" s="189">
        <v>211.66900000000001</v>
      </c>
      <c r="N600" s="189">
        <v>868.88400000000001</v>
      </c>
      <c r="O600" s="191" t="s">
        <v>62</v>
      </c>
      <c r="P600" s="189"/>
      <c r="Q600" s="240"/>
    </row>
    <row r="601" spans="1:17" s="154" customFormat="1" ht="9" customHeight="1">
      <c r="A601" s="176" t="s">
        <v>17</v>
      </c>
      <c r="B601" s="189">
        <f t="shared" si="61"/>
        <v>2933.6429999999996</v>
      </c>
      <c r="C601" s="189">
        <v>2874.7449999999999</v>
      </c>
      <c r="D601" s="189">
        <v>0.92600000000000005</v>
      </c>
      <c r="E601" s="189">
        <v>49.573</v>
      </c>
      <c r="F601" s="189">
        <v>8.3989999999999991</v>
      </c>
      <c r="G601" s="189">
        <v>0</v>
      </c>
      <c r="H601" s="191"/>
      <c r="I601" s="189">
        <f t="shared" si="60"/>
        <v>390.04400000000004</v>
      </c>
      <c r="J601" s="189">
        <v>307.97800000000001</v>
      </c>
      <c r="K601" s="189">
        <v>2.1219999999999999</v>
      </c>
      <c r="L601" s="189">
        <v>8.6579999999999995</v>
      </c>
      <c r="M601" s="189">
        <v>47.302</v>
      </c>
      <c r="N601" s="189">
        <v>23.984000000000002</v>
      </c>
      <c r="O601" s="191" t="s">
        <v>62</v>
      </c>
      <c r="P601" s="189"/>
      <c r="Q601" s="240"/>
    </row>
    <row r="602" spans="1:17" s="154" customFormat="1" ht="9" customHeight="1">
      <c r="A602" s="176" t="s">
        <v>18</v>
      </c>
      <c r="B602" s="189">
        <f t="shared" si="61"/>
        <v>8245.25</v>
      </c>
      <c r="C602" s="189">
        <v>8161.2650000000003</v>
      </c>
      <c r="D602" s="189">
        <v>4.2809999999999997</v>
      </c>
      <c r="E602" s="189">
        <v>74.972999999999999</v>
      </c>
      <c r="F602" s="189">
        <v>4.7309999999999999</v>
      </c>
      <c r="G602" s="189">
        <v>0</v>
      </c>
      <c r="H602" s="191"/>
      <c r="I602" s="189">
        <f t="shared" si="60"/>
        <v>1556.14</v>
      </c>
      <c r="J602" s="189">
        <v>1202.6890000000001</v>
      </c>
      <c r="K602" s="189">
        <v>3.423</v>
      </c>
      <c r="L602" s="189">
        <v>14.831</v>
      </c>
      <c r="M602" s="189">
        <v>280.53699999999998</v>
      </c>
      <c r="N602" s="189">
        <v>54.66</v>
      </c>
      <c r="O602" s="191" t="s">
        <v>62</v>
      </c>
      <c r="P602" s="189"/>
      <c r="Q602" s="240"/>
    </row>
    <row r="603" spans="1:17" s="154" customFormat="1" ht="9" customHeight="1">
      <c r="A603" s="173" t="s">
        <v>19</v>
      </c>
      <c r="B603" s="174">
        <f t="shared" si="61"/>
        <v>188.98699999999999</v>
      </c>
      <c r="C603" s="174">
        <v>187.892</v>
      </c>
      <c r="D603" s="174" t="s">
        <v>63</v>
      </c>
      <c r="E603" s="174">
        <v>1.095</v>
      </c>
      <c r="F603" s="174" t="s">
        <v>63</v>
      </c>
      <c r="G603" s="174">
        <v>0</v>
      </c>
      <c r="H603" s="175"/>
      <c r="I603" s="174">
        <f t="shared" si="60"/>
        <v>349.596</v>
      </c>
      <c r="J603" s="174">
        <v>117.95399999999999</v>
      </c>
      <c r="K603" s="174" t="s">
        <v>63</v>
      </c>
      <c r="L603" s="174">
        <v>7.4589999999999996</v>
      </c>
      <c r="M603" s="174">
        <v>173.078</v>
      </c>
      <c r="N603" s="174">
        <v>51.104999999999997</v>
      </c>
      <c r="O603" s="174" t="s">
        <v>62</v>
      </c>
      <c r="P603" s="189"/>
      <c r="Q603" s="240"/>
    </row>
    <row r="604" spans="1:17" s="154" customFormat="1" ht="9" customHeight="1">
      <c r="A604" s="176" t="s">
        <v>20</v>
      </c>
      <c r="B604" s="189">
        <f t="shared" si="61"/>
        <v>484.46300000000002</v>
      </c>
      <c r="C604" s="189">
        <v>414.34199999999998</v>
      </c>
      <c r="D604" s="189" t="s">
        <v>63</v>
      </c>
      <c r="E604" s="189">
        <v>67.742000000000004</v>
      </c>
      <c r="F604" s="189">
        <v>2.379</v>
      </c>
      <c r="G604" s="189">
        <v>0</v>
      </c>
      <c r="H604" s="191"/>
      <c r="I604" s="189">
        <f t="shared" si="60"/>
        <v>565.93200000000002</v>
      </c>
      <c r="J604" s="189">
        <v>426.34300000000002</v>
      </c>
      <c r="K604" s="189" t="s">
        <v>63</v>
      </c>
      <c r="L604" s="189">
        <v>1.8280000000000001</v>
      </c>
      <c r="M604" s="189">
        <v>113.732</v>
      </c>
      <c r="N604" s="189">
        <v>24.029</v>
      </c>
      <c r="O604" s="191" t="s">
        <v>62</v>
      </c>
      <c r="P604" s="189"/>
      <c r="Q604" s="240"/>
    </row>
    <row r="605" spans="1:17" s="154" customFormat="1" ht="9" customHeight="1">
      <c r="A605" s="176" t="s">
        <v>21</v>
      </c>
      <c r="B605" s="189">
        <f t="shared" si="61"/>
        <v>18361.926000000003</v>
      </c>
      <c r="C605" s="189">
        <v>15293.003000000001</v>
      </c>
      <c r="D605" s="189">
        <v>420.92599999999999</v>
      </c>
      <c r="E605" s="189">
        <v>2322.65</v>
      </c>
      <c r="F605" s="189">
        <v>325.34699999999998</v>
      </c>
      <c r="G605" s="189">
        <v>0</v>
      </c>
      <c r="H605" s="191"/>
      <c r="I605" s="189">
        <f t="shared" si="60"/>
        <v>1164.0859999999998</v>
      </c>
      <c r="J605" s="189">
        <v>577.20699999999999</v>
      </c>
      <c r="K605" s="189">
        <v>36.72</v>
      </c>
      <c r="L605" s="189">
        <v>71.766999999999996</v>
      </c>
      <c r="M605" s="189">
        <v>298.15600000000001</v>
      </c>
      <c r="N605" s="189">
        <v>180.23599999999999</v>
      </c>
      <c r="O605" s="191" t="s">
        <v>62</v>
      </c>
      <c r="P605" s="189"/>
      <c r="Q605" s="240"/>
    </row>
    <row r="606" spans="1:17" s="154" customFormat="1" ht="9" customHeight="1">
      <c r="A606" s="176" t="s">
        <v>22</v>
      </c>
      <c r="B606" s="189">
        <f t="shared" si="61"/>
        <v>89656.201000000001</v>
      </c>
      <c r="C606" s="189">
        <v>69828.504000000001</v>
      </c>
      <c r="D606" s="189">
        <v>8115.6909999999998</v>
      </c>
      <c r="E606" s="189">
        <v>11134.433999999999</v>
      </c>
      <c r="F606" s="189">
        <v>577.572</v>
      </c>
      <c r="G606" s="189">
        <v>0</v>
      </c>
      <c r="H606" s="191"/>
      <c r="I606" s="189">
        <f t="shared" si="60"/>
        <v>970.95100000000002</v>
      </c>
      <c r="J606" s="189">
        <v>765.68200000000002</v>
      </c>
      <c r="K606" s="189">
        <v>25.741</v>
      </c>
      <c r="L606" s="189">
        <v>32.283000000000001</v>
      </c>
      <c r="M606" s="189">
        <v>120.056</v>
      </c>
      <c r="N606" s="189">
        <v>27.189</v>
      </c>
      <c r="O606" s="191" t="s">
        <v>62</v>
      </c>
      <c r="P606" s="189"/>
      <c r="Q606" s="240"/>
    </row>
    <row r="607" spans="1:17" s="154" customFormat="1" ht="9" customHeight="1">
      <c r="A607" s="173" t="s">
        <v>23</v>
      </c>
      <c r="B607" s="174">
        <f t="shared" si="61"/>
        <v>1091.8140000000001</v>
      </c>
      <c r="C607" s="174">
        <v>684.25199999999995</v>
      </c>
      <c r="D607" s="174">
        <v>382.02600000000001</v>
      </c>
      <c r="E607" s="174">
        <v>20.420999999999999</v>
      </c>
      <c r="F607" s="174">
        <v>5.1150000000000002</v>
      </c>
      <c r="G607" s="174">
        <v>0</v>
      </c>
      <c r="H607" s="175"/>
      <c r="I607" s="174">
        <f t="shared" si="60"/>
        <v>427.91099999999994</v>
      </c>
      <c r="J607" s="174">
        <v>227.708</v>
      </c>
      <c r="K607" s="174">
        <v>0.59899999999999998</v>
      </c>
      <c r="L607" s="174">
        <v>7.2370000000000001</v>
      </c>
      <c r="M607" s="174">
        <v>153.03399999999999</v>
      </c>
      <c r="N607" s="174">
        <v>39.332999999999998</v>
      </c>
      <c r="O607" s="174" t="s">
        <v>62</v>
      </c>
      <c r="P607" s="189"/>
      <c r="Q607" s="240"/>
    </row>
    <row r="608" spans="1:17" s="154" customFormat="1" ht="9" customHeight="1">
      <c r="A608" s="176" t="s">
        <v>24</v>
      </c>
      <c r="B608" s="189">
        <f t="shared" si="61"/>
        <v>680.54499999999996</v>
      </c>
      <c r="C608" s="189">
        <v>472.37299999999999</v>
      </c>
      <c r="D608" s="189">
        <v>25.968</v>
      </c>
      <c r="E608" s="189">
        <v>165.36099999999999</v>
      </c>
      <c r="F608" s="189">
        <v>16.843</v>
      </c>
      <c r="G608" s="189">
        <v>0</v>
      </c>
      <c r="H608" s="191"/>
      <c r="I608" s="189">
        <f t="shared" si="60"/>
        <v>237.63100000000003</v>
      </c>
      <c r="J608" s="189">
        <v>85.141999999999996</v>
      </c>
      <c r="K608" s="189">
        <v>0.79</v>
      </c>
      <c r="L608" s="189">
        <v>6.06</v>
      </c>
      <c r="M608" s="189">
        <v>96.796000000000006</v>
      </c>
      <c r="N608" s="189">
        <v>48.843000000000004</v>
      </c>
      <c r="O608" s="191" t="s">
        <v>62</v>
      </c>
      <c r="P608" s="189"/>
      <c r="Q608" s="240"/>
    </row>
    <row r="609" spans="1:49" ht="9" customHeight="1">
      <c r="A609" s="176" t="s">
        <v>25</v>
      </c>
      <c r="B609" s="189">
        <f t="shared" si="61"/>
        <v>203.923</v>
      </c>
      <c r="C609" s="189">
        <v>203.923</v>
      </c>
      <c r="D609" s="189" t="s">
        <v>63</v>
      </c>
      <c r="E609" s="189" t="s">
        <v>63</v>
      </c>
      <c r="F609" s="189" t="s">
        <v>63</v>
      </c>
      <c r="G609" s="189">
        <v>0</v>
      </c>
      <c r="H609" s="191"/>
      <c r="I609" s="189">
        <f t="shared" si="60"/>
        <v>207.64999999999998</v>
      </c>
      <c r="J609" s="189">
        <v>71.510999999999996</v>
      </c>
      <c r="K609" s="189" t="s">
        <v>63</v>
      </c>
      <c r="L609" s="189">
        <v>7.851</v>
      </c>
      <c r="M609" s="189">
        <v>92.98</v>
      </c>
      <c r="N609" s="189">
        <v>35.308</v>
      </c>
      <c r="O609" s="191" t="s">
        <v>62</v>
      </c>
      <c r="P609" s="189"/>
      <c r="Q609" s="240"/>
    </row>
    <row r="610" spans="1:49" ht="9" customHeight="1">
      <c r="A610" s="176" t="s">
        <v>26</v>
      </c>
      <c r="B610" s="189">
        <f t="shared" si="61"/>
        <v>47187.844000000005</v>
      </c>
      <c r="C610" s="189">
        <v>40909.423000000003</v>
      </c>
      <c r="D610" s="189">
        <v>181.99700000000001</v>
      </c>
      <c r="E610" s="189">
        <v>6049.3829999999998</v>
      </c>
      <c r="F610" s="189">
        <v>47.040999999999997</v>
      </c>
      <c r="G610" s="189">
        <v>0</v>
      </c>
      <c r="H610" s="191"/>
      <c r="I610" s="189">
        <f t="shared" si="60"/>
        <v>1167.114</v>
      </c>
      <c r="J610" s="189">
        <v>965.28099999999995</v>
      </c>
      <c r="K610" s="189">
        <v>0.81499999999999995</v>
      </c>
      <c r="L610" s="189">
        <v>12.473000000000001</v>
      </c>
      <c r="M610" s="189">
        <v>159.39599999999999</v>
      </c>
      <c r="N610" s="189">
        <v>29.149000000000001</v>
      </c>
      <c r="O610" s="191" t="s">
        <v>62</v>
      </c>
      <c r="P610" s="189"/>
      <c r="Q610" s="240"/>
    </row>
    <row r="611" spans="1:49" ht="9" customHeight="1">
      <c r="A611" s="173" t="s">
        <v>27</v>
      </c>
      <c r="B611" s="174">
        <f t="shared" si="61"/>
        <v>558.44100000000003</v>
      </c>
      <c r="C611" s="174">
        <v>534.91899999999998</v>
      </c>
      <c r="D611" s="174">
        <v>1.335</v>
      </c>
      <c r="E611" s="174">
        <v>21.683</v>
      </c>
      <c r="F611" s="174">
        <v>0.504</v>
      </c>
      <c r="G611" s="174">
        <v>0</v>
      </c>
      <c r="H611" s="175"/>
      <c r="I611" s="174">
        <f t="shared" si="60"/>
        <v>651.88499999999999</v>
      </c>
      <c r="J611" s="174">
        <v>328.19900000000001</v>
      </c>
      <c r="K611" s="174" t="s">
        <v>63</v>
      </c>
      <c r="L611" s="174">
        <v>6.8079999999999998</v>
      </c>
      <c r="M611" s="174">
        <v>166.95099999999999</v>
      </c>
      <c r="N611" s="174">
        <v>149.92699999999999</v>
      </c>
      <c r="O611" s="174" t="s">
        <v>62</v>
      </c>
      <c r="P611" s="189"/>
      <c r="Q611" s="240"/>
    </row>
    <row r="612" spans="1:49" ht="9" customHeight="1">
      <c r="A612" s="176" t="s">
        <v>28</v>
      </c>
      <c r="B612" s="189">
        <f t="shared" si="61"/>
        <v>2691.7939999999999</v>
      </c>
      <c r="C612" s="189">
        <v>2341.0610000000001</v>
      </c>
      <c r="D612" s="189">
        <v>47.868000000000002</v>
      </c>
      <c r="E612" s="189">
        <v>240.97</v>
      </c>
      <c r="F612" s="189">
        <v>61.895000000000003</v>
      </c>
      <c r="G612" s="189">
        <v>0</v>
      </c>
      <c r="H612" s="191"/>
      <c r="I612" s="189">
        <f t="shared" si="60"/>
        <v>1141.598</v>
      </c>
      <c r="J612" s="189">
        <v>729.35900000000004</v>
      </c>
      <c r="K612" s="189">
        <v>12.8</v>
      </c>
      <c r="L612" s="189">
        <v>14.147</v>
      </c>
      <c r="M612" s="189">
        <v>323.33600000000001</v>
      </c>
      <c r="N612" s="189">
        <v>61.956000000000003</v>
      </c>
      <c r="O612" s="191" t="s">
        <v>62</v>
      </c>
      <c r="P612" s="189"/>
      <c r="Q612" s="240"/>
    </row>
    <row r="613" spans="1:49" ht="9" customHeight="1">
      <c r="A613" s="176" t="s">
        <v>29</v>
      </c>
      <c r="B613" s="189">
        <f t="shared" si="61"/>
        <v>3011.97</v>
      </c>
      <c r="C613" s="189">
        <v>2069.9189999999999</v>
      </c>
      <c r="D613" s="189">
        <v>247.024</v>
      </c>
      <c r="E613" s="189">
        <v>660.23699999999997</v>
      </c>
      <c r="F613" s="189">
        <v>34.79</v>
      </c>
      <c r="G613" s="189">
        <v>0</v>
      </c>
      <c r="H613" s="191"/>
      <c r="I613" s="189">
        <f t="shared" si="60"/>
        <v>333.375</v>
      </c>
      <c r="J613" s="189">
        <v>206.48599999999999</v>
      </c>
      <c r="K613" s="189">
        <v>0.66300000000000003</v>
      </c>
      <c r="L613" s="189">
        <v>4.7030000000000003</v>
      </c>
      <c r="M613" s="189">
        <v>98.311999999999998</v>
      </c>
      <c r="N613" s="189">
        <v>23.210999999999999</v>
      </c>
      <c r="O613" s="191" t="s">
        <v>62</v>
      </c>
      <c r="P613" s="189"/>
      <c r="Q613" s="240"/>
    </row>
    <row r="614" spans="1:49" ht="9" customHeight="1">
      <c r="A614" s="176" t="s">
        <v>30</v>
      </c>
      <c r="B614" s="189">
        <f t="shared" si="61"/>
        <v>1432.1819999999998</v>
      </c>
      <c r="C614" s="189">
        <v>660.11699999999996</v>
      </c>
      <c r="D614" s="189">
        <v>214.77199999999999</v>
      </c>
      <c r="E614" s="189">
        <v>280.875</v>
      </c>
      <c r="F614" s="189">
        <v>276.41800000000001</v>
      </c>
      <c r="G614" s="189">
        <v>0</v>
      </c>
      <c r="H614" s="191"/>
      <c r="I614" s="189">
        <f t="shared" si="60"/>
        <v>290.45999999999998</v>
      </c>
      <c r="J614" s="189">
        <v>109.349</v>
      </c>
      <c r="K614" s="189" t="s">
        <v>63</v>
      </c>
      <c r="L614" s="189">
        <v>14.263</v>
      </c>
      <c r="M614" s="189">
        <v>134.31100000000001</v>
      </c>
      <c r="N614" s="189">
        <v>32.536999999999999</v>
      </c>
      <c r="O614" s="191" t="s">
        <v>62</v>
      </c>
      <c r="P614" s="189"/>
      <c r="Q614" s="240"/>
    </row>
    <row r="615" spans="1:49" ht="9" customHeight="1">
      <c r="A615" s="173" t="s">
        <v>31</v>
      </c>
      <c r="B615" s="174">
        <f t="shared" si="61"/>
        <v>444.30100000000004</v>
      </c>
      <c r="C615" s="174">
        <v>329.798</v>
      </c>
      <c r="D615" s="174">
        <v>18.716000000000001</v>
      </c>
      <c r="E615" s="174">
        <v>83.162999999999997</v>
      </c>
      <c r="F615" s="174">
        <v>12.624000000000001</v>
      </c>
      <c r="G615" s="174">
        <v>0</v>
      </c>
      <c r="H615" s="175"/>
      <c r="I615" s="174">
        <f t="shared" si="60"/>
        <v>261.166</v>
      </c>
      <c r="J615" s="174">
        <v>142.626</v>
      </c>
      <c r="K615" s="174" t="s">
        <v>63</v>
      </c>
      <c r="L615" s="174">
        <v>2.94</v>
      </c>
      <c r="M615" s="174">
        <v>90.799000000000007</v>
      </c>
      <c r="N615" s="174">
        <v>24.800999999999998</v>
      </c>
      <c r="O615" s="174" t="s">
        <v>62</v>
      </c>
      <c r="P615" s="189"/>
      <c r="Q615" s="240"/>
    </row>
    <row r="616" spans="1:49" ht="9" customHeight="1">
      <c r="A616" s="176" t="s">
        <v>32</v>
      </c>
      <c r="B616" s="189">
        <f t="shared" si="61"/>
        <v>710.99199999999996</v>
      </c>
      <c r="C616" s="189">
        <v>677.31799999999998</v>
      </c>
      <c r="D616" s="189">
        <v>6.2460000000000004</v>
      </c>
      <c r="E616" s="189">
        <v>14.311999999999999</v>
      </c>
      <c r="F616" s="189">
        <v>13.116</v>
      </c>
      <c r="G616" s="189">
        <v>0</v>
      </c>
      <c r="H616" s="191"/>
      <c r="I616" s="189">
        <f t="shared" si="60"/>
        <v>533.31600000000003</v>
      </c>
      <c r="J616" s="189">
        <v>190.215</v>
      </c>
      <c r="K616" s="189">
        <v>1.863</v>
      </c>
      <c r="L616" s="189">
        <v>6.2960000000000003</v>
      </c>
      <c r="M616" s="189">
        <v>314.93299999999999</v>
      </c>
      <c r="N616" s="189">
        <v>20.009</v>
      </c>
      <c r="O616" s="191" t="s">
        <v>62</v>
      </c>
      <c r="P616" s="189"/>
      <c r="Q616" s="240"/>
    </row>
    <row r="617" spans="1:49" ht="9" customHeight="1">
      <c r="A617" s="176" t="s">
        <v>33</v>
      </c>
      <c r="B617" s="189">
        <f t="shared" si="61"/>
        <v>5117.3190000000004</v>
      </c>
      <c r="C617" s="189">
        <v>4494.46</v>
      </c>
      <c r="D617" s="189">
        <v>87.884</v>
      </c>
      <c r="E617" s="189">
        <v>207.28100000000001</v>
      </c>
      <c r="F617" s="189">
        <v>327.69400000000002</v>
      </c>
      <c r="G617" s="189">
        <v>0</v>
      </c>
      <c r="H617" s="191"/>
      <c r="I617" s="189">
        <f t="shared" si="60"/>
        <v>941.65300000000002</v>
      </c>
      <c r="J617" s="189">
        <v>667.21</v>
      </c>
      <c r="K617" s="189">
        <v>1.222</v>
      </c>
      <c r="L617" s="189">
        <v>25.367999999999999</v>
      </c>
      <c r="M617" s="189">
        <v>179.95</v>
      </c>
      <c r="N617" s="189">
        <v>67.903000000000006</v>
      </c>
      <c r="O617" s="191" t="s">
        <v>62</v>
      </c>
      <c r="P617" s="189"/>
      <c r="Q617" s="240"/>
    </row>
    <row r="618" spans="1:49" ht="9" customHeight="1">
      <c r="A618" s="176" t="s">
        <v>34</v>
      </c>
      <c r="B618" s="189">
        <f>SUM(C618:G618)+1</f>
        <v>180.64200000000002</v>
      </c>
      <c r="C618" s="189">
        <v>178.95500000000001</v>
      </c>
      <c r="D618" s="189" t="s">
        <v>63</v>
      </c>
      <c r="E618" s="189">
        <v>0.68700000000000006</v>
      </c>
      <c r="F618" s="189" t="s">
        <v>63</v>
      </c>
      <c r="G618" s="189">
        <v>0</v>
      </c>
      <c r="H618" s="191"/>
      <c r="I618" s="189">
        <f t="shared" si="60"/>
        <v>182.035</v>
      </c>
      <c r="J618" s="189">
        <v>54.203000000000003</v>
      </c>
      <c r="K618" s="189" t="s">
        <v>63</v>
      </c>
      <c r="L618" s="189">
        <v>3.254</v>
      </c>
      <c r="M618" s="189">
        <v>119.15600000000001</v>
      </c>
      <c r="N618" s="189">
        <v>5.4219999999999997</v>
      </c>
      <c r="O618" s="191" t="s">
        <v>62</v>
      </c>
      <c r="P618" s="189"/>
      <c r="Q618" s="240"/>
    </row>
    <row r="619" spans="1:49" ht="9" customHeight="1">
      <c r="A619" s="173" t="s">
        <v>35</v>
      </c>
      <c r="B619" s="174">
        <f>SUM(C619:G619)</f>
        <v>377.85500000000002</v>
      </c>
      <c r="C619" s="174">
        <v>377.02199999999999</v>
      </c>
      <c r="D619" s="174">
        <v>0</v>
      </c>
      <c r="E619" s="174">
        <v>0.83299999999999996</v>
      </c>
      <c r="F619" s="174" t="s">
        <v>63</v>
      </c>
      <c r="G619" s="174">
        <v>0</v>
      </c>
      <c r="H619" s="175"/>
      <c r="I619" s="174">
        <f t="shared" si="60"/>
        <v>441.18299999999999</v>
      </c>
      <c r="J619" s="174">
        <v>232.35300000000001</v>
      </c>
      <c r="K619" s="174">
        <v>1.81</v>
      </c>
      <c r="L619" s="174">
        <v>8.9960000000000004</v>
      </c>
      <c r="M619" s="174">
        <v>184.46199999999999</v>
      </c>
      <c r="N619" s="174">
        <v>13.561999999999999</v>
      </c>
      <c r="O619" s="174" t="s">
        <v>62</v>
      </c>
      <c r="P619" s="189"/>
      <c r="Q619" s="240"/>
    </row>
    <row r="620" spans="1:49" ht="9" customHeight="1">
      <c r="A620" s="176" t="s">
        <v>36</v>
      </c>
      <c r="B620" s="189">
        <f>SUM(C620:G620)</f>
        <v>116.363</v>
      </c>
      <c r="C620" s="189">
        <v>96.308999999999997</v>
      </c>
      <c r="D620" s="189">
        <v>0</v>
      </c>
      <c r="E620" s="189">
        <v>18.018000000000001</v>
      </c>
      <c r="F620" s="189">
        <v>2.036</v>
      </c>
      <c r="G620" s="189">
        <v>0</v>
      </c>
      <c r="H620" s="191"/>
      <c r="I620" s="189">
        <f t="shared" si="60"/>
        <v>99.949999999999989</v>
      </c>
      <c r="J620" s="189">
        <v>29.76</v>
      </c>
      <c r="K620" s="189" t="s">
        <v>63</v>
      </c>
      <c r="L620" s="189">
        <v>9.0510000000000002</v>
      </c>
      <c r="M620" s="189">
        <v>42.366999999999997</v>
      </c>
      <c r="N620" s="189">
        <v>18.771999999999998</v>
      </c>
      <c r="O620" s="191" t="s">
        <v>62</v>
      </c>
      <c r="P620" s="189"/>
      <c r="Q620" s="240"/>
    </row>
    <row r="621" spans="1:49" ht="9" customHeight="1">
      <c r="A621" s="176" t="s">
        <v>37</v>
      </c>
      <c r="B621" s="189">
        <f>SUM(C621:G621)</f>
        <v>2848.8360000000002</v>
      </c>
      <c r="C621" s="189">
        <v>2790.35</v>
      </c>
      <c r="D621" s="189">
        <v>3.5019999999999998</v>
      </c>
      <c r="E621" s="189">
        <v>50.348999999999997</v>
      </c>
      <c r="F621" s="189">
        <v>4.6349999999999998</v>
      </c>
      <c r="G621" s="189">
        <v>0</v>
      </c>
      <c r="H621" s="191"/>
      <c r="I621" s="189">
        <f t="shared" si="60"/>
        <v>1207.298</v>
      </c>
      <c r="J621" s="189">
        <v>676.52300000000002</v>
      </c>
      <c r="K621" s="189">
        <v>21.815000000000001</v>
      </c>
      <c r="L621" s="189">
        <v>17.622</v>
      </c>
      <c r="M621" s="189">
        <v>395.738</v>
      </c>
      <c r="N621" s="189">
        <v>95.6</v>
      </c>
      <c r="O621" s="191" t="s">
        <v>62</v>
      </c>
      <c r="P621" s="189"/>
      <c r="Q621" s="240"/>
    </row>
    <row r="622" spans="1:49" ht="9" customHeight="1">
      <c r="A622" s="176" t="s">
        <v>38</v>
      </c>
      <c r="B622" s="189">
        <f>SUM(C622:G622)</f>
        <v>932.05899999999997</v>
      </c>
      <c r="C622" s="189">
        <v>599.00099999999998</v>
      </c>
      <c r="D622" s="189">
        <v>13.523999999999999</v>
      </c>
      <c r="E622" s="189">
        <v>311.85199999999998</v>
      </c>
      <c r="F622" s="189">
        <v>7.6820000000000004</v>
      </c>
      <c r="G622" s="189">
        <v>0</v>
      </c>
      <c r="H622" s="191"/>
      <c r="I622" s="189">
        <f t="shared" si="60"/>
        <v>299.03199999999998</v>
      </c>
      <c r="J622" s="189">
        <v>198.755</v>
      </c>
      <c r="K622" s="189" t="s">
        <v>63</v>
      </c>
      <c r="L622" s="189">
        <v>8.7789999999999999</v>
      </c>
      <c r="M622" s="189">
        <v>68.180000000000007</v>
      </c>
      <c r="N622" s="189">
        <v>23.318000000000001</v>
      </c>
      <c r="O622" s="191" t="s">
        <v>62</v>
      </c>
      <c r="P622" s="189"/>
      <c r="Q622" s="240"/>
    </row>
    <row r="623" spans="1:49" s="170" customFormat="1" ht="8.65" customHeight="1">
      <c r="A623" s="173" t="s">
        <v>39</v>
      </c>
      <c r="B623" s="174">
        <f>SUM(C623:G623)</f>
        <v>830.93099999999993</v>
      </c>
      <c r="C623" s="174">
        <v>679.38300000000004</v>
      </c>
      <c r="D623" s="174">
        <v>2.968</v>
      </c>
      <c r="E623" s="174">
        <v>5.1989999999999998</v>
      </c>
      <c r="F623" s="174">
        <v>143.381</v>
      </c>
      <c r="G623" s="174">
        <v>0</v>
      </c>
      <c r="H623" s="175"/>
      <c r="I623" s="174">
        <f t="shared" si="60"/>
        <v>154.00399999999999</v>
      </c>
      <c r="J623" s="174">
        <v>96.210999999999999</v>
      </c>
      <c r="K623" s="174">
        <v>6.6870000000000003</v>
      </c>
      <c r="L623" s="174">
        <v>6.2939999999999996</v>
      </c>
      <c r="M623" s="174">
        <v>26.513999999999999</v>
      </c>
      <c r="N623" s="174">
        <v>18.297999999999998</v>
      </c>
      <c r="O623" s="174" t="s">
        <v>62</v>
      </c>
      <c r="P623" s="189"/>
      <c r="Q623" s="240"/>
      <c r="R623" s="168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  <c r="AC623" s="168"/>
      <c r="AD623" s="168"/>
      <c r="AE623" s="168"/>
      <c r="AF623" s="168"/>
      <c r="AG623" s="168"/>
      <c r="AH623" s="168"/>
      <c r="AJ623" s="184"/>
      <c r="AK623" s="184"/>
      <c r="AL623" s="184"/>
      <c r="AM623" s="184"/>
      <c r="AN623" s="184"/>
      <c r="AO623" s="184"/>
      <c r="AP623" s="184"/>
      <c r="AQ623" s="184"/>
      <c r="AR623" s="184"/>
      <c r="AS623" s="184"/>
      <c r="AT623" s="184"/>
      <c r="AU623" s="184"/>
      <c r="AV623" s="184"/>
      <c r="AW623" s="184"/>
    </row>
    <row r="624" spans="1:49" s="170" customFormat="1" ht="8.65" customHeight="1">
      <c r="A624" s="214"/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234"/>
      <c r="Q624" s="234"/>
      <c r="R624" s="168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  <c r="AC624" s="168"/>
      <c r="AD624" s="168"/>
      <c r="AE624" s="168"/>
      <c r="AF624" s="168"/>
      <c r="AG624" s="168"/>
      <c r="AH624" s="168"/>
      <c r="AJ624" s="184"/>
      <c r="AK624" s="184"/>
      <c r="AL624" s="184"/>
      <c r="AM624" s="184"/>
      <c r="AN624" s="184"/>
      <c r="AO624" s="184"/>
      <c r="AP624" s="184"/>
      <c r="AQ624" s="184"/>
      <c r="AR624" s="184"/>
      <c r="AS624" s="184"/>
      <c r="AT624" s="184"/>
      <c r="AU624" s="184"/>
      <c r="AV624" s="184"/>
      <c r="AW624" s="184"/>
    </row>
    <row r="625" spans="1:49" ht="9" customHeight="1">
      <c r="A625" s="211">
        <v>2012</v>
      </c>
      <c r="B625" s="188"/>
      <c r="C625" s="188"/>
      <c r="D625" s="188"/>
      <c r="E625" s="188"/>
      <c r="F625" s="188"/>
      <c r="G625" s="176"/>
      <c r="H625" s="176"/>
      <c r="I625" s="188"/>
      <c r="J625" s="188"/>
      <c r="K625" s="188"/>
      <c r="L625" s="188"/>
      <c r="M625" s="188"/>
      <c r="N625" s="188"/>
      <c r="O625" s="213"/>
      <c r="P625" s="164"/>
      <c r="Q625" s="164"/>
      <c r="R625" s="222"/>
      <c r="S625" s="222"/>
      <c r="T625" s="222"/>
      <c r="U625" s="222"/>
      <c r="V625" s="222"/>
      <c r="W625" s="222"/>
      <c r="X625" s="222"/>
      <c r="Y625" s="222"/>
      <c r="Z625" s="222"/>
      <c r="AA625" s="222"/>
      <c r="AB625" s="222"/>
      <c r="AC625" s="222"/>
      <c r="AD625" s="222"/>
      <c r="AE625" s="222"/>
      <c r="AF625" s="222"/>
      <c r="AG625" s="222"/>
      <c r="AI625" s="155"/>
      <c r="AJ625" s="165"/>
      <c r="AK625" s="165"/>
      <c r="AL625" s="165"/>
      <c r="AM625" s="165"/>
      <c r="AN625" s="165"/>
      <c r="AO625" s="165"/>
      <c r="AP625" s="165"/>
      <c r="AQ625" s="165"/>
      <c r="AR625" s="165"/>
      <c r="AS625" s="165"/>
      <c r="AT625" s="165"/>
      <c r="AU625" s="165"/>
      <c r="AV625" s="165"/>
      <c r="AW625" s="165"/>
    </row>
    <row r="626" spans="1:49" s="310" customFormat="1" ht="9" customHeight="1">
      <c r="A626" s="214" t="s">
        <v>7</v>
      </c>
      <c r="B626" s="188">
        <f>SUM(B628:B659)+1</f>
        <v>834542.70299999986</v>
      </c>
      <c r="C626" s="188">
        <f>SUM(C628:C659)</f>
        <v>652054.73300000001</v>
      </c>
      <c r="D626" s="188">
        <f>SUM(D628:D659)+1</f>
        <v>32037.089000000004</v>
      </c>
      <c r="E626" s="188">
        <f>SUM(E628:E659)</f>
        <v>145161.12000000002</v>
      </c>
      <c r="F626" s="188">
        <f>SUM(F628:F659)+1</f>
        <v>5290.7610000000004</v>
      </c>
      <c r="G626" s="188">
        <f>SUM(G628:G659)</f>
        <v>0</v>
      </c>
      <c r="H626" s="188"/>
      <c r="I626" s="188">
        <f>SUM(I628:I659)+3</f>
        <v>25023.247000000003</v>
      </c>
      <c r="J626" s="188">
        <f>SUM(J628:J659)</f>
        <v>16477.568999999996</v>
      </c>
      <c r="K626" s="188">
        <f>SUM(K628:K659)+2</f>
        <v>211.72200000000001</v>
      </c>
      <c r="L626" s="188">
        <f>SUM(L628:L659)</f>
        <v>517.12700000000007</v>
      </c>
      <c r="M626" s="188">
        <f>SUM(M628:M659)</f>
        <v>4695.5250000000015</v>
      </c>
      <c r="N626" s="188">
        <f>SUM(N628:N659)</f>
        <v>3120.3040000000001</v>
      </c>
      <c r="O626" s="188" t="s">
        <v>62</v>
      </c>
      <c r="P626" s="189"/>
      <c r="Q626" s="239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  <c r="AB626" s="162"/>
      <c r="AC626" s="162"/>
      <c r="AD626" s="162"/>
      <c r="AE626" s="162"/>
      <c r="AF626" s="162"/>
      <c r="AG626" s="162"/>
      <c r="AH626" s="162"/>
      <c r="AJ626" s="206"/>
      <c r="AK626" s="206"/>
      <c r="AL626" s="206"/>
      <c r="AM626" s="206"/>
      <c r="AN626" s="206"/>
      <c r="AO626" s="206"/>
      <c r="AP626" s="206"/>
      <c r="AQ626" s="206"/>
      <c r="AR626" s="206"/>
      <c r="AS626" s="206"/>
      <c r="AT626" s="206"/>
      <c r="AU626" s="206"/>
      <c r="AV626" s="206"/>
      <c r="AW626" s="206"/>
    </row>
    <row r="627" spans="1:49" s="310" customFormat="1" ht="3.95" customHeight="1">
      <c r="A627" s="214"/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9"/>
      <c r="Q627" s="239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  <c r="AB627" s="162"/>
      <c r="AC627" s="162"/>
      <c r="AD627" s="162"/>
      <c r="AE627" s="162"/>
      <c r="AF627" s="162"/>
      <c r="AG627" s="162"/>
      <c r="AH627" s="162"/>
      <c r="AJ627" s="206"/>
      <c r="AK627" s="206"/>
      <c r="AL627" s="206"/>
      <c r="AM627" s="206"/>
      <c r="AN627" s="206"/>
      <c r="AO627" s="206"/>
      <c r="AP627" s="206"/>
      <c r="AQ627" s="206"/>
      <c r="AR627" s="206"/>
      <c r="AS627" s="206"/>
      <c r="AT627" s="206"/>
      <c r="AU627" s="206"/>
      <c r="AV627" s="206"/>
      <c r="AW627" s="206"/>
    </row>
    <row r="628" spans="1:49" ht="9" customHeight="1">
      <c r="A628" s="176" t="s">
        <v>8</v>
      </c>
      <c r="B628" s="189">
        <f t="shared" ref="B628:B659" si="62">SUM(C628:G628)</f>
        <v>378.15600000000001</v>
      </c>
      <c r="C628" s="189">
        <v>285.214</v>
      </c>
      <c r="D628" s="189">
        <v>16.437999999999999</v>
      </c>
      <c r="E628" s="189">
        <v>65.977000000000004</v>
      </c>
      <c r="F628" s="189">
        <v>10.526999999999999</v>
      </c>
      <c r="G628" s="189">
        <v>0</v>
      </c>
      <c r="H628" s="189"/>
      <c r="I628" s="189">
        <f t="shared" ref="I628:I659" si="63">SUM(J628:O628)</f>
        <v>134.50200000000001</v>
      </c>
      <c r="J628" s="189">
        <v>45.384</v>
      </c>
      <c r="K628" s="189">
        <v>0</v>
      </c>
      <c r="L628" s="189">
        <v>3.2229999999999999</v>
      </c>
      <c r="M628" s="189">
        <v>36.220999999999997</v>
      </c>
      <c r="N628" s="189">
        <v>49.673999999999999</v>
      </c>
      <c r="O628" s="191" t="s">
        <v>62</v>
      </c>
      <c r="P628" s="189"/>
      <c r="Q628" s="239"/>
      <c r="R628" s="241"/>
      <c r="S628" s="222"/>
      <c r="T628" s="222"/>
      <c r="U628" s="222"/>
      <c r="V628" s="222"/>
      <c r="W628" s="222"/>
      <c r="X628" s="222"/>
      <c r="Y628" s="222"/>
      <c r="Z628" s="222"/>
      <c r="AA628" s="222"/>
      <c r="AB628" s="222"/>
      <c r="AC628" s="222"/>
      <c r="AD628" s="222"/>
      <c r="AE628" s="222"/>
      <c r="AF628" s="222"/>
      <c r="AG628" s="222"/>
      <c r="AI628" s="155"/>
      <c r="AJ628" s="165"/>
      <c r="AK628" s="165"/>
      <c r="AL628" s="165"/>
      <c r="AM628" s="165"/>
      <c r="AN628" s="165"/>
      <c r="AO628" s="165"/>
      <c r="AP628" s="165"/>
      <c r="AQ628" s="165"/>
      <c r="AR628" s="165"/>
      <c r="AS628" s="165"/>
      <c r="AT628" s="165"/>
      <c r="AU628" s="165"/>
      <c r="AV628" s="165"/>
      <c r="AW628" s="165"/>
    </row>
    <row r="629" spans="1:49" ht="9" customHeight="1">
      <c r="A629" s="176" t="s">
        <v>9</v>
      </c>
      <c r="B629" s="189">
        <f t="shared" si="62"/>
        <v>819.59</v>
      </c>
      <c r="C629" s="189">
        <v>643.26599999999996</v>
      </c>
      <c r="D629" s="189">
        <v>16.71</v>
      </c>
      <c r="E629" s="189">
        <v>136.36500000000001</v>
      </c>
      <c r="F629" s="189">
        <v>23.248999999999999</v>
      </c>
      <c r="G629" s="189">
        <v>0</v>
      </c>
      <c r="H629" s="191"/>
      <c r="I629" s="189">
        <f t="shared" si="63"/>
        <v>751.95799999999997</v>
      </c>
      <c r="J629" s="189">
        <v>280.084</v>
      </c>
      <c r="K629" s="189" t="s">
        <v>63</v>
      </c>
      <c r="L629" s="189">
        <v>51.191000000000003</v>
      </c>
      <c r="M629" s="189">
        <v>302.38799999999998</v>
      </c>
      <c r="N629" s="189">
        <v>118.295</v>
      </c>
      <c r="O629" s="191" t="s">
        <v>62</v>
      </c>
      <c r="P629" s="189"/>
      <c r="Q629" s="239"/>
      <c r="R629" s="241"/>
      <c r="S629" s="222"/>
      <c r="T629" s="222"/>
      <c r="U629" s="222"/>
      <c r="V629" s="222"/>
      <c r="W629" s="222"/>
      <c r="X629" s="222"/>
      <c r="Y629" s="222"/>
      <c r="Z629" s="222"/>
      <c r="AA629" s="222"/>
      <c r="AB629" s="222"/>
      <c r="AC629" s="222"/>
      <c r="AD629" s="222"/>
      <c r="AE629" s="222"/>
      <c r="AF629" s="222"/>
      <c r="AG629" s="222"/>
      <c r="AI629" s="155"/>
      <c r="AJ629" s="165"/>
      <c r="AK629" s="165"/>
      <c r="AL629" s="165"/>
      <c r="AM629" s="165"/>
      <c r="AN629" s="165"/>
      <c r="AO629" s="165"/>
      <c r="AP629" s="165"/>
      <c r="AQ629" s="165"/>
      <c r="AR629" s="165"/>
      <c r="AS629" s="165"/>
      <c r="AT629" s="165"/>
      <c r="AU629" s="165"/>
      <c r="AV629" s="165"/>
      <c r="AW629" s="165"/>
    </row>
    <row r="630" spans="1:49" ht="9" customHeight="1">
      <c r="A630" s="176" t="s">
        <v>10</v>
      </c>
      <c r="B630" s="189">
        <f t="shared" si="62"/>
        <v>173.72399999999999</v>
      </c>
      <c r="C630" s="189">
        <v>171.18899999999999</v>
      </c>
      <c r="D630" s="189" t="s">
        <v>63</v>
      </c>
      <c r="E630" s="189">
        <v>2.5350000000000001</v>
      </c>
      <c r="F630" s="189" t="s">
        <v>63</v>
      </c>
      <c r="G630" s="189">
        <v>0</v>
      </c>
      <c r="H630" s="191"/>
      <c r="I630" s="189">
        <f t="shared" si="63"/>
        <v>138.16399999999999</v>
      </c>
      <c r="J630" s="189">
        <v>30.887</v>
      </c>
      <c r="K630" s="189" t="s">
        <v>63</v>
      </c>
      <c r="L630" s="189">
        <v>5.282</v>
      </c>
      <c r="M630" s="189">
        <v>76.144999999999996</v>
      </c>
      <c r="N630" s="189">
        <v>25.85</v>
      </c>
      <c r="O630" s="191" t="s">
        <v>62</v>
      </c>
      <c r="P630" s="189"/>
      <c r="Q630" s="239"/>
      <c r="R630" s="241"/>
      <c r="S630" s="222"/>
      <c r="T630" s="222"/>
      <c r="U630" s="222"/>
      <c r="V630" s="222"/>
      <c r="W630" s="222"/>
      <c r="X630" s="222"/>
      <c r="Y630" s="222"/>
      <c r="Z630" s="222"/>
      <c r="AA630" s="222"/>
      <c r="AB630" s="222"/>
      <c r="AC630" s="222"/>
      <c r="AD630" s="222"/>
      <c r="AE630" s="222"/>
      <c r="AF630" s="222"/>
      <c r="AG630" s="222"/>
      <c r="AI630" s="155"/>
      <c r="AJ630" s="165"/>
      <c r="AK630" s="165"/>
      <c r="AL630" s="165"/>
      <c r="AM630" s="165"/>
      <c r="AN630" s="165"/>
      <c r="AO630" s="165"/>
      <c r="AP630" s="165"/>
      <c r="AQ630" s="165"/>
      <c r="AR630" s="165"/>
      <c r="AS630" s="165"/>
      <c r="AT630" s="165"/>
      <c r="AU630" s="165"/>
      <c r="AV630" s="165"/>
      <c r="AW630" s="165"/>
    </row>
    <row r="631" spans="1:49" ht="9" customHeight="1">
      <c r="A631" s="173" t="s">
        <v>11</v>
      </c>
      <c r="B631" s="174">
        <f t="shared" si="62"/>
        <v>230.33099999999999</v>
      </c>
      <c r="C631" s="174">
        <v>230.33099999999999</v>
      </c>
      <c r="D631" s="174">
        <v>0</v>
      </c>
      <c r="E631" s="174">
        <v>0</v>
      </c>
      <c r="F631" s="174" t="s">
        <v>63</v>
      </c>
      <c r="G631" s="174">
        <v>0</v>
      </c>
      <c r="H631" s="175"/>
      <c r="I631" s="174">
        <f t="shared" si="63"/>
        <v>118.491</v>
      </c>
      <c r="J631" s="174">
        <v>50.508000000000003</v>
      </c>
      <c r="K631" s="174">
        <v>0</v>
      </c>
      <c r="L631" s="174">
        <v>3.4390000000000001</v>
      </c>
      <c r="M631" s="174">
        <v>47.643000000000001</v>
      </c>
      <c r="N631" s="174">
        <v>16.901</v>
      </c>
      <c r="O631" s="174" t="s">
        <v>62</v>
      </c>
      <c r="P631" s="189"/>
      <c r="Q631" s="239"/>
      <c r="R631" s="241"/>
    </row>
    <row r="632" spans="1:49" ht="9" customHeight="1">
      <c r="A632" s="176" t="s">
        <v>12</v>
      </c>
      <c r="B632" s="189">
        <f t="shared" si="62"/>
        <v>952.31299999999999</v>
      </c>
      <c r="C632" s="189">
        <v>706.31399999999996</v>
      </c>
      <c r="D632" s="189">
        <v>4.4480000000000004</v>
      </c>
      <c r="E632" s="189">
        <v>41.820999999999998</v>
      </c>
      <c r="F632" s="189">
        <v>199.73</v>
      </c>
      <c r="G632" s="189">
        <v>0</v>
      </c>
      <c r="H632" s="191"/>
      <c r="I632" s="189">
        <f t="shared" si="63"/>
        <v>339.75400000000008</v>
      </c>
      <c r="J632" s="189">
        <v>156.74600000000001</v>
      </c>
      <c r="K632" s="189">
        <v>2.4289999999999998</v>
      </c>
      <c r="L632" s="189">
        <v>7.8949999999999996</v>
      </c>
      <c r="M632" s="189">
        <v>151.87</v>
      </c>
      <c r="N632" s="189">
        <v>20.814</v>
      </c>
      <c r="O632" s="191" t="s">
        <v>62</v>
      </c>
      <c r="P632" s="189"/>
      <c r="Q632" s="239"/>
      <c r="R632" s="241"/>
    </row>
    <row r="633" spans="1:49" ht="9" customHeight="1">
      <c r="A633" s="176" t="s">
        <v>13</v>
      </c>
      <c r="B633" s="189">
        <f t="shared" si="62"/>
        <v>184.69299999999998</v>
      </c>
      <c r="C633" s="189">
        <v>181.803</v>
      </c>
      <c r="D633" s="189">
        <v>0.26100000000000001</v>
      </c>
      <c r="E633" s="189">
        <v>2.629</v>
      </c>
      <c r="F633" s="189">
        <v>0</v>
      </c>
      <c r="G633" s="189">
        <v>0</v>
      </c>
      <c r="H633" s="191"/>
      <c r="I633" s="189">
        <f t="shared" si="63"/>
        <v>245.85900000000001</v>
      </c>
      <c r="J633" s="189">
        <v>167.62700000000001</v>
      </c>
      <c r="K633" s="189" t="s">
        <v>63</v>
      </c>
      <c r="L633" s="189">
        <v>2.524</v>
      </c>
      <c r="M633" s="189">
        <v>58.911000000000001</v>
      </c>
      <c r="N633" s="189">
        <v>16.797000000000001</v>
      </c>
      <c r="O633" s="191" t="s">
        <v>62</v>
      </c>
      <c r="P633" s="189"/>
      <c r="Q633" s="239"/>
      <c r="R633" s="241"/>
    </row>
    <row r="634" spans="1:49" ht="9" customHeight="1">
      <c r="A634" s="176" t="s">
        <v>14</v>
      </c>
      <c r="B634" s="189">
        <f t="shared" si="62"/>
        <v>288.76800000000003</v>
      </c>
      <c r="C634" s="189">
        <v>268.01100000000002</v>
      </c>
      <c r="D634" s="189">
        <v>5.0229999999999997</v>
      </c>
      <c r="E634" s="189">
        <v>9.7430000000000003</v>
      </c>
      <c r="F634" s="189">
        <v>5.9909999999999997</v>
      </c>
      <c r="G634" s="189">
        <v>0</v>
      </c>
      <c r="H634" s="191"/>
      <c r="I634" s="189">
        <f t="shared" si="63"/>
        <v>591.33600000000001</v>
      </c>
      <c r="J634" s="189">
        <v>404.74799999999999</v>
      </c>
      <c r="K634" s="189" t="s">
        <v>63</v>
      </c>
      <c r="L634" s="189">
        <v>9.1150000000000002</v>
      </c>
      <c r="M634" s="189">
        <v>152.59299999999999</v>
      </c>
      <c r="N634" s="189">
        <v>24.88</v>
      </c>
      <c r="O634" s="191" t="s">
        <v>62</v>
      </c>
      <c r="P634" s="189"/>
      <c r="Q634" s="239"/>
      <c r="R634" s="241"/>
    </row>
    <row r="635" spans="1:49" ht="9" customHeight="1">
      <c r="A635" s="173" t="s">
        <v>15</v>
      </c>
      <c r="B635" s="174">
        <f t="shared" si="62"/>
        <v>906.92</v>
      </c>
      <c r="C635" s="174">
        <v>668.61599999999999</v>
      </c>
      <c r="D635" s="174">
        <v>57.093000000000004</v>
      </c>
      <c r="E635" s="174">
        <v>178.255</v>
      </c>
      <c r="F635" s="174">
        <v>2.956</v>
      </c>
      <c r="G635" s="174">
        <v>0</v>
      </c>
      <c r="H635" s="175"/>
      <c r="I635" s="174">
        <f t="shared" si="63"/>
        <v>265.74099999999999</v>
      </c>
      <c r="J635" s="174">
        <v>105.527</v>
      </c>
      <c r="K635" s="174">
        <v>0.70299999999999996</v>
      </c>
      <c r="L635" s="174">
        <v>15.805</v>
      </c>
      <c r="M635" s="174">
        <v>127.179</v>
      </c>
      <c r="N635" s="174">
        <v>16.527000000000001</v>
      </c>
      <c r="O635" s="174" t="s">
        <v>62</v>
      </c>
      <c r="P635" s="189"/>
      <c r="Q635" s="239"/>
      <c r="R635" s="241"/>
    </row>
    <row r="636" spans="1:49" ht="9" customHeight="1">
      <c r="A636" s="176" t="s">
        <v>16</v>
      </c>
      <c r="B636" s="189">
        <f t="shared" si="62"/>
        <v>626271.09799999988</v>
      </c>
      <c r="C636" s="189">
        <v>496473.08100000001</v>
      </c>
      <c r="D636" s="189">
        <v>21545.398000000001</v>
      </c>
      <c r="E636" s="189">
        <v>105765.647</v>
      </c>
      <c r="F636" s="189">
        <v>2486.9720000000002</v>
      </c>
      <c r="G636" s="189">
        <v>0</v>
      </c>
      <c r="H636" s="191"/>
      <c r="I636" s="189">
        <f t="shared" si="63"/>
        <v>9284.7369999999992</v>
      </c>
      <c r="J636" s="189">
        <v>6968.7569999999996</v>
      </c>
      <c r="K636" s="189">
        <v>111.43300000000001</v>
      </c>
      <c r="L636" s="189">
        <v>98.775000000000006</v>
      </c>
      <c r="M636" s="189">
        <v>176.376</v>
      </c>
      <c r="N636" s="189">
        <v>1929.396</v>
      </c>
      <c r="O636" s="191" t="s">
        <v>62</v>
      </c>
      <c r="P636" s="189"/>
      <c r="Q636" s="239"/>
      <c r="R636" s="241"/>
    </row>
    <row r="637" spans="1:49" ht="9" customHeight="1">
      <c r="A637" s="176" t="s">
        <v>17</v>
      </c>
      <c r="B637" s="189">
        <f t="shared" si="62"/>
        <v>123.738</v>
      </c>
      <c r="C637" s="189">
        <v>108.176</v>
      </c>
      <c r="D637" s="189">
        <v>4.1059999999999999</v>
      </c>
      <c r="E637" s="189">
        <v>8.1440000000000001</v>
      </c>
      <c r="F637" s="189">
        <v>3.3119999999999998</v>
      </c>
      <c r="G637" s="189">
        <v>0</v>
      </c>
      <c r="H637" s="191"/>
      <c r="I637" s="189">
        <f t="shared" si="63"/>
        <v>410.91399999999999</v>
      </c>
      <c r="J637" s="189">
        <v>307.92899999999997</v>
      </c>
      <c r="K637" s="189" t="s">
        <v>63</v>
      </c>
      <c r="L637" s="189">
        <v>11.496</v>
      </c>
      <c r="M637" s="189">
        <v>65.266000000000005</v>
      </c>
      <c r="N637" s="189">
        <v>26.222999999999999</v>
      </c>
      <c r="O637" s="191" t="s">
        <v>62</v>
      </c>
      <c r="P637" s="189"/>
      <c r="Q637" s="239"/>
      <c r="R637" s="241"/>
    </row>
    <row r="638" spans="1:49" ht="9" customHeight="1">
      <c r="A638" s="176" t="s">
        <v>18</v>
      </c>
      <c r="B638" s="189">
        <f t="shared" si="62"/>
        <v>3929.4960000000005</v>
      </c>
      <c r="C638" s="189">
        <v>3795.1770000000001</v>
      </c>
      <c r="D638" s="189">
        <v>44.628</v>
      </c>
      <c r="E638" s="189">
        <v>39.680999999999997</v>
      </c>
      <c r="F638" s="189">
        <v>50.01</v>
      </c>
      <c r="G638" s="189">
        <v>0</v>
      </c>
      <c r="H638" s="191"/>
      <c r="I638" s="189">
        <f t="shared" si="63"/>
        <v>1506.048</v>
      </c>
      <c r="J638" s="189">
        <v>1204.3689999999999</v>
      </c>
      <c r="K638" s="189">
        <v>1.43</v>
      </c>
      <c r="L638" s="189">
        <v>26.978000000000002</v>
      </c>
      <c r="M638" s="189">
        <v>239.73099999999999</v>
      </c>
      <c r="N638" s="189">
        <v>33.54</v>
      </c>
      <c r="O638" s="191" t="s">
        <v>62</v>
      </c>
      <c r="P638" s="189"/>
      <c r="Q638" s="239"/>
      <c r="R638" s="241"/>
    </row>
    <row r="639" spans="1:49" ht="9" customHeight="1">
      <c r="A639" s="173" t="s">
        <v>19</v>
      </c>
      <c r="B639" s="174">
        <f t="shared" si="62"/>
        <v>219.11599999999999</v>
      </c>
      <c r="C639" s="174">
        <v>218.559</v>
      </c>
      <c r="D639" s="174" t="s">
        <v>63</v>
      </c>
      <c r="E639" s="174">
        <v>0.55700000000000005</v>
      </c>
      <c r="F639" s="174" t="s">
        <v>63</v>
      </c>
      <c r="G639" s="174">
        <v>0</v>
      </c>
      <c r="H639" s="175"/>
      <c r="I639" s="174">
        <f t="shared" si="63"/>
        <v>308.952</v>
      </c>
      <c r="J639" s="174">
        <v>120.336</v>
      </c>
      <c r="K639" s="174" t="s">
        <v>63</v>
      </c>
      <c r="L639" s="174">
        <v>8.4320000000000004</v>
      </c>
      <c r="M639" s="174">
        <v>169.68899999999999</v>
      </c>
      <c r="N639" s="174">
        <v>10.494999999999999</v>
      </c>
      <c r="O639" s="174" t="s">
        <v>62</v>
      </c>
      <c r="P639" s="189"/>
      <c r="Q639" s="239"/>
      <c r="R639" s="241"/>
    </row>
    <row r="640" spans="1:49" ht="9" customHeight="1">
      <c r="A640" s="176" t="s">
        <v>20</v>
      </c>
      <c r="B640" s="189">
        <f t="shared" si="62"/>
        <v>440.93099999999998</v>
      </c>
      <c r="C640" s="189">
        <v>294.92899999999997</v>
      </c>
      <c r="D640" s="189" t="s">
        <v>63</v>
      </c>
      <c r="E640" s="189">
        <v>145.25700000000001</v>
      </c>
      <c r="F640" s="189">
        <v>0.745</v>
      </c>
      <c r="G640" s="189">
        <v>0</v>
      </c>
      <c r="H640" s="191"/>
      <c r="I640" s="189">
        <f t="shared" si="63"/>
        <v>537.89300000000003</v>
      </c>
      <c r="J640" s="189">
        <v>409.74200000000002</v>
      </c>
      <c r="K640" s="189" t="s">
        <v>63</v>
      </c>
      <c r="L640" s="189">
        <v>1.0049999999999999</v>
      </c>
      <c r="M640" s="189">
        <v>110.247</v>
      </c>
      <c r="N640" s="189">
        <v>16.899000000000001</v>
      </c>
      <c r="O640" s="191" t="s">
        <v>62</v>
      </c>
      <c r="P640" s="189"/>
      <c r="Q640" s="239"/>
      <c r="R640" s="241"/>
    </row>
    <row r="641" spans="1:18" s="154" customFormat="1" ht="9" customHeight="1">
      <c r="A641" s="176" t="s">
        <v>21</v>
      </c>
      <c r="B641" s="189">
        <f t="shared" si="62"/>
        <v>24830.513999999996</v>
      </c>
      <c r="C641" s="189">
        <v>19299.262999999999</v>
      </c>
      <c r="D641" s="189">
        <v>327.79599999999999</v>
      </c>
      <c r="E641" s="189">
        <v>4953.817</v>
      </c>
      <c r="F641" s="189">
        <v>249.63800000000001</v>
      </c>
      <c r="G641" s="189">
        <v>0</v>
      </c>
      <c r="H641" s="191"/>
      <c r="I641" s="189">
        <f t="shared" si="63"/>
        <v>1387.7640000000001</v>
      </c>
      <c r="J641" s="189">
        <v>868.97400000000005</v>
      </c>
      <c r="K641" s="189">
        <v>19.984000000000002</v>
      </c>
      <c r="L641" s="189">
        <v>35.802</v>
      </c>
      <c r="M641" s="189">
        <v>267.90699999999998</v>
      </c>
      <c r="N641" s="189">
        <v>195.09700000000001</v>
      </c>
      <c r="O641" s="191" t="s">
        <v>62</v>
      </c>
      <c r="P641" s="189"/>
      <c r="Q641" s="239"/>
      <c r="R641" s="241"/>
    </row>
    <row r="642" spans="1:18" s="154" customFormat="1" ht="9" customHeight="1">
      <c r="A642" s="176" t="s">
        <v>22</v>
      </c>
      <c r="B642" s="189">
        <f t="shared" si="62"/>
        <v>90354.979000000007</v>
      </c>
      <c r="C642" s="189">
        <v>75831.899000000005</v>
      </c>
      <c r="D642" s="189">
        <v>5835.2179999999998</v>
      </c>
      <c r="E642" s="189">
        <v>8380.3950000000004</v>
      </c>
      <c r="F642" s="189">
        <v>307.46699999999998</v>
      </c>
      <c r="G642" s="189">
        <v>0</v>
      </c>
      <c r="H642" s="191"/>
      <c r="I642" s="189">
        <f t="shared" si="63"/>
        <v>965.89699999999993</v>
      </c>
      <c r="J642" s="189">
        <v>728.92499999999995</v>
      </c>
      <c r="K642" s="189">
        <v>24.558</v>
      </c>
      <c r="L642" s="189">
        <v>42.106999999999999</v>
      </c>
      <c r="M642" s="189">
        <v>149.58699999999999</v>
      </c>
      <c r="N642" s="189">
        <v>20.72</v>
      </c>
      <c r="O642" s="191" t="s">
        <v>62</v>
      </c>
      <c r="P642" s="189"/>
      <c r="Q642" s="239"/>
      <c r="R642" s="241"/>
    </row>
    <row r="643" spans="1:18" s="154" customFormat="1" ht="9" customHeight="1">
      <c r="A643" s="173" t="s">
        <v>23</v>
      </c>
      <c r="B643" s="174">
        <f t="shared" si="62"/>
        <v>699.495</v>
      </c>
      <c r="C643" s="174">
        <v>613.24</v>
      </c>
      <c r="D643" s="174">
        <v>19.645</v>
      </c>
      <c r="E643" s="174">
        <v>61.786000000000001</v>
      </c>
      <c r="F643" s="174">
        <v>4.8239999999999998</v>
      </c>
      <c r="G643" s="174">
        <v>0</v>
      </c>
      <c r="H643" s="175"/>
      <c r="I643" s="174">
        <f t="shared" si="63"/>
        <v>420.68199999999996</v>
      </c>
      <c r="J643" s="174">
        <v>219.941</v>
      </c>
      <c r="K643" s="174" t="s">
        <v>63</v>
      </c>
      <c r="L643" s="174">
        <v>8.94</v>
      </c>
      <c r="M643" s="174">
        <v>168.38499999999999</v>
      </c>
      <c r="N643" s="174">
        <v>23.416</v>
      </c>
      <c r="O643" s="174" t="s">
        <v>62</v>
      </c>
      <c r="P643" s="189"/>
      <c r="Q643" s="239"/>
      <c r="R643" s="241"/>
    </row>
    <row r="644" spans="1:18" s="154" customFormat="1" ht="9" customHeight="1">
      <c r="A644" s="176" t="s">
        <v>24</v>
      </c>
      <c r="B644" s="189">
        <f t="shared" si="62"/>
        <v>674.94299999999998</v>
      </c>
      <c r="C644" s="189">
        <v>475.04599999999999</v>
      </c>
      <c r="D644" s="189">
        <v>19.893000000000001</v>
      </c>
      <c r="E644" s="189">
        <v>173.05600000000001</v>
      </c>
      <c r="F644" s="189">
        <v>6.9480000000000004</v>
      </c>
      <c r="G644" s="189">
        <v>0</v>
      </c>
      <c r="H644" s="191"/>
      <c r="I644" s="189">
        <f t="shared" si="63"/>
        <v>213.256</v>
      </c>
      <c r="J644" s="189">
        <v>77.466999999999999</v>
      </c>
      <c r="K644" s="189" t="s">
        <v>63</v>
      </c>
      <c r="L644" s="189">
        <v>6.4459999999999997</v>
      </c>
      <c r="M644" s="189">
        <v>110.425</v>
      </c>
      <c r="N644" s="189">
        <v>18.917999999999999</v>
      </c>
      <c r="O644" s="191" t="s">
        <v>62</v>
      </c>
      <c r="P644" s="189"/>
      <c r="Q644" s="239"/>
      <c r="R644" s="241"/>
    </row>
    <row r="645" spans="1:18" s="154" customFormat="1" ht="9" customHeight="1">
      <c r="A645" s="176" t="s">
        <v>25</v>
      </c>
      <c r="B645" s="189">
        <f t="shared" si="62"/>
        <v>293.66500000000002</v>
      </c>
      <c r="C645" s="189">
        <v>271.30900000000003</v>
      </c>
      <c r="D645" s="189">
        <v>0.52400000000000002</v>
      </c>
      <c r="E645" s="189">
        <v>19.596</v>
      </c>
      <c r="F645" s="189">
        <v>2.2360000000000002</v>
      </c>
      <c r="G645" s="189">
        <v>0</v>
      </c>
      <c r="H645" s="191"/>
      <c r="I645" s="189">
        <f t="shared" si="63"/>
        <v>413.06</v>
      </c>
      <c r="J645" s="189">
        <v>277.80900000000003</v>
      </c>
      <c r="K645" s="189">
        <v>0</v>
      </c>
      <c r="L645" s="189">
        <v>9.75</v>
      </c>
      <c r="M645" s="189">
        <v>95.537000000000006</v>
      </c>
      <c r="N645" s="189">
        <v>29.963999999999999</v>
      </c>
      <c r="O645" s="191" t="s">
        <v>62</v>
      </c>
      <c r="P645" s="189"/>
      <c r="Q645" s="239"/>
      <c r="R645" s="241"/>
    </row>
    <row r="646" spans="1:18" s="154" customFormat="1" ht="9" customHeight="1">
      <c r="A646" s="176" t="s">
        <v>26</v>
      </c>
      <c r="B646" s="189">
        <f t="shared" si="62"/>
        <v>66628.22600000001</v>
      </c>
      <c r="C646" s="189">
        <v>39258.514000000003</v>
      </c>
      <c r="D646" s="189">
        <v>3508.2919999999999</v>
      </c>
      <c r="E646" s="189">
        <v>22341.574000000001</v>
      </c>
      <c r="F646" s="189">
        <v>1519.846</v>
      </c>
      <c r="G646" s="189">
        <v>0</v>
      </c>
      <c r="H646" s="191"/>
      <c r="I646" s="189">
        <f t="shared" si="63"/>
        <v>1033.7370000000001</v>
      </c>
      <c r="J646" s="189">
        <v>828.96500000000003</v>
      </c>
      <c r="K646" s="189">
        <v>0.79700000000000004</v>
      </c>
      <c r="L646" s="189">
        <v>15.196999999999999</v>
      </c>
      <c r="M646" s="189">
        <v>173.364</v>
      </c>
      <c r="N646" s="189">
        <v>15.414</v>
      </c>
      <c r="O646" s="191" t="s">
        <v>62</v>
      </c>
      <c r="P646" s="189"/>
      <c r="Q646" s="239"/>
      <c r="R646" s="241"/>
    </row>
    <row r="647" spans="1:18" s="154" customFormat="1" ht="9" customHeight="1">
      <c r="A647" s="173" t="s">
        <v>27</v>
      </c>
      <c r="B647" s="174">
        <f t="shared" si="62"/>
        <v>391.791</v>
      </c>
      <c r="C647" s="174">
        <v>379.88499999999999</v>
      </c>
      <c r="D647" s="174">
        <v>0.74299999999999999</v>
      </c>
      <c r="E647" s="174">
        <v>11.163</v>
      </c>
      <c r="F647" s="174" t="s">
        <v>63</v>
      </c>
      <c r="G647" s="174">
        <v>0</v>
      </c>
      <c r="H647" s="175"/>
      <c r="I647" s="174">
        <f t="shared" si="63"/>
        <v>562.76599999999996</v>
      </c>
      <c r="J647" s="174">
        <v>251.684</v>
      </c>
      <c r="K647" s="174" t="s">
        <v>63</v>
      </c>
      <c r="L647" s="174">
        <v>9.5500000000000007</v>
      </c>
      <c r="M647" s="174">
        <v>188.505</v>
      </c>
      <c r="N647" s="174">
        <v>113.027</v>
      </c>
      <c r="O647" s="174" t="s">
        <v>62</v>
      </c>
      <c r="P647" s="189"/>
      <c r="Q647" s="239"/>
      <c r="R647" s="241"/>
    </row>
    <row r="648" spans="1:18" s="154" customFormat="1" ht="9" customHeight="1">
      <c r="A648" s="176" t="s">
        <v>28</v>
      </c>
      <c r="B648" s="189">
        <f t="shared" si="62"/>
        <v>2892.9279999999999</v>
      </c>
      <c r="C648" s="189">
        <v>2710.8310000000001</v>
      </c>
      <c r="D648" s="189">
        <v>21.518999999999998</v>
      </c>
      <c r="E648" s="189">
        <v>141.268</v>
      </c>
      <c r="F648" s="189">
        <v>19.309999999999999</v>
      </c>
      <c r="G648" s="189">
        <v>0</v>
      </c>
      <c r="H648" s="191"/>
      <c r="I648" s="189">
        <f t="shared" si="63"/>
        <v>1155.0609999999999</v>
      </c>
      <c r="J648" s="189">
        <v>766.39599999999996</v>
      </c>
      <c r="K648" s="189">
        <v>15.282999999999999</v>
      </c>
      <c r="L648" s="189">
        <v>19.138999999999999</v>
      </c>
      <c r="M648" s="189">
        <v>301.88</v>
      </c>
      <c r="N648" s="189">
        <v>52.363</v>
      </c>
      <c r="O648" s="191" t="s">
        <v>62</v>
      </c>
      <c r="P648" s="189"/>
      <c r="Q648" s="239"/>
      <c r="R648" s="241"/>
    </row>
    <row r="649" spans="1:18" s="154" customFormat="1" ht="9" customHeight="1">
      <c r="A649" s="176" t="s">
        <v>29</v>
      </c>
      <c r="B649" s="189">
        <f t="shared" si="62"/>
        <v>3131.3249999999998</v>
      </c>
      <c r="C649" s="189">
        <v>2157.576</v>
      </c>
      <c r="D649" s="189">
        <v>65.600999999999999</v>
      </c>
      <c r="E649" s="189">
        <v>901.69299999999998</v>
      </c>
      <c r="F649" s="189">
        <v>6.4550000000000001</v>
      </c>
      <c r="G649" s="189">
        <v>0</v>
      </c>
      <c r="H649" s="191"/>
      <c r="I649" s="189">
        <f t="shared" si="63"/>
        <v>302.49200000000002</v>
      </c>
      <c r="J649" s="189">
        <v>155.42099999999999</v>
      </c>
      <c r="K649" s="189">
        <v>0.93100000000000005</v>
      </c>
      <c r="L649" s="189">
        <v>4.4169999999999998</v>
      </c>
      <c r="M649" s="189">
        <v>101.101</v>
      </c>
      <c r="N649" s="189">
        <v>40.622</v>
      </c>
      <c r="O649" s="191" t="s">
        <v>62</v>
      </c>
      <c r="P649" s="189"/>
      <c r="Q649" s="239"/>
      <c r="R649" s="241"/>
    </row>
    <row r="650" spans="1:18" s="154" customFormat="1" ht="9" customHeight="1">
      <c r="A650" s="176" t="s">
        <v>30</v>
      </c>
      <c r="B650" s="189">
        <f t="shared" si="62"/>
        <v>2220.9809999999998</v>
      </c>
      <c r="C650" s="189">
        <v>1293.6679999999999</v>
      </c>
      <c r="D650" s="189">
        <v>248.214</v>
      </c>
      <c r="E650" s="189">
        <v>369.82</v>
      </c>
      <c r="F650" s="189">
        <v>309.279</v>
      </c>
      <c r="G650" s="189">
        <v>0</v>
      </c>
      <c r="H650" s="191"/>
      <c r="I650" s="189">
        <f t="shared" si="63"/>
        <v>268.642</v>
      </c>
      <c r="J650" s="189">
        <v>98.861999999999995</v>
      </c>
      <c r="K650" s="189">
        <v>2.4649999999999999</v>
      </c>
      <c r="L650" s="189">
        <v>12.55</v>
      </c>
      <c r="M650" s="189">
        <v>126.43600000000001</v>
      </c>
      <c r="N650" s="189">
        <v>28.329000000000001</v>
      </c>
      <c r="O650" s="191" t="s">
        <v>62</v>
      </c>
      <c r="P650" s="189"/>
      <c r="Q650" s="239"/>
      <c r="R650" s="241"/>
    </row>
    <row r="651" spans="1:18" s="154" customFormat="1" ht="9" customHeight="1">
      <c r="A651" s="173" t="s">
        <v>31</v>
      </c>
      <c r="B651" s="174">
        <f t="shared" si="62"/>
        <v>361.85199999999998</v>
      </c>
      <c r="C651" s="174">
        <v>285.94299999999998</v>
      </c>
      <c r="D651" s="174">
        <v>17.824000000000002</v>
      </c>
      <c r="E651" s="174">
        <v>39.363</v>
      </c>
      <c r="F651" s="174">
        <v>18.722000000000001</v>
      </c>
      <c r="G651" s="174">
        <v>0</v>
      </c>
      <c r="H651" s="175"/>
      <c r="I651" s="174">
        <f t="shared" si="63"/>
        <v>246.18499999999997</v>
      </c>
      <c r="J651" s="174">
        <v>121.267</v>
      </c>
      <c r="K651" s="174" t="s">
        <v>63</v>
      </c>
      <c r="L651" s="174">
        <v>8.2010000000000005</v>
      </c>
      <c r="M651" s="174">
        <v>88.465999999999994</v>
      </c>
      <c r="N651" s="174">
        <v>28.251000000000001</v>
      </c>
      <c r="O651" s="174" t="s">
        <v>62</v>
      </c>
      <c r="P651" s="189"/>
      <c r="Q651" s="239"/>
      <c r="R651" s="241"/>
    </row>
    <row r="652" spans="1:18" s="154" customFormat="1" ht="9" customHeight="1">
      <c r="A652" s="176" t="s">
        <v>32</v>
      </c>
      <c r="B652" s="189">
        <f t="shared" si="62"/>
        <v>832.6640000000001</v>
      </c>
      <c r="C652" s="189">
        <v>761.995</v>
      </c>
      <c r="D652" s="189">
        <v>1.278</v>
      </c>
      <c r="E652" s="189">
        <v>63.113999999999997</v>
      </c>
      <c r="F652" s="189">
        <v>6.2770000000000001</v>
      </c>
      <c r="G652" s="189">
        <v>0</v>
      </c>
      <c r="H652" s="191"/>
      <c r="I652" s="189">
        <f t="shared" si="63"/>
        <v>473.91299999999995</v>
      </c>
      <c r="J652" s="189">
        <v>154.13999999999999</v>
      </c>
      <c r="K652" s="189">
        <v>0.88</v>
      </c>
      <c r="L652" s="189">
        <v>7.5570000000000004</v>
      </c>
      <c r="M652" s="189">
        <v>290.62299999999999</v>
      </c>
      <c r="N652" s="189">
        <v>20.713000000000001</v>
      </c>
      <c r="O652" s="191" t="s">
        <v>62</v>
      </c>
      <c r="P652" s="189"/>
      <c r="Q652" s="239"/>
      <c r="R652" s="241"/>
    </row>
    <row r="653" spans="1:18" s="154" customFormat="1" ht="9" customHeight="1">
      <c r="A653" s="176" t="s">
        <v>33</v>
      </c>
      <c r="B653" s="189">
        <f t="shared" si="62"/>
        <v>1422.0039999999999</v>
      </c>
      <c r="C653" s="189">
        <v>1086.5550000000001</v>
      </c>
      <c r="D653" s="189">
        <v>246.75299999999999</v>
      </c>
      <c r="E653" s="189">
        <v>54.899000000000001</v>
      </c>
      <c r="F653" s="189">
        <v>33.796999999999997</v>
      </c>
      <c r="G653" s="189">
        <v>0</v>
      </c>
      <c r="H653" s="191"/>
      <c r="I653" s="189">
        <f t="shared" si="63"/>
        <v>666.31299999999999</v>
      </c>
      <c r="J653" s="189">
        <v>396.19499999999999</v>
      </c>
      <c r="K653" s="189" t="s">
        <v>63</v>
      </c>
      <c r="L653" s="189">
        <v>27.088999999999999</v>
      </c>
      <c r="M653" s="189">
        <v>158.68799999999999</v>
      </c>
      <c r="N653" s="189">
        <v>84.340999999999994</v>
      </c>
      <c r="O653" s="191" t="s">
        <v>62</v>
      </c>
      <c r="P653" s="189"/>
      <c r="Q653" s="239"/>
      <c r="R653" s="241"/>
    </row>
    <row r="654" spans="1:18" s="154" customFormat="1" ht="9" customHeight="1">
      <c r="A654" s="176" t="s">
        <v>34</v>
      </c>
      <c r="B654" s="189">
        <f t="shared" si="62"/>
        <v>332.19900000000001</v>
      </c>
      <c r="C654" s="189">
        <v>324.52600000000001</v>
      </c>
      <c r="D654" s="189">
        <v>6.9189999999999996</v>
      </c>
      <c r="E654" s="189">
        <v>0.754</v>
      </c>
      <c r="F654" s="189" t="s">
        <v>63</v>
      </c>
      <c r="G654" s="189">
        <v>0</v>
      </c>
      <c r="H654" s="191"/>
      <c r="I654" s="189">
        <f t="shared" si="63"/>
        <v>205.334</v>
      </c>
      <c r="J654" s="189">
        <v>64.102000000000004</v>
      </c>
      <c r="K654" s="189" t="s">
        <v>63</v>
      </c>
      <c r="L654" s="189">
        <v>4.1719999999999997</v>
      </c>
      <c r="M654" s="189">
        <v>126.179</v>
      </c>
      <c r="N654" s="189">
        <v>10.881</v>
      </c>
      <c r="O654" s="191" t="s">
        <v>62</v>
      </c>
      <c r="P654" s="189"/>
      <c r="Q654" s="239"/>
      <c r="R654" s="241"/>
    </row>
    <row r="655" spans="1:18" s="154" customFormat="1" ht="9" customHeight="1">
      <c r="A655" s="173" t="s">
        <v>35</v>
      </c>
      <c r="B655" s="174">
        <f t="shared" si="62"/>
        <v>309.77300000000002</v>
      </c>
      <c r="C655" s="174">
        <v>309.77300000000002</v>
      </c>
      <c r="D655" s="174" t="s">
        <v>63</v>
      </c>
      <c r="E655" s="174" t="s">
        <v>63</v>
      </c>
      <c r="F655" s="174" t="s">
        <v>63</v>
      </c>
      <c r="G655" s="174">
        <v>0</v>
      </c>
      <c r="H655" s="175"/>
      <c r="I655" s="174">
        <f t="shared" si="63"/>
        <v>417.07100000000003</v>
      </c>
      <c r="J655" s="174">
        <v>252.22300000000001</v>
      </c>
      <c r="K655" s="174" t="s">
        <v>63</v>
      </c>
      <c r="L655" s="174">
        <v>10.865</v>
      </c>
      <c r="M655" s="174">
        <v>143.15100000000001</v>
      </c>
      <c r="N655" s="174">
        <v>10.832000000000001</v>
      </c>
      <c r="O655" s="174" t="s">
        <v>62</v>
      </c>
      <c r="P655" s="189"/>
      <c r="Q655" s="239"/>
      <c r="R655" s="241"/>
    </row>
    <row r="656" spans="1:18" s="154" customFormat="1" ht="9" customHeight="1">
      <c r="A656" s="176" t="s">
        <v>36</v>
      </c>
      <c r="B656" s="189">
        <f t="shared" si="62"/>
        <v>108.267</v>
      </c>
      <c r="C656" s="189">
        <v>99.956999999999994</v>
      </c>
      <c r="D656" s="189" t="s">
        <v>63</v>
      </c>
      <c r="E656" s="189">
        <v>6.1580000000000004</v>
      </c>
      <c r="F656" s="189">
        <v>2.1520000000000001</v>
      </c>
      <c r="G656" s="189">
        <v>0</v>
      </c>
      <c r="H656" s="191"/>
      <c r="I656" s="189">
        <f t="shared" si="63"/>
        <v>100.16500000000001</v>
      </c>
      <c r="J656" s="189">
        <v>31.042000000000002</v>
      </c>
      <c r="K656" s="189" t="s">
        <v>63</v>
      </c>
      <c r="L656" s="189">
        <v>10.946999999999999</v>
      </c>
      <c r="M656" s="189">
        <v>45.933999999999997</v>
      </c>
      <c r="N656" s="189">
        <v>12.242000000000001</v>
      </c>
      <c r="O656" s="191" t="s">
        <v>62</v>
      </c>
      <c r="P656" s="189"/>
      <c r="Q656" s="239"/>
      <c r="R656" s="241"/>
    </row>
    <row r="657" spans="1:49" ht="9" customHeight="1">
      <c r="A657" s="176" t="s">
        <v>37</v>
      </c>
      <c r="B657" s="189">
        <f t="shared" si="62"/>
        <v>3113.777</v>
      </c>
      <c r="C657" s="189">
        <v>2016.8320000000001</v>
      </c>
      <c r="D657" s="189">
        <v>15.903</v>
      </c>
      <c r="E657" s="189">
        <v>1079.6400000000001</v>
      </c>
      <c r="F657" s="189">
        <v>1.4019999999999999</v>
      </c>
      <c r="G657" s="189">
        <v>0</v>
      </c>
      <c r="H657" s="191"/>
      <c r="I657" s="189">
        <f t="shared" si="63"/>
        <v>1120.5920000000001</v>
      </c>
      <c r="J657" s="189">
        <v>692.79200000000003</v>
      </c>
      <c r="K657" s="189">
        <v>15.59</v>
      </c>
      <c r="L657" s="189">
        <v>20.597999999999999</v>
      </c>
      <c r="M657" s="189">
        <v>346.62599999999998</v>
      </c>
      <c r="N657" s="189">
        <v>44.985999999999997</v>
      </c>
      <c r="O657" s="191" t="s">
        <v>62</v>
      </c>
      <c r="P657" s="189"/>
      <c r="Q657" s="239"/>
      <c r="R657" s="241"/>
    </row>
    <row r="658" spans="1:49" ht="9" customHeight="1">
      <c r="A658" s="176" t="s">
        <v>38</v>
      </c>
      <c r="B658" s="189">
        <f t="shared" si="62"/>
        <v>532.25199999999995</v>
      </c>
      <c r="C658" s="189">
        <v>363.56299999999999</v>
      </c>
      <c r="D658" s="189">
        <v>4.68</v>
      </c>
      <c r="E658" s="189">
        <v>161.79599999999999</v>
      </c>
      <c r="F658" s="189">
        <v>2.2130000000000001</v>
      </c>
      <c r="G658" s="189">
        <v>0</v>
      </c>
      <c r="H658" s="191"/>
      <c r="I658" s="189">
        <f t="shared" si="63"/>
        <v>284.29699999999997</v>
      </c>
      <c r="J658" s="189">
        <v>158.00899999999999</v>
      </c>
      <c r="K658" s="189">
        <v>4.9400000000000004</v>
      </c>
      <c r="L658" s="189">
        <v>11.81</v>
      </c>
      <c r="M658" s="189">
        <v>56.006</v>
      </c>
      <c r="N658" s="189">
        <v>53.531999999999996</v>
      </c>
      <c r="O658" s="191" t="s">
        <v>62</v>
      </c>
      <c r="P658" s="189"/>
      <c r="Q658" s="239"/>
      <c r="R658" s="241"/>
    </row>
    <row r="659" spans="1:49" ht="9" customHeight="1">
      <c r="A659" s="173" t="s">
        <v>39</v>
      </c>
      <c r="B659" s="174">
        <f t="shared" si="62"/>
        <v>491.19400000000002</v>
      </c>
      <c r="C659" s="174">
        <v>469.69200000000001</v>
      </c>
      <c r="D659" s="174">
        <v>1.1819999999999999</v>
      </c>
      <c r="E659" s="174">
        <v>4.617</v>
      </c>
      <c r="F659" s="174">
        <v>15.702999999999999</v>
      </c>
      <c r="G659" s="174">
        <v>0</v>
      </c>
      <c r="H659" s="175"/>
      <c r="I659" s="174">
        <f t="shared" si="63"/>
        <v>148.67099999999999</v>
      </c>
      <c r="J659" s="174">
        <v>80.710999999999999</v>
      </c>
      <c r="K659" s="174">
        <v>8.2989999999999995</v>
      </c>
      <c r="L659" s="174">
        <v>6.83</v>
      </c>
      <c r="M659" s="174">
        <v>42.466000000000001</v>
      </c>
      <c r="N659" s="174">
        <v>10.365</v>
      </c>
      <c r="O659" s="174" t="s">
        <v>62</v>
      </c>
      <c r="P659" s="189"/>
      <c r="Q659" s="239"/>
      <c r="R659" s="241"/>
    </row>
    <row r="660" spans="1:49" s="170" customFormat="1" ht="8.65" customHeight="1">
      <c r="A660" s="214"/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234"/>
      <c r="Q660" s="234"/>
      <c r="R660" s="168"/>
      <c r="S660" s="168"/>
      <c r="T660" s="168"/>
      <c r="U660" s="168"/>
      <c r="V660" s="168"/>
      <c r="W660" s="168"/>
      <c r="X660" s="168"/>
      <c r="Y660" s="168"/>
      <c r="Z660" s="168"/>
      <c r="AA660" s="168"/>
      <c r="AB660" s="168"/>
      <c r="AC660" s="168"/>
      <c r="AD660" s="168"/>
      <c r="AE660" s="168"/>
      <c r="AF660" s="168"/>
      <c r="AG660" s="168"/>
      <c r="AH660" s="168"/>
      <c r="AJ660" s="184"/>
      <c r="AK660" s="184"/>
      <c r="AL660" s="184"/>
      <c r="AM660" s="184"/>
      <c r="AN660" s="184"/>
      <c r="AO660" s="184"/>
      <c r="AP660" s="184"/>
      <c r="AQ660" s="184"/>
      <c r="AR660" s="184"/>
      <c r="AS660" s="184"/>
      <c r="AT660" s="184"/>
      <c r="AU660" s="184"/>
      <c r="AV660" s="184"/>
      <c r="AW660" s="184"/>
    </row>
    <row r="661" spans="1:49" ht="9" customHeight="1">
      <c r="A661" s="211">
        <v>2013</v>
      </c>
      <c r="B661" s="188"/>
      <c r="C661" s="188"/>
      <c r="D661" s="188"/>
      <c r="E661" s="188"/>
      <c r="F661" s="188"/>
      <c r="G661" s="176"/>
      <c r="H661" s="176"/>
      <c r="I661" s="188"/>
      <c r="J661" s="188"/>
      <c r="K661" s="188"/>
      <c r="L661" s="188"/>
      <c r="M661" s="188"/>
      <c r="N661" s="188"/>
      <c r="O661" s="213"/>
      <c r="P661" s="164"/>
      <c r="Q661" s="164"/>
      <c r="R661" s="222"/>
      <c r="S661" s="222"/>
      <c r="T661" s="222"/>
      <c r="U661" s="222"/>
      <c r="V661" s="222"/>
      <c r="W661" s="222"/>
      <c r="X661" s="222"/>
      <c r="Y661" s="222"/>
      <c r="Z661" s="222"/>
      <c r="AA661" s="222"/>
      <c r="AB661" s="222"/>
      <c r="AC661" s="222"/>
      <c r="AD661" s="222"/>
      <c r="AE661" s="222"/>
      <c r="AF661" s="222"/>
      <c r="AG661" s="222"/>
      <c r="AI661" s="155"/>
      <c r="AJ661" s="165"/>
      <c r="AK661" s="165"/>
      <c r="AL661" s="165"/>
      <c r="AM661" s="165"/>
      <c r="AN661" s="165"/>
      <c r="AO661" s="165"/>
      <c r="AP661" s="165"/>
      <c r="AQ661" s="165"/>
      <c r="AR661" s="165"/>
      <c r="AS661" s="165"/>
      <c r="AT661" s="165"/>
      <c r="AU661" s="165"/>
      <c r="AV661" s="165"/>
      <c r="AW661" s="165"/>
    </row>
    <row r="662" spans="1:49" s="310" customFormat="1" ht="9" customHeight="1">
      <c r="A662" s="214" t="s">
        <v>7</v>
      </c>
      <c r="B662" s="188">
        <f>SUM(B664:B695)+1</f>
        <v>724617.25199999986</v>
      </c>
      <c r="C662" s="188">
        <f>SUM(C664:C695)</f>
        <v>594862.55799999996</v>
      </c>
      <c r="D662" s="188">
        <f>SUM(D664:D695)+1</f>
        <v>31689.302000000003</v>
      </c>
      <c r="E662" s="188">
        <f>SUM(E664:E695)+2</f>
        <v>90426.260000000009</v>
      </c>
      <c r="F662" s="188">
        <f>SUM(F664:F695)+1</f>
        <v>7641.1320000000014</v>
      </c>
      <c r="G662" s="188">
        <f>SUM(G664:G695)</f>
        <v>0</v>
      </c>
      <c r="H662" s="188"/>
      <c r="I662" s="188">
        <f>SUM(I664:I695)+2</f>
        <v>30457.363000000001</v>
      </c>
      <c r="J662" s="188">
        <f>SUM(J664:J695)</f>
        <v>20264.808000000001</v>
      </c>
      <c r="K662" s="188">
        <f>SUM(K664:K695)+2</f>
        <v>283.47399999999999</v>
      </c>
      <c r="L662" s="188">
        <f>SUM(L664:L695)</f>
        <v>576.23699999999997</v>
      </c>
      <c r="M662" s="188">
        <f>SUM(M664:M695)</f>
        <v>6113.829999999999</v>
      </c>
      <c r="N662" s="188">
        <f>SUM(N664:N695)</f>
        <v>3219.014000000001</v>
      </c>
      <c r="O662" s="188" t="s">
        <v>62</v>
      </c>
      <c r="P662" s="161"/>
      <c r="Q662" s="161"/>
      <c r="R662" s="162"/>
      <c r="S662" s="162"/>
      <c r="T662" s="162"/>
      <c r="U662" s="162"/>
      <c r="V662" s="162"/>
      <c r="W662" s="162"/>
      <c r="X662" s="162"/>
      <c r="Y662" s="162"/>
      <c r="Z662" s="162"/>
      <c r="AA662" s="162"/>
      <c r="AB662" s="162"/>
      <c r="AC662" s="162"/>
      <c r="AD662" s="162"/>
      <c r="AE662" s="162"/>
      <c r="AF662" s="162"/>
      <c r="AG662" s="162"/>
      <c r="AH662" s="162"/>
      <c r="AJ662" s="206"/>
      <c r="AK662" s="206"/>
      <c r="AL662" s="206"/>
      <c r="AM662" s="206"/>
      <c r="AN662" s="206"/>
      <c r="AO662" s="206"/>
      <c r="AP662" s="206"/>
      <c r="AQ662" s="206"/>
      <c r="AR662" s="206"/>
      <c r="AS662" s="206"/>
      <c r="AT662" s="206"/>
      <c r="AU662" s="206"/>
      <c r="AV662" s="206"/>
      <c r="AW662" s="206"/>
    </row>
    <row r="663" spans="1:49" s="310" customFormat="1" ht="3.95" customHeight="1">
      <c r="A663" s="214"/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61"/>
      <c r="Q663" s="161"/>
      <c r="R663" s="162"/>
      <c r="S663" s="162"/>
      <c r="T663" s="162"/>
      <c r="U663" s="162"/>
      <c r="V663" s="162"/>
      <c r="W663" s="162"/>
      <c r="X663" s="162"/>
      <c r="Y663" s="162"/>
      <c r="Z663" s="162"/>
      <c r="AA663" s="162"/>
      <c r="AB663" s="162"/>
      <c r="AC663" s="162"/>
      <c r="AD663" s="162"/>
      <c r="AE663" s="162"/>
      <c r="AF663" s="162"/>
      <c r="AG663" s="162"/>
      <c r="AH663" s="162"/>
      <c r="AJ663" s="206"/>
      <c r="AK663" s="206"/>
      <c r="AL663" s="206"/>
      <c r="AM663" s="206"/>
      <c r="AN663" s="206"/>
      <c r="AO663" s="206"/>
      <c r="AP663" s="206"/>
      <c r="AQ663" s="206"/>
      <c r="AR663" s="206"/>
      <c r="AS663" s="206"/>
      <c r="AT663" s="206"/>
      <c r="AU663" s="206"/>
      <c r="AV663" s="206"/>
      <c r="AW663" s="206"/>
    </row>
    <row r="664" spans="1:49" ht="9" customHeight="1">
      <c r="A664" s="176" t="s">
        <v>8</v>
      </c>
      <c r="B664" s="189">
        <f t="shared" ref="B664:B674" si="64">SUM(C664:G664)</f>
        <v>373.16400000000004</v>
      </c>
      <c r="C664" s="189">
        <v>284.46499999999997</v>
      </c>
      <c r="D664" s="189">
        <v>12.333</v>
      </c>
      <c r="E664" s="189">
        <v>56.503999999999998</v>
      </c>
      <c r="F664" s="189">
        <v>19.861999999999998</v>
      </c>
      <c r="G664" s="189">
        <v>0</v>
      </c>
      <c r="H664" s="189"/>
      <c r="I664" s="189">
        <f t="shared" ref="I664:I695" si="65">SUM(J664:O664)</f>
        <v>191.708</v>
      </c>
      <c r="J664" s="189">
        <v>48.628</v>
      </c>
      <c r="K664" s="189" t="s">
        <v>63</v>
      </c>
      <c r="L664" s="189">
        <v>4.601</v>
      </c>
      <c r="M664" s="189">
        <v>58.978999999999999</v>
      </c>
      <c r="N664" s="189">
        <v>79.5</v>
      </c>
      <c r="O664" s="191" t="s">
        <v>62</v>
      </c>
      <c r="P664" s="189"/>
      <c r="Q664" s="242"/>
      <c r="R664" s="241"/>
      <c r="S664" s="222"/>
      <c r="T664" s="222"/>
      <c r="U664" s="222"/>
      <c r="V664" s="222"/>
      <c r="W664" s="222"/>
      <c r="X664" s="222"/>
      <c r="Y664" s="222"/>
      <c r="Z664" s="222"/>
      <c r="AA664" s="222"/>
      <c r="AB664" s="222"/>
      <c r="AC664" s="222"/>
      <c r="AD664" s="222"/>
      <c r="AE664" s="222"/>
      <c r="AF664" s="222"/>
      <c r="AG664" s="222"/>
      <c r="AI664" s="155"/>
      <c r="AJ664" s="165"/>
      <c r="AK664" s="165"/>
      <c r="AL664" s="165"/>
      <c r="AM664" s="165"/>
      <c r="AN664" s="165"/>
      <c r="AO664" s="165"/>
      <c r="AP664" s="165"/>
      <c r="AQ664" s="165"/>
      <c r="AR664" s="165"/>
      <c r="AS664" s="165"/>
      <c r="AT664" s="165"/>
      <c r="AU664" s="165"/>
      <c r="AV664" s="165"/>
      <c r="AW664" s="165"/>
    </row>
    <row r="665" spans="1:49" ht="9" customHeight="1">
      <c r="A665" s="176" t="s">
        <v>9</v>
      </c>
      <c r="B665" s="189">
        <f t="shared" si="64"/>
        <v>948.25599999999997</v>
      </c>
      <c r="C665" s="189">
        <v>781.18700000000001</v>
      </c>
      <c r="D665" s="189">
        <v>26.552</v>
      </c>
      <c r="E665" s="189">
        <v>136.55000000000001</v>
      </c>
      <c r="F665" s="189">
        <v>3.9670000000000001</v>
      </c>
      <c r="G665" s="189">
        <v>0</v>
      </c>
      <c r="H665" s="191"/>
      <c r="I665" s="189">
        <f t="shared" si="65"/>
        <v>779.13799999999992</v>
      </c>
      <c r="J665" s="189">
        <v>330.452</v>
      </c>
      <c r="K665" s="189" t="s">
        <v>63</v>
      </c>
      <c r="L665" s="189">
        <v>53.511000000000003</v>
      </c>
      <c r="M665" s="189">
        <v>233.95599999999999</v>
      </c>
      <c r="N665" s="189">
        <v>161.21899999999999</v>
      </c>
      <c r="O665" s="191" t="s">
        <v>62</v>
      </c>
      <c r="P665" s="189"/>
      <c r="Q665" s="242"/>
      <c r="R665" s="241"/>
      <c r="S665" s="222"/>
      <c r="T665" s="222"/>
      <c r="U665" s="222"/>
      <c r="V665" s="222"/>
      <c r="W665" s="222"/>
      <c r="X665" s="222"/>
      <c r="Y665" s="222"/>
      <c r="Z665" s="222"/>
      <c r="AA665" s="222"/>
      <c r="AB665" s="222"/>
      <c r="AC665" s="222"/>
      <c r="AD665" s="222"/>
      <c r="AE665" s="222"/>
      <c r="AF665" s="222"/>
      <c r="AG665" s="222"/>
      <c r="AI665" s="155"/>
      <c r="AJ665" s="165"/>
      <c r="AK665" s="165"/>
      <c r="AL665" s="165"/>
      <c r="AM665" s="165"/>
      <c r="AN665" s="165"/>
      <c r="AO665" s="165"/>
      <c r="AP665" s="165"/>
      <c r="AQ665" s="165"/>
      <c r="AR665" s="165"/>
      <c r="AS665" s="165"/>
      <c r="AT665" s="165"/>
      <c r="AU665" s="165"/>
      <c r="AV665" s="165"/>
      <c r="AW665" s="165"/>
    </row>
    <row r="666" spans="1:49" ht="9" customHeight="1">
      <c r="A666" s="176" t="s">
        <v>10</v>
      </c>
      <c r="B666" s="189">
        <f t="shared" si="64"/>
        <v>126.051</v>
      </c>
      <c r="C666" s="189">
        <v>124.694</v>
      </c>
      <c r="D666" s="189">
        <v>0.71199999999999997</v>
      </c>
      <c r="E666" s="189">
        <v>0.64500000000000002</v>
      </c>
      <c r="F666" s="189" t="s">
        <v>63</v>
      </c>
      <c r="G666" s="189">
        <v>0</v>
      </c>
      <c r="H666" s="191"/>
      <c r="I666" s="189">
        <f t="shared" si="65"/>
        <v>160.316</v>
      </c>
      <c r="J666" s="189">
        <v>32.573999999999998</v>
      </c>
      <c r="K666" s="189">
        <v>1.157</v>
      </c>
      <c r="L666" s="189">
        <v>5.3259999999999996</v>
      </c>
      <c r="M666" s="189">
        <v>98.278000000000006</v>
      </c>
      <c r="N666" s="189">
        <v>22.981000000000002</v>
      </c>
      <c r="O666" s="191" t="s">
        <v>62</v>
      </c>
      <c r="P666" s="189"/>
      <c r="Q666" s="242"/>
      <c r="R666" s="241"/>
      <c r="S666" s="222"/>
      <c r="T666" s="222"/>
      <c r="U666" s="222"/>
      <c r="V666" s="222"/>
      <c r="W666" s="222"/>
      <c r="X666" s="222"/>
      <c r="Y666" s="222"/>
      <c r="Z666" s="222"/>
      <c r="AA666" s="222"/>
      <c r="AB666" s="222"/>
      <c r="AC666" s="222"/>
      <c r="AD666" s="222"/>
      <c r="AE666" s="222"/>
      <c r="AF666" s="222"/>
      <c r="AG666" s="222"/>
      <c r="AI666" s="155"/>
      <c r="AJ666" s="165"/>
      <c r="AK666" s="165"/>
      <c r="AL666" s="165"/>
      <c r="AM666" s="165"/>
      <c r="AN666" s="165"/>
      <c r="AO666" s="165"/>
      <c r="AP666" s="165"/>
      <c r="AQ666" s="165"/>
      <c r="AR666" s="165"/>
      <c r="AS666" s="165"/>
      <c r="AT666" s="165"/>
      <c r="AU666" s="165"/>
      <c r="AV666" s="165"/>
      <c r="AW666" s="165"/>
    </row>
    <row r="667" spans="1:49" ht="9" customHeight="1">
      <c r="A667" s="173" t="s">
        <v>11</v>
      </c>
      <c r="B667" s="174">
        <f t="shared" si="64"/>
        <v>180.22900000000001</v>
      </c>
      <c r="C667" s="174">
        <v>180.22900000000001</v>
      </c>
      <c r="D667" s="174">
        <v>0</v>
      </c>
      <c r="E667" s="174">
        <v>0</v>
      </c>
      <c r="F667" s="174">
        <v>0</v>
      </c>
      <c r="G667" s="174">
        <v>0</v>
      </c>
      <c r="H667" s="175"/>
      <c r="I667" s="174">
        <f t="shared" si="65"/>
        <v>166.09899999999999</v>
      </c>
      <c r="J667" s="174">
        <v>56.848999999999997</v>
      </c>
      <c r="K667" s="174">
        <v>0</v>
      </c>
      <c r="L667" s="174">
        <v>4.2229999999999999</v>
      </c>
      <c r="M667" s="174">
        <v>86.373000000000005</v>
      </c>
      <c r="N667" s="174">
        <v>18.654</v>
      </c>
      <c r="O667" s="174" t="s">
        <v>62</v>
      </c>
      <c r="P667" s="189"/>
      <c r="Q667" s="242"/>
      <c r="R667" s="241"/>
    </row>
    <row r="668" spans="1:49" ht="9" customHeight="1">
      <c r="A668" s="176" t="s">
        <v>12</v>
      </c>
      <c r="B668" s="189">
        <f t="shared" si="64"/>
        <v>454.03500000000003</v>
      </c>
      <c r="C668" s="189">
        <v>445.36599999999999</v>
      </c>
      <c r="D668" s="189">
        <v>0.83299999999999996</v>
      </c>
      <c r="E668" s="189">
        <v>1.3380000000000001</v>
      </c>
      <c r="F668" s="189">
        <v>6.4980000000000002</v>
      </c>
      <c r="G668" s="189">
        <v>0</v>
      </c>
      <c r="H668" s="191"/>
      <c r="I668" s="189">
        <f t="shared" si="65"/>
        <v>332.125</v>
      </c>
      <c r="J668" s="189">
        <v>165.405</v>
      </c>
      <c r="K668" s="189">
        <v>0.53600000000000003</v>
      </c>
      <c r="L668" s="189">
        <v>10.750999999999999</v>
      </c>
      <c r="M668" s="189">
        <v>121.98399999999999</v>
      </c>
      <c r="N668" s="189">
        <v>33.448999999999998</v>
      </c>
      <c r="O668" s="191" t="s">
        <v>62</v>
      </c>
      <c r="P668" s="189"/>
      <c r="Q668" s="242"/>
      <c r="R668" s="241"/>
    </row>
    <row r="669" spans="1:49" ht="9" customHeight="1">
      <c r="A669" s="176" t="s">
        <v>13</v>
      </c>
      <c r="B669" s="189">
        <f t="shared" si="64"/>
        <v>226.815</v>
      </c>
      <c r="C669" s="189">
        <v>226.815</v>
      </c>
      <c r="D669" s="189">
        <v>0</v>
      </c>
      <c r="E669" s="189" t="s">
        <v>63</v>
      </c>
      <c r="F669" s="189" t="s">
        <v>63</v>
      </c>
      <c r="G669" s="189">
        <v>0</v>
      </c>
      <c r="H669" s="191"/>
      <c r="I669" s="189">
        <f t="shared" si="65"/>
        <v>201.24199999999999</v>
      </c>
      <c r="J669" s="189">
        <v>124.777</v>
      </c>
      <c r="K669" s="189" t="s">
        <v>63</v>
      </c>
      <c r="L669" s="189">
        <v>2.0249999999999999</v>
      </c>
      <c r="M669" s="189">
        <v>57.500999999999998</v>
      </c>
      <c r="N669" s="189">
        <v>16.939</v>
      </c>
      <c r="O669" s="191" t="s">
        <v>62</v>
      </c>
      <c r="P669" s="189"/>
      <c r="Q669" s="242"/>
      <c r="R669" s="241"/>
    </row>
    <row r="670" spans="1:49" ht="9" customHeight="1">
      <c r="A670" s="176" t="s">
        <v>14</v>
      </c>
      <c r="B670" s="189">
        <f t="shared" si="64"/>
        <v>382.46500000000003</v>
      </c>
      <c r="C670" s="189">
        <v>363.68400000000003</v>
      </c>
      <c r="D670" s="189">
        <v>7.6710000000000003</v>
      </c>
      <c r="E670" s="189">
        <v>11.11</v>
      </c>
      <c r="F670" s="189" t="s">
        <v>63</v>
      </c>
      <c r="G670" s="189">
        <v>0</v>
      </c>
      <c r="H670" s="191"/>
      <c r="I670" s="189">
        <f t="shared" si="65"/>
        <v>568.15</v>
      </c>
      <c r="J670" s="189">
        <v>420.84199999999998</v>
      </c>
      <c r="K670" s="189">
        <v>2.6120000000000001</v>
      </c>
      <c r="L670" s="189">
        <v>9.7249999999999996</v>
      </c>
      <c r="M670" s="189">
        <v>79.614999999999995</v>
      </c>
      <c r="N670" s="189">
        <v>55.356000000000002</v>
      </c>
      <c r="O670" s="191" t="s">
        <v>62</v>
      </c>
      <c r="P670" s="189"/>
      <c r="Q670" s="242"/>
      <c r="R670" s="241"/>
    </row>
    <row r="671" spans="1:49" ht="9" customHeight="1">
      <c r="A671" s="173" t="s">
        <v>15</v>
      </c>
      <c r="B671" s="174">
        <f t="shared" si="64"/>
        <v>5190.0690000000004</v>
      </c>
      <c r="C671" s="174">
        <v>4916.5730000000003</v>
      </c>
      <c r="D671" s="174">
        <v>53.527999999999999</v>
      </c>
      <c r="E671" s="174">
        <v>217.126</v>
      </c>
      <c r="F671" s="174">
        <v>2.8420000000000001</v>
      </c>
      <c r="G671" s="174">
        <v>0</v>
      </c>
      <c r="H671" s="175"/>
      <c r="I671" s="174">
        <f t="shared" si="65"/>
        <v>358.512</v>
      </c>
      <c r="J671" s="174">
        <v>128.69399999999999</v>
      </c>
      <c r="K671" s="174">
        <v>1.3440000000000001</v>
      </c>
      <c r="L671" s="174">
        <v>20.079999999999998</v>
      </c>
      <c r="M671" s="174">
        <v>189.60400000000001</v>
      </c>
      <c r="N671" s="174">
        <v>18.79</v>
      </c>
      <c r="O671" s="174" t="s">
        <v>62</v>
      </c>
      <c r="P671" s="189"/>
      <c r="Q671" s="242"/>
      <c r="R671" s="241"/>
    </row>
    <row r="672" spans="1:49" ht="9" customHeight="1">
      <c r="A672" s="176" t="s">
        <v>16</v>
      </c>
      <c r="B672" s="189">
        <f t="shared" si="64"/>
        <v>520214.02200000006</v>
      </c>
      <c r="C672" s="189">
        <v>440951.69300000003</v>
      </c>
      <c r="D672" s="189">
        <v>25533.407999999999</v>
      </c>
      <c r="E672" s="189">
        <v>51203.618000000002</v>
      </c>
      <c r="F672" s="189">
        <v>2525.3029999999999</v>
      </c>
      <c r="G672" s="189">
        <v>0</v>
      </c>
      <c r="H672" s="191"/>
      <c r="I672" s="189">
        <f t="shared" si="65"/>
        <v>8071.8609999999999</v>
      </c>
      <c r="J672" s="189">
        <v>5926.9740000000002</v>
      </c>
      <c r="K672" s="189">
        <v>106.855</v>
      </c>
      <c r="L672" s="189">
        <v>122.756</v>
      </c>
      <c r="M672" s="189">
        <v>274.70600000000002</v>
      </c>
      <c r="N672" s="189">
        <v>1640.57</v>
      </c>
      <c r="O672" s="191" t="s">
        <v>62</v>
      </c>
      <c r="P672" s="189"/>
      <c r="Q672" s="242"/>
      <c r="R672" s="241"/>
    </row>
    <row r="673" spans="1:18" s="154" customFormat="1" ht="9" customHeight="1">
      <c r="A673" s="176" t="s">
        <v>17</v>
      </c>
      <c r="B673" s="189">
        <f t="shared" si="64"/>
        <v>218.48099999999999</v>
      </c>
      <c r="C673" s="189">
        <v>189.249</v>
      </c>
      <c r="D673" s="189">
        <v>2.2240000000000002</v>
      </c>
      <c r="E673" s="189">
        <v>23.949000000000002</v>
      </c>
      <c r="F673" s="189">
        <v>3.0590000000000002</v>
      </c>
      <c r="G673" s="189">
        <v>0</v>
      </c>
      <c r="H673" s="191"/>
      <c r="I673" s="189">
        <f t="shared" si="65"/>
        <v>420.149</v>
      </c>
      <c r="J673" s="189">
        <v>246.452</v>
      </c>
      <c r="K673" s="189" t="s">
        <v>63</v>
      </c>
      <c r="L673" s="189">
        <v>12.885999999999999</v>
      </c>
      <c r="M673" s="189">
        <v>148.14400000000001</v>
      </c>
      <c r="N673" s="189">
        <v>12.667</v>
      </c>
      <c r="O673" s="191" t="s">
        <v>62</v>
      </c>
      <c r="P673" s="189"/>
      <c r="Q673" s="242"/>
      <c r="R673" s="241"/>
    </row>
    <row r="674" spans="1:18" s="154" customFormat="1" ht="9" customHeight="1">
      <c r="A674" s="176" t="s">
        <v>18</v>
      </c>
      <c r="B674" s="189">
        <f t="shared" si="64"/>
        <v>5201.6390000000001</v>
      </c>
      <c r="C674" s="189">
        <v>4741.4960000000001</v>
      </c>
      <c r="D674" s="189">
        <v>38.24</v>
      </c>
      <c r="E674" s="189">
        <v>378.69400000000002</v>
      </c>
      <c r="F674" s="189">
        <v>43.209000000000003</v>
      </c>
      <c r="G674" s="189">
        <v>0</v>
      </c>
      <c r="H674" s="191"/>
      <c r="I674" s="189">
        <f t="shared" si="65"/>
        <v>1489.4260000000002</v>
      </c>
      <c r="J674" s="189">
        <v>1136.8499999999999</v>
      </c>
      <c r="K674" s="189">
        <v>1.8520000000000001</v>
      </c>
      <c r="L674" s="189">
        <v>12.554</v>
      </c>
      <c r="M674" s="189">
        <v>297.45999999999998</v>
      </c>
      <c r="N674" s="189">
        <v>40.71</v>
      </c>
      <c r="O674" s="191" t="s">
        <v>62</v>
      </c>
      <c r="P674" s="189"/>
      <c r="Q674" s="242"/>
      <c r="R674" s="241"/>
    </row>
    <row r="675" spans="1:18" s="154" customFormat="1" ht="9" customHeight="1">
      <c r="A675" s="173" t="s">
        <v>19</v>
      </c>
      <c r="B675" s="174">
        <f>SUM(C675:G675)+1</f>
        <v>161.96299999999999</v>
      </c>
      <c r="C675" s="174">
        <v>158.489</v>
      </c>
      <c r="D675" s="174" t="s">
        <v>63</v>
      </c>
      <c r="E675" s="174" t="s">
        <v>63</v>
      </c>
      <c r="F675" s="174">
        <v>2.4740000000000002</v>
      </c>
      <c r="G675" s="174">
        <v>0</v>
      </c>
      <c r="H675" s="175"/>
      <c r="I675" s="174">
        <f t="shared" si="65"/>
        <v>447.69399999999996</v>
      </c>
      <c r="J675" s="174">
        <v>148.41</v>
      </c>
      <c r="K675" s="174" t="s">
        <v>63</v>
      </c>
      <c r="L675" s="174">
        <v>11.647</v>
      </c>
      <c r="M675" s="174">
        <v>261.50700000000001</v>
      </c>
      <c r="N675" s="174">
        <v>26.13</v>
      </c>
      <c r="O675" s="174" t="s">
        <v>62</v>
      </c>
      <c r="P675" s="189"/>
      <c r="Q675" s="242"/>
      <c r="R675" s="241"/>
    </row>
    <row r="676" spans="1:18" s="154" customFormat="1" ht="9" customHeight="1">
      <c r="A676" s="176" t="s">
        <v>20</v>
      </c>
      <c r="B676" s="189">
        <f t="shared" ref="B676:B695" si="66">SUM(C676:G676)</f>
        <v>261.18700000000001</v>
      </c>
      <c r="C676" s="189">
        <v>180.86799999999999</v>
      </c>
      <c r="D676" s="189">
        <v>37.533999999999999</v>
      </c>
      <c r="E676" s="189">
        <v>42.034999999999997</v>
      </c>
      <c r="F676" s="189">
        <v>0.75</v>
      </c>
      <c r="G676" s="189">
        <v>0</v>
      </c>
      <c r="H676" s="191"/>
      <c r="I676" s="189">
        <f t="shared" si="65"/>
        <v>491.67400000000004</v>
      </c>
      <c r="J676" s="189">
        <v>340.32100000000003</v>
      </c>
      <c r="K676" s="189" t="s">
        <v>63</v>
      </c>
      <c r="L676" s="189">
        <v>2.198</v>
      </c>
      <c r="M676" s="189">
        <v>132.77799999999999</v>
      </c>
      <c r="N676" s="189">
        <v>16.376999999999999</v>
      </c>
      <c r="O676" s="191" t="s">
        <v>62</v>
      </c>
      <c r="P676" s="189"/>
      <c r="Q676" s="242"/>
      <c r="R676" s="241"/>
    </row>
    <row r="677" spans="1:18" s="154" customFormat="1" ht="9" customHeight="1">
      <c r="A677" s="176" t="s">
        <v>21</v>
      </c>
      <c r="B677" s="189">
        <f t="shared" si="66"/>
        <v>23262.702999999998</v>
      </c>
      <c r="C677" s="189">
        <v>15633.641</v>
      </c>
      <c r="D677" s="189">
        <v>793.78300000000002</v>
      </c>
      <c r="E677" s="189">
        <v>5639.9229999999998</v>
      </c>
      <c r="F677" s="189">
        <v>1195.356</v>
      </c>
      <c r="G677" s="189">
        <v>0</v>
      </c>
      <c r="H677" s="191"/>
      <c r="I677" s="189">
        <f t="shared" si="65"/>
        <v>5284.6480000000001</v>
      </c>
      <c r="J677" s="189">
        <v>4652.9430000000002</v>
      </c>
      <c r="K677" s="189">
        <v>19.384</v>
      </c>
      <c r="L677" s="189">
        <v>37.972000000000001</v>
      </c>
      <c r="M677" s="189">
        <v>397.36599999999999</v>
      </c>
      <c r="N677" s="189">
        <v>176.983</v>
      </c>
      <c r="O677" s="191" t="s">
        <v>62</v>
      </c>
      <c r="P677" s="189"/>
      <c r="Q677" s="242"/>
      <c r="R677" s="241"/>
    </row>
    <row r="678" spans="1:18" s="154" customFormat="1" ht="9" customHeight="1">
      <c r="A678" s="176" t="s">
        <v>22</v>
      </c>
      <c r="B678" s="189">
        <f t="shared" si="66"/>
        <v>85182.238999999987</v>
      </c>
      <c r="C678" s="189">
        <v>73324.410999999993</v>
      </c>
      <c r="D678" s="189">
        <v>1845.37</v>
      </c>
      <c r="E678" s="189">
        <v>9696.5460000000003</v>
      </c>
      <c r="F678" s="189">
        <v>315.91199999999998</v>
      </c>
      <c r="G678" s="189">
        <v>0</v>
      </c>
      <c r="H678" s="191"/>
      <c r="I678" s="189">
        <f t="shared" si="65"/>
        <v>1089.3029999999999</v>
      </c>
      <c r="J678" s="189">
        <v>512.11500000000001</v>
      </c>
      <c r="K678" s="189">
        <v>112.22199999999999</v>
      </c>
      <c r="L678" s="189">
        <v>49.938000000000002</v>
      </c>
      <c r="M678" s="189">
        <v>389.97899999999998</v>
      </c>
      <c r="N678" s="189">
        <v>25.048999999999999</v>
      </c>
      <c r="O678" s="191" t="s">
        <v>62</v>
      </c>
      <c r="P678" s="189"/>
      <c r="Q678" s="242"/>
      <c r="R678" s="241"/>
    </row>
    <row r="679" spans="1:18" s="154" customFormat="1" ht="9" customHeight="1">
      <c r="A679" s="173" t="s">
        <v>23</v>
      </c>
      <c r="B679" s="174">
        <f t="shared" si="66"/>
        <v>622.54200000000003</v>
      </c>
      <c r="C679" s="174">
        <v>450.536</v>
      </c>
      <c r="D679" s="174">
        <v>2.6960000000000002</v>
      </c>
      <c r="E679" s="174">
        <v>164.7</v>
      </c>
      <c r="F679" s="174">
        <v>4.6100000000000003</v>
      </c>
      <c r="G679" s="174">
        <v>0</v>
      </c>
      <c r="H679" s="175"/>
      <c r="I679" s="174">
        <f t="shared" si="65"/>
        <v>447.43799999999999</v>
      </c>
      <c r="J679" s="174">
        <v>220.203</v>
      </c>
      <c r="K679" s="174">
        <v>0.92100000000000004</v>
      </c>
      <c r="L679" s="174">
        <v>11.923999999999999</v>
      </c>
      <c r="M679" s="174">
        <v>193.72800000000001</v>
      </c>
      <c r="N679" s="174">
        <v>20.661999999999999</v>
      </c>
      <c r="O679" s="174" t="s">
        <v>62</v>
      </c>
      <c r="P679" s="189"/>
      <c r="Q679" s="242"/>
      <c r="R679" s="241"/>
    </row>
    <row r="680" spans="1:18" s="154" customFormat="1" ht="9" customHeight="1">
      <c r="A680" s="176" t="s">
        <v>24</v>
      </c>
      <c r="B680" s="189">
        <f t="shared" si="66"/>
        <v>758.77200000000005</v>
      </c>
      <c r="C680" s="189">
        <v>655.97400000000005</v>
      </c>
      <c r="D680" s="189">
        <v>14.750999999999999</v>
      </c>
      <c r="E680" s="189">
        <v>77.447999999999993</v>
      </c>
      <c r="F680" s="189">
        <v>10.599</v>
      </c>
      <c r="G680" s="189">
        <v>0</v>
      </c>
      <c r="H680" s="191"/>
      <c r="I680" s="189">
        <f t="shared" si="65"/>
        <v>319.85399999999998</v>
      </c>
      <c r="J680" s="189">
        <v>65.046999999999997</v>
      </c>
      <c r="K680" s="189" t="s">
        <v>63</v>
      </c>
      <c r="L680" s="189">
        <v>8.65</v>
      </c>
      <c r="M680" s="189">
        <v>223.875</v>
      </c>
      <c r="N680" s="189">
        <v>22.282</v>
      </c>
      <c r="O680" s="191" t="s">
        <v>62</v>
      </c>
      <c r="P680" s="189"/>
      <c r="Q680" s="242"/>
      <c r="R680" s="241"/>
    </row>
    <row r="681" spans="1:18" s="154" customFormat="1" ht="9" customHeight="1">
      <c r="A681" s="176" t="s">
        <v>25</v>
      </c>
      <c r="B681" s="189">
        <f t="shared" si="66"/>
        <v>274.89</v>
      </c>
      <c r="C681" s="189">
        <v>220.874</v>
      </c>
      <c r="D681" s="189">
        <v>0</v>
      </c>
      <c r="E681" s="189">
        <v>45.247999999999998</v>
      </c>
      <c r="F681" s="189">
        <v>8.7680000000000007</v>
      </c>
      <c r="G681" s="189">
        <v>0</v>
      </c>
      <c r="H681" s="191"/>
      <c r="I681" s="189">
        <f t="shared" si="65"/>
        <v>427.47</v>
      </c>
      <c r="J681" s="189">
        <v>296.63</v>
      </c>
      <c r="K681" s="189" t="s">
        <v>63</v>
      </c>
      <c r="L681" s="189">
        <v>9.6890000000000001</v>
      </c>
      <c r="M681" s="189">
        <v>108.03400000000001</v>
      </c>
      <c r="N681" s="189">
        <v>13.117000000000001</v>
      </c>
      <c r="O681" s="191" t="s">
        <v>62</v>
      </c>
      <c r="P681" s="189"/>
      <c r="Q681" s="242"/>
      <c r="R681" s="241"/>
    </row>
    <row r="682" spans="1:18" s="154" customFormat="1" ht="9" customHeight="1">
      <c r="A682" s="176" t="s">
        <v>26</v>
      </c>
      <c r="B682" s="189">
        <f t="shared" si="66"/>
        <v>64560.670999999995</v>
      </c>
      <c r="C682" s="189">
        <v>38134.277000000002</v>
      </c>
      <c r="D682" s="189">
        <v>3074.4470000000001</v>
      </c>
      <c r="E682" s="189">
        <v>20161.100999999999</v>
      </c>
      <c r="F682" s="189">
        <v>3190.846</v>
      </c>
      <c r="G682" s="189">
        <v>0</v>
      </c>
      <c r="H682" s="191"/>
      <c r="I682" s="189">
        <f t="shared" si="65"/>
        <v>906.59500000000003</v>
      </c>
      <c r="J682" s="189">
        <v>722.79700000000003</v>
      </c>
      <c r="K682" s="189">
        <v>3.7080000000000002</v>
      </c>
      <c r="L682" s="189">
        <v>19.527000000000001</v>
      </c>
      <c r="M682" s="189">
        <v>150.535</v>
      </c>
      <c r="N682" s="189">
        <v>10.028</v>
      </c>
      <c r="O682" s="191" t="s">
        <v>62</v>
      </c>
      <c r="P682" s="189"/>
      <c r="Q682" s="242"/>
      <c r="R682" s="241"/>
    </row>
    <row r="683" spans="1:18" s="154" customFormat="1" ht="9" customHeight="1">
      <c r="A683" s="173" t="s">
        <v>27</v>
      </c>
      <c r="B683" s="174">
        <f t="shared" si="66"/>
        <v>320.82400000000001</v>
      </c>
      <c r="C683" s="174">
        <v>311.798</v>
      </c>
      <c r="D683" s="174">
        <v>0.748</v>
      </c>
      <c r="E683" s="174">
        <v>8.2780000000000005</v>
      </c>
      <c r="F683" s="174" t="s">
        <v>63</v>
      </c>
      <c r="G683" s="174">
        <v>0</v>
      </c>
      <c r="H683" s="175"/>
      <c r="I683" s="174">
        <f t="shared" si="65"/>
        <v>947.94299999999998</v>
      </c>
      <c r="J683" s="174">
        <v>385.81799999999998</v>
      </c>
      <c r="K683" s="174" t="s">
        <v>63</v>
      </c>
      <c r="L683" s="174">
        <v>13.927</v>
      </c>
      <c r="M683" s="174">
        <v>484.923</v>
      </c>
      <c r="N683" s="174">
        <v>63.274999999999999</v>
      </c>
      <c r="O683" s="174" t="s">
        <v>62</v>
      </c>
      <c r="P683" s="189"/>
      <c r="Q683" s="242"/>
      <c r="R683" s="241"/>
    </row>
    <row r="684" spans="1:18" s="154" customFormat="1" ht="9" customHeight="1">
      <c r="A684" s="176" t="s">
        <v>28</v>
      </c>
      <c r="B684" s="189">
        <f t="shared" si="66"/>
        <v>2154.7510000000002</v>
      </c>
      <c r="C684" s="189">
        <v>2011.02</v>
      </c>
      <c r="D684" s="189">
        <v>36.893999999999998</v>
      </c>
      <c r="E684" s="189">
        <v>98.176000000000002</v>
      </c>
      <c r="F684" s="189">
        <v>8.6609999999999996</v>
      </c>
      <c r="G684" s="189">
        <v>0</v>
      </c>
      <c r="H684" s="191"/>
      <c r="I684" s="189">
        <f t="shared" si="65"/>
        <v>2730.5120000000002</v>
      </c>
      <c r="J684" s="189">
        <v>2079.0010000000002</v>
      </c>
      <c r="K684" s="189">
        <v>6.8209999999999997</v>
      </c>
      <c r="L684" s="189">
        <v>24.353000000000002</v>
      </c>
      <c r="M684" s="189">
        <v>476.995</v>
      </c>
      <c r="N684" s="189">
        <v>143.34200000000001</v>
      </c>
      <c r="O684" s="191" t="s">
        <v>62</v>
      </c>
      <c r="P684" s="189"/>
      <c r="Q684" s="242"/>
      <c r="R684" s="241"/>
    </row>
    <row r="685" spans="1:18" s="154" customFormat="1" ht="9" customHeight="1">
      <c r="A685" s="176" t="s">
        <v>29</v>
      </c>
      <c r="B685" s="189">
        <f t="shared" si="66"/>
        <v>4254.0960000000005</v>
      </c>
      <c r="C685" s="189">
        <v>2505.1210000000001</v>
      </c>
      <c r="D685" s="189">
        <v>36.417999999999999</v>
      </c>
      <c r="E685" s="189">
        <v>1695.249</v>
      </c>
      <c r="F685" s="189">
        <v>17.308</v>
      </c>
      <c r="G685" s="189">
        <v>0</v>
      </c>
      <c r="H685" s="191"/>
      <c r="I685" s="189">
        <f t="shared" si="65"/>
        <v>215.18700000000001</v>
      </c>
      <c r="J685" s="189">
        <v>165.86500000000001</v>
      </c>
      <c r="K685" s="189" t="s">
        <v>63</v>
      </c>
      <c r="L685" s="189">
        <v>6.117</v>
      </c>
      <c r="M685" s="189">
        <v>15.465</v>
      </c>
      <c r="N685" s="189">
        <v>27.74</v>
      </c>
      <c r="O685" s="191" t="s">
        <v>62</v>
      </c>
      <c r="P685" s="189"/>
      <c r="Q685" s="242"/>
      <c r="R685" s="241"/>
    </row>
    <row r="686" spans="1:18" s="154" customFormat="1" ht="9" customHeight="1">
      <c r="A686" s="176" t="s">
        <v>30</v>
      </c>
      <c r="B686" s="189">
        <f t="shared" si="66"/>
        <v>859.80900000000008</v>
      </c>
      <c r="C686" s="189">
        <v>608.23400000000004</v>
      </c>
      <c r="D686" s="189">
        <v>63.186999999999998</v>
      </c>
      <c r="E686" s="189">
        <v>0.77900000000000003</v>
      </c>
      <c r="F686" s="189">
        <v>187.60900000000001</v>
      </c>
      <c r="G686" s="189">
        <v>0</v>
      </c>
      <c r="H686" s="191"/>
      <c r="I686" s="189">
        <f t="shared" si="65"/>
        <v>255.26399999999998</v>
      </c>
      <c r="J686" s="189">
        <v>91.472999999999999</v>
      </c>
      <c r="K686" s="189">
        <v>1.452</v>
      </c>
      <c r="L686" s="189">
        <v>10.491</v>
      </c>
      <c r="M686" s="189">
        <v>124.648</v>
      </c>
      <c r="N686" s="189">
        <v>27.2</v>
      </c>
      <c r="O686" s="191" t="s">
        <v>62</v>
      </c>
      <c r="P686" s="189"/>
      <c r="Q686" s="242"/>
      <c r="R686" s="241"/>
    </row>
    <row r="687" spans="1:18" s="154" customFormat="1" ht="9" customHeight="1">
      <c r="A687" s="173" t="s">
        <v>31</v>
      </c>
      <c r="B687" s="174">
        <f t="shared" si="66"/>
        <v>322.32799999999997</v>
      </c>
      <c r="C687" s="174">
        <v>234.44300000000001</v>
      </c>
      <c r="D687" s="174">
        <v>35.128999999999998</v>
      </c>
      <c r="E687" s="174">
        <v>27.34</v>
      </c>
      <c r="F687" s="174">
        <v>25.416</v>
      </c>
      <c r="G687" s="174">
        <v>0</v>
      </c>
      <c r="H687" s="175"/>
      <c r="I687" s="174">
        <f t="shared" si="65"/>
        <v>380.75700000000006</v>
      </c>
      <c r="J687" s="174">
        <v>218.035</v>
      </c>
      <c r="K687" s="174">
        <v>0.55600000000000005</v>
      </c>
      <c r="L687" s="174">
        <v>8.266</v>
      </c>
      <c r="M687" s="174">
        <v>117.90600000000001</v>
      </c>
      <c r="N687" s="174">
        <v>35.994</v>
      </c>
      <c r="O687" s="174" t="s">
        <v>62</v>
      </c>
      <c r="P687" s="189"/>
      <c r="Q687" s="242"/>
      <c r="R687" s="241"/>
    </row>
    <row r="688" spans="1:18" s="154" customFormat="1" ht="9" customHeight="1">
      <c r="A688" s="176" t="s">
        <v>32</v>
      </c>
      <c r="B688" s="189">
        <f t="shared" si="66"/>
        <v>1109.5849999999998</v>
      </c>
      <c r="C688" s="189">
        <v>1057.9469999999999</v>
      </c>
      <c r="D688" s="189">
        <v>9.8279999999999994</v>
      </c>
      <c r="E688" s="189">
        <v>31.741</v>
      </c>
      <c r="F688" s="189">
        <v>10.069000000000001</v>
      </c>
      <c r="G688" s="189">
        <v>0</v>
      </c>
      <c r="H688" s="191"/>
      <c r="I688" s="189">
        <f t="shared" si="65"/>
        <v>557.49800000000005</v>
      </c>
      <c r="J688" s="189">
        <v>119.839</v>
      </c>
      <c r="K688" s="189">
        <v>0.55200000000000005</v>
      </c>
      <c r="L688" s="189">
        <v>7.9379999999999997</v>
      </c>
      <c r="M688" s="189">
        <v>324.39999999999998</v>
      </c>
      <c r="N688" s="189">
        <v>104.76900000000001</v>
      </c>
      <c r="O688" s="191" t="s">
        <v>62</v>
      </c>
      <c r="P688" s="189"/>
      <c r="Q688" s="242"/>
      <c r="R688" s="241"/>
    </row>
    <row r="689" spans="1:49" ht="9" customHeight="1">
      <c r="A689" s="176" t="s">
        <v>33</v>
      </c>
      <c r="B689" s="189">
        <f t="shared" si="66"/>
        <v>3302.9609999999998</v>
      </c>
      <c r="C689" s="189">
        <v>3043.819</v>
      </c>
      <c r="D689" s="189">
        <v>30.949000000000002</v>
      </c>
      <c r="E689" s="189">
        <v>213.60900000000001</v>
      </c>
      <c r="F689" s="189">
        <v>14.584</v>
      </c>
      <c r="G689" s="189">
        <v>0</v>
      </c>
      <c r="H689" s="191"/>
      <c r="I689" s="189">
        <f t="shared" si="65"/>
        <v>646.07900000000006</v>
      </c>
      <c r="J689" s="189">
        <v>344.41500000000002</v>
      </c>
      <c r="K689" s="189" t="s">
        <v>63</v>
      </c>
      <c r="L689" s="189">
        <v>24.164999999999999</v>
      </c>
      <c r="M689" s="189">
        <v>207.46700000000001</v>
      </c>
      <c r="N689" s="189">
        <v>70.031999999999996</v>
      </c>
      <c r="O689" s="191" t="s">
        <v>62</v>
      </c>
      <c r="P689" s="189"/>
      <c r="Q689" s="242"/>
      <c r="R689" s="241"/>
    </row>
    <row r="690" spans="1:49" ht="9" customHeight="1">
      <c r="A690" s="176" t="s">
        <v>34</v>
      </c>
      <c r="B690" s="189">
        <f t="shared" si="66"/>
        <v>178.43899999999999</v>
      </c>
      <c r="C690" s="189">
        <v>170.852</v>
      </c>
      <c r="D690" s="189">
        <v>1.5</v>
      </c>
      <c r="E690" s="189">
        <v>6.0869999999999997</v>
      </c>
      <c r="F690" s="189" t="s">
        <v>63</v>
      </c>
      <c r="G690" s="189">
        <v>0</v>
      </c>
      <c r="H690" s="191"/>
      <c r="I690" s="189">
        <f t="shared" si="65"/>
        <v>218.19899999999998</v>
      </c>
      <c r="J690" s="189">
        <v>61.914000000000001</v>
      </c>
      <c r="K690" s="189">
        <v>0.59399999999999997</v>
      </c>
      <c r="L690" s="189">
        <v>2.956</v>
      </c>
      <c r="M690" s="189">
        <v>141.16499999999999</v>
      </c>
      <c r="N690" s="189">
        <v>11.57</v>
      </c>
      <c r="O690" s="191" t="s">
        <v>62</v>
      </c>
      <c r="P690" s="189"/>
      <c r="Q690" s="242"/>
      <c r="R690" s="241"/>
    </row>
    <row r="691" spans="1:49" ht="9" customHeight="1">
      <c r="A691" s="173" t="s">
        <v>35</v>
      </c>
      <c r="B691" s="174">
        <f t="shared" si="66"/>
        <v>387.33300000000003</v>
      </c>
      <c r="C691" s="174">
        <v>387.33300000000003</v>
      </c>
      <c r="D691" s="174" t="s">
        <v>63</v>
      </c>
      <c r="E691" s="174" t="s">
        <v>63</v>
      </c>
      <c r="F691" s="174" t="s">
        <v>63</v>
      </c>
      <c r="G691" s="174">
        <v>0</v>
      </c>
      <c r="H691" s="175"/>
      <c r="I691" s="174">
        <f t="shared" si="65"/>
        <v>512.43700000000001</v>
      </c>
      <c r="J691" s="174">
        <v>204.09399999999999</v>
      </c>
      <c r="K691" s="174" t="s">
        <v>63</v>
      </c>
      <c r="L691" s="174">
        <v>12.349</v>
      </c>
      <c r="M691" s="174">
        <v>194.88200000000001</v>
      </c>
      <c r="N691" s="174">
        <v>101.11199999999999</v>
      </c>
      <c r="O691" s="174" t="s">
        <v>62</v>
      </c>
      <c r="P691" s="189"/>
      <c r="Q691" s="242"/>
      <c r="R691" s="241"/>
    </row>
    <row r="692" spans="1:49" ht="9" customHeight="1">
      <c r="A692" s="176" t="s">
        <v>36</v>
      </c>
      <c r="B692" s="189">
        <f t="shared" si="66"/>
        <v>126.149</v>
      </c>
      <c r="C692" s="189">
        <v>124.43600000000001</v>
      </c>
      <c r="D692" s="189">
        <v>0.88</v>
      </c>
      <c r="E692" s="189">
        <v>0.83299999999999996</v>
      </c>
      <c r="F692" s="189" t="s">
        <v>63</v>
      </c>
      <c r="G692" s="189">
        <v>0</v>
      </c>
      <c r="H692" s="191"/>
      <c r="I692" s="189">
        <f t="shared" si="65"/>
        <v>124.23400000000002</v>
      </c>
      <c r="J692" s="189">
        <v>73.046000000000006</v>
      </c>
      <c r="K692" s="189">
        <v>0</v>
      </c>
      <c r="L692" s="189">
        <v>12.939</v>
      </c>
      <c r="M692" s="189">
        <v>25.21</v>
      </c>
      <c r="N692" s="189">
        <v>13.039</v>
      </c>
      <c r="O692" s="191" t="s">
        <v>62</v>
      </c>
      <c r="P692" s="189"/>
      <c r="Q692" s="242"/>
      <c r="R692" s="241"/>
    </row>
    <row r="693" spans="1:49" ht="9" customHeight="1">
      <c r="A693" s="176" t="s">
        <v>37</v>
      </c>
      <c r="B693" s="189">
        <f t="shared" si="66"/>
        <v>1688.597</v>
      </c>
      <c r="C693" s="189">
        <v>1371.164</v>
      </c>
      <c r="D693" s="189">
        <v>2.8719999999999999</v>
      </c>
      <c r="E693" s="189">
        <v>313.37700000000001</v>
      </c>
      <c r="F693" s="189">
        <v>1.1839999999999999</v>
      </c>
      <c r="G693" s="189">
        <v>0</v>
      </c>
      <c r="H693" s="191"/>
      <c r="I693" s="189">
        <f t="shared" si="65"/>
        <v>1222.6969999999999</v>
      </c>
      <c r="J693" s="189">
        <v>656.13800000000003</v>
      </c>
      <c r="K693" s="189">
        <v>1.478</v>
      </c>
      <c r="L693" s="189">
        <v>22.321000000000002</v>
      </c>
      <c r="M693" s="189">
        <v>442.613</v>
      </c>
      <c r="N693" s="189">
        <v>100.14700000000001</v>
      </c>
      <c r="O693" s="191" t="s">
        <v>62</v>
      </c>
      <c r="P693" s="189"/>
      <c r="Q693" s="242"/>
      <c r="R693" s="241"/>
    </row>
    <row r="694" spans="1:49" ht="9" customHeight="1">
      <c r="A694" s="176" t="s">
        <v>38</v>
      </c>
      <c r="B694" s="189">
        <f t="shared" si="66"/>
        <v>866.70500000000004</v>
      </c>
      <c r="C694" s="189">
        <v>657.61900000000003</v>
      </c>
      <c r="D694" s="189">
        <v>24.263999999999999</v>
      </c>
      <c r="E694" s="189">
        <v>168.899</v>
      </c>
      <c r="F694" s="189">
        <v>15.923</v>
      </c>
      <c r="G694" s="189">
        <v>0</v>
      </c>
      <c r="H694" s="191"/>
      <c r="I694" s="189">
        <f t="shared" si="65"/>
        <v>287.803</v>
      </c>
      <c r="J694" s="189">
        <v>193.37299999999999</v>
      </c>
      <c r="K694" s="189">
        <v>14.949</v>
      </c>
      <c r="L694" s="189">
        <v>16.917999999999999</v>
      </c>
      <c r="M694" s="189">
        <v>42.62</v>
      </c>
      <c r="N694" s="189">
        <v>19.943000000000001</v>
      </c>
      <c r="O694" s="191" t="s">
        <v>62</v>
      </c>
      <c r="P694" s="189"/>
      <c r="Q694" s="242"/>
      <c r="R694" s="241"/>
    </row>
    <row r="695" spans="1:49" ht="9" customHeight="1">
      <c r="A695" s="173" t="s">
        <v>39</v>
      </c>
      <c r="B695" s="174">
        <f t="shared" si="66"/>
        <v>444.48199999999997</v>
      </c>
      <c r="C695" s="174">
        <v>414.25099999999998</v>
      </c>
      <c r="D695" s="174">
        <v>1.5509999999999999</v>
      </c>
      <c r="E695" s="174">
        <v>3.3570000000000002</v>
      </c>
      <c r="F695" s="174">
        <v>25.323</v>
      </c>
      <c r="G695" s="174">
        <v>0</v>
      </c>
      <c r="H695" s="175"/>
      <c r="I695" s="174">
        <f t="shared" si="65"/>
        <v>203.351</v>
      </c>
      <c r="J695" s="174">
        <v>94.834000000000003</v>
      </c>
      <c r="K695" s="174">
        <v>4.4809999999999999</v>
      </c>
      <c r="L695" s="174">
        <v>3.5139999999999998</v>
      </c>
      <c r="M695" s="174">
        <v>11.134</v>
      </c>
      <c r="N695" s="174">
        <v>89.388000000000005</v>
      </c>
      <c r="O695" s="174" t="s">
        <v>62</v>
      </c>
      <c r="P695" s="189"/>
      <c r="Q695" s="242"/>
      <c r="R695" s="241"/>
    </row>
    <row r="696" spans="1:49" s="170" customFormat="1" ht="8.65" customHeight="1">
      <c r="A696" s="214"/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234"/>
      <c r="Q696" s="234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  <c r="AF696" s="168"/>
      <c r="AG696" s="168"/>
      <c r="AH696" s="168"/>
      <c r="AJ696" s="184"/>
      <c r="AK696" s="184"/>
      <c r="AL696" s="184"/>
      <c r="AM696" s="184"/>
      <c r="AN696" s="184"/>
      <c r="AO696" s="184"/>
      <c r="AP696" s="184"/>
      <c r="AQ696" s="184"/>
      <c r="AR696" s="184"/>
      <c r="AS696" s="184"/>
      <c r="AT696" s="184"/>
      <c r="AU696" s="184"/>
      <c r="AV696" s="184"/>
      <c r="AW696" s="184"/>
    </row>
    <row r="697" spans="1:49" ht="9" customHeight="1">
      <c r="A697" s="211">
        <v>2014</v>
      </c>
      <c r="B697" s="188"/>
      <c r="C697" s="188"/>
      <c r="D697" s="188"/>
      <c r="E697" s="188"/>
      <c r="F697" s="188"/>
      <c r="G697" s="176"/>
      <c r="H697" s="176"/>
      <c r="I697" s="188"/>
      <c r="J697" s="188"/>
      <c r="K697" s="188"/>
      <c r="L697" s="188"/>
      <c r="M697" s="188"/>
      <c r="N697" s="188"/>
      <c r="O697" s="213"/>
      <c r="P697" s="164"/>
      <c r="Q697" s="164"/>
      <c r="R697" s="222"/>
      <c r="S697" s="222"/>
      <c r="T697" s="222"/>
      <c r="U697" s="222"/>
      <c r="V697" s="222"/>
      <c r="W697" s="222"/>
      <c r="X697" s="222"/>
      <c r="Y697" s="222"/>
      <c r="Z697" s="222"/>
      <c r="AA697" s="222"/>
      <c r="AB697" s="222"/>
      <c r="AC697" s="222"/>
      <c r="AD697" s="222"/>
      <c r="AE697" s="222"/>
      <c r="AF697" s="222"/>
      <c r="AG697" s="222"/>
      <c r="AI697" s="155"/>
      <c r="AJ697" s="165"/>
      <c r="AK697" s="165"/>
      <c r="AL697" s="165"/>
      <c r="AM697" s="165"/>
      <c r="AN697" s="165"/>
      <c r="AO697" s="165"/>
      <c r="AP697" s="165"/>
      <c r="AQ697" s="165"/>
      <c r="AR697" s="165"/>
      <c r="AS697" s="165"/>
      <c r="AT697" s="165"/>
      <c r="AU697" s="165"/>
      <c r="AV697" s="165"/>
      <c r="AW697" s="165"/>
    </row>
    <row r="698" spans="1:49" s="310" customFormat="1" ht="9" customHeight="1">
      <c r="A698" s="214" t="s">
        <v>7</v>
      </c>
      <c r="B698" s="188">
        <f>SUM(B700:B731)+1</f>
        <v>671170.29399999999</v>
      </c>
      <c r="C698" s="188">
        <f t="shared" ref="C698:G698" si="67">SUM(C700:C731)</f>
        <v>521479.21299999999</v>
      </c>
      <c r="D698" s="188">
        <f t="shared" si="67"/>
        <v>27609.517999999996</v>
      </c>
      <c r="E698" s="188">
        <f t="shared" si="67"/>
        <v>115161.489</v>
      </c>
      <c r="F698" s="188">
        <f t="shared" si="67"/>
        <v>6918.3490000000002</v>
      </c>
      <c r="G698" s="188">
        <f t="shared" si="67"/>
        <v>0</v>
      </c>
      <c r="H698" s="188"/>
      <c r="I698" s="188">
        <f>SUM(I700:I731)+2</f>
        <v>35591.915000000008</v>
      </c>
      <c r="J698" s="188">
        <f t="shared" ref="J698:N698" si="68">SUM(J700:J731)</f>
        <v>18401.006000000001</v>
      </c>
      <c r="K698" s="188">
        <f>SUM(K700:K731)+2</f>
        <v>295.62699999999995</v>
      </c>
      <c r="L698" s="188">
        <f t="shared" si="68"/>
        <v>743.1930000000001</v>
      </c>
      <c r="M698" s="188">
        <f t="shared" si="68"/>
        <v>11369.297999999999</v>
      </c>
      <c r="N698" s="188">
        <f t="shared" si="68"/>
        <v>4782.7910000000011</v>
      </c>
      <c r="O698" s="188" t="s">
        <v>62</v>
      </c>
      <c r="P698" s="161"/>
      <c r="Q698" s="161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  <c r="AB698" s="162"/>
      <c r="AC698" s="162"/>
      <c r="AD698" s="162"/>
      <c r="AE698" s="162"/>
      <c r="AF698" s="162"/>
      <c r="AG698" s="162"/>
      <c r="AH698" s="162"/>
      <c r="AJ698" s="206"/>
      <c r="AK698" s="206"/>
      <c r="AL698" s="206"/>
      <c r="AM698" s="206"/>
      <c r="AN698" s="206"/>
      <c r="AO698" s="206"/>
      <c r="AP698" s="206"/>
      <c r="AQ698" s="206"/>
      <c r="AR698" s="206"/>
      <c r="AS698" s="206"/>
      <c r="AT698" s="206"/>
      <c r="AU698" s="206"/>
      <c r="AV698" s="206"/>
      <c r="AW698" s="206"/>
    </row>
    <row r="699" spans="1:49" s="310" customFormat="1" ht="3.95" customHeight="1">
      <c r="A699" s="214"/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61"/>
      <c r="Q699" s="161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  <c r="AB699" s="162"/>
      <c r="AC699" s="162"/>
      <c r="AD699" s="162"/>
      <c r="AE699" s="162"/>
      <c r="AF699" s="162"/>
      <c r="AG699" s="162"/>
      <c r="AH699" s="162"/>
      <c r="AJ699" s="206"/>
      <c r="AK699" s="206"/>
      <c r="AL699" s="206"/>
      <c r="AM699" s="206"/>
      <c r="AN699" s="206"/>
      <c r="AO699" s="206"/>
      <c r="AP699" s="206"/>
      <c r="AQ699" s="206"/>
      <c r="AR699" s="206"/>
      <c r="AS699" s="206"/>
      <c r="AT699" s="206"/>
      <c r="AU699" s="206"/>
      <c r="AV699" s="206"/>
      <c r="AW699" s="206"/>
    </row>
    <row r="700" spans="1:49" ht="9" customHeight="1">
      <c r="A700" s="176" t="s">
        <v>8</v>
      </c>
      <c r="B700" s="189">
        <f t="shared" ref="B700:B731" si="69">SUM(C700:G700)</f>
        <v>111.47799999999999</v>
      </c>
      <c r="C700" s="189">
        <v>104.32899999999999</v>
      </c>
      <c r="D700" s="189">
        <v>1.696</v>
      </c>
      <c r="E700" s="189">
        <v>4.5439999999999996</v>
      </c>
      <c r="F700" s="189">
        <v>0.90900000000000003</v>
      </c>
      <c r="G700" s="189">
        <v>0</v>
      </c>
      <c r="H700" s="189"/>
      <c r="I700" s="189">
        <f t="shared" ref="I700:I731" si="70">SUM(J700:O700)</f>
        <v>208.27100000000002</v>
      </c>
      <c r="J700" s="189">
        <v>45.133000000000003</v>
      </c>
      <c r="K700" s="189" t="s">
        <v>63</v>
      </c>
      <c r="L700" s="189">
        <v>5.56</v>
      </c>
      <c r="M700" s="189">
        <v>85.147999999999996</v>
      </c>
      <c r="N700" s="189">
        <v>72.430000000000007</v>
      </c>
      <c r="O700" s="191" t="s">
        <v>62</v>
      </c>
      <c r="P700" s="189"/>
      <c r="Q700" s="242"/>
      <c r="R700" s="241"/>
      <c r="S700" s="222"/>
      <c r="T700" s="222"/>
      <c r="U700" s="222"/>
      <c r="V700" s="222"/>
      <c r="W700" s="222"/>
      <c r="X700" s="222"/>
      <c r="Y700" s="222"/>
      <c r="Z700" s="222"/>
      <c r="AA700" s="222"/>
      <c r="AB700" s="222"/>
      <c r="AC700" s="222"/>
      <c r="AD700" s="222"/>
      <c r="AE700" s="222"/>
      <c r="AF700" s="222"/>
      <c r="AG700" s="222"/>
      <c r="AI700" s="155"/>
      <c r="AJ700" s="165"/>
      <c r="AK700" s="165"/>
      <c r="AL700" s="165"/>
      <c r="AM700" s="165"/>
      <c r="AN700" s="165"/>
      <c r="AO700" s="165"/>
      <c r="AP700" s="165"/>
      <c r="AQ700" s="165"/>
      <c r="AR700" s="165"/>
      <c r="AS700" s="165"/>
      <c r="AT700" s="165"/>
      <c r="AU700" s="165"/>
      <c r="AV700" s="165"/>
      <c r="AW700" s="165"/>
    </row>
    <row r="701" spans="1:49" ht="9" customHeight="1">
      <c r="A701" s="176" t="s">
        <v>9</v>
      </c>
      <c r="B701" s="189">
        <f t="shared" si="69"/>
        <v>899.65200000000004</v>
      </c>
      <c r="C701" s="189">
        <v>757.91300000000001</v>
      </c>
      <c r="D701" s="189">
        <v>26.09</v>
      </c>
      <c r="E701" s="189">
        <v>113.593</v>
      </c>
      <c r="F701" s="189">
        <v>2.056</v>
      </c>
      <c r="G701" s="189">
        <v>0</v>
      </c>
      <c r="H701" s="191"/>
      <c r="I701" s="189">
        <f t="shared" si="70"/>
        <v>706.43200000000002</v>
      </c>
      <c r="J701" s="189">
        <v>174.39599999999999</v>
      </c>
      <c r="K701" s="189">
        <v>0.67300000000000004</v>
      </c>
      <c r="L701" s="189">
        <v>59.494999999999997</v>
      </c>
      <c r="M701" s="189">
        <v>357.05700000000002</v>
      </c>
      <c r="N701" s="189">
        <v>114.81100000000001</v>
      </c>
      <c r="O701" s="191" t="s">
        <v>62</v>
      </c>
      <c r="P701" s="189"/>
      <c r="Q701" s="242"/>
      <c r="R701" s="241"/>
      <c r="S701" s="222"/>
      <c r="T701" s="222"/>
      <c r="U701" s="222"/>
      <c r="V701" s="222"/>
      <c r="W701" s="222"/>
      <c r="X701" s="222"/>
      <c r="Y701" s="222"/>
      <c r="Z701" s="222"/>
      <c r="AA701" s="222"/>
      <c r="AB701" s="222"/>
      <c r="AC701" s="222"/>
      <c r="AD701" s="222"/>
      <c r="AE701" s="222"/>
      <c r="AF701" s="222"/>
      <c r="AG701" s="222"/>
      <c r="AI701" s="155"/>
      <c r="AJ701" s="165"/>
      <c r="AK701" s="165"/>
      <c r="AL701" s="165"/>
      <c r="AM701" s="165"/>
      <c r="AN701" s="165"/>
      <c r="AO701" s="165"/>
      <c r="AP701" s="165"/>
      <c r="AQ701" s="165"/>
      <c r="AR701" s="165"/>
      <c r="AS701" s="165"/>
      <c r="AT701" s="165"/>
      <c r="AU701" s="165"/>
      <c r="AV701" s="165"/>
      <c r="AW701" s="165"/>
    </row>
    <row r="702" spans="1:49" ht="9" customHeight="1">
      <c r="A702" s="176" t="s">
        <v>10</v>
      </c>
      <c r="B702" s="189">
        <f t="shared" si="69"/>
        <v>120.38499999999999</v>
      </c>
      <c r="C702" s="189">
        <v>116.187</v>
      </c>
      <c r="D702" s="189" t="s">
        <v>63</v>
      </c>
      <c r="E702" s="189">
        <v>4.1980000000000004</v>
      </c>
      <c r="F702" s="189" t="s">
        <v>63</v>
      </c>
      <c r="G702" s="189">
        <v>0</v>
      </c>
      <c r="H702" s="191"/>
      <c r="I702" s="189">
        <f t="shared" si="70"/>
        <v>128.321</v>
      </c>
      <c r="J702" s="189">
        <v>22.507999999999999</v>
      </c>
      <c r="K702" s="189" t="s">
        <v>63</v>
      </c>
      <c r="L702" s="189">
        <v>3.5390000000000001</v>
      </c>
      <c r="M702" s="189">
        <v>79.14</v>
      </c>
      <c r="N702" s="189">
        <v>23.134</v>
      </c>
      <c r="O702" s="191" t="s">
        <v>62</v>
      </c>
      <c r="P702" s="189"/>
      <c r="Q702" s="242"/>
      <c r="R702" s="241"/>
      <c r="S702" s="222"/>
      <c r="T702" s="222"/>
      <c r="U702" s="222"/>
      <c r="V702" s="222"/>
      <c r="W702" s="222"/>
      <c r="X702" s="222"/>
      <c r="Y702" s="222"/>
      <c r="Z702" s="222"/>
      <c r="AA702" s="222"/>
      <c r="AB702" s="222"/>
      <c r="AC702" s="222"/>
      <c r="AD702" s="222"/>
      <c r="AE702" s="222"/>
      <c r="AF702" s="222"/>
      <c r="AG702" s="222"/>
      <c r="AI702" s="155"/>
      <c r="AJ702" s="165"/>
      <c r="AK702" s="165"/>
      <c r="AL702" s="165"/>
      <c r="AM702" s="165"/>
      <c r="AN702" s="165"/>
      <c r="AO702" s="165"/>
      <c r="AP702" s="165"/>
      <c r="AQ702" s="165"/>
      <c r="AR702" s="165"/>
      <c r="AS702" s="165"/>
      <c r="AT702" s="165"/>
      <c r="AU702" s="165"/>
      <c r="AV702" s="165"/>
      <c r="AW702" s="165"/>
    </row>
    <row r="703" spans="1:49" ht="9" customHeight="1">
      <c r="A703" s="173" t="s">
        <v>11</v>
      </c>
      <c r="B703" s="174">
        <f t="shared" si="69"/>
        <v>113.562</v>
      </c>
      <c r="C703" s="174">
        <v>108.98</v>
      </c>
      <c r="D703" s="174" t="s">
        <v>63</v>
      </c>
      <c r="E703" s="174">
        <v>4.5819999999999999</v>
      </c>
      <c r="F703" s="174" t="s">
        <v>63</v>
      </c>
      <c r="G703" s="174">
        <v>0</v>
      </c>
      <c r="H703" s="175"/>
      <c r="I703" s="174">
        <f t="shared" si="70"/>
        <v>187.20000000000002</v>
      </c>
      <c r="J703" s="174">
        <v>71.491</v>
      </c>
      <c r="K703" s="174" t="s">
        <v>63</v>
      </c>
      <c r="L703" s="174">
        <v>4.6280000000000001</v>
      </c>
      <c r="M703" s="174">
        <v>86.055999999999997</v>
      </c>
      <c r="N703" s="174">
        <v>25.024999999999999</v>
      </c>
      <c r="O703" s="174" t="s">
        <v>62</v>
      </c>
      <c r="P703" s="189"/>
      <c r="Q703" s="242"/>
      <c r="R703" s="241"/>
    </row>
    <row r="704" spans="1:49" ht="9" customHeight="1">
      <c r="A704" s="176" t="s">
        <v>12</v>
      </c>
      <c r="B704" s="189">
        <f>SUM(C704:G704)+0.725</f>
        <v>1105.5369999999998</v>
      </c>
      <c r="C704" s="189">
        <v>966.69299999999998</v>
      </c>
      <c r="D704" s="189" t="s">
        <v>63</v>
      </c>
      <c r="E704" s="189" t="s">
        <v>63</v>
      </c>
      <c r="F704" s="189">
        <v>138.119</v>
      </c>
      <c r="G704" s="189">
        <v>0</v>
      </c>
      <c r="H704" s="191"/>
      <c r="I704" s="189">
        <f t="shared" si="70"/>
        <v>468.85800000000006</v>
      </c>
      <c r="J704" s="189">
        <v>284.06900000000002</v>
      </c>
      <c r="K704" s="189">
        <v>22.763999999999999</v>
      </c>
      <c r="L704" s="189">
        <v>11.879</v>
      </c>
      <c r="M704" s="189">
        <v>100.91800000000001</v>
      </c>
      <c r="N704" s="189">
        <v>49.228000000000002</v>
      </c>
      <c r="O704" s="191" t="s">
        <v>62</v>
      </c>
      <c r="P704" s="189"/>
      <c r="Q704" s="242"/>
      <c r="R704" s="241"/>
    </row>
    <row r="705" spans="1:18" s="154" customFormat="1" ht="9" customHeight="1">
      <c r="A705" s="176" t="s">
        <v>13</v>
      </c>
      <c r="B705" s="189">
        <f t="shared" si="69"/>
        <v>270.53199999999998</v>
      </c>
      <c r="C705" s="189">
        <v>212.375</v>
      </c>
      <c r="D705" s="189">
        <v>1.6180000000000001</v>
      </c>
      <c r="E705" s="189">
        <v>56.539000000000001</v>
      </c>
      <c r="F705" s="189" t="s">
        <v>63</v>
      </c>
      <c r="G705" s="189">
        <v>0</v>
      </c>
      <c r="H705" s="191"/>
      <c r="I705" s="189">
        <f t="shared" si="70"/>
        <v>162.02900000000002</v>
      </c>
      <c r="J705" s="189">
        <v>72.905000000000001</v>
      </c>
      <c r="K705" s="189">
        <v>4.9740000000000002</v>
      </c>
      <c r="L705" s="189">
        <v>2.391</v>
      </c>
      <c r="M705" s="189">
        <v>67.563000000000002</v>
      </c>
      <c r="N705" s="189">
        <v>14.196</v>
      </c>
      <c r="O705" s="191" t="s">
        <v>62</v>
      </c>
      <c r="P705" s="189"/>
      <c r="Q705" s="242"/>
      <c r="R705" s="241"/>
    </row>
    <row r="706" spans="1:18" s="154" customFormat="1" ht="9" customHeight="1">
      <c r="A706" s="176" t="s">
        <v>14</v>
      </c>
      <c r="B706" s="189">
        <f t="shared" si="69"/>
        <v>4919.5640000000003</v>
      </c>
      <c r="C706" s="189">
        <v>4251.0940000000001</v>
      </c>
      <c r="D706" s="189">
        <v>110.42</v>
      </c>
      <c r="E706" s="189">
        <v>511.73099999999999</v>
      </c>
      <c r="F706" s="189">
        <v>46.319000000000003</v>
      </c>
      <c r="G706" s="189">
        <v>0</v>
      </c>
      <c r="H706" s="191"/>
      <c r="I706" s="189">
        <f t="shared" si="70"/>
        <v>1088.2860000000001</v>
      </c>
      <c r="J706" s="189">
        <v>787.44500000000005</v>
      </c>
      <c r="K706" s="189">
        <v>1.4119999999999999</v>
      </c>
      <c r="L706" s="189">
        <v>12.48</v>
      </c>
      <c r="M706" s="189">
        <v>168.73699999999999</v>
      </c>
      <c r="N706" s="189">
        <v>118.212</v>
      </c>
      <c r="O706" s="191" t="s">
        <v>62</v>
      </c>
      <c r="P706" s="189"/>
      <c r="Q706" s="242"/>
      <c r="R706" s="241"/>
    </row>
    <row r="707" spans="1:18" s="154" customFormat="1" ht="9" customHeight="1">
      <c r="A707" s="173" t="s">
        <v>15</v>
      </c>
      <c r="B707" s="174">
        <f t="shared" si="69"/>
        <v>17983.712</v>
      </c>
      <c r="C707" s="174">
        <v>17760.406999999999</v>
      </c>
      <c r="D707" s="174">
        <v>75.861000000000004</v>
      </c>
      <c r="E707" s="174">
        <v>134.24199999999999</v>
      </c>
      <c r="F707" s="174">
        <v>13.202</v>
      </c>
      <c r="G707" s="174">
        <v>0</v>
      </c>
      <c r="H707" s="175"/>
      <c r="I707" s="174">
        <f t="shared" si="70"/>
        <v>393.721</v>
      </c>
      <c r="J707" s="174">
        <v>139.83000000000001</v>
      </c>
      <c r="K707" s="174">
        <v>0.75700000000000001</v>
      </c>
      <c r="L707" s="174">
        <v>17.417999999999999</v>
      </c>
      <c r="M707" s="174">
        <v>195.72499999999999</v>
      </c>
      <c r="N707" s="174">
        <v>39.991</v>
      </c>
      <c r="O707" s="174" t="s">
        <v>62</v>
      </c>
      <c r="P707" s="189"/>
      <c r="Q707" s="242"/>
      <c r="R707" s="241"/>
    </row>
    <row r="708" spans="1:18" s="154" customFormat="1" ht="9" customHeight="1">
      <c r="A708" s="176" t="s">
        <v>16</v>
      </c>
      <c r="B708" s="189">
        <f t="shared" si="69"/>
        <v>494095.01199999999</v>
      </c>
      <c r="C708" s="189">
        <v>384818.83199999999</v>
      </c>
      <c r="D708" s="189">
        <v>24733.842000000001</v>
      </c>
      <c r="E708" s="189">
        <v>82281.741999999998</v>
      </c>
      <c r="F708" s="189">
        <v>2260.596</v>
      </c>
      <c r="G708" s="189">
        <v>0</v>
      </c>
      <c r="H708" s="191"/>
      <c r="I708" s="189">
        <f t="shared" si="70"/>
        <v>14778.101999999999</v>
      </c>
      <c r="J708" s="189">
        <v>6389.0590000000002</v>
      </c>
      <c r="K708" s="189">
        <v>170.59200000000001</v>
      </c>
      <c r="L708" s="189">
        <v>205.18299999999999</v>
      </c>
      <c r="M708" s="189">
        <v>5096.0370000000003</v>
      </c>
      <c r="N708" s="189">
        <v>2917.2310000000002</v>
      </c>
      <c r="O708" s="191" t="s">
        <v>62</v>
      </c>
      <c r="P708" s="189"/>
      <c r="Q708" s="242"/>
      <c r="R708" s="241"/>
    </row>
    <row r="709" spans="1:18" s="154" customFormat="1" ht="9" customHeight="1">
      <c r="A709" s="176" t="s">
        <v>17</v>
      </c>
      <c r="B709" s="189">
        <f t="shared" si="69"/>
        <v>401.50299999999999</v>
      </c>
      <c r="C709" s="189">
        <v>298.39699999999999</v>
      </c>
      <c r="D709" s="189">
        <v>39.216999999999999</v>
      </c>
      <c r="E709" s="189">
        <v>48.055999999999997</v>
      </c>
      <c r="F709" s="189">
        <v>15.833</v>
      </c>
      <c r="G709" s="189">
        <v>0</v>
      </c>
      <c r="H709" s="191"/>
      <c r="I709" s="189">
        <f t="shared" si="70"/>
        <v>304.55200000000002</v>
      </c>
      <c r="J709" s="189">
        <v>148.58600000000001</v>
      </c>
      <c r="K709" s="189" t="s">
        <v>63</v>
      </c>
      <c r="L709" s="189">
        <v>10.425000000000001</v>
      </c>
      <c r="M709" s="189">
        <v>130.91399999999999</v>
      </c>
      <c r="N709" s="189">
        <v>14.627000000000001</v>
      </c>
      <c r="O709" s="191" t="s">
        <v>62</v>
      </c>
      <c r="P709" s="189"/>
      <c r="Q709" s="242"/>
      <c r="R709" s="241"/>
    </row>
    <row r="710" spans="1:18" s="154" customFormat="1" ht="9" customHeight="1">
      <c r="A710" s="176" t="s">
        <v>18</v>
      </c>
      <c r="B710" s="189">
        <f t="shared" si="69"/>
        <v>6592.1509999999998</v>
      </c>
      <c r="C710" s="189">
        <v>6333.1959999999999</v>
      </c>
      <c r="D710" s="189">
        <v>13.456</v>
      </c>
      <c r="E710" s="189">
        <v>226.43600000000001</v>
      </c>
      <c r="F710" s="189">
        <v>19.062999999999999</v>
      </c>
      <c r="G710" s="189">
        <v>0</v>
      </c>
      <c r="H710" s="191"/>
      <c r="I710" s="189">
        <f t="shared" si="70"/>
        <v>1188.5620000000001</v>
      </c>
      <c r="J710" s="189">
        <v>792.63699999999994</v>
      </c>
      <c r="K710" s="189">
        <v>2.0289999999999999</v>
      </c>
      <c r="L710" s="189">
        <v>29.213000000000001</v>
      </c>
      <c r="M710" s="189">
        <v>297.99400000000003</v>
      </c>
      <c r="N710" s="189">
        <v>66.688999999999993</v>
      </c>
      <c r="O710" s="191" t="s">
        <v>62</v>
      </c>
      <c r="P710" s="189"/>
      <c r="Q710" s="242"/>
      <c r="R710" s="241"/>
    </row>
    <row r="711" spans="1:18" s="154" customFormat="1" ht="9" customHeight="1">
      <c r="A711" s="173" t="s">
        <v>19</v>
      </c>
      <c r="B711" s="174">
        <f t="shared" si="69"/>
        <v>172.523</v>
      </c>
      <c r="C711" s="174">
        <v>169.249</v>
      </c>
      <c r="D711" s="174">
        <v>1.143</v>
      </c>
      <c r="E711" s="174">
        <v>1.02</v>
      </c>
      <c r="F711" s="174">
        <v>1.111</v>
      </c>
      <c r="G711" s="174">
        <v>0</v>
      </c>
      <c r="H711" s="175"/>
      <c r="I711" s="174">
        <f t="shared" si="70"/>
        <v>367.90300000000002</v>
      </c>
      <c r="J711" s="174">
        <v>98.977999999999994</v>
      </c>
      <c r="K711" s="174" t="s">
        <v>63</v>
      </c>
      <c r="L711" s="174">
        <v>6.9109999999999996</v>
      </c>
      <c r="M711" s="174">
        <v>242.31299999999999</v>
      </c>
      <c r="N711" s="174">
        <v>19.701000000000001</v>
      </c>
      <c r="O711" s="174" t="s">
        <v>62</v>
      </c>
      <c r="P711" s="189"/>
      <c r="Q711" s="242"/>
      <c r="R711" s="241"/>
    </row>
    <row r="712" spans="1:18" s="154" customFormat="1" ht="9" customHeight="1">
      <c r="A712" s="176" t="s">
        <v>20</v>
      </c>
      <c r="B712" s="189">
        <f t="shared" si="69"/>
        <v>168.48499999999999</v>
      </c>
      <c r="C712" s="189">
        <v>144.822</v>
      </c>
      <c r="D712" s="189">
        <v>0.81499999999999995</v>
      </c>
      <c r="E712" s="189">
        <v>22.254000000000001</v>
      </c>
      <c r="F712" s="189">
        <v>0.59399999999999997</v>
      </c>
      <c r="G712" s="189">
        <v>0</v>
      </c>
      <c r="H712" s="191"/>
      <c r="I712" s="189">
        <f t="shared" si="70"/>
        <v>438.18400000000003</v>
      </c>
      <c r="J712" s="189">
        <v>367.74</v>
      </c>
      <c r="K712" s="189" t="s">
        <v>63</v>
      </c>
      <c r="L712" s="189">
        <v>6.03</v>
      </c>
      <c r="M712" s="189">
        <v>35.052</v>
      </c>
      <c r="N712" s="189">
        <v>29.361999999999998</v>
      </c>
      <c r="O712" s="191" t="s">
        <v>62</v>
      </c>
      <c r="P712" s="189"/>
      <c r="Q712" s="242"/>
      <c r="R712" s="241"/>
    </row>
    <row r="713" spans="1:18" s="154" customFormat="1" ht="9" customHeight="1">
      <c r="A713" s="176" t="s">
        <v>21</v>
      </c>
      <c r="B713" s="189">
        <f t="shared" si="69"/>
        <v>11899.473000000002</v>
      </c>
      <c r="C713" s="189">
        <v>9310.2980000000007</v>
      </c>
      <c r="D713" s="189">
        <v>291.94099999999997</v>
      </c>
      <c r="E713" s="189">
        <v>2108.4</v>
      </c>
      <c r="F713" s="189">
        <v>188.834</v>
      </c>
      <c r="G713" s="189">
        <v>0</v>
      </c>
      <c r="H713" s="191"/>
      <c r="I713" s="189">
        <f t="shared" si="70"/>
        <v>1044.614</v>
      </c>
      <c r="J713" s="189">
        <v>386.58</v>
      </c>
      <c r="K713" s="189">
        <v>20.347000000000001</v>
      </c>
      <c r="L713" s="189">
        <v>57.487000000000002</v>
      </c>
      <c r="M713" s="189">
        <v>402.54599999999999</v>
      </c>
      <c r="N713" s="189">
        <v>177.654</v>
      </c>
      <c r="O713" s="191" t="s">
        <v>62</v>
      </c>
      <c r="P713" s="189"/>
      <c r="Q713" s="242"/>
      <c r="R713" s="241"/>
    </row>
    <row r="714" spans="1:18" s="154" customFormat="1" ht="9" customHeight="1">
      <c r="A714" s="176" t="s">
        <v>22</v>
      </c>
      <c r="B714" s="189">
        <f t="shared" si="69"/>
        <v>58923.989000000001</v>
      </c>
      <c r="C714" s="189">
        <v>47407.216999999997</v>
      </c>
      <c r="D714" s="189">
        <v>1745.6559999999999</v>
      </c>
      <c r="E714" s="189">
        <v>9419.3449999999993</v>
      </c>
      <c r="F714" s="189">
        <v>351.77100000000002</v>
      </c>
      <c r="G714" s="189">
        <v>0</v>
      </c>
      <c r="H714" s="191"/>
      <c r="I714" s="189">
        <f t="shared" si="70"/>
        <v>1264.5620000000001</v>
      </c>
      <c r="J714" s="189">
        <v>669.029</v>
      </c>
      <c r="K714" s="189">
        <v>30.832999999999998</v>
      </c>
      <c r="L714" s="189">
        <v>68.81</v>
      </c>
      <c r="M714" s="189">
        <v>408.93099999999998</v>
      </c>
      <c r="N714" s="189">
        <v>86.959000000000003</v>
      </c>
      <c r="O714" s="191" t="s">
        <v>62</v>
      </c>
      <c r="P714" s="189"/>
      <c r="Q714" s="242"/>
      <c r="R714" s="241"/>
    </row>
    <row r="715" spans="1:18" s="154" customFormat="1" ht="9" customHeight="1">
      <c r="A715" s="173" t="s">
        <v>23</v>
      </c>
      <c r="B715" s="174">
        <f t="shared" si="69"/>
        <v>515.18599999999992</v>
      </c>
      <c r="C715" s="174">
        <v>274.23500000000001</v>
      </c>
      <c r="D715" s="174">
        <v>11.084</v>
      </c>
      <c r="E715" s="174">
        <v>227.58600000000001</v>
      </c>
      <c r="F715" s="174">
        <v>2.2810000000000001</v>
      </c>
      <c r="G715" s="174">
        <v>0</v>
      </c>
      <c r="H715" s="175"/>
      <c r="I715" s="174">
        <f t="shared" si="70"/>
        <v>536.82600000000002</v>
      </c>
      <c r="J715" s="174">
        <v>284.03699999999998</v>
      </c>
      <c r="K715" s="174" t="s">
        <v>63</v>
      </c>
      <c r="L715" s="174">
        <v>18.056999999999999</v>
      </c>
      <c r="M715" s="174">
        <v>180.107</v>
      </c>
      <c r="N715" s="174">
        <v>54.625</v>
      </c>
      <c r="O715" s="174" t="s">
        <v>62</v>
      </c>
      <c r="P715" s="189"/>
      <c r="Q715" s="242"/>
      <c r="R715" s="241"/>
    </row>
    <row r="716" spans="1:18" s="154" customFormat="1" ht="9" customHeight="1">
      <c r="A716" s="176" t="s">
        <v>24</v>
      </c>
      <c r="B716" s="189">
        <f t="shared" si="69"/>
        <v>701.98099999999999</v>
      </c>
      <c r="C716" s="189">
        <v>620.25699999999995</v>
      </c>
      <c r="D716" s="189">
        <v>14.59</v>
      </c>
      <c r="E716" s="189">
        <v>54.701000000000001</v>
      </c>
      <c r="F716" s="189">
        <v>12.433</v>
      </c>
      <c r="G716" s="189">
        <v>0</v>
      </c>
      <c r="H716" s="191"/>
      <c r="I716" s="189">
        <f t="shared" si="70"/>
        <v>501.81900000000002</v>
      </c>
      <c r="J716" s="189">
        <v>84.935000000000002</v>
      </c>
      <c r="K716" s="189" t="s">
        <v>63</v>
      </c>
      <c r="L716" s="189">
        <v>14.476000000000001</v>
      </c>
      <c r="M716" s="189">
        <v>345.22800000000001</v>
      </c>
      <c r="N716" s="189">
        <v>57.18</v>
      </c>
      <c r="O716" s="191" t="s">
        <v>62</v>
      </c>
      <c r="P716" s="189"/>
      <c r="Q716" s="242"/>
      <c r="R716" s="241"/>
    </row>
    <row r="717" spans="1:18" s="154" customFormat="1" ht="9" customHeight="1">
      <c r="A717" s="176" t="s">
        <v>25</v>
      </c>
      <c r="B717" s="189">
        <f t="shared" si="69"/>
        <v>186.36500000000001</v>
      </c>
      <c r="C717" s="189">
        <v>155.84299999999999</v>
      </c>
      <c r="D717" s="189" t="s">
        <v>63</v>
      </c>
      <c r="E717" s="189">
        <v>29.382999999999999</v>
      </c>
      <c r="F717" s="189">
        <v>1.139</v>
      </c>
      <c r="G717" s="189">
        <v>0</v>
      </c>
      <c r="H717" s="191"/>
      <c r="I717" s="189">
        <f t="shared" si="70"/>
        <v>399.30299999999994</v>
      </c>
      <c r="J717" s="189">
        <v>223.28299999999999</v>
      </c>
      <c r="K717" s="189" t="s">
        <v>63</v>
      </c>
      <c r="L717" s="189">
        <v>9.141</v>
      </c>
      <c r="M717" s="189">
        <v>116.71</v>
      </c>
      <c r="N717" s="189">
        <v>50.168999999999997</v>
      </c>
      <c r="O717" s="191" t="s">
        <v>62</v>
      </c>
      <c r="P717" s="189"/>
      <c r="Q717" s="242"/>
      <c r="R717" s="241"/>
    </row>
    <row r="718" spans="1:18" s="154" customFormat="1" ht="9" customHeight="1">
      <c r="A718" s="176" t="s">
        <v>26</v>
      </c>
      <c r="B718" s="189">
        <f t="shared" si="69"/>
        <v>56962.938000000002</v>
      </c>
      <c r="C718" s="189">
        <v>37592.529000000002</v>
      </c>
      <c r="D718" s="189">
        <v>312.303</v>
      </c>
      <c r="E718" s="189">
        <v>15292.264999999999</v>
      </c>
      <c r="F718" s="189">
        <v>3765.8409999999999</v>
      </c>
      <c r="G718" s="189">
        <v>0</v>
      </c>
      <c r="H718" s="191"/>
      <c r="I718" s="189">
        <f t="shared" si="70"/>
        <v>806.01400000000001</v>
      </c>
      <c r="J718" s="189">
        <v>636.279</v>
      </c>
      <c r="K718" s="189">
        <v>7.8659999999999997</v>
      </c>
      <c r="L718" s="189">
        <v>30.975000000000001</v>
      </c>
      <c r="M718" s="189">
        <v>120.91200000000001</v>
      </c>
      <c r="N718" s="189">
        <v>9.9819999999999993</v>
      </c>
      <c r="O718" s="191" t="s">
        <v>62</v>
      </c>
      <c r="P718" s="189"/>
      <c r="Q718" s="242"/>
      <c r="R718" s="241"/>
    </row>
    <row r="719" spans="1:18" s="154" customFormat="1" ht="9" customHeight="1">
      <c r="A719" s="173" t="s">
        <v>27</v>
      </c>
      <c r="B719" s="174">
        <f t="shared" si="69"/>
        <v>501.58299999999997</v>
      </c>
      <c r="C719" s="174">
        <v>487.375</v>
      </c>
      <c r="D719" s="174">
        <v>2.282</v>
      </c>
      <c r="E719" s="174">
        <v>10.145</v>
      </c>
      <c r="F719" s="174">
        <v>1.7809999999999999</v>
      </c>
      <c r="G719" s="174">
        <v>0</v>
      </c>
      <c r="H719" s="175"/>
      <c r="I719" s="174">
        <f t="shared" si="70"/>
        <v>760.33399999999995</v>
      </c>
      <c r="J719" s="174">
        <v>292.255</v>
      </c>
      <c r="K719" s="174" t="s">
        <v>63</v>
      </c>
      <c r="L719" s="174">
        <v>14.180999999999999</v>
      </c>
      <c r="M719" s="174">
        <v>376.85899999999998</v>
      </c>
      <c r="N719" s="174">
        <v>77.039000000000001</v>
      </c>
      <c r="O719" s="174" t="s">
        <v>62</v>
      </c>
      <c r="P719" s="189"/>
      <c r="Q719" s="242"/>
      <c r="R719" s="241"/>
    </row>
    <row r="720" spans="1:18" s="154" customFormat="1" ht="9" customHeight="1">
      <c r="A720" s="176" t="s">
        <v>28</v>
      </c>
      <c r="B720" s="189">
        <f t="shared" si="69"/>
        <v>2232.4189999999999</v>
      </c>
      <c r="C720" s="189">
        <v>1951.5170000000001</v>
      </c>
      <c r="D720" s="189">
        <v>26.609000000000002</v>
      </c>
      <c r="E720" s="189">
        <v>245.488</v>
      </c>
      <c r="F720" s="189">
        <v>8.8049999999999997</v>
      </c>
      <c r="G720" s="189">
        <v>0</v>
      </c>
      <c r="H720" s="191"/>
      <c r="I720" s="189">
        <f t="shared" si="70"/>
        <v>2056.9349999999999</v>
      </c>
      <c r="J720" s="189">
        <v>1063.308</v>
      </c>
      <c r="K720" s="189">
        <v>5.907</v>
      </c>
      <c r="L720" s="189">
        <v>23.942</v>
      </c>
      <c r="M720" s="189">
        <v>777.90300000000002</v>
      </c>
      <c r="N720" s="189">
        <v>185.875</v>
      </c>
      <c r="O720" s="191" t="s">
        <v>62</v>
      </c>
      <c r="P720" s="189"/>
      <c r="Q720" s="242"/>
      <c r="R720" s="241"/>
    </row>
    <row r="721" spans="1:49" ht="9" customHeight="1">
      <c r="A721" s="176" t="s">
        <v>29</v>
      </c>
      <c r="B721" s="189">
        <f t="shared" si="69"/>
        <v>5666.3109999999997</v>
      </c>
      <c r="C721" s="189">
        <v>1487.481</v>
      </c>
      <c r="D721" s="189">
        <v>75.399000000000001</v>
      </c>
      <c r="E721" s="189">
        <v>4098.3459999999995</v>
      </c>
      <c r="F721" s="189">
        <v>5.085</v>
      </c>
      <c r="G721" s="189">
        <v>0</v>
      </c>
      <c r="H721" s="191"/>
      <c r="I721" s="189">
        <f t="shared" si="70"/>
        <v>222.339</v>
      </c>
      <c r="J721" s="189">
        <v>178.94499999999999</v>
      </c>
      <c r="K721" s="189" t="s">
        <v>63</v>
      </c>
      <c r="L721" s="189">
        <v>9.0510000000000002</v>
      </c>
      <c r="M721" s="189">
        <v>16.395</v>
      </c>
      <c r="N721" s="189">
        <v>17.948</v>
      </c>
      <c r="O721" s="191" t="s">
        <v>62</v>
      </c>
      <c r="P721" s="189"/>
      <c r="Q721" s="242"/>
      <c r="R721" s="241"/>
    </row>
    <row r="722" spans="1:49" ht="9" customHeight="1">
      <c r="A722" s="176" t="s">
        <v>30</v>
      </c>
      <c r="B722" s="189">
        <f t="shared" si="69"/>
        <v>542.50599999999997</v>
      </c>
      <c r="C722" s="189">
        <v>492.53100000000001</v>
      </c>
      <c r="D722" s="189">
        <v>1.262</v>
      </c>
      <c r="E722" s="189">
        <v>45.988</v>
      </c>
      <c r="F722" s="189">
        <v>2.7250000000000001</v>
      </c>
      <c r="G722" s="189">
        <v>0</v>
      </c>
      <c r="H722" s="191"/>
      <c r="I722" s="189">
        <f t="shared" si="70"/>
        <v>380.39700000000005</v>
      </c>
      <c r="J722" s="189">
        <v>196.727</v>
      </c>
      <c r="K722" s="189">
        <v>0.55100000000000005</v>
      </c>
      <c r="L722" s="189">
        <v>6.2009999999999996</v>
      </c>
      <c r="M722" s="189">
        <v>152.9</v>
      </c>
      <c r="N722" s="189">
        <v>24.018000000000001</v>
      </c>
      <c r="O722" s="191" t="s">
        <v>62</v>
      </c>
      <c r="P722" s="189"/>
      <c r="Q722" s="242"/>
      <c r="R722" s="241"/>
    </row>
    <row r="723" spans="1:49" ht="9" customHeight="1">
      <c r="A723" s="173" t="s">
        <v>31</v>
      </c>
      <c r="B723" s="174">
        <f t="shared" si="69"/>
        <v>125.367</v>
      </c>
      <c r="C723" s="174">
        <v>104.732</v>
      </c>
      <c r="D723" s="174">
        <v>9.7469999999999999</v>
      </c>
      <c r="E723" s="174">
        <v>3.8719999999999999</v>
      </c>
      <c r="F723" s="174">
        <v>7.016</v>
      </c>
      <c r="G723" s="174">
        <v>0</v>
      </c>
      <c r="H723" s="175"/>
      <c r="I723" s="174">
        <f t="shared" si="70"/>
        <v>3809.3610000000003</v>
      </c>
      <c r="J723" s="174">
        <v>3670.2979999999998</v>
      </c>
      <c r="K723" s="174">
        <v>0.65</v>
      </c>
      <c r="L723" s="174">
        <v>6.7220000000000004</v>
      </c>
      <c r="M723" s="174">
        <v>100.791</v>
      </c>
      <c r="N723" s="174">
        <v>30.9</v>
      </c>
      <c r="O723" s="174" t="s">
        <v>62</v>
      </c>
      <c r="P723" s="189"/>
      <c r="Q723" s="242"/>
      <c r="R723" s="241"/>
    </row>
    <row r="724" spans="1:49" ht="9" customHeight="1">
      <c r="A724" s="176" t="s">
        <v>32</v>
      </c>
      <c r="B724" s="189">
        <f t="shared" si="69"/>
        <v>364.5</v>
      </c>
      <c r="C724" s="189">
        <v>313.79300000000001</v>
      </c>
      <c r="D724" s="189">
        <v>26.164000000000001</v>
      </c>
      <c r="E724" s="189">
        <v>15.129</v>
      </c>
      <c r="F724" s="189">
        <v>9.4139999999999997</v>
      </c>
      <c r="G724" s="189">
        <v>0</v>
      </c>
      <c r="H724" s="191"/>
      <c r="I724" s="189">
        <f t="shared" si="70"/>
        <v>582.10500000000002</v>
      </c>
      <c r="J724" s="189">
        <v>131.702</v>
      </c>
      <c r="K724" s="189">
        <v>4.6609999999999996</v>
      </c>
      <c r="L724" s="189">
        <v>9.3000000000000007</v>
      </c>
      <c r="M724" s="189">
        <v>336.32900000000001</v>
      </c>
      <c r="N724" s="189">
        <v>100.113</v>
      </c>
      <c r="O724" s="191" t="s">
        <v>62</v>
      </c>
      <c r="P724" s="189"/>
      <c r="Q724" s="242"/>
      <c r="R724" s="241"/>
    </row>
    <row r="725" spans="1:49" ht="9" customHeight="1">
      <c r="A725" s="176" t="s">
        <v>33</v>
      </c>
      <c r="B725" s="189">
        <f t="shared" si="69"/>
        <v>2735.4930000000004</v>
      </c>
      <c r="C725" s="189">
        <v>2598.4720000000002</v>
      </c>
      <c r="D725" s="189">
        <v>38.127000000000002</v>
      </c>
      <c r="E725" s="189">
        <v>91.108000000000004</v>
      </c>
      <c r="F725" s="189">
        <v>7.7859999999999996</v>
      </c>
      <c r="G725" s="189">
        <v>0</v>
      </c>
      <c r="H725" s="191"/>
      <c r="I725" s="189">
        <f t="shared" si="70"/>
        <v>548.88</v>
      </c>
      <c r="J725" s="189">
        <v>222.87299999999999</v>
      </c>
      <c r="K725" s="189" t="s">
        <v>63</v>
      </c>
      <c r="L725" s="189">
        <v>26.19</v>
      </c>
      <c r="M725" s="189">
        <v>226.91800000000001</v>
      </c>
      <c r="N725" s="189">
        <v>72.899000000000001</v>
      </c>
      <c r="O725" s="191" t="s">
        <v>62</v>
      </c>
      <c r="P725" s="189"/>
      <c r="Q725" s="242"/>
      <c r="R725" s="241"/>
    </row>
    <row r="726" spans="1:49" ht="9" customHeight="1">
      <c r="A726" s="176" t="s">
        <v>34</v>
      </c>
      <c r="B726" s="189">
        <f t="shared" si="69"/>
        <v>212.42699999999999</v>
      </c>
      <c r="C726" s="189">
        <v>145.40899999999999</v>
      </c>
      <c r="D726" s="189">
        <v>16.725999999999999</v>
      </c>
      <c r="E726" s="189">
        <v>49.374000000000002</v>
      </c>
      <c r="F726" s="189">
        <v>0.91800000000000004</v>
      </c>
      <c r="G726" s="189">
        <v>0</v>
      </c>
      <c r="H726" s="191"/>
      <c r="I726" s="189">
        <f t="shared" si="70"/>
        <v>165.56700000000001</v>
      </c>
      <c r="J726" s="189">
        <v>41.954000000000001</v>
      </c>
      <c r="K726" s="189" t="s">
        <v>63</v>
      </c>
      <c r="L726" s="189">
        <v>2.3010000000000002</v>
      </c>
      <c r="M726" s="189">
        <v>103.977</v>
      </c>
      <c r="N726" s="189">
        <v>17.335000000000001</v>
      </c>
      <c r="O726" s="191" t="s">
        <v>62</v>
      </c>
      <c r="P726" s="189"/>
      <c r="Q726" s="242"/>
      <c r="R726" s="241"/>
    </row>
    <row r="727" spans="1:49" ht="9" customHeight="1">
      <c r="A727" s="173" t="s">
        <v>35</v>
      </c>
      <c r="B727" s="174">
        <f t="shared" si="69"/>
        <v>297.27199999999999</v>
      </c>
      <c r="C727" s="174">
        <v>297.27100000000002</v>
      </c>
      <c r="D727" s="174" t="s">
        <v>63</v>
      </c>
      <c r="E727" s="174">
        <v>1E-3</v>
      </c>
      <c r="F727" s="174" t="s">
        <v>63</v>
      </c>
      <c r="G727" s="174">
        <v>0</v>
      </c>
      <c r="H727" s="175"/>
      <c r="I727" s="174">
        <f t="shared" si="70"/>
        <v>444.69599999999997</v>
      </c>
      <c r="J727" s="174">
        <v>151.12299999999999</v>
      </c>
      <c r="K727" s="174" t="s">
        <v>63</v>
      </c>
      <c r="L727" s="174">
        <v>9.5519999999999996</v>
      </c>
      <c r="M727" s="174">
        <v>129.595</v>
      </c>
      <c r="N727" s="174">
        <v>154.42599999999999</v>
      </c>
      <c r="O727" s="174" t="s">
        <v>62</v>
      </c>
      <c r="P727" s="189"/>
      <c r="Q727" s="242"/>
      <c r="R727" s="241"/>
    </row>
    <row r="728" spans="1:49" ht="9" customHeight="1">
      <c r="A728" s="176" t="s">
        <v>36</v>
      </c>
      <c r="B728" s="189">
        <f t="shared" si="69"/>
        <v>101.44499999999999</v>
      </c>
      <c r="C728" s="189">
        <v>94.503</v>
      </c>
      <c r="D728" s="189">
        <v>1.2430000000000001</v>
      </c>
      <c r="E728" s="189">
        <v>3.7010000000000001</v>
      </c>
      <c r="F728" s="189">
        <v>1.998</v>
      </c>
      <c r="G728" s="189">
        <v>0</v>
      </c>
      <c r="H728" s="191"/>
      <c r="I728" s="189">
        <f t="shared" si="70"/>
        <v>150.988</v>
      </c>
      <c r="J728" s="189">
        <v>58.234000000000002</v>
      </c>
      <c r="K728" s="189">
        <v>1.4630000000000001</v>
      </c>
      <c r="L728" s="189">
        <v>15.054</v>
      </c>
      <c r="M728" s="189">
        <v>60.421999999999997</v>
      </c>
      <c r="N728" s="189">
        <v>15.815</v>
      </c>
      <c r="O728" s="191" t="s">
        <v>62</v>
      </c>
      <c r="P728" s="189"/>
      <c r="Q728" s="242"/>
      <c r="R728" s="241"/>
    </row>
    <row r="729" spans="1:49" ht="9" customHeight="1">
      <c r="A729" s="176" t="s">
        <v>37</v>
      </c>
      <c r="B729" s="189">
        <f t="shared" si="69"/>
        <v>680.87299999999993</v>
      </c>
      <c r="C729" s="189">
        <v>642.94200000000001</v>
      </c>
      <c r="D729" s="189">
        <v>4.2149999999999999</v>
      </c>
      <c r="E729" s="189">
        <v>8.4830000000000005</v>
      </c>
      <c r="F729" s="189">
        <v>25.233000000000001</v>
      </c>
      <c r="G729" s="189">
        <v>0</v>
      </c>
      <c r="H729" s="191"/>
      <c r="I729" s="189">
        <f t="shared" si="70"/>
        <v>916.072</v>
      </c>
      <c r="J729" s="189">
        <v>432.21300000000002</v>
      </c>
      <c r="K729" s="189">
        <v>0.82799999999999996</v>
      </c>
      <c r="L729" s="189">
        <v>21.649000000000001</v>
      </c>
      <c r="M729" s="189">
        <v>389.50200000000001</v>
      </c>
      <c r="N729" s="189">
        <v>71.88</v>
      </c>
      <c r="O729" s="191" t="s">
        <v>62</v>
      </c>
      <c r="P729" s="189"/>
      <c r="Q729" s="242"/>
      <c r="R729" s="241"/>
    </row>
    <row r="730" spans="1:49" ht="9" customHeight="1">
      <c r="A730" s="176" t="s">
        <v>38</v>
      </c>
      <c r="B730" s="189">
        <f t="shared" si="69"/>
        <v>1096.9570000000001</v>
      </c>
      <c r="C730" s="189">
        <v>1018.495</v>
      </c>
      <c r="D730" s="189">
        <v>26.574999999999999</v>
      </c>
      <c r="E730" s="189">
        <v>46.959000000000003</v>
      </c>
      <c r="F730" s="189">
        <v>4.9279999999999999</v>
      </c>
      <c r="G730" s="189">
        <v>0</v>
      </c>
      <c r="H730" s="191"/>
      <c r="I730" s="189">
        <f t="shared" si="70"/>
        <v>396.99799999999999</v>
      </c>
      <c r="J730" s="189">
        <v>218.87299999999999</v>
      </c>
      <c r="K730" s="189">
        <v>13.223000000000001</v>
      </c>
      <c r="L730" s="189">
        <v>20.780999999999999</v>
      </c>
      <c r="M730" s="189">
        <v>110.027</v>
      </c>
      <c r="N730" s="189">
        <v>34.094000000000001</v>
      </c>
      <c r="O730" s="191" t="s">
        <v>62</v>
      </c>
      <c r="P730" s="189"/>
      <c r="Q730" s="242"/>
      <c r="R730" s="241"/>
    </row>
    <row r="731" spans="1:49" ht="9" customHeight="1">
      <c r="A731" s="173" t="s">
        <v>39</v>
      </c>
      <c r="B731" s="174">
        <f t="shared" si="69"/>
        <v>468.11300000000006</v>
      </c>
      <c r="C731" s="174">
        <v>441.839</v>
      </c>
      <c r="D731" s="174">
        <v>1.4370000000000001</v>
      </c>
      <c r="E731" s="174">
        <v>2.278</v>
      </c>
      <c r="F731" s="174">
        <v>22.559000000000001</v>
      </c>
      <c r="G731" s="174">
        <v>0</v>
      </c>
      <c r="H731" s="175"/>
      <c r="I731" s="174">
        <f t="shared" si="70"/>
        <v>181.684</v>
      </c>
      <c r="J731" s="174">
        <v>63.581000000000003</v>
      </c>
      <c r="K731" s="174">
        <v>4.0970000000000004</v>
      </c>
      <c r="L731" s="174">
        <v>4.1710000000000003</v>
      </c>
      <c r="M731" s="174">
        <v>70.591999999999999</v>
      </c>
      <c r="N731" s="174">
        <v>39.243000000000002</v>
      </c>
      <c r="O731" s="174" t="s">
        <v>62</v>
      </c>
      <c r="P731" s="189"/>
      <c r="Q731" s="242"/>
      <c r="R731" s="241"/>
    </row>
    <row r="732" spans="1:49" s="170" customFormat="1" ht="8.65" customHeight="1">
      <c r="A732" s="214"/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234"/>
      <c r="Q732" s="234"/>
      <c r="R732" s="168"/>
      <c r="S732" s="168"/>
      <c r="T732" s="168"/>
      <c r="U732" s="168"/>
      <c r="V732" s="168"/>
      <c r="W732" s="168"/>
      <c r="X732" s="168"/>
      <c r="Y732" s="168"/>
      <c r="Z732" s="168"/>
      <c r="AA732" s="168"/>
      <c r="AB732" s="168"/>
      <c r="AC732" s="168"/>
      <c r="AD732" s="168"/>
      <c r="AE732" s="168"/>
      <c r="AF732" s="168"/>
      <c r="AG732" s="168"/>
      <c r="AH732" s="168"/>
      <c r="AJ732" s="184"/>
      <c r="AK732" s="184"/>
      <c r="AL732" s="184"/>
      <c r="AM732" s="184"/>
      <c r="AN732" s="184"/>
      <c r="AO732" s="184"/>
      <c r="AP732" s="184"/>
      <c r="AQ732" s="184"/>
      <c r="AR732" s="184"/>
      <c r="AS732" s="184"/>
      <c r="AT732" s="184"/>
      <c r="AU732" s="184"/>
      <c r="AV732" s="184"/>
      <c r="AW732" s="184"/>
    </row>
    <row r="733" spans="1:49" ht="9" customHeight="1">
      <c r="A733" s="211">
        <v>2015</v>
      </c>
      <c r="B733" s="188"/>
      <c r="C733" s="188"/>
      <c r="D733" s="188"/>
      <c r="E733" s="188"/>
      <c r="F733" s="188"/>
      <c r="G733" s="176"/>
      <c r="H733" s="176"/>
      <c r="I733" s="188"/>
      <c r="J733" s="188"/>
      <c r="K733" s="188"/>
      <c r="L733" s="188"/>
      <c r="M733" s="188"/>
      <c r="N733" s="188"/>
      <c r="O733" s="213"/>
      <c r="P733" s="164"/>
      <c r="Q733" s="164"/>
      <c r="R733" s="222"/>
      <c r="S733" s="222"/>
      <c r="T733" s="222"/>
      <c r="U733" s="222"/>
      <c r="V733" s="222"/>
      <c r="W733" s="222"/>
      <c r="X733" s="222"/>
      <c r="Y733" s="222"/>
      <c r="Z733" s="222"/>
      <c r="AA733" s="222"/>
      <c r="AB733" s="222"/>
      <c r="AC733" s="222"/>
      <c r="AD733" s="222"/>
      <c r="AE733" s="222"/>
      <c r="AF733" s="222"/>
      <c r="AG733" s="222"/>
      <c r="AI733" s="155"/>
      <c r="AJ733" s="165"/>
      <c r="AK733" s="165"/>
      <c r="AL733" s="165"/>
      <c r="AM733" s="165"/>
      <c r="AN733" s="165"/>
      <c r="AO733" s="165"/>
      <c r="AP733" s="165"/>
      <c r="AQ733" s="165"/>
      <c r="AR733" s="165"/>
      <c r="AS733" s="165"/>
      <c r="AT733" s="165"/>
      <c r="AU733" s="165"/>
      <c r="AV733" s="165"/>
      <c r="AW733" s="165"/>
    </row>
    <row r="734" spans="1:49" s="310" customFormat="1" ht="9" customHeight="1">
      <c r="A734" s="214" t="s">
        <v>7</v>
      </c>
      <c r="B734" s="188">
        <f>SUM(B736:B767)+2</f>
        <v>652458.38899999985</v>
      </c>
      <c r="C734" s="188">
        <f t="shared" ref="C734:G734" si="71">SUM(C736:C767)</f>
        <v>514467.81099999999</v>
      </c>
      <c r="D734" s="188">
        <f>SUM(D736:D767)+2</f>
        <v>25046.409000000003</v>
      </c>
      <c r="E734" s="188">
        <f t="shared" si="71"/>
        <v>104499.91300000003</v>
      </c>
      <c r="F734" s="188">
        <f t="shared" si="71"/>
        <v>8444.2559999999994</v>
      </c>
      <c r="G734" s="188">
        <f t="shared" si="71"/>
        <v>0</v>
      </c>
      <c r="H734" s="188"/>
      <c r="I734" s="188">
        <f>SUM(I736:I767)</f>
        <v>26639.982000000004</v>
      </c>
      <c r="J734" s="188">
        <f t="shared" ref="J734" si="72">SUM(J736:J767)</f>
        <v>14912.432000000003</v>
      </c>
      <c r="K734" s="188">
        <f>SUM(K736:K767)+2</f>
        <v>263.28499999999997</v>
      </c>
      <c r="L734" s="188">
        <f t="shared" ref="L734:N734" si="73">SUM(L736:L767)</f>
        <v>1168.0949999999998</v>
      </c>
      <c r="M734" s="188">
        <f t="shared" si="73"/>
        <v>6778.0999999999995</v>
      </c>
      <c r="N734" s="188">
        <f t="shared" si="73"/>
        <v>3519.07</v>
      </c>
      <c r="O734" s="188" t="s">
        <v>62</v>
      </c>
      <c r="P734" s="161"/>
      <c r="Q734" s="161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  <c r="AB734" s="162"/>
      <c r="AC734" s="162"/>
      <c r="AD734" s="162"/>
      <c r="AE734" s="162"/>
      <c r="AF734" s="162"/>
      <c r="AG734" s="162"/>
      <c r="AH734" s="162"/>
      <c r="AJ734" s="206"/>
      <c r="AK734" s="206"/>
      <c r="AL734" s="206"/>
      <c r="AM734" s="206"/>
      <c r="AN734" s="206"/>
      <c r="AO734" s="206"/>
      <c r="AP734" s="206"/>
      <c r="AQ734" s="206"/>
      <c r="AR734" s="206"/>
      <c r="AS734" s="206"/>
      <c r="AT734" s="206"/>
      <c r="AU734" s="206"/>
      <c r="AV734" s="206"/>
      <c r="AW734" s="206"/>
    </row>
    <row r="735" spans="1:49" s="310" customFormat="1" ht="3.95" customHeight="1">
      <c r="A735" s="214"/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61"/>
      <c r="Q735" s="161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  <c r="AB735" s="162"/>
      <c r="AC735" s="162"/>
      <c r="AD735" s="162"/>
      <c r="AE735" s="162"/>
      <c r="AF735" s="162"/>
      <c r="AG735" s="162"/>
      <c r="AH735" s="162"/>
      <c r="AJ735" s="206"/>
      <c r="AK735" s="206"/>
      <c r="AL735" s="206"/>
      <c r="AM735" s="206"/>
      <c r="AN735" s="206"/>
      <c r="AO735" s="206"/>
      <c r="AP735" s="206"/>
      <c r="AQ735" s="206"/>
      <c r="AR735" s="206"/>
      <c r="AS735" s="206"/>
      <c r="AT735" s="206"/>
      <c r="AU735" s="206"/>
      <c r="AV735" s="206"/>
      <c r="AW735" s="206"/>
    </row>
    <row r="736" spans="1:49" ht="9" customHeight="1">
      <c r="A736" s="176" t="s">
        <v>8</v>
      </c>
      <c r="B736" s="189">
        <f t="shared" ref="B736:B739" si="74">SUM(C736:G736)</f>
        <v>57.540000000000006</v>
      </c>
      <c r="C736" s="189">
        <v>54.215000000000003</v>
      </c>
      <c r="D736" s="189">
        <v>0</v>
      </c>
      <c r="E736" s="189">
        <v>0</v>
      </c>
      <c r="F736" s="189">
        <v>3.3250000000000002</v>
      </c>
      <c r="G736" s="189">
        <v>0</v>
      </c>
      <c r="H736" s="189"/>
      <c r="I736" s="189">
        <f>SUM(J736:O736)+1</f>
        <v>149.46300000000002</v>
      </c>
      <c r="J736" s="189">
        <v>47.798000000000002</v>
      </c>
      <c r="K736" s="189" t="s">
        <v>63</v>
      </c>
      <c r="L736" s="189">
        <v>7.4050000000000002</v>
      </c>
      <c r="M736" s="189">
        <v>32.65</v>
      </c>
      <c r="N736" s="189">
        <v>60.61</v>
      </c>
      <c r="O736" s="191" t="s">
        <v>62</v>
      </c>
      <c r="P736" s="189"/>
      <c r="Q736" s="242"/>
      <c r="R736" s="241"/>
      <c r="S736" s="243"/>
      <c r="T736" s="243"/>
      <c r="U736" s="222"/>
      <c r="V736" s="222"/>
      <c r="W736" s="222"/>
      <c r="X736" s="222"/>
      <c r="Y736" s="222"/>
      <c r="Z736" s="222"/>
      <c r="AA736" s="222"/>
      <c r="AB736" s="222"/>
      <c r="AC736" s="222"/>
      <c r="AD736" s="222"/>
      <c r="AE736" s="222"/>
      <c r="AF736" s="222"/>
      <c r="AG736" s="222"/>
      <c r="AI736" s="155"/>
      <c r="AJ736" s="165"/>
      <c r="AK736" s="165"/>
      <c r="AL736" s="165"/>
      <c r="AM736" s="165"/>
      <c r="AN736" s="165"/>
      <c r="AO736" s="165"/>
      <c r="AP736" s="165"/>
      <c r="AQ736" s="165"/>
      <c r="AR736" s="165"/>
      <c r="AS736" s="165"/>
      <c r="AT736" s="165"/>
      <c r="AU736" s="165"/>
      <c r="AV736" s="165"/>
      <c r="AW736" s="165"/>
    </row>
    <row r="737" spans="1:49" ht="9" customHeight="1">
      <c r="A737" s="176" t="s">
        <v>9</v>
      </c>
      <c r="B737" s="189">
        <f t="shared" si="74"/>
        <v>916.63800000000003</v>
      </c>
      <c r="C737" s="189">
        <v>685.54700000000003</v>
      </c>
      <c r="D737" s="189">
        <v>11.08</v>
      </c>
      <c r="E737" s="189">
        <v>92.831999999999994</v>
      </c>
      <c r="F737" s="189">
        <v>127.179</v>
      </c>
      <c r="G737" s="189">
        <v>0</v>
      </c>
      <c r="H737" s="191"/>
      <c r="I737" s="189">
        <f t="shared" ref="I737:I767" si="75">SUM(J737:O737)</f>
        <v>783.75900000000001</v>
      </c>
      <c r="J737" s="189">
        <v>143.011</v>
      </c>
      <c r="K737" s="189">
        <v>0.84799999999999998</v>
      </c>
      <c r="L737" s="189">
        <v>119.155</v>
      </c>
      <c r="M737" s="189">
        <v>297.22300000000001</v>
      </c>
      <c r="N737" s="189">
        <v>223.52199999999999</v>
      </c>
      <c r="O737" s="191" t="s">
        <v>62</v>
      </c>
      <c r="P737" s="189"/>
      <c r="Q737" s="242"/>
      <c r="R737" s="241"/>
      <c r="S737" s="243"/>
      <c r="T737" s="243"/>
      <c r="U737" s="222"/>
      <c r="V737" s="222"/>
      <c r="W737" s="222"/>
      <c r="X737" s="222"/>
      <c r="Y737" s="222"/>
      <c r="Z737" s="222"/>
      <c r="AA737" s="222"/>
      <c r="AB737" s="222"/>
      <c r="AC737" s="222"/>
      <c r="AD737" s="222"/>
      <c r="AE737" s="222"/>
      <c r="AF737" s="222"/>
      <c r="AG737" s="222"/>
      <c r="AI737" s="155"/>
      <c r="AJ737" s="165"/>
      <c r="AK737" s="165"/>
      <c r="AL737" s="165"/>
      <c r="AM737" s="165"/>
      <c r="AN737" s="165"/>
      <c r="AO737" s="165"/>
      <c r="AP737" s="165"/>
      <c r="AQ737" s="165"/>
      <c r="AR737" s="165"/>
      <c r="AS737" s="165"/>
      <c r="AT737" s="165"/>
      <c r="AU737" s="165"/>
      <c r="AV737" s="165"/>
      <c r="AW737" s="165"/>
    </row>
    <row r="738" spans="1:49" ht="9" customHeight="1">
      <c r="A738" s="176" t="s">
        <v>10</v>
      </c>
      <c r="B738" s="189">
        <f t="shared" si="74"/>
        <v>140.107</v>
      </c>
      <c r="C738" s="189">
        <v>138.935</v>
      </c>
      <c r="D738" s="189" t="s">
        <v>63</v>
      </c>
      <c r="E738" s="189" t="s">
        <v>63</v>
      </c>
      <c r="F738" s="189">
        <v>1.1719999999999999</v>
      </c>
      <c r="G738" s="189">
        <v>0</v>
      </c>
      <c r="H738" s="191"/>
      <c r="I738" s="189">
        <f t="shared" si="75"/>
        <v>164.37099999999998</v>
      </c>
      <c r="J738" s="189">
        <v>30.515000000000001</v>
      </c>
      <c r="K738" s="189" t="s">
        <v>63</v>
      </c>
      <c r="L738" s="189">
        <v>6.3090000000000002</v>
      </c>
      <c r="M738" s="189">
        <v>87.966999999999999</v>
      </c>
      <c r="N738" s="189">
        <v>39.58</v>
      </c>
      <c r="O738" s="191" t="s">
        <v>62</v>
      </c>
      <c r="P738" s="189"/>
      <c r="Q738" s="242"/>
      <c r="R738" s="241"/>
      <c r="S738" s="243"/>
      <c r="T738" s="243"/>
      <c r="U738" s="222"/>
      <c r="V738" s="222"/>
      <c r="W738" s="222"/>
      <c r="X738" s="222"/>
      <c r="Y738" s="222"/>
      <c r="Z738" s="222"/>
      <c r="AA738" s="222"/>
      <c r="AB738" s="222"/>
      <c r="AC738" s="222"/>
      <c r="AD738" s="222"/>
      <c r="AE738" s="222"/>
      <c r="AF738" s="222"/>
      <c r="AG738" s="222"/>
      <c r="AI738" s="155"/>
      <c r="AJ738" s="165"/>
      <c r="AK738" s="165"/>
      <c r="AL738" s="165"/>
      <c r="AM738" s="165"/>
      <c r="AN738" s="165"/>
      <c r="AO738" s="165"/>
      <c r="AP738" s="165"/>
      <c r="AQ738" s="165"/>
      <c r="AR738" s="165"/>
      <c r="AS738" s="165"/>
      <c r="AT738" s="165"/>
      <c r="AU738" s="165"/>
      <c r="AV738" s="165"/>
      <c r="AW738" s="165"/>
    </row>
    <row r="739" spans="1:49" ht="9" customHeight="1">
      <c r="A739" s="173" t="s">
        <v>11</v>
      </c>
      <c r="B739" s="174">
        <f t="shared" si="74"/>
        <v>80.552999999999997</v>
      </c>
      <c r="C739" s="174">
        <v>77.644000000000005</v>
      </c>
      <c r="D739" s="174" t="s">
        <v>63</v>
      </c>
      <c r="E739" s="174">
        <v>1.276</v>
      </c>
      <c r="F739" s="174">
        <v>1.633</v>
      </c>
      <c r="G739" s="174">
        <v>0</v>
      </c>
      <c r="H739" s="175"/>
      <c r="I739" s="174">
        <f t="shared" si="75"/>
        <v>182.50800000000001</v>
      </c>
      <c r="J739" s="174">
        <v>73.466999999999999</v>
      </c>
      <c r="K739" s="174" t="s">
        <v>63</v>
      </c>
      <c r="L739" s="174">
        <v>5.43</v>
      </c>
      <c r="M739" s="174">
        <v>73.468000000000004</v>
      </c>
      <c r="N739" s="174">
        <v>30.143000000000001</v>
      </c>
      <c r="O739" s="174" t="s">
        <v>62</v>
      </c>
      <c r="P739" s="189"/>
      <c r="Q739" s="242"/>
      <c r="R739" s="241"/>
      <c r="S739" s="243"/>
      <c r="T739" s="243"/>
    </row>
    <row r="740" spans="1:49" ht="9" customHeight="1">
      <c r="A740" s="176" t="s">
        <v>12</v>
      </c>
      <c r="B740" s="189">
        <f>SUM(C740:G740)</f>
        <v>692.5</v>
      </c>
      <c r="C740" s="189">
        <v>648.54600000000005</v>
      </c>
      <c r="D740" s="189" t="s">
        <v>63</v>
      </c>
      <c r="E740" s="189" t="s">
        <v>63</v>
      </c>
      <c r="F740" s="189">
        <v>43.954000000000001</v>
      </c>
      <c r="G740" s="189">
        <v>0</v>
      </c>
      <c r="H740" s="191"/>
      <c r="I740" s="189">
        <f t="shared" si="75"/>
        <v>528.11900000000003</v>
      </c>
      <c r="J740" s="189">
        <v>234.72399999999999</v>
      </c>
      <c r="K740" s="189">
        <v>7.9790000000000001</v>
      </c>
      <c r="L740" s="189">
        <v>16.884</v>
      </c>
      <c r="M740" s="189">
        <v>226.87799999999999</v>
      </c>
      <c r="N740" s="189">
        <v>41.654000000000003</v>
      </c>
      <c r="O740" s="191" t="s">
        <v>62</v>
      </c>
      <c r="P740" s="189"/>
      <c r="Q740" s="242"/>
      <c r="R740" s="241"/>
      <c r="S740" s="243"/>
      <c r="T740" s="243"/>
    </row>
    <row r="741" spans="1:49" ht="9" customHeight="1">
      <c r="A741" s="176" t="s">
        <v>13</v>
      </c>
      <c r="B741" s="189">
        <f t="shared" ref="B741:B767" si="76">SUM(C741:G741)</f>
        <v>136.923</v>
      </c>
      <c r="C741" s="189">
        <v>132.05500000000001</v>
      </c>
      <c r="D741" s="189" t="s">
        <v>63</v>
      </c>
      <c r="E741" s="189">
        <v>0</v>
      </c>
      <c r="F741" s="189">
        <v>4.8680000000000003</v>
      </c>
      <c r="G741" s="189">
        <v>0</v>
      </c>
      <c r="H741" s="191"/>
      <c r="I741" s="189">
        <f t="shared" si="75"/>
        <v>101.35300000000001</v>
      </c>
      <c r="J741" s="189">
        <v>39.317999999999998</v>
      </c>
      <c r="K741" s="189" t="s">
        <v>63</v>
      </c>
      <c r="L741" s="189">
        <v>4.0720000000000001</v>
      </c>
      <c r="M741" s="189">
        <v>40.564</v>
      </c>
      <c r="N741" s="189">
        <v>17.399000000000001</v>
      </c>
      <c r="O741" s="191" t="s">
        <v>62</v>
      </c>
      <c r="P741" s="189"/>
      <c r="Q741" s="242"/>
      <c r="R741" s="241"/>
      <c r="S741" s="243"/>
      <c r="T741" s="243"/>
    </row>
    <row r="742" spans="1:49" ht="9" customHeight="1">
      <c r="A742" s="176" t="s">
        <v>14</v>
      </c>
      <c r="B742" s="189">
        <f t="shared" si="76"/>
        <v>1343.3870000000002</v>
      </c>
      <c r="C742" s="189">
        <v>1179.5060000000001</v>
      </c>
      <c r="D742" s="189">
        <v>60.838999999999999</v>
      </c>
      <c r="E742" s="189">
        <v>74.959999999999994</v>
      </c>
      <c r="F742" s="189">
        <v>28.082000000000001</v>
      </c>
      <c r="G742" s="189">
        <v>0</v>
      </c>
      <c r="H742" s="191"/>
      <c r="I742" s="189">
        <f t="shared" si="75"/>
        <v>868.81299999999999</v>
      </c>
      <c r="J742" s="189">
        <v>550.52099999999996</v>
      </c>
      <c r="K742" s="189">
        <v>0.57499999999999996</v>
      </c>
      <c r="L742" s="189">
        <v>13.444000000000001</v>
      </c>
      <c r="M742" s="189">
        <v>189.57300000000001</v>
      </c>
      <c r="N742" s="189">
        <v>114.7</v>
      </c>
      <c r="O742" s="191" t="s">
        <v>62</v>
      </c>
      <c r="P742" s="189"/>
      <c r="Q742" s="242"/>
      <c r="R742" s="241"/>
      <c r="S742" s="243"/>
      <c r="T742" s="243"/>
    </row>
    <row r="743" spans="1:49" ht="9" customHeight="1">
      <c r="A743" s="173" t="s">
        <v>15</v>
      </c>
      <c r="B743" s="174">
        <f t="shared" si="76"/>
        <v>14939.310000000001</v>
      </c>
      <c r="C743" s="174">
        <v>14631.431</v>
      </c>
      <c r="D743" s="174">
        <v>75.53</v>
      </c>
      <c r="E743" s="174">
        <v>219.99299999999999</v>
      </c>
      <c r="F743" s="174">
        <v>12.356</v>
      </c>
      <c r="G743" s="174">
        <v>0</v>
      </c>
      <c r="H743" s="175"/>
      <c r="I743" s="174">
        <f t="shared" si="75"/>
        <v>340.77499999999998</v>
      </c>
      <c r="J743" s="174">
        <v>108.922</v>
      </c>
      <c r="K743" s="174" t="s">
        <v>63</v>
      </c>
      <c r="L743" s="174">
        <v>33.784999999999997</v>
      </c>
      <c r="M743" s="174">
        <v>171.59399999999999</v>
      </c>
      <c r="N743" s="174">
        <v>26.474</v>
      </c>
      <c r="O743" s="174" t="s">
        <v>62</v>
      </c>
      <c r="P743" s="189"/>
      <c r="Q743" s="242"/>
      <c r="R743" s="241"/>
      <c r="S743" s="243"/>
      <c r="T743" s="243"/>
    </row>
    <row r="744" spans="1:49" ht="9" customHeight="1">
      <c r="A744" s="176" t="s">
        <v>16</v>
      </c>
      <c r="B744" s="189">
        <f t="shared" si="76"/>
        <v>488089.21699999995</v>
      </c>
      <c r="C744" s="189">
        <v>390492.81199999998</v>
      </c>
      <c r="D744" s="189">
        <v>20092.631000000001</v>
      </c>
      <c r="E744" s="189">
        <v>74712.676000000007</v>
      </c>
      <c r="F744" s="189">
        <v>2791.098</v>
      </c>
      <c r="G744" s="189">
        <v>0</v>
      </c>
      <c r="H744" s="191"/>
      <c r="I744" s="189">
        <f t="shared" si="75"/>
        <v>9597.905999999999</v>
      </c>
      <c r="J744" s="189">
        <v>6562.1970000000001</v>
      </c>
      <c r="K744" s="189">
        <v>187.46100000000001</v>
      </c>
      <c r="L744" s="189">
        <v>295.52</v>
      </c>
      <c r="M744" s="189">
        <v>1119.8689999999999</v>
      </c>
      <c r="N744" s="189">
        <v>1432.8589999999999</v>
      </c>
      <c r="O744" s="191" t="s">
        <v>62</v>
      </c>
      <c r="P744" s="189"/>
      <c r="Q744" s="242"/>
      <c r="R744" s="241"/>
      <c r="S744" s="243"/>
      <c r="T744" s="243"/>
    </row>
    <row r="745" spans="1:49" ht="9" customHeight="1">
      <c r="A745" s="176" t="s">
        <v>17</v>
      </c>
      <c r="B745" s="189">
        <f t="shared" si="76"/>
        <v>343.75899999999996</v>
      </c>
      <c r="C745" s="189">
        <v>216.583</v>
      </c>
      <c r="D745" s="189">
        <v>43.61</v>
      </c>
      <c r="E745" s="189">
        <v>46.856999999999999</v>
      </c>
      <c r="F745" s="189">
        <v>36.709000000000003</v>
      </c>
      <c r="G745" s="189">
        <v>0</v>
      </c>
      <c r="H745" s="191"/>
      <c r="I745" s="189">
        <f t="shared" si="75"/>
        <v>295.57000000000005</v>
      </c>
      <c r="J745" s="189">
        <v>139.62200000000001</v>
      </c>
      <c r="K745" s="189" t="s">
        <v>63</v>
      </c>
      <c r="L745" s="189">
        <v>15.847</v>
      </c>
      <c r="M745" s="189">
        <v>112.229</v>
      </c>
      <c r="N745" s="189">
        <v>27.872</v>
      </c>
      <c r="O745" s="191" t="s">
        <v>62</v>
      </c>
      <c r="P745" s="189"/>
      <c r="Q745" s="242"/>
      <c r="R745" s="241"/>
      <c r="S745" s="243"/>
      <c r="T745" s="243"/>
    </row>
    <row r="746" spans="1:49" ht="9" customHeight="1">
      <c r="A746" s="176" t="s">
        <v>18</v>
      </c>
      <c r="B746" s="189">
        <f t="shared" si="76"/>
        <v>2932.2820000000002</v>
      </c>
      <c r="C746" s="189">
        <v>2882.1640000000002</v>
      </c>
      <c r="D746" s="189">
        <v>9.4039999999999999</v>
      </c>
      <c r="E746" s="189">
        <v>6.1529999999999996</v>
      </c>
      <c r="F746" s="189">
        <v>34.561</v>
      </c>
      <c r="G746" s="189">
        <v>0</v>
      </c>
      <c r="H746" s="191"/>
      <c r="I746" s="189">
        <f t="shared" si="75"/>
        <v>972.75399999999991</v>
      </c>
      <c r="J746" s="189">
        <v>576.08399999999995</v>
      </c>
      <c r="K746" s="189">
        <v>3.7709999999999999</v>
      </c>
      <c r="L746" s="189">
        <v>44.521999999999998</v>
      </c>
      <c r="M746" s="189">
        <v>277.41399999999999</v>
      </c>
      <c r="N746" s="189">
        <v>70.962999999999994</v>
      </c>
      <c r="O746" s="191" t="s">
        <v>62</v>
      </c>
      <c r="P746" s="189"/>
      <c r="Q746" s="242"/>
      <c r="R746" s="241"/>
      <c r="S746" s="243"/>
      <c r="T746" s="243"/>
    </row>
    <row r="747" spans="1:49" ht="9" customHeight="1">
      <c r="A747" s="173" t="s">
        <v>19</v>
      </c>
      <c r="B747" s="174">
        <f t="shared" si="76"/>
        <v>69.647000000000006</v>
      </c>
      <c r="C747" s="174">
        <v>68.995000000000005</v>
      </c>
      <c r="D747" s="174" t="s">
        <v>63</v>
      </c>
      <c r="E747" s="174" t="s">
        <v>63</v>
      </c>
      <c r="F747" s="174">
        <v>0.65200000000000002</v>
      </c>
      <c r="G747" s="174">
        <v>0</v>
      </c>
      <c r="H747" s="175"/>
      <c r="I747" s="174">
        <f t="shared" si="75"/>
        <v>278.52800000000002</v>
      </c>
      <c r="J747" s="174">
        <v>52.207999999999998</v>
      </c>
      <c r="K747" s="174">
        <v>0</v>
      </c>
      <c r="L747" s="174">
        <v>7.9420000000000002</v>
      </c>
      <c r="M747" s="174">
        <v>170.27600000000001</v>
      </c>
      <c r="N747" s="174">
        <v>48.101999999999997</v>
      </c>
      <c r="O747" s="174" t="s">
        <v>62</v>
      </c>
      <c r="P747" s="189"/>
      <c r="Q747" s="242"/>
      <c r="R747" s="241"/>
      <c r="S747" s="243"/>
      <c r="T747" s="243"/>
    </row>
    <row r="748" spans="1:49" ht="9" customHeight="1">
      <c r="A748" s="176" t="s">
        <v>20</v>
      </c>
      <c r="B748" s="189">
        <f t="shared" si="76"/>
        <v>1594.9649999999999</v>
      </c>
      <c r="C748" s="189">
        <v>327.80099999999999</v>
      </c>
      <c r="D748" s="189" t="s">
        <v>63</v>
      </c>
      <c r="E748" s="189">
        <v>1263.681</v>
      </c>
      <c r="F748" s="189">
        <v>3.4830000000000001</v>
      </c>
      <c r="G748" s="189">
        <v>0</v>
      </c>
      <c r="H748" s="191"/>
      <c r="I748" s="189">
        <f t="shared" si="75"/>
        <v>307.57</v>
      </c>
      <c r="J748" s="189">
        <v>202.815</v>
      </c>
      <c r="K748" s="189" t="s">
        <v>63</v>
      </c>
      <c r="L748" s="189">
        <v>11.536</v>
      </c>
      <c r="M748" s="189">
        <v>16.309000000000001</v>
      </c>
      <c r="N748" s="189">
        <v>76.91</v>
      </c>
      <c r="O748" s="191" t="s">
        <v>62</v>
      </c>
      <c r="P748" s="189"/>
      <c r="Q748" s="242"/>
      <c r="R748" s="241"/>
      <c r="S748" s="243"/>
      <c r="T748" s="243"/>
    </row>
    <row r="749" spans="1:49" ht="9" customHeight="1">
      <c r="A749" s="176" t="s">
        <v>21</v>
      </c>
      <c r="B749" s="189">
        <f t="shared" si="76"/>
        <v>11937.706000000002</v>
      </c>
      <c r="C749" s="189">
        <v>9651.4320000000007</v>
      </c>
      <c r="D749" s="189">
        <v>281.39499999999998</v>
      </c>
      <c r="E749" s="189">
        <v>1300.0119999999999</v>
      </c>
      <c r="F749" s="189">
        <v>704.86699999999996</v>
      </c>
      <c r="G749" s="189">
        <v>0</v>
      </c>
      <c r="H749" s="191"/>
      <c r="I749" s="189">
        <f t="shared" si="75"/>
        <v>1032.2569999999998</v>
      </c>
      <c r="J749" s="189">
        <v>447.53899999999999</v>
      </c>
      <c r="K749" s="189">
        <v>8.5220000000000002</v>
      </c>
      <c r="L749" s="189">
        <v>91.778000000000006</v>
      </c>
      <c r="M749" s="189">
        <v>362.685</v>
      </c>
      <c r="N749" s="189">
        <v>121.733</v>
      </c>
      <c r="O749" s="191" t="s">
        <v>62</v>
      </c>
      <c r="P749" s="189"/>
      <c r="Q749" s="242"/>
      <c r="R749" s="241"/>
      <c r="S749" s="243"/>
      <c r="T749" s="243"/>
    </row>
    <row r="750" spans="1:49" ht="9" customHeight="1">
      <c r="A750" s="176" t="s">
        <v>22</v>
      </c>
      <c r="B750" s="189">
        <f t="shared" si="76"/>
        <v>58574.792999999998</v>
      </c>
      <c r="C750" s="189">
        <v>49704.489000000001</v>
      </c>
      <c r="D750" s="189">
        <v>2014.0940000000001</v>
      </c>
      <c r="E750" s="189">
        <v>6268.375</v>
      </c>
      <c r="F750" s="189">
        <v>587.83500000000004</v>
      </c>
      <c r="G750" s="189">
        <v>0</v>
      </c>
      <c r="H750" s="191"/>
      <c r="I750" s="189">
        <f t="shared" si="75"/>
        <v>1340.8950000000002</v>
      </c>
      <c r="J750" s="189">
        <v>798.49900000000002</v>
      </c>
      <c r="K750" s="189">
        <v>8.7910000000000004</v>
      </c>
      <c r="L750" s="189">
        <v>117.464</v>
      </c>
      <c r="M750" s="189">
        <v>353.642</v>
      </c>
      <c r="N750" s="189">
        <v>62.499000000000002</v>
      </c>
      <c r="O750" s="191" t="s">
        <v>62</v>
      </c>
      <c r="P750" s="189"/>
      <c r="Q750" s="242"/>
      <c r="R750" s="241"/>
      <c r="S750" s="243"/>
      <c r="T750" s="243"/>
    </row>
    <row r="751" spans="1:49" ht="9" customHeight="1">
      <c r="A751" s="173" t="s">
        <v>23</v>
      </c>
      <c r="B751" s="174">
        <f t="shared" si="76"/>
        <v>688.79599999999994</v>
      </c>
      <c r="C751" s="174">
        <v>225.52199999999999</v>
      </c>
      <c r="D751" s="174">
        <v>18.709</v>
      </c>
      <c r="E751" s="174">
        <v>440.61099999999999</v>
      </c>
      <c r="F751" s="174">
        <v>3.9540000000000002</v>
      </c>
      <c r="G751" s="174">
        <v>0</v>
      </c>
      <c r="H751" s="175"/>
      <c r="I751" s="174">
        <f t="shared" si="75"/>
        <v>543.82600000000002</v>
      </c>
      <c r="J751" s="174">
        <v>277.51</v>
      </c>
      <c r="K751" s="174">
        <v>0.63400000000000001</v>
      </c>
      <c r="L751" s="174">
        <v>24.213000000000001</v>
      </c>
      <c r="M751" s="174">
        <v>167.667</v>
      </c>
      <c r="N751" s="174">
        <v>73.802000000000007</v>
      </c>
      <c r="O751" s="174" t="s">
        <v>62</v>
      </c>
      <c r="P751" s="189"/>
      <c r="Q751" s="242"/>
      <c r="R751" s="241"/>
      <c r="S751" s="243"/>
      <c r="T751" s="243"/>
    </row>
    <row r="752" spans="1:49" ht="9" customHeight="1">
      <c r="A752" s="176" t="s">
        <v>24</v>
      </c>
      <c r="B752" s="189">
        <f t="shared" si="76"/>
        <v>512.40299999999991</v>
      </c>
      <c r="C752" s="189">
        <v>436.00799999999998</v>
      </c>
      <c r="D752" s="189">
        <v>11.073</v>
      </c>
      <c r="E752" s="189">
        <v>53.076999999999998</v>
      </c>
      <c r="F752" s="189">
        <v>12.244999999999999</v>
      </c>
      <c r="G752" s="189">
        <v>0</v>
      </c>
      <c r="H752" s="191"/>
      <c r="I752" s="189">
        <f t="shared" si="75"/>
        <v>490.49900000000002</v>
      </c>
      <c r="J752" s="189">
        <v>74.828000000000003</v>
      </c>
      <c r="K752" s="189" t="s">
        <v>63</v>
      </c>
      <c r="L752" s="189">
        <v>34.198999999999998</v>
      </c>
      <c r="M752" s="189">
        <v>315.459</v>
      </c>
      <c r="N752" s="189">
        <v>66.013000000000005</v>
      </c>
      <c r="O752" s="191" t="s">
        <v>62</v>
      </c>
      <c r="P752" s="189"/>
      <c r="Q752" s="242"/>
      <c r="R752" s="241"/>
      <c r="S752" s="243"/>
      <c r="T752" s="243"/>
    </row>
    <row r="753" spans="1:49" ht="9" customHeight="1">
      <c r="A753" s="176" t="s">
        <v>25</v>
      </c>
      <c r="B753" s="189">
        <f t="shared" si="76"/>
        <v>168.398</v>
      </c>
      <c r="C753" s="189">
        <v>151.89699999999999</v>
      </c>
      <c r="D753" s="189" t="s">
        <v>63</v>
      </c>
      <c r="E753" s="189">
        <v>14.521000000000001</v>
      </c>
      <c r="F753" s="189">
        <v>1.98</v>
      </c>
      <c r="G753" s="189">
        <v>0</v>
      </c>
      <c r="H753" s="191"/>
      <c r="I753" s="189">
        <f t="shared" si="75"/>
        <v>377.54400000000004</v>
      </c>
      <c r="J753" s="189">
        <v>187.69499999999999</v>
      </c>
      <c r="K753" s="189" t="s">
        <v>63</v>
      </c>
      <c r="L753" s="189">
        <v>11.43</v>
      </c>
      <c r="M753" s="189">
        <v>106.367</v>
      </c>
      <c r="N753" s="189">
        <v>72.052000000000007</v>
      </c>
      <c r="O753" s="191" t="s">
        <v>62</v>
      </c>
      <c r="P753" s="189"/>
      <c r="Q753" s="242"/>
      <c r="R753" s="241"/>
      <c r="S753" s="243"/>
      <c r="T753" s="243"/>
    </row>
    <row r="754" spans="1:49" ht="9" customHeight="1">
      <c r="A754" s="176" t="s">
        <v>26</v>
      </c>
      <c r="B754" s="189">
        <f t="shared" si="76"/>
        <v>52703.142</v>
      </c>
      <c r="C754" s="189">
        <v>31071.416000000001</v>
      </c>
      <c r="D754" s="189">
        <v>2222.491</v>
      </c>
      <c r="E754" s="189">
        <v>15599.661</v>
      </c>
      <c r="F754" s="189">
        <v>3809.5740000000001</v>
      </c>
      <c r="G754" s="189">
        <v>0</v>
      </c>
      <c r="H754" s="191"/>
      <c r="I754" s="189">
        <f t="shared" si="75"/>
        <v>720.36</v>
      </c>
      <c r="J754" s="189">
        <v>561.798</v>
      </c>
      <c r="K754" s="189">
        <v>5.673</v>
      </c>
      <c r="L754" s="189">
        <v>44.296999999999997</v>
      </c>
      <c r="M754" s="189">
        <v>92.679000000000002</v>
      </c>
      <c r="N754" s="189">
        <v>15.913</v>
      </c>
      <c r="O754" s="191" t="s">
        <v>62</v>
      </c>
      <c r="P754" s="189"/>
      <c r="Q754" s="242"/>
      <c r="R754" s="241"/>
      <c r="S754" s="243"/>
      <c r="T754" s="243"/>
    </row>
    <row r="755" spans="1:49" ht="9" customHeight="1">
      <c r="A755" s="173" t="s">
        <v>27</v>
      </c>
      <c r="B755" s="174">
        <f t="shared" si="76"/>
        <v>511.39499999999998</v>
      </c>
      <c r="C755" s="174">
        <v>483.51499999999999</v>
      </c>
      <c r="D755" s="174">
        <v>3.9740000000000002</v>
      </c>
      <c r="E755" s="174">
        <v>6.319</v>
      </c>
      <c r="F755" s="174">
        <v>17.587</v>
      </c>
      <c r="G755" s="174">
        <v>0</v>
      </c>
      <c r="H755" s="175"/>
      <c r="I755" s="174">
        <f t="shared" si="75"/>
        <v>773.41800000000012</v>
      </c>
      <c r="J755" s="174">
        <v>357.03800000000001</v>
      </c>
      <c r="K755" s="174">
        <v>1.093</v>
      </c>
      <c r="L755" s="174">
        <v>21.192</v>
      </c>
      <c r="M755" s="174">
        <v>322.16500000000002</v>
      </c>
      <c r="N755" s="174">
        <v>71.930000000000007</v>
      </c>
      <c r="O755" s="174" t="s">
        <v>62</v>
      </c>
      <c r="P755" s="189"/>
      <c r="Q755" s="242"/>
      <c r="R755" s="241"/>
      <c r="S755" s="243"/>
      <c r="T755" s="243"/>
    </row>
    <row r="756" spans="1:49" ht="9" customHeight="1">
      <c r="A756" s="176" t="s">
        <v>28</v>
      </c>
      <c r="B756" s="189">
        <f t="shared" si="76"/>
        <v>1043.453</v>
      </c>
      <c r="C756" s="189">
        <v>828.49599999999998</v>
      </c>
      <c r="D756" s="189">
        <v>61.325000000000003</v>
      </c>
      <c r="E756" s="189">
        <v>135.822</v>
      </c>
      <c r="F756" s="189">
        <v>17.809999999999999</v>
      </c>
      <c r="G756" s="189">
        <v>0</v>
      </c>
      <c r="H756" s="191"/>
      <c r="I756" s="189">
        <f t="shared" si="75"/>
        <v>2002.376</v>
      </c>
      <c r="J756" s="189">
        <v>1379.6869999999999</v>
      </c>
      <c r="K756" s="189">
        <v>5.4180000000000001</v>
      </c>
      <c r="L756" s="189">
        <v>46.198</v>
      </c>
      <c r="M756" s="189">
        <v>393.14299999999997</v>
      </c>
      <c r="N756" s="189">
        <v>177.93</v>
      </c>
      <c r="O756" s="191" t="s">
        <v>62</v>
      </c>
      <c r="P756" s="189"/>
      <c r="Q756" s="242"/>
      <c r="R756" s="241"/>
      <c r="S756" s="243"/>
      <c r="T756" s="243"/>
    </row>
    <row r="757" spans="1:49" ht="9" customHeight="1">
      <c r="A757" s="176" t="s">
        <v>29</v>
      </c>
      <c r="B757" s="189">
        <f t="shared" si="76"/>
        <v>5512.299</v>
      </c>
      <c r="C757" s="189">
        <v>1487.297</v>
      </c>
      <c r="D757" s="189">
        <v>8.109</v>
      </c>
      <c r="E757" s="189">
        <v>3938.2260000000001</v>
      </c>
      <c r="F757" s="189">
        <v>78.667000000000002</v>
      </c>
      <c r="G757" s="189">
        <v>0</v>
      </c>
      <c r="H757" s="191"/>
      <c r="I757" s="189">
        <f t="shared" si="75"/>
        <v>283.21199999999999</v>
      </c>
      <c r="J757" s="189">
        <v>221.446</v>
      </c>
      <c r="K757" s="189" t="s">
        <v>63</v>
      </c>
      <c r="L757" s="189">
        <v>16.373000000000001</v>
      </c>
      <c r="M757" s="189">
        <v>33.35</v>
      </c>
      <c r="N757" s="189">
        <v>12.042999999999999</v>
      </c>
      <c r="O757" s="191" t="s">
        <v>62</v>
      </c>
      <c r="P757" s="189"/>
      <c r="Q757" s="242"/>
      <c r="R757" s="241"/>
      <c r="S757" s="243"/>
      <c r="T757" s="243"/>
    </row>
    <row r="758" spans="1:49" ht="9" customHeight="1">
      <c r="A758" s="176" t="s">
        <v>30</v>
      </c>
      <c r="B758" s="189">
        <f t="shared" si="76"/>
        <v>451.16899999999998</v>
      </c>
      <c r="C758" s="189">
        <v>442.50799999999998</v>
      </c>
      <c r="D758" s="189" t="s">
        <v>63</v>
      </c>
      <c r="E758" s="189" t="s">
        <v>63</v>
      </c>
      <c r="F758" s="189">
        <v>8.6609999999999996</v>
      </c>
      <c r="G758" s="189">
        <v>0</v>
      </c>
      <c r="H758" s="191"/>
      <c r="I758" s="189">
        <f t="shared" si="75"/>
        <v>386.22500000000002</v>
      </c>
      <c r="J758" s="189">
        <v>200.828</v>
      </c>
      <c r="K758" s="189">
        <v>2.4239999999999999</v>
      </c>
      <c r="L758" s="189">
        <v>9.452</v>
      </c>
      <c r="M758" s="189">
        <v>149.46199999999999</v>
      </c>
      <c r="N758" s="189">
        <v>24.059000000000001</v>
      </c>
      <c r="O758" s="191" t="s">
        <v>62</v>
      </c>
      <c r="P758" s="189"/>
      <c r="Q758" s="242"/>
      <c r="R758" s="241"/>
      <c r="S758" s="243"/>
      <c r="T758" s="243"/>
    </row>
    <row r="759" spans="1:49" ht="9" customHeight="1">
      <c r="A759" s="173" t="s">
        <v>31</v>
      </c>
      <c r="B759" s="174">
        <f t="shared" si="76"/>
        <v>125.90900000000002</v>
      </c>
      <c r="C759" s="174">
        <v>84.049000000000007</v>
      </c>
      <c r="D759" s="174">
        <v>15.585000000000001</v>
      </c>
      <c r="E759" s="174">
        <v>16.303999999999998</v>
      </c>
      <c r="F759" s="174">
        <v>9.9710000000000001</v>
      </c>
      <c r="G759" s="174">
        <v>0</v>
      </c>
      <c r="H759" s="175"/>
      <c r="I759" s="174">
        <f t="shared" si="75"/>
        <v>213.98099999999999</v>
      </c>
      <c r="J759" s="174">
        <v>106.754</v>
      </c>
      <c r="K759" s="174">
        <v>1.7909999999999999</v>
      </c>
      <c r="L759" s="174">
        <v>13.268000000000001</v>
      </c>
      <c r="M759" s="174">
        <v>43.405999999999999</v>
      </c>
      <c r="N759" s="174">
        <v>48.762</v>
      </c>
      <c r="O759" s="174" t="s">
        <v>62</v>
      </c>
      <c r="P759" s="189"/>
      <c r="Q759" s="242"/>
      <c r="R759" s="241"/>
      <c r="S759" s="243"/>
      <c r="T759" s="243"/>
    </row>
    <row r="760" spans="1:49" ht="9" customHeight="1">
      <c r="A760" s="176" t="s">
        <v>32</v>
      </c>
      <c r="B760" s="189">
        <f t="shared" si="76"/>
        <v>1243.9550000000002</v>
      </c>
      <c r="C760" s="189">
        <v>1233.952</v>
      </c>
      <c r="D760" s="189">
        <v>3.044</v>
      </c>
      <c r="E760" s="189">
        <v>4.2960000000000003</v>
      </c>
      <c r="F760" s="189">
        <v>2.6629999999999998</v>
      </c>
      <c r="G760" s="189">
        <v>0</v>
      </c>
      <c r="H760" s="191"/>
      <c r="I760" s="189">
        <f t="shared" si="75"/>
        <v>681.69299999999998</v>
      </c>
      <c r="J760" s="189">
        <v>96.114999999999995</v>
      </c>
      <c r="K760" s="189">
        <v>2.431</v>
      </c>
      <c r="L760" s="189">
        <v>15.179</v>
      </c>
      <c r="M760" s="189">
        <v>473.96199999999999</v>
      </c>
      <c r="N760" s="189">
        <v>94.006</v>
      </c>
      <c r="O760" s="191" t="s">
        <v>62</v>
      </c>
      <c r="P760" s="189"/>
      <c r="Q760" s="242"/>
      <c r="R760" s="241"/>
      <c r="S760" s="243"/>
      <c r="T760" s="243"/>
    </row>
    <row r="761" spans="1:49" ht="9" customHeight="1">
      <c r="A761" s="176" t="s">
        <v>33</v>
      </c>
      <c r="B761" s="189">
        <f t="shared" si="76"/>
        <v>4440.9539999999997</v>
      </c>
      <c r="C761" s="189">
        <v>4270.3040000000001</v>
      </c>
      <c r="D761" s="189">
        <v>39.447000000000003</v>
      </c>
      <c r="E761" s="189">
        <v>98.555999999999997</v>
      </c>
      <c r="F761" s="189">
        <v>32.646999999999998</v>
      </c>
      <c r="G761" s="189">
        <v>0</v>
      </c>
      <c r="H761" s="191"/>
      <c r="I761" s="189">
        <f t="shared" si="75"/>
        <v>688.60299999999995</v>
      </c>
      <c r="J761" s="189">
        <v>371.61</v>
      </c>
      <c r="K761" s="189">
        <v>1.0920000000000001</v>
      </c>
      <c r="L761" s="189">
        <v>29.376999999999999</v>
      </c>
      <c r="M761" s="189">
        <v>190.048</v>
      </c>
      <c r="N761" s="189">
        <v>96.475999999999999</v>
      </c>
      <c r="O761" s="191" t="s">
        <v>62</v>
      </c>
      <c r="P761" s="189"/>
      <c r="Q761" s="242"/>
      <c r="R761" s="241"/>
      <c r="S761" s="243"/>
      <c r="T761" s="243"/>
    </row>
    <row r="762" spans="1:49" ht="9" customHeight="1">
      <c r="A762" s="176" t="s">
        <v>34</v>
      </c>
      <c r="B762" s="189">
        <f t="shared" si="76"/>
        <v>247.42800000000003</v>
      </c>
      <c r="C762" s="189">
        <v>94.427000000000007</v>
      </c>
      <c r="D762" s="189">
        <v>65.882000000000005</v>
      </c>
      <c r="E762" s="189">
        <v>78.224000000000004</v>
      </c>
      <c r="F762" s="189">
        <v>8.8949999999999996</v>
      </c>
      <c r="G762" s="189">
        <v>0</v>
      </c>
      <c r="H762" s="191"/>
      <c r="I762" s="189">
        <f t="shared" si="75"/>
        <v>168.77199999999999</v>
      </c>
      <c r="J762" s="189">
        <v>40.302999999999997</v>
      </c>
      <c r="K762" s="189" t="s">
        <v>63</v>
      </c>
      <c r="L762" s="189">
        <v>4.5170000000000003</v>
      </c>
      <c r="M762" s="189">
        <v>103.52500000000001</v>
      </c>
      <c r="N762" s="189">
        <v>20.427</v>
      </c>
      <c r="O762" s="191" t="s">
        <v>62</v>
      </c>
      <c r="P762" s="189"/>
      <c r="Q762" s="242"/>
      <c r="R762" s="241"/>
      <c r="S762" s="243"/>
      <c r="T762" s="243"/>
    </row>
    <row r="763" spans="1:49" ht="9" customHeight="1">
      <c r="A763" s="173" t="s">
        <v>35</v>
      </c>
      <c r="B763" s="174">
        <f t="shared" si="76"/>
        <v>454.601</v>
      </c>
      <c r="C763" s="174">
        <v>454.02100000000002</v>
      </c>
      <c r="D763" s="174">
        <v>0</v>
      </c>
      <c r="E763" s="174" t="s">
        <v>63</v>
      </c>
      <c r="F763" s="174">
        <v>0.57999999999999996</v>
      </c>
      <c r="G763" s="174">
        <v>0</v>
      </c>
      <c r="H763" s="175"/>
      <c r="I763" s="174">
        <f t="shared" si="75"/>
        <v>460.07800000000003</v>
      </c>
      <c r="J763" s="174">
        <v>182.3</v>
      </c>
      <c r="K763" s="174">
        <v>1.022</v>
      </c>
      <c r="L763" s="174">
        <v>10.686999999999999</v>
      </c>
      <c r="M763" s="174">
        <v>136.17699999999999</v>
      </c>
      <c r="N763" s="174">
        <v>129.892</v>
      </c>
      <c r="O763" s="174" t="s">
        <v>62</v>
      </c>
      <c r="P763" s="189"/>
      <c r="Q763" s="242"/>
      <c r="R763" s="241"/>
      <c r="S763" s="243"/>
      <c r="T763" s="243"/>
    </row>
    <row r="764" spans="1:49" ht="9" customHeight="1">
      <c r="A764" s="176" t="s">
        <v>36</v>
      </c>
      <c r="B764" s="189">
        <f t="shared" si="76"/>
        <v>63.25</v>
      </c>
      <c r="C764" s="189">
        <v>58.871000000000002</v>
      </c>
      <c r="D764" s="189" t="s">
        <v>63</v>
      </c>
      <c r="E764" s="189">
        <v>0.58599999999999997</v>
      </c>
      <c r="F764" s="189">
        <v>3.7930000000000001</v>
      </c>
      <c r="G764" s="189">
        <v>0</v>
      </c>
      <c r="H764" s="191"/>
      <c r="I764" s="189">
        <f t="shared" si="75"/>
        <v>191.779</v>
      </c>
      <c r="J764" s="189">
        <v>71.891999999999996</v>
      </c>
      <c r="K764" s="189">
        <v>0.65100000000000002</v>
      </c>
      <c r="L764" s="189">
        <v>22.463000000000001</v>
      </c>
      <c r="M764" s="189">
        <v>77.606999999999999</v>
      </c>
      <c r="N764" s="189">
        <v>19.166</v>
      </c>
      <c r="O764" s="191" t="s">
        <v>62</v>
      </c>
      <c r="P764" s="189"/>
      <c r="Q764" s="242"/>
      <c r="R764" s="241"/>
      <c r="S764" s="243"/>
      <c r="T764" s="243"/>
    </row>
    <row r="765" spans="1:49" ht="9" customHeight="1">
      <c r="A765" s="176" t="s">
        <v>37</v>
      </c>
      <c r="B765" s="189">
        <f t="shared" si="76"/>
        <v>1269.5530000000001</v>
      </c>
      <c r="C765" s="189">
        <v>1185.0139999999999</v>
      </c>
      <c r="D765" s="189">
        <v>1.39</v>
      </c>
      <c r="E765" s="189">
        <v>77.284000000000006</v>
      </c>
      <c r="F765" s="189">
        <v>5.8650000000000002</v>
      </c>
      <c r="G765" s="189">
        <v>0</v>
      </c>
      <c r="H765" s="191"/>
      <c r="I765" s="189">
        <f t="shared" si="75"/>
        <v>1047.4159999999999</v>
      </c>
      <c r="J765" s="189">
        <v>456.42</v>
      </c>
      <c r="K765" s="189">
        <v>1.149</v>
      </c>
      <c r="L765" s="189">
        <v>31.638000000000002</v>
      </c>
      <c r="M765" s="189">
        <v>436.39299999999997</v>
      </c>
      <c r="N765" s="189">
        <v>121.816</v>
      </c>
      <c r="O765" s="191" t="s">
        <v>62</v>
      </c>
      <c r="P765" s="189"/>
      <c r="Q765" s="242"/>
      <c r="R765" s="241"/>
      <c r="S765" s="243"/>
      <c r="T765" s="243"/>
    </row>
    <row r="766" spans="1:49" ht="9" customHeight="1">
      <c r="A766" s="176" t="s">
        <v>38</v>
      </c>
      <c r="B766" s="189">
        <f t="shared" si="76"/>
        <v>816.41800000000001</v>
      </c>
      <c r="C766" s="189">
        <v>764.98900000000003</v>
      </c>
      <c r="D766" s="189">
        <v>3.8119999999999998</v>
      </c>
      <c r="E766" s="189">
        <v>41.923999999999999</v>
      </c>
      <c r="F766" s="189">
        <v>5.6929999999999996</v>
      </c>
      <c r="G766" s="189">
        <v>0</v>
      </c>
      <c r="H766" s="191"/>
      <c r="I766" s="189">
        <f t="shared" si="75"/>
        <v>478.73099999999999</v>
      </c>
      <c r="J766" s="189">
        <v>251.39400000000001</v>
      </c>
      <c r="K766" s="189">
        <v>15.71</v>
      </c>
      <c r="L766" s="189">
        <v>35.381</v>
      </c>
      <c r="M766" s="189">
        <v>111.048</v>
      </c>
      <c r="N766" s="189">
        <v>65.197999999999993</v>
      </c>
      <c r="O766" s="191" t="s">
        <v>62</v>
      </c>
      <c r="P766" s="189"/>
      <c r="Q766" s="242"/>
      <c r="R766" s="241"/>
      <c r="S766" s="243"/>
      <c r="T766" s="243"/>
    </row>
    <row r="767" spans="1:49" ht="9" customHeight="1">
      <c r="A767" s="173" t="s">
        <v>39</v>
      </c>
      <c r="B767" s="174">
        <f t="shared" si="76"/>
        <v>353.93900000000002</v>
      </c>
      <c r="C767" s="174">
        <v>303.37</v>
      </c>
      <c r="D767" s="174">
        <v>0.98499999999999999</v>
      </c>
      <c r="E767" s="174">
        <v>7.6870000000000003</v>
      </c>
      <c r="F767" s="174">
        <v>41.896999999999998</v>
      </c>
      <c r="G767" s="174">
        <v>0</v>
      </c>
      <c r="H767" s="175"/>
      <c r="I767" s="174">
        <f t="shared" si="75"/>
        <v>186.828</v>
      </c>
      <c r="J767" s="174">
        <v>67.573999999999998</v>
      </c>
      <c r="K767" s="174">
        <v>4.25</v>
      </c>
      <c r="L767" s="174">
        <v>7.1379999999999999</v>
      </c>
      <c r="M767" s="174">
        <v>93.301000000000002</v>
      </c>
      <c r="N767" s="174">
        <v>14.565</v>
      </c>
      <c r="O767" s="174" t="s">
        <v>62</v>
      </c>
      <c r="P767" s="189"/>
      <c r="Q767" s="242"/>
      <c r="R767" s="241"/>
      <c r="S767" s="243"/>
      <c r="T767" s="243"/>
    </row>
    <row r="768" spans="1:49" s="170" customFormat="1" ht="8.65" customHeight="1">
      <c r="A768" s="214"/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234"/>
      <c r="Q768" s="234"/>
      <c r="R768" s="168"/>
      <c r="S768" s="168"/>
      <c r="T768" s="168"/>
      <c r="U768" s="168"/>
      <c r="V768" s="168"/>
      <c r="W768" s="168"/>
      <c r="X768" s="168"/>
      <c r="Y768" s="168"/>
      <c r="Z768" s="168"/>
      <c r="AA768" s="168"/>
      <c r="AB768" s="168"/>
      <c r="AC768" s="168"/>
      <c r="AD768" s="168"/>
      <c r="AE768" s="168"/>
      <c r="AF768" s="168"/>
      <c r="AG768" s="168"/>
      <c r="AH768" s="168"/>
      <c r="AJ768" s="184"/>
      <c r="AK768" s="184"/>
      <c r="AL768" s="184"/>
      <c r="AM768" s="184"/>
      <c r="AN768" s="184"/>
      <c r="AO768" s="184"/>
      <c r="AP768" s="184"/>
      <c r="AQ768" s="184"/>
      <c r="AR768" s="184"/>
      <c r="AS768" s="184"/>
      <c r="AT768" s="184"/>
      <c r="AU768" s="184"/>
      <c r="AV768" s="184"/>
      <c r="AW768" s="184"/>
    </row>
    <row r="769" spans="1:49" ht="9" customHeight="1">
      <c r="A769" s="211">
        <v>2016</v>
      </c>
      <c r="B769" s="188"/>
      <c r="C769" s="188"/>
      <c r="D769" s="188"/>
      <c r="E769" s="188"/>
      <c r="F769" s="188"/>
      <c r="G769" s="176"/>
      <c r="H769" s="176"/>
      <c r="I769" s="188"/>
      <c r="J769" s="188"/>
      <c r="K769" s="188"/>
      <c r="L769" s="188"/>
      <c r="M769" s="188"/>
      <c r="N769" s="188"/>
      <c r="O769" s="213"/>
      <c r="P769" s="164"/>
      <c r="Q769" s="164"/>
      <c r="R769" s="222"/>
      <c r="S769" s="222"/>
      <c r="T769" s="222"/>
      <c r="U769" s="222"/>
      <c r="V769" s="222"/>
      <c r="W769" s="222"/>
      <c r="X769" s="222"/>
      <c r="Y769" s="222"/>
      <c r="Z769" s="222"/>
      <c r="AA769" s="222"/>
      <c r="AB769" s="222"/>
      <c r="AC769" s="222"/>
      <c r="AD769" s="222"/>
      <c r="AE769" s="222"/>
      <c r="AF769" s="222"/>
      <c r="AG769" s="222"/>
      <c r="AI769" s="155"/>
      <c r="AJ769" s="165"/>
      <c r="AK769" s="165"/>
      <c r="AL769" s="165"/>
      <c r="AM769" s="165"/>
      <c r="AN769" s="165"/>
      <c r="AO769" s="165"/>
      <c r="AP769" s="165"/>
      <c r="AQ769" s="165"/>
      <c r="AR769" s="165"/>
      <c r="AS769" s="165"/>
      <c r="AT769" s="165"/>
      <c r="AU769" s="165"/>
      <c r="AV769" s="165"/>
      <c r="AW769" s="165"/>
    </row>
    <row r="770" spans="1:49" s="310" customFormat="1" ht="9" customHeight="1">
      <c r="A770" s="214" t="s">
        <v>7</v>
      </c>
      <c r="B770" s="188">
        <f>SUM(B772:B803)+1</f>
        <v>569071.39199999988</v>
      </c>
      <c r="C770" s="188">
        <f t="shared" ref="C770:G770" si="77">SUM(C772:C803)</f>
        <v>432643.04299999995</v>
      </c>
      <c r="D770" s="188">
        <f>SUM(D772:D803)+1</f>
        <v>23180.003999999994</v>
      </c>
      <c r="E770" s="188">
        <f t="shared" si="77"/>
        <v>103421.86699999997</v>
      </c>
      <c r="F770" s="188">
        <f>SUM(F772:F803)+1</f>
        <v>9826.478000000001</v>
      </c>
      <c r="G770" s="188">
        <f t="shared" si="77"/>
        <v>0</v>
      </c>
      <c r="H770" s="188"/>
      <c r="I770" s="188">
        <f>SUM(I772:I803)+3</f>
        <v>23463.724000000002</v>
      </c>
      <c r="J770" s="188">
        <f t="shared" ref="J770" si="78">SUM(J772:J803)</f>
        <v>13565.197</v>
      </c>
      <c r="K770" s="188">
        <f>SUM(K772:K803)+3</f>
        <v>294.08599999999996</v>
      </c>
      <c r="L770" s="188">
        <f t="shared" ref="L770:N770" si="79">SUM(L772:L803)</f>
        <v>1142.0210000000002</v>
      </c>
      <c r="M770" s="188">
        <f t="shared" si="79"/>
        <v>5780.4869999999992</v>
      </c>
      <c r="N770" s="188">
        <f t="shared" si="79"/>
        <v>2681.9329999999986</v>
      </c>
      <c r="O770" s="188" t="s">
        <v>62</v>
      </c>
      <c r="P770" s="161"/>
      <c r="Q770" s="161"/>
      <c r="R770" s="162"/>
      <c r="S770" s="162"/>
      <c r="T770" s="199"/>
      <c r="U770" s="162"/>
      <c r="V770" s="162"/>
      <c r="W770" s="162"/>
      <c r="X770" s="162"/>
      <c r="Y770" s="162"/>
      <c r="Z770" s="162"/>
      <c r="AA770" s="162"/>
      <c r="AB770" s="162"/>
      <c r="AC770" s="162"/>
      <c r="AD770" s="162"/>
      <c r="AE770" s="162"/>
      <c r="AF770" s="162"/>
      <c r="AG770" s="162"/>
      <c r="AH770" s="162"/>
      <c r="AJ770" s="206"/>
      <c r="AK770" s="206"/>
      <c r="AL770" s="206"/>
      <c r="AM770" s="206"/>
      <c r="AN770" s="206"/>
      <c r="AO770" s="206"/>
      <c r="AP770" s="206"/>
      <c r="AQ770" s="206"/>
      <c r="AR770" s="206"/>
      <c r="AS770" s="206"/>
      <c r="AT770" s="206"/>
      <c r="AU770" s="206"/>
      <c r="AV770" s="206"/>
      <c r="AW770" s="206"/>
    </row>
    <row r="771" spans="1:49" s="310" customFormat="1" ht="3.95" customHeight="1">
      <c r="A771" s="214"/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61"/>
      <c r="Q771" s="161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  <c r="AB771" s="162"/>
      <c r="AC771" s="162"/>
      <c r="AD771" s="162"/>
      <c r="AE771" s="162"/>
      <c r="AF771" s="162"/>
      <c r="AG771" s="162"/>
      <c r="AH771" s="162"/>
      <c r="AJ771" s="206"/>
      <c r="AK771" s="206"/>
      <c r="AL771" s="206"/>
      <c r="AM771" s="206"/>
      <c r="AN771" s="206"/>
      <c r="AO771" s="206"/>
      <c r="AP771" s="206"/>
      <c r="AQ771" s="206"/>
      <c r="AR771" s="206"/>
      <c r="AS771" s="206"/>
      <c r="AT771" s="206"/>
      <c r="AU771" s="206"/>
      <c r="AV771" s="206"/>
      <c r="AW771" s="206"/>
    </row>
    <row r="772" spans="1:49" ht="9" customHeight="1">
      <c r="A772" s="176" t="s">
        <v>8</v>
      </c>
      <c r="B772" s="189">
        <f t="shared" ref="B772:B774" si="80">SUM(C772:G772)</f>
        <v>261.48599999999999</v>
      </c>
      <c r="C772" s="189">
        <v>127.44</v>
      </c>
      <c r="D772" s="189">
        <v>1.8149999999999999</v>
      </c>
      <c r="E772" s="189">
        <v>132.23099999999999</v>
      </c>
      <c r="F772" s="189" t="s">
        <v>63</v>
      </c>
      <c r="G772" s="189">
        <v>0</v>
      </c>
      <c r="H772" s="189"/>
      <c r="I772" s="189">
        <f t="shared" ref="I772:I803" si="81">SUM(J772:O772)</f>
        <v>139.86199999999999</v>
      </c>
      <c r="J772" s="189">
        <v>31.553000000000001</v>
      </c>
      <c r="K772" s="189" t="s">
        <v>63</v>
      </c>
      <c r="L772" s="189">
        <v>6.6669999999999998</v>
      </c>
      <c r="M772" s="189">
        <v>61.814</v>
      </c>
      <c r="N772" s="189">
        <v>39.828000000000003</v>
      </c>
      <c r="O772" s="191" t="s">
        <v>62</v>
      </c>
      <c r="P772" s="189"/>
      <c r="Q772" s="242"/>
      <c r="R772" s="241"/>
      <c r="S772" s="222"/>
      <c r="T772" s="199"/>
      <c r="U772" s="222"/>
      <c r="V772" s="222"/>
      <c r="W772" s="222"/>
      <c r="X772" s="222"/>
      <c r="Y772" s="222"/>
      <c r="Z772" s="222"/>
      <c r="AA772" s="222"/>
      <c r="AB772" s="222"/>
      <c r="AC772" s="222"/>
      <c r="AD772" s="222"/>
      <c r="AE772" s="222"/>
      <c r="AF772" s="222"/>
      <c r="AG772" s="222"/>
      <c r="AI772" s="155"/>
      <c r="AJ772" s="165"/>
      <c r="AK772" s="165"/>
      <c r="AL772" s="165"/>
      <c r="AM772" s="165"/>
      <c r="AN772" s="165"/>
      <c r="AO772" s="165"/>
      <c r="AP772" s="165"/>
      <c r="AQ772" s="165"/>
      <c r="AR772" s="165"/>
      <c r="AS772" s="165"/>
      <c r="AT772" s="165"/>
      <c r="AU772" s="165"/>
      <c r="AV772" s="165"/>
      <c r="AW772" s="165"/>
    </row>
    <row r="773" spans="1:49" ht="9" customHeight="1">
      <c r="A773" s="176" t="s">
        <v>9</v>
      </c>
      <c r="B773" s="189">
        <f t="shared" si="80"/>
        <v>1076.241</v>
      </c>
      <c r="C773" s="189">
        <v>967.93799999999999</v>
      </c>
      <c r="D773" s="189">
        <v>6.7039999999999997</v>
      </c>
      <c r="E773" s="189">
        <v>100.536</v>
      </c>
      <c r="F773" s="189">
        <v>1.0629999999999999</v>
      </c>
      <c r="G773" s="189">
        <v>0</v>
      </c>
      <c r="H773" s="191"/>
      <c r="I773" s="189">
        <f t="shared" si="81"/>
        <v>666.00099999999998</v>
      </c>
      <c r="J773" s="189">
        <v>147.636</v>
      </c>
      <c r="K773" s="189" t="s">
        <v>63</v>
      </c>
      <c r="L773" s="189">
        <v>122.843</v>
      </c>
      <c r="M773" s="189">
        <v>231.29300000000001</v>
      </c>
      <c r="N773" s="189">
        <v>164.22900000000001</v>
      </c>
      <c r="O773" s="191" t="s">
        <v>62</v>
      </c>
      <c r="P773" s="189"/>
      <c r="Q773" s="242"/>
      <c r="R773" s="241"/>
      <c r="S773" s="222"/>
      <c r="T773" s="199"/>
      <c r="U773" s="222"/>
      <c r="V773" s="222"/>
      <c r="W773" s="222"/>
      <c r="X773" s="222"/>
      <c r="Y773" s="222"/>
      <c r="Z773" s="222"/>
      <c r="AA773" s="222"/>
      <c r="AB773" s="222"/>
      <c r="AC773" s="222"/>
      <c r="AD773" s="222"/>
      <c r="AE773" s="222"/>
      <c r="AF773" s="222"/>
      <c r="AG773" s="222"/>
      <c r="AI773" s="155"/>
      <c r="AJ773" s="165"/>
      <c r="AK773" s="165"/>
      <c r="AL773" s="165"/>
      <c r="AM773" s="165"/>
      <c r="AN773" s="165"/>
      <c r="AO773" s="165"/>
      <c r="AP773" s="165"/>
      <c r="AQ773" s="165"/>
      <c r="AR773" s="165"/>
      <c r="AS773" s="165"/>
      <c r="AT773" s="165"/>
      <c r="AU773" s="165"/>
      <c r="AV773" s="165"/>
      <c r="AW773" s="165"/>
    </row>
    <row r="774" spans="1:49" ht="9" customHeight="1">
      <c r="A774" s="176" t="s">
        <v>10</v>
      </c>
      <c r="B774" s="189">
        <f t="shared" si="80"/>
        <v>125.474</v>
      </c>
      <c r="C774" s="189">
        <v>123.699</v>
      </c>
      <c r="D774" s="189" t="s">
        <v>63</v>
      </c>
      <c r="E774" s="189" t="s">
        <v>63</v>
      </c>
      <c r="F774" s="189">
        <v>1.7749999999999999</v>
      </c>
      <c r="G774" s="189">
        <v>0</v>
      </c>
      <c r="H774" s="191"/>
      <c r="I774" s="189">
        <f t="shared" si="81"/>
        <v>121.98499999999999</v>
      </c>
      <c r="J774" s="189">
        <v>26.079000000000001</v>
      </c>
      <c r="K774" s="189" t="s">
        <v>63</v>
      </c>
      <c r="L774" s="189">
        <v>10.973000000000001</v>
      </c>
      <c r="M774" s="189">
        <v>64.302999999999997</v>
      </c>
      <c r="N774" s="189">
        <v>20.63</v>
      </c>
      <c r="O774" s="191" t="s">
        <v>62</v>
      </c>
      <c r="P774" s="189"/>
      <c r="Q774" s="242"/>
      <c r="R774" s="241"/>
      <c r="S774" s="222"/>
      <c r="T774" s="199"/>
      <c r="U774" s="222"/>
      <c r="V774" s="222"/>
      <c r="W774" s="222"/>
      <c r="X774" s="222"/>
      <c r="Y774" s="222"/>
      <c r="Z774" s="222"/>
      <c r="AA774" s="222"/>
      <c r="AB774" s="222"/>
      <c r="AC774" s="222"/>
      <c r="AD774" s="222"/>
      <c r="AE774" s="222"/>
      <c r="AF774" s="222"/>
      <c r="AG774" s="222"/>
      <c r="AI774" s="155"/>
      <c r="AJ774" s="165"/>
      <c r="AK774" s="165"/>
      <c r="AL774" s="165"/>
      <c r="AM774" s="165"/>
      <c r="AN774" s="165"/>
      <c r="AO774" s="165"/>
      <c r="AP774" s="165"/>
      <c r="AQ774" s="165"/>
      <c r="AR774" s="165"/>
      <c r="AS774" s="165"/>
      <c r="AT774" s="165"/>
      <c r="AU774" s="165"/>
      <c r="AV774" s="165"/>
      <c r="AW774" s="165"/>
    </row>
    <row r="775" spans="1:49" ht="9" customHeight="1">
      <c r="A775" s="173" t="s">
        <v>11</v>
      </c>
      <c r="B775" s="174">
        <f>SUM(C775:G775)+1</f>
        <v>64.289000000000001</v>
      </c>
      <c r="C775" s="174">
        <v>63.289000000000001</v>
      </c>
      <c r="D775" s="174">
        <v>0</v>
      </c>
      <c r="E775" s="174" t="s">
        <v>63</v>
      </c>
      <c r="F775" s="174" t="s">
        <v>63</v>
      </c>
      <c r="G775" s="174">
        <v>0</v>
      </c>
      <c r="H775" s="175"/>
      <c r="I775" s="174">
        <f t="shared" si="81"/>
        <v>170.934</v>
      </c>
      <c r="J775" s="174">
        <v>62.02</v>
      </c>
      <c r="K775" s="174" t="s">
        <v>63</v>
      </c>
      <c r="L775" s="174">
        <v>3.48</v>
      </c>
      <c r="M775" s="174">
        <v>81.116</v>
      </c>
      <c r="N775" s="174">
        <v>24.318000000000001</v>
      </c>
      <c r="O775" s="174" t="s">
        <v>62</v>
      </c>
      <c r="P775" s="189"/>
      <c r="Q775" s="242"/>
      <c r="R775" s="241"/>
      <c r="T775" s="199"/>
    </row>
    <row r="776" spans="1:49" ht="9" customHeight="1">
      <c r="A776" s="176" t="s">
        <v>12</v>
      </c>
      <c r="B776" s="189">
        <f>SUM(C776:G776)</f>
        <v>140.30200000000002</v>
      </c>
      <c r="C776" s="189">
        <v>121.158</v>
      </c>
      <c r="D776" s="189" t="s">
        <v>63</v>
      </c>
      <c r="E776" s="189">
        <v>18.106000000000002</v>
      </c>
      <c r="F776" s="189">
        <v>1.038</v>
      </c>
      <c r="G776" s="189">
        <v>0</v>
      </c>
      <c r="H776" s="191"/>
      <c r="I776" s="189">
        <f t="shared" si="81"/>
        <v>310.48899999999998</v>
      </c>
      <c r="J776" s="189">
        <v>105.386</v>
      </c>
      <c r="K776" s="189" t="s">
        <v>63</v>
      </c>
      <c r="L776" s="189">
        <v>17.835000000000001</v>
      </c>
      <c r="M776" s="189">
        <v>147.55799999999999</v>
      </c>
      <c r="N776" s="189">
        <v>39.71</v>
      </c>
      <c r="O776" s="191" t="s">
        <v>62</v>
      </c>
      <c r="P776" s="189"/>
      <c r="Q776" s="242"/>
      <c r="R776" s="241"/>
      <c r="T776" s="199"/>
    </row>
    <row r="777" spans="1:49" ht="9" customHeight="1">
      <c r="A777" s="176" t="s">
        <v>13</v>
      </c>
      <c r="B777" s="189">
        <f t="shared" ref="B777:B803" si="82">SUM(C777:G777)</f>
        <v>150.32700000000003</v>
      </c>
      <c r="C777" s="189">
        <v>87.474000000000004</v>
      </c>
      <c r="D777" s="189">
        <v>0</v>
      </c>
      <c r="E777" s="189">
        <v>62.755000000000003</v>
      </c>
      <c r="F777" s="189">
        <v>9.8000000000000004E-2</v>
      </c>
      <c r="G777" s="189">
        <v>0</v>
      </c>
      <c r="H777" s="191"/>
      <c r="I777" s="189">
        <f t="shared" si="81"/>
        <v>136.595</v>
      </c>
      <c r="J777" s="189">
        <v>60.917999999999999</v>
      </c>
      <c r="K777" s="189" t="s">
        <v>63</v>
      </c>
      <c r="L777" s="189">
        <v>7.016</v>
      </c>
      <c r="M777" s="189">
        <v>50.512</v>
      </c>
      <c r="N777" s="189">
        <v>18.149000000000001</v>
      </c>
      <c r="O777" s="191" t="s">
        <v>62</v>
      </c>
      <c r="P777" s="189"/>
      <c r="Q777" s="242"/>
      <c r="R777" s="241"/>
      <c r="T777" s="199"/>
    </row>
    <row r="778" spans="1:49" ht="9" customHeight="1">
      <c r="A778" s="176" t="s">
        <v>14</v>
      </c>
      <c r="B778" s="189">
        <f t="shared" si="82"/>
        <v>159.035</v>
      </c>
      <c r="C778" s="189">
        <v>146.21600000000001</v>
      </c>
      <c r="D778" s="189" t="s">
        <v>63</v>
      </c>
      <c r="E778" s="189">
        <v>6.2240000000000002</v>
      </c>
      <c r="F778" s="189">
        <v>6.5949999999999998</v>
      </c>
      <c r="G778" s="189">
        <v>0</v>
      </c>
      <c r="H778" s="191"/>
      <c r="I778" s="189">
        <f t="shared" si="81"/>
        <v>628.91800000000001</v>
      </c>
      <c r="J778" s="189">
        <v>384.52100000000002</v>
      </c>
      <c r="K778" s="189">
        <v>2.145</v>
      </c>
      <c r="L778" s="189">
        <v>12.839</v>
      </c>
      <c r="M778" s="189">
        <v>154.93100000000001</v>
      </c>
      <c r="N778" s="189">
        <v>74.481999999999999</v>
      </c>
      <c r="O778" s="191" t="s">
        <v>62</v>
      </c>
      <c r="P778" s="189"/>
      <c r="Q778" s="242"/>
      <c r="R778" s="241"/>
      <c r="T778" s="199"/>
    </row>
    <row r="779" spans="1:49" ht="9" customHeight="1">
      <c r="A779" s="173" t="s">
        <v>15</v>
      </c>
      <c r="B779" s="174">
        <f t="shared" si="82"/>
        <v>12668.98</v>
      </c>
      <c r="C779" s="174">
        <v>12384.947</v>
      </c>
      <c r="D779" s="174">
        <v>90.58</v>
      </c>
      <c r="E779" s="174">
        <v>185.74600000000001</v>
      </c>
      <c r="F779" s="174">
        <v>7.7069999999999999</v>
      </c>
      <c r="G779" s="174">
        <v>0</v>
      </c>
      <c r="H779" s="175"/>
      <c r="I779" s="174">
        <f t="shared" si="81"/>
        <v>311.38499999999999</v>
      </c>
      <c r="J779" s="174">
        <v>92.894999999999996</v>
      </c>
      <c r="K779" s="174" t="s">
        <v>63</v>
      </c>
      <c r="L779" s="174">
        <v>36.700000000000003</v>
      </c>
      <c r="M779" s="174">
        <v>168.358</v>
      </c>
      <c r="N779" s="174">
        <v>13.432</v>
      </c>
      <c r="O779" s="174" t="s">
        <v>62</v>
      </c>
      <c r="P779" s="189"/>
      <c r="Q779" s="242"/>
      <c r="R779" s="241"/>
      <c r="T779" s="199"/>
    </row>
    <row r="780" spans="1:49" ht="9" customHeight="1">
      <c r="A780" s="176" t="s">
        <v>16</v>
      </c>
      <c r="B780" s="189">
        <f t="shared" si="82"/>
        <v>433097.69799999997</v>
      </c>
      <c r="C780" s="189">
        <v>331384.57199999999</v>
      </c>
      <c r="D780" s="189">
        <v>19467.562999999998</v>
      </c>
      <c r="E780" s="189">
        <v>77769.175000000003</v>
      </c>
      <c r="F780" s="189">
        <v>4476.3879999999999</v>
      </c>
      <c r="G780" s="189">
        <v>0</v>
      </c>
      <c r="H780" s="191"/>
      <c r="I780" s="189">
        <f t="shared" si="81"/>
        <v>7753.13</v>
      </c>
      <c r="J780" s="189">
        <v>5423.2870000000003</v>
      </c>
      <c r="K780" s="189">
        <v>202.81700000000001</v>
      </c>
      <c r="L780" s="189">
        <v>260.82499999999999</v>
      </c>
      <c r="M780" s="189">
        <v>763.21900000000005</v>
      </c>
      <c r="N780" s="189">
        <v>1102.982</v>
      </c>
      <c r="O780" s="191" t="s">
        <v>62</v>
      </c>
      <c r="P780" s="189"/>
      <c r="Q780" s="242"/>
      <c r="R780" s="241"/>
      <c r="T780" s="199"/>
    </row>
    <row r="781" spans="1:49" ht="9" customHeight="1">
      <c r="A781" s="176" t="s">
        <v>17</v>
      </c>
      <c r="B781" s="189">
        <f t="shared" si="82"/>
        <v>94.391000000000005</v>
      </c>
      <c r="C781" s="189">
        <v>91.62</v>
      </c>
      <c r="D781" s="189">
        <v>1.2969999999999999</v>
      </c>
      <c r="E781" s="189">
        <v>0.53</v>
      </c>
      <c r="F781" s="189">
        <v>0.94399999999999995</v>
      </c>
      <c r="G781" s="189">
        <v>0</v>
      </c>
      <c r="H781" s="191"/>
      <c r="I781" s="189">
        <f t="shared" si="81"/>
        <v>325.745</v>
      </c>
      <c r="J781" s="189">
        <v>157.34700000000001</v>
      </c>
      <c r="K781" s="189" t="s">
        <v>63</v>
      </c>
      <c r="L781" s="189">
        <v>13.178000000000001</v>
      </c>
      <c r="M781" s="189">
        <v>136.03299999999999</v>
      </c>
      <c r="N781" s="189">
        <v>19.187000000000001</v>
      </c>
      <c r="O781" s="191" t="s">
        <v>62</v>
      </c>
      <c r="P781" s="189"/>
      <c r="Q781" s="242"/>
      <c r="R781" s="241"/>
      <c r="T781" s="199"/>
    </row>
    <row r="782" spans="1:49" ht="9" customHeight="1">
      <c r="A782" s="176" t="s">
        <v>18</v>
      </c>
      <c r="B782" s="189">
        <f t="shared" si="82"/>
        <v>2976.9650000000001</v>
      </c>
      <c r="C782" s="189">
        <v>2677.248</v>
      </c>
      <c r="D782" s="189">
        <v>21.908999999999999</v>
      </c>
      <c r="E782" s="189">
        <v>253.934</v>
      </c>
      <c r="F782" s="189">
        <v>23.873999999999999</v>
      </c>
      <c r="G782" s="189">
        <v>0</v>
      </c>
      <c r="H782" s="191"/>
      <c r="I782" s="189">
        <f t="shared" si="81"/>
        <v>1157.3869999999999</v>
      </c>
      <c r="J782" s="189">
        <v>754.72900000000004</v>
      </c>
      <c r="K782" s="189">
        <v>6.8840000000000003</v>
      </c>
      <c r="L782" s="189">
        <v>47.691000000000003</v>
      </c>
      <c r="M782" s="189">
        <v>309.53199999999998</v>
      </c>
      <c r="N782" s="189">
        <v>38.551000000000002</v>
      </c>
      <c r="O782" s="191" t="s">
        <v>62</v>
      </c>
      <c r="P782" s="189"/>
      <c r="Q782" s="242"/>
      <c r="R782" s="241"/>
      <c r="T782" s="199"/>
    </row>
    <row r="783" spans="1:49" ht="9" customHeight="1">
      <c r="A783" s="173" t="s">
        <v>19</v>
      </c>
      <c r="B783" s="174">
        <f t="shared" si="82"/>
        <v>143.755</v>
      </c>
      <c r="C783" s="174">
        <v>143.755</v>
      </c>
      <c r="D783" s="174" t="s">
        <v>63</v>
      </c>
      <c r="E783" s="174" t="s">
        <v>63</v>
      </c>
      <c r="F783" s="174" t="s">
        <v>63</v>
      </c>
      <c r="G783" s="174">
        <v>0</v>
      </c>
      <c r="H783" s="175"/>
      <c r="I783" s="174">
        <f t="shared" si="81"/>
        <v>244.64900000000003</v>
      </c>
      <c r="J783" s="174">
        <v>36.337000000000003</v>
      </c>
      <c r="K783" s="174" t="s">
        <v>63</v>
      </c>
      <c r="L783" s="174">
        <v>7.1070000000000002</v>
      </c>
      <c r="M783" s="174">
        <v>160.67500000000001</v>
      </c>
      <c r="N783" s="174">
        <v>40.53</v>
      </c>
      <c r="O783" s="174" t="s">
        <v>62</v>
      </c>
      <c r="P783" s="189"/>
      <c r="Q783" s="242"/>
      <c r="R783" s="241"/>
      <c r="T783" s="199"/>
    </row>
    <row r="784" spans="1:49" ht="9" customHeight="1">
      <c r="A784" s="176" t="s">
        <v>20</v>
      </c>
      <c r="B784" s="189">
        <f t="shared" si="82"/>
        <v>133.58800000000002</v>
      </c>
      <c r="C784" s="189">
        <v>126.509</v>
      </c>
      <c r="D784" s="189">
        <v>1.131</v>
      </c>
      <c r="E784" s="189">
        <v>4.7969999999999997</v>
      </c>
      <c r="F784" s="189">
        <v>1.151</v>
      </c>
      <c r="G784" s="189">
        <v>0</v>
      </c>
      <c r="H784" s="191"/>
      <c r="I784" s="189">
        <f t="shared" si="81"/>
        <v>251.108</v>
      </c>
      <c r="J784" s="189">
        <v>158.08500000000001</v>
      </c>
      <c r="K784" s="189" t="s">
        <v>63</v>
      </c>
      <c r="L784" s="189">
        <v>13.234999999999999</v>
      </c>
      <c r="M784" s="189">
        <v>25.917999999999999</v>
      </c>
      <c r="N784" s="189">
        <v>53.87</v>
      </c>
      <c r="O784" s="191" t="s">
        <v>62</v>
      </c>
      <c r="P784" s="189"/>
      <c r="Q784" s="242"/>
      <c r="R784" s="241"/>
      <c r="T784" s="199"/>
    </row>
    <row r="785" spans="1:20" s="154" customFormat="1" ht="9" customHeight="1">
      <c r="A785" s="176" t="s">
        <v>21</v>
      </c>
      <c r="B785" s="189">
        <f t="shared" si="82"/>
        <v>7391.9359999999997</v>
      </c>
      <c r="C785" s="189">
        <v>5242.3389999999999</v>
      </c>
      <c r="D785" s="189">
        <v>313.447</v>
      </c>
      <c r="E785" s="189">
        <v>1564.9169999999999</v>
      </c>
      <c r="F785" s="189">
        <v>271.233</v>
      </c>
      <c r="G785" s="189">
        <v>0</v>
      </c>
      <c r="H785" s="191"/>
      <c r="I785" s="189">
        <f t="shared" si="81"/>
        <v>1215.4929999999999</v>
      </c>
      <c r="J785" s="189">
        <v>492.17200000000003</v>
      </c>
      <c r="K785" s="189">
        <v>14.093999999999999</v>
      </c>
      <c r="L785" s="189">
        <v>85.353999999999999</v>
      </c>
      <c r="M785" s="189">
        <v>417.97500000000002</v>
      </c>
      <c r="N785" s="189">
        <v>205.898</v>
      </c>
      <c r="O785" s="191" t="s">
        <v>62</v>
      </c>
      <c r="P785" s="189"/>
      <c r="Q785" s="242"/>
      <c r="R785" s="241"/>
      <c r="T785" s="199"/>
    </row>
    <row r="786" spans="1:20" s="154" customFormat="1" ht="9" customHeight="1">
      <c r="A786" s="176" t="s">
        <v>22</v>
      </c>
      <c r="B786" s="189">
        <f t="shared" si="82"/>
        <v>41064.622999999992</v>
      </c>
      <c r="C786" s="189">
        <v>34111.949999999997</v>
      </c>
      <c r="D786" s="189">
        <v>2878.5450000000001</v>
      </c>
      <c r="E786" s="189">
        <v>3481.0279999999998</v>
      </c>
      <c r="F786" s="189">
        <v>593.1</v>
      </c>
      <c r="G786" s="189">
        <v>0</v>
      </c>
      <c r="H786" s="191"/>
      <c r="I786" s="189">
        <f t="shared" si="81"/>
        <v>930.66999999999985</v>
      </c>
      <c r="J786" s="189">
        <v>443.78899999999999</v>
      </c>
      <c r="K786" s="189">
        <v>8.19</v>
      </c>
      <c r="L786" s="189">
        <v>120.73399999999999</v>
      </c>
      <c r="M786" s="189">
        <v>319.23399999999998</v>
      </c>
      <c r="N786" s="189">
        <v>38.722999999999999</v>
      </c>
      <c r="O786" s="191" t="s">
        <v>62</v>
      </c>
      <c r="P786" s="189"/>
      <c r="Q786" s="242"/>
      <c r="R786" s="241"/>
      <c r="T786" s="199"/>
    </row>
    <row r="787" spans="1:20" s="154" customFormat="1" ht="9" customHeight="1">
      <c r="A787" s="173" t="s">
        <v>23</v>
      </c>
      <c r="B787" s="174">
        <f t="shared" si="82"/>
        <v>345.53399999999999</v>
      </c>
      <c r="C787" s="174">
        <v>213.01300000000001</v>
      </c>
      <c r="D787" s="174">
        <v>5.8479999999999999</v>
      </c>
      <c r="E787" s="174">
        <v>125.473</v>
      </c>
      <c r="F787" s="174">
        <v>1.2</v>
      </c>
      <c r="G787" s="174">
        <v>0</v>
      </c>
      <c r="H787" s="175"/>
      <c r="I787" s="174">
        <f t="shared" si="81"/>
        <v>522.90599999999995</v>
      </c>
      <c r="J787" s="174">
        <v>273.91699999999997</v>
      </c>
      <c r="K787" s="174" t="s">
        <v>63</v>
      </c>
      <c r="L787" s="174">
        <v>23.853999999999999</v>
      </c>
      <c r="M787" s="174">
        <v>180.874</v>
      </c>
      <c r="N787" s="174">
        <v>44.261000000000003</v>
      </c>
      <c r="O787" s="174" t="s">
        <v>62</v>
      </c>
      <c r="P787" s="189"/>
      <c r="Q787" s="242"/>
      <c r="R787" s="241"/>
      <c r="T787" s="199"/>
    </row>
    <row r="788" spans="1:20" s="154" customFormat="1" ht="9" customHeight="1">
      <c r="A788" s="176" t="s">
        <v>24</v>
      </c>
      <c r="B788" s="189">
        <f t="shared" si="82"/>
        <v>531.61</v>
      </c>
      <c r="C788" s="189">
        <v>376.75099999999998</v>
      </c>
      <c r="D788" s="189">
        <v>8.4220000000000006</v>
      </c>
      <c r="E788" s="189">
        <v>143.12</v>
      </c>
      <c r="F788" s="189">
        <v>3.3170000000000002</v>
      </c>
      <c r="G788" s="189">
        <v>0</v>
      </c>
      <c r="H788" s="191"/>
      <c r="I788" s="189">
        <f t="shared" si="81"/>
        <v>406.99399999999997</v>
      </c>
      <c r="J788" s="189">
        <v>76.001000000000005</v>
      </c>
      <c r="K788" s="189" t="s">
        <v>63</v>
      </c>
      <c r="L788" s="189">
        <v>25.059000000000001</v>
      </c>
      <c r="M788" s="189">
        <v>254.07499999999999</v>
      </c>
      <c r="N788" s="189">
        <v>51.859000000000002</v>
      </c>
      <c r="O788" s="191" t="s">
        <v>62</v>
      </c>
      <c r="P788" s="189"/>
      <c r="Q788" s="242"/>
      <c r="R788" s="241"/>
      <c r="T788" s="199"/>
    </row>
    <row r="789" spans="1:20" s="154" customFormat="1" ht="9" customHeight="1">
      <c r="A789" s="176" t="s">
        <v>25</v>
      </c>
      <c r="B789" s="189">
        <f t="shared" si="82"/>
        <v>153.691</v>
      </c>
      <c r="C789" s="189">
        <v>118.453</v>
      </c>
      <c r="D789" s="189">
        <v>0</v>
      </c>
      <c r="E789" s="189">
        <v>35.238</v>
      </c>
      <c r="F789" s="189" t="s">
        <v>63</v>
      </c>
      <c r="G789" s="189">
        <v>0</v>
      </c>
      <c r="H789" s="191"/>
      <c r="I789" s="189">
        <f t="shared" si="81"/>
        <v>424.15199999999999</v>
      </c>
      <c r="J789" s="189">
        <v>168.67699999999999</v>
      </c>
      <c r="K789" s="189" t="s">
        <v>63</v>
      </c>
      <c r="L789" s="189">
        <v>9.6189999999999998</v>
      </c>
      <c r="M789" s="189">
        <v>122.685</v>
      </c>
      <c r="N789" s="189">
        <v>123.17100000000001</v>
      </c>
      <c r="O789" s="191" t="s">
        <v>62</v>
      </c>
      <c r="P789" s="189"/>
      <c r="Q789" s="242"/>
      <c r="R789" s="241"/>
      <c r="T789" s="199"/>
    </row>
    <row r="790" spans="1:20" s="154" customFormat="1" ht="9" customHeight="1">
      <c r="A790" s="176" t="s">
        <v>26</v>
      </c>
      <c r="B790" s="189">
        <f t="shared" si="82"/>
        <v>54976.493999999999</v>
      </c>
      <c r="C790" s="189">
        <v>35441.385999999999</v>
      </c>
      <c r="D790" s="189">
        <v>160.09700000000001</v>
      </c>
      <c r="E790" s="189">
        <v>15056.130999999999</v>
      </c>
      <c r="F790" s="189">
        <v>4318.88</v>
      </c>
      <c r="G790" s="189">
        <v>0</v>
      </c>
      <c r="H790" s="191"/>
      <c r="I790" s="189">
        <f t="shared" si="81"/>
        <v>570.94200000000001</v>
      </c>
      <c r="J790" s="189">
        <v>422.47699999999998</v>
      </c>
      <c r="K790" s="189">
        <v>12.314</v>
      </c>
      <c r="L790" s="189">
        <v>36.844000000000001</v>
      </c>
      <c r="M790" s="189">
        <v>47.704999999999998</v>
      </c>
      <c r="N790" s="189">
        <v>51.601999999999997</v>
      </c>
      <c r="O790" s="191" t="s">
        <v>62</v>
      </c>
      <c r="P790" s="189"/>
      <c r="Q790" s="242"/>
      <c r="R790" s="241"/>
      <c r="T790" s="199"/>
    </row>
    <row r="791" spans="1:20" s="154" customFormat="1" ht="9" customHeight="1">
      <c r="A791" s="173" t="s">
        <v>27</v>
      </c>
      <c r="B791" s="174">
        <f t="shared" si="82"/>
        <v>493.54199999999997</v>
      </c>
      <c r="C791" s="174">
        <v>478.66800000000001</v>
      </c>
      <c r="D791" s="174">
        <v>1.796</v>
      </c>
      <c r="E791" s="174">
        <v>10.911</v>
      </c>
      <c r="F791" s="174">
        <v>2.1669999999999998</v>
      </c>
      <c r="G791" s="174">
        <v>0</v>
      </c>
      <c r="H791" s="175"/>
      <c r="I791" s="174">
        <f t="shared" si="81"/>
        <v>693.50200000000007</v>
      </c>
      <c r="J791" s="174">
        <v>298.47500000000002</v>
      </c>
      <c r="K791" s="174">
        <v>14.613</v>
      </c>
      <c r="L791" s="174">
        <v>20.564</v>
      </c>
      <c r="M791" s="174">
        <v>324.81700000000001</v>
      </c>
      <c r="N791" s="174">
        <v>35.033000000000001</v>
      </c>
      <c r="O791" s="174" t="s">
        <v>62</v>
      </c>
      <c r="P791" s="189"/>
      <c r="Q791" s="242"/>
      <c r="R791" s="241"/>
      <c r="T791" s="199"/>
    </row>
    <row r="792" spans="1:20" s="154" customFormat="1" ht="9" customHeight="1">
      <c r="A792" s="176" t="s">
        <v>28</v>
      </c>
      <c r="B792" s="189">
        <f t="shared" si="82"/>
        <v>1321.5759999999998</v>
      </c>
      <c r="C792" s="189">
        <v>1210.4949999999999</v>
      </c>
      <c r="D792" s="189">
        <v>17.831</v>
      </c>
      <c r="E792" s="189">
        <v>86.400999999999996</v>
      </c>
      <c r="F792" s="189">
        <v>6.8490000000000002</v>
      </c>
      <c r="G792" s="189">
        <v>0</v>
      </c>
      <c r="H792" s="191"/>
      <c r="I792" s="189">
        <f t="shared" si="81"/>
        <v>1782.8029999999999</v>
      </c>
      <c r="J792" s="189">
        <v>1614.1969999999999</v>
      </c>
      <c r="K792" s="189">
        <v>5.1079999999999997</v>
      </c>
      <c r="L792" s="189">
        <v>50.828000000000003</v>
      </c>
      <c r="M792" s="189">
        <v>44.795999999999999</v>
      </c>
      <c r="N792" s="189">
        <v>67.873999999999995</v>
      </c>
      <c r="O792" s="191" t="s">
        <v>62</v>
      </c>
      <c r="P792" s="189"/>
      <c r="Q792" s="242"/>
      <c r="R792" s="241"/>
      <c r="T792" s="199"/>
    </row>
    <row r="793" spans="1:20" s="154" customFormat="1" ht="9" customHeight="1">
      <c r="A793" s="176" t="s">
        <v>29</v>
      </c>
      <c r="B793" s="189">
        <f t="shared" si="82"/>
        <v>5014.0379999999996</v>
      </c>
      <c r="C793" s="189">
        <v>872.36099999999999</v>
      </c>
      <c r="D793" s="189">
        <v>47.204000000000001</v>
      </c>
      <c r="E793" s="189">
        <v>4079.93</v>
      </c>
      <c r="F793" s="189">
        <v>14.542999999999999</v>
      </c>
      <c r="G793" s="189">
        <v>0</v>
      </c>
      <c r="H793" s="191"/>
      <c r="I793" s="189">
        <f t="shared" si="81"/>
        <v>239.94800000000001</v>
      </c>
      <c r="J793" s="189">
        <v>169.107</v>
      </c>
      <c r="K793" s="189" t="s">
        <v>63</v>
      </c>
      <c r="L793" s="189">
        <v>16.943000000000001</v>
      </c>
      <c r="M793" s="189">
        <v>47.429000000000002</v>
      </c>
      <c r="N793" s="189">
        <v>6.4690000000000003</v>
      </c>
      <c r="O793" s="191" t="s">
        <v>62</v>
      </c>
      <c r="P793" s="189"/>
      <c r="Q793" s="242"/>
      <c r="R793" s="241"/>
      <c r="T793" s="199"/>
    </row>
    <row r="794" spans="1:20" s="154" customFormat="1" ht="9" customHeight="1">
      <c r="A794" s="176" t="s">
        <v>30</v>
      </c>
      <c r="B794" s="189">
        <f t="shared" si="82"/>
        <v>356.83499999999998</v>
      </c>
      <c r="C794" s="189">
        <v>273.14999999999998</v>
      </c>
      <c r="D794" s="189">
        <v>5.6289999999999996</v>
      </c>
      <c r="E794" s="189">
        <v>78.055999999999997</v>
      </c>
      <c r="F794" s="189" t="s">
        <v>63</v>
      </c>
      <c r="G794" s="189">
        <v>0</v>
      </c>
      <c r="H794" s="191"/>
      <c r="I794" s="189">
        <f t="shared" si="81"/>
        <v>273.072</v>
      </c>
      <c r="J794" s="189">
        <v>96.953000000000003</v>
      </c>
      <c r="K794" s="189" t="s">
        <v>63</v>
      </c>
      <c r="L794" s="189">
        <v>13.385999999999999</v>
      </c>
      <c r="M794" s="189">
        <v>146.965</v>
      </c>
      <c r="N794" s="189">
        <v>15.768000000000001</v>
      </c>
      <c r="O794" s="191" t="s">
        <v>62</v>
      </c>
      <c r="P794" s="189"/>
      <c r="Q794" s="242"/>
      <c r="R794" s="241"/>
      <c r="T794" s="199"/>
    </row>
    <row r="795" spans="1:20" s="154" customFormat="1" ht="9" customHeight="1">
      <c r="A795" s="173" t="s">
        <v>31</v>
      </c>
      <c r="B795" s="174">
        <f t="shared" si="82"/>
        <v>177.82600000000002</v>
      </c>
      <c r="C795" s="174">
        <v>120.05500000000001</v>
      </c>
      <c r="D795" s="174">
        <v>21.895</v>
      </c>
      <c r="E795" s="174">
        <v>23.765000000000001</v>
      </c>
      <c r="F795" s="174">
        <v>12.111000000000001</v>
      </c>
      <c r="G795" s="174">
        <v>0</v>
      </c>
      <c r="H795" s="175"/>
      <c r="I795" s="174">
        <f t="shared" si="81"/>
        <v>226.41800000000001</v>
      </c>
      <c r="J795" s="174">
        <v>121.48</v>
      </c>
      <c r="K795" s="174">
        <v>2.7919999999999998</v>
      </c>
      <c r="L795" s="174">
        <v>17.071999999999999</v>
      </c>
      <c r="M795" s="174">
        <v>39.863999999999997</v>
      </c>
      <c r="N795" s="174">
        <v>45.21</v>
      </c>
      <c r="O795" s="174" t="s">
        <v>62</v>
      </c>
      <c r="P795" s="189"/>
      <c r="Q795" s="242"/>
      <c r="R795" s="241"/>
      <c r="T795" s="199"/>
    </row>
    <row r="796" spans="1:20" s="154" customFormat="1" ht="9" customHeight="1">
      <c r="A796" s="176" t="s">
        <v>32</v>
      </c>
      <c r="B796" s="189">
        <f t="shared" si="82"/>
        <v>492.387</v>
      </c>
      <c r="C796" s="189">
        <v>487.92399999999998</v>
      </c>
      <c r="D796" s="189" t="s">
        <v>63</v>
      </c>
      <c r="E796" s="189">
        <v>1.91</v>
      </c>
      <c r="F796" s="189">
        <v>2.5529999999999999</v>
      </c>
      <c r="G796" s="189">
        <v>0</v>
      </c>
      <c r="H796" s="191"/>
      <c r="I796" s="189">
        <f t="shared" si="81"/>
        <v>878.01299999999992</v>
      </c>
      <c r="J796" s="189">
        <v>450.04899999999998</v>
      </c>
      <c r="K796" s="189">
        <v>0.78500000000000003</v>
      </c>
      <c r="L796" s="189">
        <v>21.745000000000001</v>
      </c>
      <c r="M796" s="189">
        <v>361.08699999999999</v>
      </c>
      <c r="N796" s="189">
        <v>44.347000000000001</v>
      </c>
      <c r="O796" s="191" t="s">
        <v>62</v>
      </c>
      <c r="P796" s="189"/>
      <c r="Q796" s="242"/>
      <c r="R796" s="241"/>
      <c r="T796" s="199"/>
    </row>
    <row r="797" spans="1:20" s="154" customFormat="1" ht="9" customHeight="1">
      <c r="A797" s="176" t="s">
        <v>33</v>
      </c>
      <c r="B797" s="189">
        <f t="shared" si="82"/>
        <v>4028.9879999999998</v>
      </c>
      <c r="C797" s="189">
        <v>3901.759</v>
      </c>
      <c r="D797" s="189">
        <v>53.863999999999997</v>
      </c>
      <c r="E797" s="189">
        <v>36.536999999999999</v>
      </c>
      <c r="F797" s="189">
        <v>36.828000000000003</v>
      </c>
      <c r="G797" s="189">
        <v>0</v>
      </c>
      <c r="H797" s="191"/>
      <c r="I797" s="189">
        <f t="shared" si="81"/>
        <v>646.04300000000001</v>
      </c>
      <c r="J797" s="189">
        <v>360.76299999999998</v>
      </c>
      <c r="K797" s="189">
        <v>2.5030000000000001</v>
      </c>
      <c r="L797" s="189">
        <v>30.818000000000001</v>
      </c>
      <c r="M797" s="189">
        <v>189.06</v>
      </c>
      <c r="N797" s="189">
        <v>62.899000000000001</v>
      </c>
      <c r="O797" s="191" t="s">
        <v>62</v>
      </c>
      <c r="P797" s="189"/>
      <c r="Q797" s="242"/>
      <c r="R797" s="241"/>
      <c r="T797" s="199"/>
    </row>
    <row r="798" spans="1:20" s="154" customFormat="1" ht="9" customHeight="1">
      <c r="A798" s="176" t="s">
        <v>34</v>
      </c>
      <c r="B798" s="189">
        <f t="shared" si="82"/>
        <v>94.784999999999997</v>
      </c>
      <c r="C798" s="189">
        <v>36.057000000000002</v>
      </c>
      <c r="D798" s="189">
        <v>51.927999999999997</v>
      </c>
      <c r="E798" s="189">
        <v>0</v>
      </c>
      <c r="F798" s="189">
        <v>6.8</v>
      </c>
      <c r="G798" s="189">
        <v>0</v>
      </c>
      <c r="H798" s="191"/>
      <c r="I798" s="189">
        <f t="shared" si="81"/>
        <v>169.46799999999999</v>
      </c>
      <c r="J798" s="189">
        <v>43.41</v>
      </c>
      <c r="K798" s="189" t="s">
        <v>63</v>
      </c>
      <c r="L798" s="189">
        <v>5.7839999999999998</v>
      </c>
      <c r="M798" s="189">
        <v>108.221</v>
      </c>
      <c r="N798" s="189">
        <v>12.053000000000001</v>
      </c>
      <c r="O798" s="191" t="s">
        <v>62</v>
      </c>
      <c r="P798" s="189"/>
      <c r="Q798" s="242"/>
      <c r="R798" s="241"/>
      <c r="T798" s="199"/>
    </row>
    <row r="799" spans="1:20" s="154" customFormat="1" ht="9" customHeight="1">
      <c r="A799" s="173" t="s">
        <v>35</v>
      </c>
      <c r="B799" s="174">
        <f t="shared" si="82"/>
        <v>316.10900000000004</v>
      </c>
      <c r="C799" s="174">
        <v>185.536</v>
      </c>
      <c r="D799" s="174">
        <v>11.53</v>
      </c>
      <c r="E799" s="174">
        <v>108.52500000000001</v>
      </c>
      <c r="F799" s="174">
        <v>10.518000000000001</v>
      </c>
      <c r="G799" s="174">
        <v>0</v>
      </c>
      <c r="H799" s="175"/>
      <c r="I799" s="174">
        <f t="shared" si="81"/>
        <v>388.27699999999999</v>
      </c>
      <c r="J799" s="174">
        <v>152.453</v>
      </c>
      <c r="K799" s="174">
        <v>0.84899999999999998</v>
      </c>
      <c r="L799" s="174">
        <v>10.32</v>
      </c>
      <c r="M799" s="174">
        <v>122.761</v>
      </c>
      <c r="N799" s="174">
        <v>101.89400000000001</v>
      </c>
      <c r="O799" s="174" t="s">
        <v>62</v>
      </c>
      <c r="P799" s="189"/>
      <c r="Q799" s="242"/>
      <c r="R799" s="241"/>
      <c r="T799" s="199"/>
    </row>
    <row r="800" spans="1:20" s="154" customFormat="1" ht="9" customHeight="1">
      <c r="A800" s="176" t="s">
        <v>36</v>
      </c>
      <c r="B800" s="189">
        <f t="shared" si="82"/>
        <v>95.566000000000003</v>
      </c>
      <c r="C800" s="189">
        <v>92.087000000000003</v>
      </c>
      <c r="D800" s="189">
        <v>1.19</v>
      </c>
      <c r="E800" s="189">
        <v>1.153</v>
      </c>
      <c r="F800" s="189">
        <v>1.1359999999999999</v>
      </c>
      <c r="G800" s="189">
        <v>0</v>
      </c>
      <c r="H800" s="191"/>
      <c r="I800" s="189">
        <f t="shared" si="81"/>
        <v>164.65600000000001</v>
      </c>
      <c r="J800" s="189">
        <v>81.930999999999997</v>
      </c>
      <c r="K800" s="189">
        <v>0.76300000000000001</v>
      </c>
      <c r="L800" s="189">
        <v>17.134</v>
      </c>
      <c r="M800" s="189">
        <v>48.031999999999996</v>
      </c>
      <c r="N800" s="189">
        <v>16.795999999999999</v>
      </c>
      <c r="O800" s="191" t="s">
        <v>62</v>
      </c>
      <c r="P800" s="189"/>
      <c r="Q800" s="242"/>
      <c r="R800" s="241"/>
      <c r="T800" s="199"/>
    </row>
    <row r="801" spans="1:49" ht="9" customHeight="1">
      <c r="A801" s="176" t="s">
        <v>37</v>
      </c>
      <c r="B801" s="189">
        <f t="shared" si="82"/>
        <v>331.80899999999997</v>
      </c>
      <c r="C801" s="189">
        <v>307.87099999999998</v>
      </c>
      <c r="D801" s="189">
        <v>1.998</v>
      </c>
      <c r="E801" s="189">
        <v>20.667000000000002</v>
      </c>
      <c r="F801" s="189">
        <v>1.2729999999999999</v>
      </c>
      <c r="G801" s="189">
        <v>0</v>
      </c>
      <c r="H801" s="191"/>
      <c r="I801" s="189">
        <f t="shared" si="81"/>
        <v>1075.393</v>
      </c>
      <c r="J801" s="189">
        <v>513.55499999999995</v>
      </c>
      <c r="K801" s="189" t="s">
        <v>63</v>
      </c>
      <c r="L801" s="189">
        <v>31.402000000000001</v>
      </c>
      <c r="M801" s="189">
        <v>467.83499999999998</v>
      </c>
      <c r="N801" s="189">
        <v>62.600999999999999</v>
      </c>
      <c r="O801" s="191" t="s">
        <v>62</v>
      </c>
      <c r="P801" s="189"/>
      <c r="Q801" s="242"/>
      <c r="R801" s="241"/>
      <c r="T801" s="199"/>
    </row>
    <row r="802" spans="1:49" ht="9" customHeight="1">
      <c r="A802" s="176" t="s">
        <v>38</v>
      </c>
      <c r="B802" s="189">
        <f t="shared" si="82"/>
        <v>607.32499999999993</v>
      </c>
      <c r="C802" s="189">
        <v>565.37699999999995</v>
      </c>
      <c r="D802" s="189">
        <v>5.4039999999999999</v>
      </c>
      <c r="E802" s="189">
        <v>33.265000000000001</v>
      </c>
      <c r="F802" s="189">
        <v>3.2789999999999999</v>
      </c>
      <c r="G802" s="189">
        <v>0</v>
      </c>
      <c r="H802" s="191"/>
      <c r="I802" s="189">
        <f t="shared" si="81"/>
        <v>412.88799999999998</v>
      </c>
      <c r="J802" s="189">
        <v>236.10900000000001</v>
      </c>
      <c r="K802" s="189">
        <v>9.548</v>
      </c>
      <c r="L802" s="189">
        <v>35.722000000000001</v>
      </c>
      <c r="M802" s="189">
        <v>94.15</v>
      </c>
      <c r="N802" s="189">
        <v>37.359000000000002</v>
      </c>
      <c r="O802" s="191" t="s">
        <v>62</v>
      </c>
      <c r="P802" s="189"/>
      <c r="Q802" s="242"/>
      <c r="R802" s="241"/>
      <c r="T802" s="199"/>
    </row>
    <row r="803" spans="1:49" ht="9" customHeight="1">
      <c r="A803" s="173" t="s">
        <v>39</v>
      </c>
      <c r="B803" s="174">
        <f t="shared" si="82"/>
        <v>183.18700000000001</v>
      </c>
      <c r="C803" s="174">
        <v>161.946</v>
      </c>
      <c r="D803" s="174">
        <v>1.377</v>
      </c>
      <c r="E803" s="174">
        <v>0.80600000000000005</v>
      </c>
      <c r="F803" s="174">
        <v>19.058</v>
      </c>
      <c r="G803" s="174">
        <v>0</v>
      </c>
      <c r="H803" s="175"/>
      <c r="I803" s="174">
        <f t="shared" si="81"/>
        <v>220.898</v>
      </c>
      <c r="J803" s="174">
        <v>108.889</v>
      </c>
      <c r="K803" s="174">
        <v>7.681</v>
      </c>
      <c r="L803" s="174">
        <v>8.4499999999999993</v>
      </c>
      <c r="M803" s="174">
        <v>87.66</v>
      </c>
      <c r="N803" s="174">
        <v>8.218</v>
      </c>
      <c r="O803" s="174" t="s">
        <v>62</v>
      </c>
      <c r="P803" s="189"/>
      <c r="Q803" s="242"/>
      <c r="R803" s="241"/>
      <c r="T803" s="199"/>
    </row>
    <row r="804" spans="1:49" s="170" customFormat="1" ht="8.65" customHeight="1">
      <c r="A804" s="214"/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234"/>
      <c r="Q804" s="234"/>
      <c r="R804" s="168"/>
      <c r="S804" s="168"/>
      <c r="T804" s="168"/>
      <c r="U804" s="168"/>
      <c r="V804" s="168"/>
      <c r="W804" s="168"/>
      <c r="X804" s="168"/>
      <c r="Y804" s="168"/>
      <c r="Z804" s="168"/>
      <c r="AA804" s="168"/>
      <c r="AB804" s="168"/>
      <c r="AC804" s="168"/>
      <c r="AD804" s="168"/>
      <c r="AE804" s="168"/>
      <c r="AF804" s="168"/>
      <c r="AG804" s="168"/>
      <c r="AH804" s="168"/>
      <c r="AJ804" s="184"/>
      <c r="AK804" s="184"/>
      <c r="AL804" s="184"/>
      <c r="AM804" s="184"/>
      <c r="AN804" s="184"/>
      <c r="AO804" s="184"/>
      <c r="AP804" s="184"/>
      <c r="AQ804" s="184"/>
      <c r="AR804" s="184"/>
      <c r="AS804" s="184"/>
      <c r="AT804" s="184"/>
      <c r="AU804" s="184"/>
      <c r="AV804" s="184"/>
      <c r="AW804" s="184"/>
    </row>
    <row r="805" spans="1:49" ht="9" customHeight="1">
      <c r="A805" s="211">
        <v>2017</v>
      </c>
      <c r="B805" s="188"/>
      <c r="C805" s="188"/>
      <c r="D805" s="188"/>
      <c r="E805" s="188"/>
      <c r="F805" s="188"/>
      <c r="G805" s="176"/>
      <c r="H805" s="176"/>
      <c r="I805" s="188"/>
      <c r="J805" s="188"/>
      <c r="K805" s="188"/>
      <c r="L805" s="188"/>
      <c r="M805" s="188"/>
      <c r="N805" s="188"/>
      <c r="O805" s="213"/>
      <c r="P805" s="164"/>
      <c r="Q805" s="164"/>
      <c r="R805" s="222"/>
      <c r="S805" s="222"/>
      <c r="T805" s="222"/>
      <c r="U805" s="222"/>
      <c r="V805" s="222"/>
      <c r="W805" s="222"/>
      <c r="X805" s="222"/>
      <c r="Y805" s="222"/>
      <c r="Z805" s="222"/>
      <c r="AA805" s="222"/>
      <c r="AB805" s="222"/>
      <c r="AC805" s="222"/>
      <c r="AD805" s="222"/>
      <c r="AE805" s="222"/>
      <c r="AF805" s="222"/>
      <c r="AG805" s="222"/>
      <c r="AI805" s="155"/>
      <c r="AJ805" s="165"/>
      <c r="AK805" s="165"/>
      <c r="AL805" s="165"/>
      <c r="AM805" s="165"/>
      <c r="AN805" s="165"/>
      <c r="AO805" s="165"/>
      <c r="AP805" s="165"/>
      <c r="AQ805" s="165"/>
      <c r="AR805" s="165"/>
      <c r="AS805" s="165"/>
      <c r="AT805" s="165"/>
      <c r="AU805" s="165"/>
      <c r="AV805" s="165"/>
      <c r="AW805" s="165"/>
    </row>
    <row r="806" spans="1:49" s="310" customFormat="1" ht="9" customHeight="1">
      <c r="A806" s="214" t="s">
        <v>7</v>
      </c>
      <c r="B806" s="188">
        <f>SUM(B808:B839)</f>
        <v>454510.52499999991</v>
      </c>
      <c r="C806" s="188">
        <f t="shared" ref="C806" si="83">SUM(C808:C839)</f>
        <v>368583.94699999993</v>
      </c>
      <c r="D806" s="188">
        <f>SUM(D808:D839)</f>
        <v>20629.011000000002</v>
      </c>
      <c r="E806" s="188">
        <f t="shared" ref="E806" si="84">SUM(E808:E839)</f>
        <v>56567.612000000008</v>
      </c>
      <c r="F806" s="188">
        <f>SUM(F808:F839)+1</f>
        <v>8730.9549999999981</v>
      </c>
      <c r="G806" s="188">
        <f t="shared" ref="G806" si="85">SUM(G808:G839)</f>
        <v>0</v>
      </c>
      <c r="H806" s="188"/>
      <c r="I806" s="188">
        <f>SUM(I808:I839)</f>
        <v>17540.226999999999</v>
      </c>
      <c r="J806" s="188">
        <f t="shared" ref="J806" si="86">SUM(J808:J839)</f>
        <v>10358.302</v>
      </c>
      <c r="K806" s="188">
        <f>SUM(K808:K839)+2</f>
        <v>328.55699999999985</v>
      </c>
      <c r="L806" s="188">
        <f t="shared" ref="L806:N806" si="87">SUM(L808:L839)</f>
        <v>1087.3670000000002</v>
      </c>
      <c r="M806" s="188">
        <f t="shared" si="87"/>
        <v>4379.7220000000007</v>
      </c>
      <c r="N806" s="188">
        <f t="shared" si="87"/>
        <v>1388.279</v>
      </c>
      <c r="O806" s="188" t="s">
        <v>62</v>
      </c>
      <c r="P806" s="161"/>
      <c r="Q806" s="161"/>
      <c r="R806" s="162"/>
      <c r="S806" s="162"/>
      <c r="T806" s="199"/>
      <c r="U806" s="162"/>
      <c r="V806" s="162"/>
      <c r="W806" s="162"/>
      <c r="X806" s="162"/>
      <c r="Y806" s="162"/>
      <c r="Z806" s="162"/>
      <c r="AA806" s="162"/>
      <c r="AB806" s="162"/>
      <c r="AC806" s="162"/>
      <c r="AD806" s="162"/>
      <c r="AE806" s="162"/>
      <c r="AF806" s="162"/>
      <c r="AG806" s="162"/>
      <c r="AH806" s="162"/>
      <c r="AJ806" s="206"/>
      <c r="AK806" s="206"/>
      <c r="AL806" s="206"/>
      <c r="AM806" s="206"/>
      <c r="AN806" s="206"/>
      <c r="AO806" s="206"/>
      <c r="AP806" s="206"/>
      <c r="AQ806" s="206"/>
      <c r="AR806" s="206"/>
      <c r="AS806" s="206"/>
      <c r="AT806" s="206"/>
      <c r="AU806" s="206"/>
      <c r="AV806" s="206"/>
      <c r="AW806" s="206"/>
    </row>
    <row r="807" spans="1:49" s="310" customFormat="1" ht="3.95" customHeight="1">
      <c r="A807" s="214"/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61"/>
      <c r="Q807" s="161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  <c r="AB807" s="162"/>
      <c r="AC807" s="162"/>
      <c r="AD807" s="162"/>
      <c r="AE807" s="162"/>
      <c r="AF807" s="162"/>
      <c r="AG807" s="162"/>
      <c r="AH807" s="162"/>
      <c r="AJ807" s="206"/>
      <c r="AK807" s="206"/>
      <c r="AL807" s="206"/>
      <c r="AM807" s="206"/>
      <c r="AN807" s="206"/>
      <c r="AO807" s="206"/>
      <c r="AP807" s="206"/>
      <c r="AQ807" s="206"/>
      <c r="AR807" s="206"/>
      <c r="AS807" s="206"/>
      <c r="AT807" s="206"/>
      <c r="AU807" s="206"/>
      <c r="AV807" s="206"/>
      <c r="AW807" s="206"/>
    </row>
    <row r="808" spans="1:49" ht="9" customHeight="1">
      <c r="A808" s="176" t="s">
        <v>8</v>
      </c>
      <c r="B808" s="189">
        <f t="shared" ref="B808:B810" si="88">SUM(C808:G808)</f>
        <v>148.63000000000002</v>
      </c>
      <c r="C808" s="189">
        <v>109</v>
      </c>
      <c r="D808" s="189">
        <v>2.2389999999999999</v>
      </c>
      <c r="E808" s="189">
        <v>36.686</v>
      </c>
      <c r="F808" s="189">
        <v>0.70499999999999996</v>
      </c>
      <c r="G808" s="189">
        <v>0</v>
      </c>
      <c r="H808" s="189"/>
      <c r="I808" s="189">
        <f t="shared" ref="I808:I839" si="89">SUM(J808:O808)</f>
        <v>108.048</v>
      </c>
      <c r="J808" s="189">
        <v>25.908000000000001</v>
      </c>
      <c r="K808" s="189" t="s">
        <v>63</v>
      </c>
      <c r="L808" s="189">
        <v>6.9749999999999996</v>
      </c>
      <c r="M808" s="189">
        <v>56.125999999999998</v>
      </c>
      <c r="N808" s="189">
        <v>19.039000000000001</v>
      </c>
      <c r="O808" s="191" t="s">
        <v>62</v>
      </c>
      <c r="P808" s="189"/>
      <c r="Q808" s="242"/>
      <c r="R808" s="241"/>
      <c r="S808" s="222"/>
      <c r="T808" s="199"/>
      <c r="U808" s="222"/>
      <c r="V808" s="222"/>
      <c r="W808" s="222"/>
      <c r="X808" s="222"/>
      <c r="Y808" s="222"/>
      <c r="Z808" s="222"/>
      <c r="AA808" s="222"/>
      <c r="AB808" s="222"/>
      <c r="AC808" s="222"/>
      <c r="AD808" s="222"/>
      <c r="AE808" s="222"/>
      <c r="AF808" s="222"/>
      <c r="AG808" s="222"/>
      <c r="AI808" s="155"/>
      <c r="AJ808" s="165"/>
      <c r="AK808" s="165"/>
      <c r="AL808" s="165"/>
      <c r="AM808" s="165"/>
      <c r="AN808" s="165"/>
      <c r="AO808" s="165"/>
      <c r="AP808" s="165"/>
      <c r="AQ808" s="165"/>
      <c r="AR808" s="165"/>
      <c r="AS808" s="165"/>
      <c r="AT808" s="165"/>
      <c r="AU808" s="165"/>
      <c r="AV808" s="165"/>
      <c r="AW808" s="165"/>
    </row>
    <row r="809" spans="1:49" ht="9" customHeight="1">
      <c r="A809" s="176" t="s">
        <v>9</v>
      </c>
      <c r="B809" s="189">
        <f t="shared" si="88"/>
        <v>564.05799999999999</v>
      </c>
      <c r="C809" s="189">
        <v>479.77699999999999</v>
      </c>
      <c r="D809" s="189">
        <v>4.4850000000000003</v>
      </c>
      <c r="E809" s="189">
        <v>62.015999999999998</v>
      </c>
      <c r="F809" s="189">
        <v>17.78</v>
      </c>
      <c r="G809" s="189">
        <v>0</v>
      </c>
      <c r="H809" s="191"/>
      <c r="I809" s="189">
        <f t="shared" si="89"/>
        <v>601.27499999999998</v>
      </c>
      <c r="J809" s="189">
        <v>282.13400000000001</v>
      </c>
      <c r="K809" s="189" t="s">
        <v>63</v>
      </c>
      <c r="L809" s="189">
        <v>116.11</v>
      </c>
      <c r="M809" s="189">
        <v>87.32</v>
      </c>
      <c r="N809" s="189">
        <v>115.711</v>
      </c>
      <c r="O809" s="191" t="s">
        <v>62</v>
      </c>
      <c r="P809" s="189"/>
      <c r="Q809" s="242"/>
      <c r="R809" s="241"/>
      <c r="S809" s="222"/>
      <c r="T809" s="199"/>
      <c r="U809" s="222"/>
      <c r="V809" s="222"/>
      <c r="W809" s="222"/>
      <c r="X809" s="222"/>
      <c r="Y809" s="222"/>
      <c r="Z809" s="222"/>
      <c r="AA809" s="222"/>
      <c r="AB809" s="222"/>
      <c r="AC809" s="222"/>
      <c r="AD809" s="222"/>
      <c r="AE809" s="222"/>
      <c r="AF809" s="222"/>
      <c r="AG809" s="222"/>
      <c r="AI809" s="155"/>
      <c r="AJ809" s="165"/>
      <c r="AK809" s="165"/>
      <c r="AL809" s="165"/>
      <c r="AM809" s="165"/>
      <c r="AN809" s="165"/>
      <c r="AO809" s="165"/>
      <c r="AP809" s="165"/>
      <c r="AQ809" s="165"/>
      <c r="AR809" s="165"/>
      <c r="AS809" s="165"/>
      <c r="AT809" s="165"/>
      <c r="AU809" s="165"/>
      <c r="AV809" s="165"/>
      <c r="AW809" s="165"/>
    </row>
    <row r="810" spans="1:49" ht="9" customHeight="1">
      <c r="A810" s="176" t="s">
        <v>10</v>
      </c>
      <c r="B810" s="189">
        <f t="shared" si="88"/>
        <v>107.505</v>
      </c>
      <c r="C810" s="189">
        <v>107.505</v>
      </c>
      <c r="D810" s="189" t="s">
        <v>63</v>
      </c>
      <c r="E810" s="189" t="s">
        <v>63</v>
      </c>
      <c r="F810" s="189" t="s">
        <v>63</v>
      </c>
      <c r="G810" s="189">
        <v>0</v>
      </c>
      <c r="H810" s="191"/>
      <c r="I810" s="189">
        <f t="shared" si="89"/>
        <v>88.464000000000013</v>
      </c>
      <c r="J810" s="189">
        <v>20.512</v>
      </c>
      <c r="K810" s="189" t="s">
        <v>63</v>
      </c>
      <c r="L810" s="189">
        <v>14.617000000000001</v>
      </c>
      <c r="M810" s="189">
        <v>39.801000000000002</v>
      </c>
      <c r="N810" s="189">
        <v>13.534000000000001</v>
      </c>
      <c r="O810" s="191" t="s">
        <v>62</v>
      </c>
      <c r="P810" s="189"/>
      <c r="Q810" s="242"/>
      <c r="R810" s="241"/>
      <c r="S810" s="222"/>
      <c r="T810" s="199"/>
      <c r="U810" s="222"/>
      <c r="V810" s="222"/>
      <c r="W810" s="222"/>
      <c r="X810" s="222"/>
      <c r="Y810" s="222"/>
      <c r="Z810" s="222"/>
      <c r="AA810" s="222"/>
      <c r="AB810" s="222"/>
      <c r="AC810" s="222"/>
      <c r="AD810" s="222"/>
      <c r="AE810" s="222"/>
      <c r="AF810" s="222"/>
      <c r="AG810" s="222"/>
      <c r="AI810" s="155"/>
      <c r="AJ810" s="165"/>
      <c r="AK810" s="165"/>
      <c r="AL810" s="165"/>
      <c r="AM810" s="165"/>
      <c r="AN810" s="165"/>
      <c r="AO810" s="165"/>
      <c r="AP810" s="165"/>
      <c r="AQ810" s="165"/>
      <c r="AR810" s="165"/>
      <c r="AS810" s="165"/>
      <c r="AT810" s="165"/>
      <c r="AU810" s="165"/>
      <c r="AV810" s="165"/>
      <c r="AW810" s="165"/>
    </row>
    <row r="811" spans="1:49" ht="9" customHeight="1">
      <c r="A811" s="173" t="s">
        <v>11</v>
      </c>
      <c r="B811" s="174">
        <f>SUM(C811:G811)</f>
        <v>50.907000000000004</v>
      </c>
      <c r="C811" s="174">
        <v>49.902000000000001</v>
      </c>
      <c r="D811" s="174">
        <v>0</v>
      </c>
      <c r="E811" s="174">
        <v>0</v>
      </c>
      <c r="F811" s="174">
        <v>1.0049999999999999</v>
      </c>
      <c r="G811" s="174">
        <v>0</v>
      </c>
      <c r="H811" s="175"/>
      <c r="I811" s="174">
        <f t="shared" si="89"/>
        <v>149.02199999999999</v>
      </c>
      <c r="J811" s="174">
        <v>86.593000000000004</v>
      </c>
      <c r="K811" s="174" t="s">
        <v>63</v>
      </c>
      <c r="L811" s="174">
        <v>1.9790000000000001</v>
      </c>
      <c r="M811" s="174">
        <v>36.537999999999997</v>
      </c>
      <c r="N811" s="174">
        <v>23.911999999999999</v>
      </c>
      <c r="O811" s="174" t="s">
        <v>62</v>
      </c>
      <c r="P811" s="189"/>
      <c r="Q811" s="242"/>
      <c r="R811" s="241"/>
      <c r="T811" s="199"/>
    </row>
    <row r="812" spans="1:49" ht="9" customHeight="1">
      <c r="A812" s="176" t="s">
        <v>12</v>
      </c>
      <c r="B812" s="189">
        <f>SUM(C812:G812)</f>
        <v>150.749</v>
      </c>
      <c r="C812" s="189">
        <v>124.145</v>
      </c>
      <c r="D812" s="189">
        <v>1.4610000000000001</v>
      </c>
      <c r="E812" s="189">
        <v>23.123999999999999</v>
      </c>
      <c r="F812" s="189">
        <v>2.0190000000000001</v>
      </c>
      <c r="G812" s="189">
        <v>0</v>
      </c>
      <c r="H812" s="191"/>
      <c r="I812" s="189">
        <f t="shared" si="89"/>
        <v>254.95700000000002</v>
      </c>
      <c r="J812" s="189">
        <v>95.950999999999993</v>
      </c>
      <c r="K812" s="189" t="s">
        <v>63</v>
      </c>
      <c r="L812" s="189">
        <v>16.239000000000001</v>
      </c>
      <c r="M812" s="189">
        <v>118.896</v>
      </c>
      <c r="N812" s="189">
        <v>23.870999999999999</v>
      </c>
      <c r="O812" s="191" t="s">
        <v>62</v>
      </c>
      <c r="P812" s="189"/>
      <c r="Q812" s="242"/>
      <c r="R812" s="241"/>
      <c r="T812" s="199"/>
    </row>
    <row r="813" spans="1:49" ht="9" customHeight="1">
      <c r="A813" s="176" t="s">
        <v>13</v>
      </c>
      <c r="B813" s="189">
        <f t="shared" ref="B813:B839" si="90">SUM(C813:G813)</f>
        <v>816.995</v>
      </c>
      <c r="C813" s="189">
        <v>681.51300000000003</v>
      </c>
      <c r="D813" s="189">
        <v>0.72499999999999998</v>
      </c>
      <c r="E813" s="189">
        <v>133.74100000000001</v>
      </c>
      <c r="F813" s="189">
        <v>1.016</v>
      </c>
      <c r="G813" s="189">
        <v>0</v>
      </c>
      <c r="H813" s="191"/>
      <c r="I813" s="189">
        <f t="shared" si="89"/>
        <v>158.851</v>
      </c>
      <c r="J813" s="189">
        <v>101.10299999999999</v>
      </c>
      <c r="K813" s="189" t="s">
        <v>63</v>
      </c>
      <c r="L813" s="189">
        <v>8.9740000000000002</v>
      </c>
      <c r="M813" s="189">
        <v>31.524999999999999</v>
      </c>
      <c r="N813" s="189">
        <v>17.248999999999999</v>
      </c>
      <c r="O813" s="191" t="s">
        <v>62</v>
      </c>
      <c r="P813" s="189"/>
      <c r="Q813" s="242"/>
      <c r="R813" s="241"/>
      <c r="T813" s="199"/>
    </row>
    <row r="814" spans="1:49" ht="9" customHeight="1">
      <c r="A814" s="176" t="s">
        <v>14</v>
      </c>
      <c r="B814" s="189">
        <f t="shared" si="90"/>
        <v>161.577</v>
      </c>
      <c r="C814" s="189">
        <v>153.143</v>
      </c>
      <c r="D814" s="189" t="s">
        <v>63</v>
      </c>
      <c r="E814" s="189">
        <v>2.3069999999999999</v>
      </c>
      <c r="F814" s="189">
        <v>6.1269999999999998</v>
      </c>
      <c r="G814" s="189">
        <v>0</v>
      </c>
      <c r="H814" s="191"/>
      <c r="I814" s="189">
        <f t="shared" si="89"/>
        <v>587.71100000000001</v>
      </c>
      <c r="J814" s="189">
        <v>351.245</v>
      </c>
      <c r="K814" s="189">
        <v>6.8579999999999997</v>
      </c>
      <c r="L814" s="189">
        <v>16.742999999999999</v>
      </c>
      <c r="M814" s="189">
        <v>153.93700000000001</v>
      </c>
      <c r="N814" s="189">
        <v>58.927999999999997</v>
      </c>
      <c r="O814" s="191" t="s">
        <v>62</v>
      </c>
      <c r="P814" s="189"/>
      <c r="Q814" s="242"/>
      <c r="R814" s="241"/>
      <c r="T814" s="199"/>
    </row>
    <row r="815" spans="1:49" ht="9" customHeight="1">
      <c r="A815" s="173" t="s">
        <v>15</v>
      </c>
      <c r="B815" s="174">
        <f t="shared" si="90"/>
        <v>420.97199999999992</v>
      </c>
      <c r="C815" s="174">
        <v>305.00599999999997</v>
      </c>
      <c r="D815" s="174">
        <v>68.504999999999995</v>
      </c>
      <c r="E815" s="174">
        <v>30.263000000000002</v>
      </c>
      <c r="F815" s="174">
        <v>17.198</v>
      </c>
      <c r="G815" s="174">
        <v>0</v>
      </c>
      <c r="H815" s="175"/>
      <c r="I815" s="174">
        <f t="shared" si="89"/>
        <v>278.34300000000002</v>
      </c>
      <c r="J815" s="174">
        <v>68.006</v>
      </c>
      <c r="K815" s="174">
        <v>0.89300000000000002</v>
      </c>
      <c r="L815" s="174">
        <v>38.286000000000001</v>
      </c>
      <c r="M815" s="174">
        <v>143.916</v>
      </c>
      <c r="N815" s="174">
        <v>27.242000000000001</v>
      </c>
      <c r="O815" s="174" t="s">
        <v>62</v>
      </c>
      <c r="P815" s="189"/>
      <c r="Q815" s="242"/>
      <c r="R815" s="241"/>
      <c r="T815" s="199"/>
    </row>
    <row r="816" spans="1:49" ht="9" customHeight="1">
      <c r="A816" s="176" t="s">
        <v>16</v>
      </c>
      <c r="B816" s="189">
        <f t="shared" si="90"/>
        <v>326798.80500000005</v>
      </c>
      <c r="C816" s="189">
        <v>280311.174</v>
      </c>
      <c r="D816" s="189">
        <v>17903.167000000001</v>
      </c>
      <c r="E816" s="189">
        <v>24437.26</v>
      </c>
      <c r="F816" s="189">
        <v>4147.2039999999997</v>
      </c>
      <c r="G816" s="189">
        <v>0</v>
      </c>
      <c r="H816" s="191"/>
      <c r="I816" s="189">
        <f t="shared" si="89"/>
        <v>4470.2869999999994</v>
      </c>
      <c r="J816" s="189">
        <v>3441.42</v>
      </c>
      <c r="K816" s="189">
        <v>263.52999999999997</v>
      </c>
      <c r="L816" s="189">
        <v>247.75299999999999</v>
      </c>
      <c r="M816" s="189">
        <v>239.20599999999999</v>
      </c>
      <c r="N816" s="189">
        <v>278.37799999999999</v>
      </c>
      <c r="O816" s="191" t="s">
        <v>62</v>
      </c>
      <c r="P816" s="189"/>
      <c r="Q816" s="242"/>
      <c r="R816" s="241"/>
      <c r="T816" s="199"/>
    </row>
    <row r="817" spans="1:20" s="154" customFormat="1" ht="9" customHeight="1">
      <c r="A817" s="176" t="s">
        <v>17</v>
      </c>
      <c r="B817" s="189">
        <f t="shared" si="90"/>
        <v>302.91999999999996</v>
      </c>
      <c r="C817" s="189">
        <v>204.77699999999999</v>
      </c>
      <c r="D817" s="189">
        <v>13.05</v>
      </c>
      <c r="E817" s="189">
        <v>77.120999999999995</v>
      </c>
      <c r="F817" s="189">
        <v>7.9720000000000004</v>
      </c>
      <c r="G817" s="189">
        <v>0</v>
      </c>
      <c r="H817" s="191"/>
      <c r="I817" s="189">
        <f t="shared" si="89"/>
        <v>310.54500000000002</v>
      </c>
      <c r="J817" s="189">
        <v>136.80699999999999</v>
      </c>
      <c r="K817" s="189" t="s">
        <v>63</v>
      </c>
      <c r="L817" s="189">
        <v>11.473000000000001</v>
      </c>
      <c r="M817" s="189">
        <v>142.58500000000001</v>
      </c>
      <c r="N817" s="189">
        <v>19.68</v>
      </c>
      <c r="O817" s="191" t="s">
        <v>62</v>
      </c>
      <c r="P817" s="189"/>
      <c r="Q817" s="242"/>
      <c r="R817" s="241"/>
      <c r="T817" s="199"/>
    </row>
    <row r="818" spans="1:20" s="154" customFormat="1" ht="9" customHeight="1">
      <c r="A818" s="176" t="s">
        <v>18</v>
      </c>
      <c r="B818" s="189">
        <f t="shared" si="90"/>
        <v>2336.4700000000003</v>
      </c>
      <c r="C818" s="189">
        <v>2139.6060000000002</v>
      </c>
      <c r="D818" s="189">
        <v>10.571</v>
      </c>
      <c r="E818" s="189">
        <v>169.99100000000001</v>
      </c>
      <c r="F818" s="189">
        <v>16.302</v>
      </c>
      <c r="G818" s="189">
        <v>0</v>
      </c>
      <c r="H818" s="191"/>
      <c r="I818" s="189">
        <f t="shared" si="89"/>
        <v>721.73599999999999</v>
      </c>
      <c r="J818" s="189">
        <v>365.30399999999997</v>
      </c>
      <c r="K818" s="189">
        <v>3.907</v>
      </c>
      <c r="L818" s="189">
        <v>39.023000000000003</v>
      </c>
      <c r="M818" s="189">
        <v>290.34300000000002</v>
      </c>
      <c r="N818" s="189">
        <v>23.158999999999999</v>
      </c>
      <c r="O818" s="191" t="s">
        <v>62</v>
      </c>
      <c r="P818" s="189"/>
      <c r="Q818" s="242"/>
      <c r="R818" s="241"/>
      <c r="T818" s="199"/>
    </row>
    <row r="819" spans="1:20" s="154" customFormat="1" ht="9" customHeight="1">
      <c r="A819" s="173" t="s">
        <v>19</v>
      </c>
      <c r="B819" s="174">
        <f t="shared" si="90"/>
        <v>60.47</v>
      </c>
      <c r="C819" s="174">
        <v>60.47</v>
      </c>
      <c r="D819" s="174" t="s">
        <v>63</v>
      </c>
      <c r="E819" s="174" t="s">
        <v>63</v>
      </c>
      <c r="F819" s="174" t="s">
        <v>63</v>
      </c>
      <c r="G819" s="174">
        <v>0</v>
      </c>
      <c r="H819" s="175"/>
      <c r="I819" s="174">
        <f t="shared" si="89"/>
        <v>161.351</v>
      </c>
      <c r="J819" s="174">
        <v>23.734999999999999</v>
      </c>
      <c r="K819" s="174" t="s">
        <v>63</v>
      </c>
      <c r="L819" s="174">
        <v>4.3</v>
      </c>
      <c r="M819" s="174">
        <v>123.178</v>
      </c>
      <c r="N819" s="174">
        <v>10.138</v>
      </c>
      <c r="O819" s="174" t="s">
        <v>62</v>
      </c>
      <c r="P819" s="189"/>
      <c r="Q819" s="242"/>
      <c r="R819" s="241"/>
      <c r="T819" s="199"/>
    </row>
    <row r="820" spans="1:20" s="154" customFormat="1" ht="9" customHeight="1">
      <c r="A820" s="176" t="s">
        <v>20</v>
      </c>
      <c r="B820" s="189">
        <f t="shared" si="90"/>
        <v>159.608</v>
      </c>
      <c r="C820" s="189">
        <v>64.849999999999994</v>
      </c>
      <c r="D820" s="189">
        <v>0</v>
      </c>
      <c r="E820" s="189">
        <v>94.757999999999996</v>
      </c>
      <c r="F820" s="189" t="s">
        <v>63</v>
      </c>
      <c r="G820" s="189">
        <v>0</v>
      </c>
      <c r="H820" s="191"/>
      <c r="I820" s="189">
        <f t="shared" si="89"/>
        <v>226.94499999999999</v>
      </c>
      <c r="J820" s="189">
        <v>147.27199999999999</v>
      </c>
      <c r="K820" s="189" t="s">
        <v>63</v>
      </c>
      <c r="L820" s="189">
        <v>14.145</v>
      </c>
      <c r="M820" s="189">
        <v>20.536999999999999</v>
      </c>
      <c r="N820" s="189">
        <v>44.991</v>
      </c>
      <c r="O820" s="191" t="s">
        <v>62</v>
      </c>
      <c r="P820" s="189"/>
      <c r="Q820" s="242"/>
      <c r="R820" s="241"/>
      <c r="T820" s="199"/>
    </row>
    <row r="821" spans="1:20" s="154" customFormat="1" ht="9" customHeight="1">
      <c r="A821" s="176" t="s">
        <v>21</v>
      </c>
      <c r="B821" s="189">
        <f t="shared" si="90"/>
        <v>5985.8429999999989</v>
      </c>
      <c r="C821" s="189">
        <v>4343.4639999999999</v>
      </c>
      <c r="D821" s="189">
        <v>235.52500000000001</v>
      </c>
      <c r="E821" s="189">
        <v>1007.614</v>
      </c>
      <c r="F821" s="189">
        <v>399.24</v>
      </c>
      <c r="G821" s="189">
        <v>0</v>
      </c>
      <c r="H821" s="191"/>
      <c r="I821" s="189">
        <f t="shared" si="89"/>
        <v>1203.3530000000001</v>
      </c>
      <c r="J821" s="189">
        <v>691.70699999999999</v>
      </c>
      <c r="K821" s="189">
        <v>4.3849999999999998</v>
      </c>
      <c r="L821" s="189">
        <v>71.563999999999993</v>
      </c>
      <c r="M821" s="189">
        <v>347.17</v>
      </c>
      <c r="N821" s="189">
        <v>88.527000000000001</v>
      </c>
      <c r="O821" s="191" t="s">
        <v>62</v>
      </c>
      <c r="P821" s="189"/>
      <c r="Q821" s="242"/>
      <c r="R821" s="241"/>
      <c r="T821" s="199"/>
    </row>
    <row r="822" spans="1:20" s="154" customFormat="1" ht="9" customHeight="1">
      <c r="A822" s="176" t="s">
        <v>22</v>
      </c>
      <c r="B822" s="189">
        <f t="shared" si="90"/>
        <v>52216.326000000001</v>
      </c>
      <c r="C822" s="189">
        <v>38994.201999999997</v>
      </c>
      <c r="D822" s="189">
        <v>2153.1120000000001</v>
      </c>
      <c r="E822" s="189">
        <v>10927.674999999999</v>
      </c>
      <c r="F822" s="189">
        <v>141.33699999999999</v>
      </c>
      <c r="G822" s="189">
        <v>0</v>
      </c>
      <c r="H822" s="191"/>
      <c r="I822" s="189">
        <f t="shared" si="89"/>
        <v>1026.3040000000001</v>
      </c>
      <c r="J822" s="189">
        <v>654.76800000000003</v>
      </c>
      <c r="K822" s="189">
        <v>6.9740000000000002</v>
      </c>
      <c r="L822" s="189">
        <v>115.845</v>
      </c>
      <c r="M822" s="189">
        <v>214.96299999999999</v>
      </c>
      <c r="N822" s="189">
        <v>33.753999999999998</v>
      </c>
      <c r="O822" s="191" t="s">
        <v>62</v>
      </c>
      <c r="P822" s="189"/>
      <c r="Q822" s="242"/>
      <c r="R822" s="241"/>
      <c r="T822" s="199"/>
    </row>
    <row r="823" spans="1:20" s="154" customFormat="1" ht="9" customHeight="1">
      <c r="A823" s="173" t="s">
        <v>23</v>
      </c>
      <c r="B823" s="174">
        <f t="shared" si="90"/>
        <v>238.34800000000001</v>
      </c>
      <c r="C823" s="174">
        <v>121.358</v>
      </c>
      <c r="D823" s="174">
        <v>22.006</v>
      </c>
      <c r="E823" s="174">
        <v>94.326999999999998</v>
      </c>
      <c r="F823" s="174">
        <v>0.65700000000000003</v>
      </c>
      <c r="G823" s="174">
        <v>0</v>
      </c>
      <c r="H823" s="175"/>
      <c r="I823" s="174">
        <f t="shared" si="89"/>
        <v>403.13500000000005</v>
      </c>
      <c r="J823" s="174">
        <v>245.22200000000001</v>
      </c>
      <c r="K823" s="174" t="s">
        <v>63</v>
      </c>
      <c r="L823" s="174">
        <v>24.373000000000001</v>
      </c>
      <c r="M823" s="174">
        <v>109.312</v>
      </c>
      <c r="N823" s="174">
        <v>24.228000000000002</v>
      </c>
      <c r="O823" s="174" t="s">
        <v>62</v>
      </c>
      <c r="P823" s="189"/>
      <c r="Q823" s="242"/>
      <c r="R823" s="241"/>
      <c r="T823" s="199"/>
    </row>
    <row r="824" spans="1:20" s="154" customFormat="1" ht="9" customHeight="1">
      <c r="A824" s="176" t="s">
        <v>24</v>
      </c>
      <c r="B824" s="189">
        <f t="shared" si="90"/>
        <v>159.68200000000002</v>
      </c>
      <c r="C824" s="189">
        <v>141.49700000000001</v>
      </c>
      <c r="D824" s="189" t="s">
        <v>63</v>
      </c>
      <c r="E824" s="189">
        <v>11.743</v>
      </c>
      <c r="F824" s="189">
        <v>6.4420000000000002</v>
      </c>
      <c r="G824" s="189">
        <v>0</v>
      </c>
      <c r="H824" s="191"/>
      <c r="I824" s="189">
        <f t="shared" si="89"/>
        <v>232.88400000000001</v>
      </c>
      <c r="J824" s="189">
        <v>56.965000000000003</v>
      </c>
      <c r="K824" s="189" t="s">
        <v>63</v>
      </c>
      <c r="L824" s="189">
        <v>20.742999999999999</v>
      </c>
      <c r="M824" s="189">
        <v>131.02000000000001</v>
      </c>
      <c r="N824" s="189">
        <v>24.155999999999999</v>
      </c>
      <c r="O824" s="191" t="s">
        <v>62</v>
      </c>
      <c r="P824" s="189"/>
      <c r="Q824" s="242"/>
      <c r="R824" s="241"/>
      <c r="T824" s="199"/>
    </row>
    <row r="825" spans="1:20" s="154" customFormat="1" ht="9" customHeight="1">
      <c r="A825" s="176" t="s">
        <v>25</v>
      </c>
      <c r="B825" s="189">
        <f t="shared" si="90"/>
        <v>351.76800000000003</v>
      </c>
      <c r="C825" s="189">
        <v>116.06100000000001</v>
      </c>
      <c r="D825" s="189" t="s">
        <v>63</v>
      </c>
      <c r="E825" s="189">
        <v>235.70699999999999</v>
      </c>
      <c r="F825" s="189" t="s">
        <v>63</v>
      </c>
      <c r="G825" s="189">
        <v>0</v>
      </c>
      <c r="H825" s="191"/>
      <c r="I825" s="189">
        <f t="shared" si="89"/>
        <v>271.22899999999998</v>
      </c>
      <c r="J825" s="189">
        <v>123.408</v>
      </c>
      <c r="K825" s="189" t="s">
        <v>63</v>
      </c>
      <c r="L825" s="189">
        <v>9.4830000000000005</v>
      </c>
      <c r="M825" s="189">
        <v>105.842</v>
      </c>
      <c r="N825" s="189">
        <v>32.496000000000002</v>
      </c>
      <c r="O825" s="191" t="s">
        <v>62</v>
      </c>
      <c r="P825" s="189"/>
      <c r="Q825" s="242"/>
      <c r="R825" s="241"/>
      <c r="T825" s="199"/>
    </row>
    <row r="826" spans="1:20" s="154" customFormat="1" ht="9" customHeight="1">
      <c r="A826" s="176" t="s">
        <v>26</v>
      </c>
      <c r="B826" s="189">
        <f t="shared" si="90"/>
        <v>51793.508999999991</v>
      </c>
      <c r="C826" s="189">
        <v>33384.559000000001</v>
      </c>
      <c r="D826" s="189">
        <v>61.000999999999998</v>
      </c>
      <c r="E826" s="189">
        <v>14582.556</v>
      </c>
      <c r="F826" s="189">
        <v>3765.393</v>
      </c>
      <c r="G826" s="189">
        <v>0</v>
      </c>
      <c r="H826" s="191"/>
      <c r="I826" s="189">
        <f t="shared" si="89"/>
        <v>584.36799999999994</v>
      </c>
      <c r="J826" s="189">
        <v>459.57299999999998</v>
      </c>
      <c r="K826" s="189">
        <v>8.5980000000000008</v>
      </c>
      <c r="L826" s="189">
        <v>38.156999999999996</v>
      </c>
      <c r="M826" s="189">
        <v>70.304000000000002</v>
      </c>
      <c r="N826" s="189">
        <v>7.7359999999999998</v>
      </c>
      <c r="O826" s="191" t="s">
        <v>62</v>
      </c>
      <c r="P826" s="189"/>
      <c r="Q826" s="242"/>
      <c r="R826" s="241"/>
      <c r="T826" s="199"/>
    </row>
    <row r="827" spans="1:20" s="154" customFormat="1" ht="9" customHeight="1">
      <c r="A827" s="173" t="s">
        <v>27</v>
      </c>
      <c r="B827" s="174">
        <f t="shared" si="90"/>
        <v>813.76200000000006</v>
      </c>
      <c r="C827" s="174">
        <v>812.69500000000005</v>
      </c>
      <c r="D827" s="174">
        <v>1.0669999999999999</v>
      </c>
      <c r="E827" s="174" t="s">
        <v>63</v>
      </c>
      <c r="F827" s="174" t="s">
        <v>63</v>
      </c>
      <c r="G827" s="174">
        <v>0</v>
      </c>
      <c r="H827" s="175"/>
      <c r="I827" s="174">
        <f t="shared" si="89"/>
        <v>592.76300000000003</v>
      </c>
      <c r="J827" s="174">
        <v>317.72699999999998</v>
      </c>
      <c r="K827" s="174">
        <v>0.70299999999999996</v>
      </c>
      <c r="L827" s="174">
        <v>19.774000000000001</v>
      </c>
      <c r="M827" s="174">
        <v>204.35900000000001</v>
      </c>
      <c r="N827" s="174">
        <v>50.2</v>
      </c>
      <c r="O827" s="174" t="s">
        <v>62</v>
      </c>
      <c r="P827" s="189"/>
      <c r="Q827" s="242"/>
      <c r="R827" s="241"/>
      <c r="T827" s="199"/>
    </row>
    <row r="828" spans="1:20" s="154" customFormat="1" ht="9" customHeight="1">
      <c r="A828" s="176" t="s">
        <v>28</v>
      </c>
      <c r="B828" s="189">
        <f t="shared" si="90"/>
        <v>958.85100000000011</v>
      </c>
      <c r="C828" s="189">
        <v>822.55700000000002</v>
      </c>
      <c r="D828" s="189">
        <v>15.494</v>
      </c>
      <c r="E828" s="189">
        <v>112.55200000000001</v>
      </c>
      <c r="F828" s="189">
        <v>8.2479999999999993</v>
      </c>
      <c r="G828" s="189">
        <v>0</v>
      </c>
      <c r="H828" s="191"/>
      <c r="I828" s="189">
        <f t="shared" si="89"/>
        <v>1250.923</v>
      </c>
      <c r="J828" s="189">
        <v>754.73800000000006</v>
      </c>
      <c r="K828" s="189">
        <v>4.28</v>
      </c>
      <c r="L828" s="189">
        <v>45.798999999999999</v>
      </c>
      <c r="M828" s="189">
        <v>270.78199999999998</v>
      </c>
      <c r="N828" s="189">
        <v>175.32400000000001</v>
      </c>
      <c r="O828" s="191" t="s">
        <v>62</v>
      </c>
      <c r="P828" s="189"/>
      <c r="Q828" s="242"/>
      <c r="R828" s="241"/>
      <c r="T828" s="199"/>
    </row>
    <row r="829" spans="1:20" s="154" customFormat="1" ht="9" customHeight="1">
      <c r="A829" s="176" t="s">
        <v>29</v>
      </c>
      <c r="B829" s="189">
        <f t="shared" si="90"/>
        <v>4948.3109999999997</v>
      </c>
      <c r="C829" s="189">
        <v>690.57500000000005</v>
      </c>
      <c r="D829" s="189">
        <v>38.744999999999997</v>
      </c>
      <c r="E829" s="189">
        <v>4201.2479999999996</v>
      </c>
      <c r="F829" s="189">
        <v>17.742999999999999</v>
      </c>
      <c r="G829" s="189">
        <v>0</v>
      </c>
      <c r="H829" s="191"/>
      <c r="I829" s="189">
        <f t="shared" si="89"/>
        <v>262.18799999999999</v>
      </c>
      <c r="J829" s="189">
        <v>191.892</v>
      </c>
      <c r="K829" s="189" t="s">
        <v>63</v>
      </c>
      <c r="L829" s="189">
        <v>20.584</v>
      </c>
      <c r="M829" s="189">
        <v>43.843000000000004</v>
      </c>
      <c r="N829" s="189">
        <v>5.8689999999999998</v>
      </c>
      <c r="O829" s="191" t="s">
        <v>62</v>
      </c>
      <c r="P829" s="189"/>
      <c r="Q829" s="242"/>
      <c r="R829" s="241"/>
      <c r="T829" s="199"/>
    </row>
    <row r="830" spans="1:20" s="154" customFormat="1" ht="9" customHeight="1">
      <c r="A830" s="176" t="s">
        <v>30</v>
      </c>
      <c r="B830" s="189">
        <f t="shared" si="90"/>
        <v>173.91399999999996</v>
      </c>
      <c r="C830" s="189">
        <v>94.825999999999993</v>
      </c>
      <c r="D830" s="189">
        <v>9.2370000000000001</v>
      </c>
      <c r="E830" s="189">
        <v>66.406999999999996</v>
      </c>
      <c r="F830" s="189">
        <v>3.444</v>
      </c>
      <c r="G830" s="189">
        <v>0</v>
      </c>
      <c r="H830" s="191"/>
      <c r="I830" s="189">
        <f t="shared" si="89"/>
        <v>206.66399999999999</v>
      </c>
      <c r="J830" s="189">
        <v>55.453000000000003</v>
      </c>
      <c r="K830" s="189">
        <v>0.60499999999999998</v>
      </c>
      <c r="L830" s="189">
        <v>13.741</v>
      </c>
      <c r="M830" s="189">
        <v>128.20599999999999</v>
      </c>
      <c r="N830" s="189">
        <v>8.6590000000000007</v>
      </c>
      <c r="O830" s="191" t="s">
        <v>62</v>
      </c>
      <c r="P830" s="189"/>
      <c r="Q830" s="242"/>
      <c r="R830" s="241"/>
      <c r="T830" s="199"/>
    </row>
    <row r="831" spans="1:20" s="154" customFormat="1" ht="9" customHeight="1">
      <c r="A831" s="173" t="s">
        <v>31</v>
      </c>
      <c r="B831" s="174">
        <f t="shared" si="90"/>
        <v>129.13900000000001</v>
      </c>
      <c r="C831" s="174">
        <v>79.62</v>
      </c>
      <c r="D831" s="174">
        <v>14.005000000000001</v>
      </c>
      <c r="E831" s="174">
        <v>33.674999999999997</v>
      </c>
      <c r="F831" s="174">
        <v>1.839</v>
      </c>
      <c r="G831" s="174">
        <v>0</v>
      </c>
      <c r="H831" s="175"/>
      <c r="I831" s="174">
        <f t="shared" si="89"/>
        <v>149.31199999999998</v>
      </c>
      <c r="J831" s="174">
        <v>91.837999999999994</v>
      </c>
      <c r="K831" s="174">
        <v>1.7649999999999999</v>
      </c>
      <c r="L831" s="174">
        <v>14.845000000000001</v>
      </c>
      <c r="M831" s="174">
        <v>24.329000000000001</v>
      </c>
      <c r="N831" s="174">
        <v>16.535</v>
      </c>
      <c r="O831" s="174" t="s">
        <v>62</v>
      </c>
      <c r="P831" s="189"/>
      <c r="Q831" s="242"/>
      <c r="R831" s="241"/>
      <c r="T831" s="199"/>
    </row>
    <row r="832" spans="1:20" s="154" customFormat="1" ht="9" customHeight="1">
      <c r="A832" s="176" t="s">
        <v>32</v>
      </c>
      <c r="B832" s="189">
        <f t="shared" si="90"/>
        <v>194.42899999999997</v>
      </c>
      <c r="C832" s="189">
        <v>141.03</v>
      </c>
      <c r="D832" s="189" t="s">
        <v>63</v>
      </c>
      <c r="E832" s="189">
        <v>16.687999999999999</v>
      </c>
      <c r="F832" s="189">
        <v>36.710999999999999</v>
      </c>
      <c r="G832" s="189">
        <v>0</v>
      </c>
      <c r="H832" s="191"/>
      <c r="I832" s="189">
        <f t="shared" si="89"/>
        <v>543.00599999999997</v>
      </c>
      <c r="J832" s="189">
        <v>229.655</v>
      </c>
      <c r="K832" s="189" t="s">
        <v>63</v>
      </c>
      <c r="L832" s="189">
        <v>15.297000000000001</v>
      </c>
      <c r="M832" s="189">
        <v>256.94499999999999</v>
      </c>
      <c r="N832" s="189">
        <v>41.109000000000002</v>
      </c>
      <c r="O832" s="191" t="s">
        <v>62</v>
      </c>
      <c r="P832" s="189"/>
      <c r="Q832" s="242"/>
      <c r="R832" s="241"/>
      <c r="T832" s="199"/>
    </row>
    <row r="833" spans="1:49" ht="9" customHeight="1">
      <c r="A833" s="176" t="s">
        <v>33</v>
      </c>
      <c r="B833" s="189">
        <f t="shared" si="90"/>
        <v>2873.7339999999999</v>
      </c>
      <c r="C833" s="189">
        <v>2716.4340000000002</v>
      </c>
      <c r="D833" s="189">
        <v>31.462</v>
      </c>
      <c r="E833" s="189">
        <v>111.705</v>
      </c>
      <c r="F833" s="189">
        <v>14.132999999999999</v>
      </c>
      <c r="G833" s="189">
        <v>0</v>
      </c>
      <c r="H833" s="191"/>
      <c r="I833" s="189">
        <f t="shared" si="89"/>
        <v>463.38900000000001</v>
      </c>
      <c r="J833" s="189">
        <v>209.249</v>
      </c>
      <c r="K833" s="189" t="s">
        <v>63</v>
      </c>
      <c r="L833" s="189">
        <v>32.902000000000001</v>
      </c>
      <c r="M833" s="189">
        <v>158.971</v>
      </c>
      <c r="N833" s="189">
        <v>62.267000000000003</v>
      </c>
      <c r="O833" s="191" t="s">
        <v>62</v>
      </c>
      <c r="P833" s="189"/>
      <c r="Q833" s="242"/>
      <c r="R833" s="241"/>
      <c r="T833" s="199"/>
    </row>
    <row r="834" spans="1:49" ht="9" customHeight="1">
      <c r="A834" s="176" t="s">
        <v>34</v>
      </c>
      <c r="B834" s="189">
        <f t="shared" si="90"/>
        <v>206.57999999999998</v>
      </c>
      <c r="C834" s="189">
        <v>133.55699999999999</v>
      </c>
      <c r="D834" s="189">
        <v>3.84</v>
      </c>
      <c r="E834" s="189" t="s">
        <v>63</v>
      </c>
      <c r="F834" s="189">
        <v>69.183000000000007</v>
      </c>
      <c r="G834" s="189">
        <v>0</v>
      </c>
      <c r="H834" s="191"/>
      <c r="I834" s="189">
        <f t="shared" si="89"/>
        <v>179.93099999999998</v>
      </c>
      <c r="J834" s="189">
        <v>49.095999999999997</v>
      </c>
      <c r="K834" s="189" t="s">
        <v>63</v>
      </c>
      <c r="L834" s="189">
        <v>11.226000000000001</v>
      </c>
      <c r="M834" s="189">
        <v>103.562</v>
      </c>
      <c r="N834" s="189">
        <v>16.047000000000001</v>
      </c>
      <c r="O834" s="191" t="s">
        <v>62</v>
      </c>
      <c r="P834" s="189"/>
      <c r="Q834" s="242"/>
      <c r="R834" s="241"/>
      <c r="T834" s="199"/>
    </row>
    <row r="835" spans="1:49" ht="9" customHeight="1">
      <c r="A835" s="173" t="s">
        <v>35</v>
      </c>
      <c r="B835" s="174">
        <f t="shared" si="90"/>
        <v>229.85399999999998</v>
      </c>
      <c r="C835" s="174">
        <v>196.07300000000001</v>
      </c>
      <c r="D835" s="174">
        <v>3.1219999999999999</v>
      </c>
      <c r="E835" s="174">
        <v>12.036</v>
      </c>
      <c r="F835" s="174">
        <v>18.623000000000001</v>
      </c>
      <c r="G835" s="174">
        <v>0</v>
      </c>
      <c r="H835" s="175"/>
      <c r="I835" s="174">
        <f t="shared" si="89"/>
        <v>326.59399999999999</v>
      </c>
      <c r="J835" s="174">
        <v>135.54300000000001</v>
      </c>
      <c r="K835" s="174">
        <v>5.8780000000000001</v>
      </c>
      <c r="L835" s="174">
        <v>15.901999999999999</v>
      </c>
      <c r="M835" s="174">
        <v>128.18299999999999</v>
      </c>
      <c r="N835" s="174">
        <v>41.088000000000001</v>
      </c>
      <c r="O835" s="174" t="s">
        <v>62</v>
      </c>
      <c r="P835" s="189"/>
      <c r="Q835" s="242"/>
      <c r="R835" s="241"/>
      <c r="T835" s="199"/>
    </row>
    <row r="836" spans="1:49" ht="9" customHeight="1">
      <c r="A836" s="176" t="s">
        <v>36</v>
      </c>
      <c r="B836" s="189">
        <f t="shared" si="90"/>
        <v>93.585999999999999</v>
      </c>
      <c r="C836" s="189">
        <v>91.003</v>
      </c>
      <c r="D836" s="189">
        <v>0.84799999999999998</v>
      </c>
      <c r="E836" s="189">
        <v>1.1539999999999999</v>
      </c>
      <c r="F836" s="189">
        <v>0.58099999999999996</v>
      </c>
      <c r="G836" s="189">
        <v>0</v>
      </c>
      <c r="H836" s="191"/>
      <c r="I836" s="189">
        <f t="shared" si="89"/>
        <v>130.35500000000002</v>
      </c>
      <c r="J836" s="189">
        <v>71.209000000000003</v>
      </c>
      <c r="K836" s="189" t="s">
        <v>63</v>
      </c>
      <c r="L836" s="189">
        <v>13.478999999999999</v>
      </c>
      <c r="M836" s="189">
        <v>37.658999999999999</v>
      </c>
      <c r="N836" s="189">
        <v>8.0079999999999991</v>
      </c>
      <c r="O836" s="191" t="s">
        <v>62</v>
      </c>
      <c r="P836" s="189"/>
      <c r="Q836" s="242"/>
      <c r="R836" s="241"/>
      <c r="T836" s="199"/>
    </row>
    <row r="837" spans="1:49" ht="9" customHeight="1">
      <c r="A837" s="176" t="s">
        <v>37</v>
      </c>
      <c r="B837" s="189">
        <f t="shared" si="90"/>
        <v>372.17899999999997</v>
      </c>
      <c r="C837" s="189">
        <v>336.65499999999997</v>
      </c>
      <c r="D837" s="189">
        <v>1.155</v>
      </c>
      <c r="E837" s="189">
        <v>33.799999999999997</v>
      </c>
      <c r="F837" s="189">
        <v>0.56899999999999995</v>
      </c>
      <c r="G837" s="189">
        <v>0</v>
      </c>
      <c r="H837" s="191"/>
      <c r="I837" s="189">
        <f t="shared" si="89"/>
        <v>1111.8040000000001</v>
      </c>
      <c r="J837" s="189">
        <v>585.95500000000004</v>
      </c>
      <c r="K837" s="189">
        <v>0.78200000000000003</v>
      </c>
      <c r="L837" s="189">
        <v>32.491999999999997</v>
      </c>
      <c r="M837" s="189">
        <v>434.55799999999999</v>
      </c>
      <c r="N837" s="189">
        <v>58.017000000000003</v>
      </c>
      <c r="O837" s="191" t="s">
        <v>62</v>
      </c>
      <c r="P837" s="189"/>
      <c r="Q837" s="242"/>
      <c r="R837" s="241"/>
      <c r="T837" s="199"/>
    </row>
    <row r="838" spans="1:49" ht="9" customHeight="1">
      <c r="A838" s="176" t="s">
        <v>38</v>
      </c>
      <c r="B838" s="189">
        <f t="shared" si="90"/>
        <v>551.78300000000002</v>
      </c>
      <c r="C838" s="189">
        <v>473.26499999999999</v>
      </c>
      <c r="D838" s="189">
        <v>24.603999999999999</v>
      </c>
      <c r="E838" s="189">
        <v>29.271000000000001</v>
      </c>
      <c r="F838" s="189">
        <v>24.643000000000001</v>
      </c>
      <c r="G838" s="189">
        <v>0</v>
      </c>
      <c r="H838" s="191"/>
      <c r="I838" s="189">
        <f t="shared" si="89"/>
        <v>364.58299999999997</v>
      </c>
      <c r="J838" s="189">
        <v>230.32900000000001</v>
      </c>
      <c r="K838" s="189">
        <v>16.434000000000001</v>
      </c>
      <c r="L838" s="189">
        <v>26.361999999999998</v>
      </c>
      <c r="M838" s="189">
        <v>79.409000000000006</v>
      </c>
      <c r="N838" s="189">
        <v>12.048999999999999</v>
      </c>
      <c r="O838" s="191" t="s">
        <v>62</v>
      </c>
      <c r="P838" s="189"/>
      <c r="Q838" s="242"/>
      <c r="R838" s="241"/>
      <c r="T838" s="199"/>
    </row>
    <row r="839" spans="1:49" ht="9" customHeight="1">
      <c r="A839" s="173" t="s">
        <v>39</v>
      </c>
      <c r="B839" s="174">
        <f t="shared" si="90"/>
        <v>139.26100000000002</v>
      </c>
      <c r="C839" s="174">
        <v>103.648</v>
      </c>
      <c r="D839" s="174">
        <v>9.5850000000000009</v>
      </c>
      <c r="E839" s="174">
        <v>22.187000000000001</v>
      </c>
      <c r="F839" s="174">
        <v>3.8410000000000002</v>
      </c>
      <c r="G839" s="174">
        <v>0</v>
      </c>
      <c r="H839" s="175"/>
      <c r="I839" s="174">
        <f t="shared" si="89"/>
        <v>119.907</v>
      </c>
      <c r="J839" s="174">
        <v>57.984999999999999</v>
      </c>
      <c r="K839" s="174">
        <v>0.96499999999999997</v>
      </c>
      <c r="L839" s="174">
        <v>8.1820000000000004</v>
      </c>
      <c r="M839" s="174">
        <v>46.396999999999998</v>
      </c>
      <c r="N839" s="174">
        <v>6.3780000000000001</v>
      </c>
      <c r="O839" s="174" t="s">
        <v>62</v>
      </c>
      <c r="P839" s="189"/>
      <c r="Q839" s="242"/>
      <c r="R839" s="241"/>
      <c r="T839" s="199"/>
    </row>
    <row r="840" spans="1:49" s="170" customFormat="1" ht="8.65" customHeight="1">
      <c r="A840" s="214"/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234"/>
      <c r="Q840" s="234"/>
      <c r="R840" s="168"/>
      <c r="S840" s="168"/>
      <c r="T840" s="168"/>
      <c r="U840" s="168"/>
      <c r="V840" s="168"/>
      <c r="W840" s="168"/>
      <c r="X840" s="168"/>
      <c r="Y840" s="168"/>
      <c r="Z840" s="168"/>
      <c r="AA840" s="168"/>
      <c r="AB840" s="168"/>
      <c r="AC840" s="168"/>
      <c r="AD840" s="168"/>
      <c r="AE840" s="168"/>
      <c r="AF840" s="168"/>
      <c r="AG840" s="168"/>
      <c r="AH840" s="168"/>
      <c r="AJ840" s="184"/>
      <c r="AK840" s="184"/>
      <c r="AL840" s="184"/>
      <c r="AM840" s="184"/>
      <c r="AN840" s="184"/>
      <c r="AO840" s="184"/>
      <c r="AP840" s="184"/>
      <c r="AQ840" s="184"/>
      <c r="AR840" s="184"/>
      <c r="AS840" s="184"/>
      <c r="AT840" s="184"/>
      <c r="AU840" s="184"/>
      <c r="AV840" s="184"/>
      <c r="AW840" s="184"/>
    </row>
    <row r="841" spans="1:49" ht="9" customHeight="1">
      <c r="A841" s="211">
        <v>2018</v>
      </c>
      <c r="B841" s="188"/>
      <c r="C841" s="188"/>
      <c r="D841" s="188"/>
      <c r="E841" s="188"/>
      <c r="F841" s="188"/>
      <c r="G841" s="176"/>
      <c r="H841" s="176"/>
      <c r="I841" s="188"/>
      <c r="J841" s="188"/>
      <c r="K841" s="188"/>
      <c r="L841" s="188"/>
      <c r="M841" s="188"/>
      <c r="N841" s="188"/>
      <c r="O841" s="213"/>
      <c r="P841" s="164"/>
      <c r="Q841" s="164"/>
      <c r="R841" s="222"/>
      <c r="S841" s="222"/>
      <c r="T841" s="222"/>
      <c r="U841" s="222"/>
      <c r="V841" s="222"/>
      <c r="W841" s="222"/>
      <c r="X841" s="222"/>
      <c r="Y841" s="222"/>
      <c r="Z841" s="222"/>
      <c r="AA841" s="222"/>
      <c r="AB841" s="222"/>
      <c r="AC841" s="222"/>
      <c r="AD841" s="222"/>
      <c r="AE841" s="222"/>
      <c r="AF841" s="222"/>
      <c r="AG841" s="222"/>
      <c r="AI841" s="155"/>
      <c r="AJ841" s="165"/>
      <c r="AK841" s="165"/>
      <c r="AL841" s="165"/>
      <c r="AM841" s="165"/>
      <c r="AN841" s="165"/>
      <c r="AO841" s="165"/>
      <c r="AP841" s="165"/>
      <c r="AQ841" s="165"/>
      <c r="AR841" s="165"/>
      <c r="AS841" s="165"/>
      <c r="AT841" s="165"/>
      <c r="AU841" s="165"/>
      <c r="AV841" s="165"/>
      <c r="AW841" s="165"/>
    </row>
    <row r="842" spans="1:49" s="310" customFormat="1" ht="9" customHeight="1">
      <c r="A842" s="214" t="s">
        <v>7</v>
      </c>
      <c r="B842" s="188">
        <f>SUM(B844:B875)</f>
        <v>477488.04699999996</v>
      </c>
      <c r="C842" s="188">
        <f t="shared" ref="C842" si="91">SUM(C844:C875)</f>
        <v>363254.17700000008</v>
      </c>
      <c r="D842" s="188">
        <f>SUM(D844:D875)+1</f>
        <v>18785.182999999994</v>
      </c>
      <c r="E842" s="188">
        <f t="shared" ref="E842" si="92">SUM(E844:E875)</f>
        <v>89569.14800000003</v>
      </c>
      <c r="F842" s="188">
        <f>SUM(F844:F875)</f>
        <v>5880.5389999999998</v>
      </c>
      <c r="G842" s="188">
        <f t="shared" ref="G842" si="93">SUM(G844:G875)</f>
        <v>0</v>
      </c>
      <c r="H842" s="188"/>
      <c r="I842" s="188">
        <f>SUM(I844:I875)</f>
        <v>17383.223000000002</v>
      </c>
      <c r="J842" s="188">
        <f t="shared" ref="J842" si="94">SUM(J844:J875)</f>
        <v>10842.187000000002</v>
      </c>
      <c r="K842" s="188">
        <f>SUM(K844:K875)+2</f>
        <v>195.16600000000003</v>
      </c>
      <c r="L842" s="188">
        <f t="shared" ref="L842:N842" si="95">SUM(L844:L875)</f>
        <v>1168.2469999999998</v>
      </c>
      <c r="M842" s="188">
        <f t="shared" si="95"/>
        <v>3772.9929999999999</v>
      </c>
      <c r="N842" s="188">
        <f t="shared" si="95"/>
        <v>1406.63</v>
      </c>
      <c r="O842" s="188" t="s">
        <v>62</v>
      </c>
      <c r="P842" s="161"/>
      <c r="Q842" s="161"/>
      <c r="R842" s="162"/>
      <c r="S842" s="162"/>
      <c r="T842" s="199"/>
      <c r="U842" s="162"/>
      <c r="V842" s="162"/>
      <c r="W842" s="162"/>
      <c r="X842" s="162"/>
      <c r="Y842" s="162"/>
      <c r="Z842" s="162"/>
      <c r="AA842" s="162"/>
      <c r="AB842" s="162"/>
      <c r="AC842" s="162"/>
      <c r="AD842" s="162"/>
      <c r="AE842" s="162"/>
      <c r="AF842" s="162"/>
      <c r="AG842" s="162"/>
      <c r="AH842" s="162"/>
      <c r="AJ842" s="206"/>
      <c r="AK842" s="206"/>
      <c r="AL842" s="206"/>
      <c r="AM842" s="206"/>
      <c r="AN842" s="206"/>
      <c r="AO842" s="206"/>
      <c r="AP842" s="206"/>
      <c r="AQ842" s="206"/>
      <c r="AR842" s="206"/>
      <c r="AS842" s="206"/>
      <c r="AT842" s="206"/>
      <c r="AU842" s="206"/>
      <c r="AV842" s="206"/>
      <c r="AW842" s="206"/>
    </row>
    <row r="843" spans="1:49" s="310" customFormat="1" ht="3.95" customHeight="1">
      <c r="A843" s="214"/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61"/>
      <c r="Q843" s="161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  <c r="AB843" s="162"/>
      <c r="AC843" s="162"/>
      <c r="AD843" s="162"/>
      <c r="AE843" s="162"/>
      <c r="AF843" s="162"/>
      <c r="AG843" s="162"/>
      <c r="AH843" s="162"/>
      <c r="AJ843" s="206"/>
      <c r="AK843" s="206"/>
      <c r="AL843" s="206"/>
      <c r="AM843" s="206"/>
      <c r="AN843" s="206"/>
      <c r="AO843" s="206"/>
      <c r="AP843" s="206"/>
      <c r="AQ843" s="206"/>
      <c r="AR843" s="206"/>
      <c r="AS843" s="206"/>
      <c r="AT843" s="206"/>
      <c r="AU843" s="206"/>
      <c r="AV843" s="206"/>
      <c r="AW843" s="206"/>
    </row>
    <row r="844" spans="1:49" ht="9" customHeight="1">
      <c r="A844" s="176" t="s">
        <v>8</v>
      </c>
      <c r="B844" s="189">
        <f t="shared" ref="B844:B846" si="96">SUM(C844:G844)</f>
        <v>102.14200000000001</v>
      </c>
      <c r="C844" s="189">
        <v>85.552000000000007</v>
      </c>
      <c r="D844" s="189">
        <v>2.7869999999999999</v>
      </c>
      <c r="E844" s="189">
        <v>10.752000000000001</v>
      </c>
      <c r="F844" s="189">
        <v>3.0510000000000002</v>
      </c>
      <c r="G844" s="189">
        <v>0</v>
      </c>
      <c r="H844" s="189"/>
      <c r="I844" s="189">
        <f t="shared" ref="I844:I875" si="97">SUM(J844:O844)</f>
        <v>81.743000000000009</v>
      </c>
      <c r="J844" s="189">
        <v>23.785</v>
      </c>
      <c r="K844" s="189">
        <v>2.698</v>
      </c>
      <c r="L844" s="189">
        <v>8.7789999999999999</v>
      </c>
      <c r="M844" s="189">
        <v>33.994999999999997</v>
      </c>
      <c r="N844" s="189">
        <v>12.486000000000001</v>
      </c>
      <c r="O844" s="191" t="s">
        <v>62</v>
      </c>
      <c r="P844" s="189"/>
      <c r="Q844" s="242"/>
      <c r="R844" s="241"/>
      <c r="S844" s="222"/>
      <c r="T844" s="199"/>
      <c r="U844" s="222"/>
      <c r="V844" s="222"/>
      <c r="W844" s="222"/>
      <c r="X844" s="222"/>
      <c r="Y844" s="222"/>
      <c r="Z844" s="222"/>
      <c r="AA844" s="222"/>
      <c r="AB844" s="222"/>
      <c r="AC844" s="222"/>
      <c r="AD844" s="222"/>
      <c r="AE844" s="222"/>
      <c r="AF844" s="222"/>
      <c r="AG844" s="222"/>
      <c r="AI844" s="155"/>
      <c r="AJ844" s="165"/>
      <c r="AK844" s="165"/>
      <c r="AL844" s="165"/>
      <c r="AM844" s="165"/>
      <c r="AN844" s="165"/>
      <c r="AO844" s="165"/>
      <c r="AP844" s="165"/>
      <c r="AQ844" s="165"/>
      <c r="AR844" s="165"/>
      <c r="AS844" s="165"/>
      <c r="AT844" s="165"/>
      <c r="AU844" s="165"/>
      <c r="AV844" s="165"/>
      <c r="AW844" s="165"/>
    </row>
    <row r="845" spans="1:49" ht="9" customHeight="1">
      <c r="A845" s="176" t="s">
        <v>9</v>
      </c>
      <c r="B845" s="189">
        <f t="shared" si="96"/>
        <v>600.82000000000005</v>
      </c>
      <c r="C845" s="189">
        <v>548.995</v>
      </c>
      <c r="D845" s="189" t="s">
        <v>63</v>
      </c>
      <c r="E845" s="189">
        <v>51.825000000000003</v>
      </c>
      <c r="F845" s="189" t="s">
        <v>63</v>
      </c>
      <c r="G845" s="189">
        <v>0</v>
      </c>
      <c r="H845" s="191"/>
      <c r="I845" s="189">
        <f t="shared" si="97"/>
        <v>598.89899999999989</v>
      </c>
      <c r="J845" s="189">
        <v>287.072</v>
      </c>
      <c r="K845" s="189" t="s">
        <v>63</v>
      </c>
      <c r="L845" s="189">
        <v>106.559</v>
      </c>
      <c r="M845" s="189">
        <v>81.736999999999995</v>
      </c>
      <c r="N845" s="189">
        <v>123.53100000000001</v>
      </c>
      <c r="O845" s="191" t="s">
        <v>62</v>
      </c>
      <c r="P845" s="189"/>
      <c r="Q845" s="242"/>
      <c r="R845" s="241"/>
      <c r="S845" s="222"/>
      <c r="T845" s="199"/>
      <c r="U845" s="222"/>
      <c r="V845" s="222"/>
      <c r="W845" s="222"/>
      <c r="X845" s="222"/>
      <c r="Y845" s="222"/>
      <c r="Z845" s="222"/>
      <c r="AA845" s="222"/>
      <c r="AB845" s="222"/>
      <c r="AC845" s="222"/>
      <c r="AD845" s="222"/>
      <c r="AE845" s="222"/>
      <c r="AF845" s="222"/>
      <c r="AG845" s="222"/>
      <c r="AI845" s="155"/>
      <c r="AJ845" s="165"/>
      <c r="AK845" s="165"/>
      <c r="AL845" s="165"/>
      <c r="AM845" s="165"/>
      <c r="AN845" s="165"/>
      <c r="AO845" s="165"/>
      <c r="AP845" s="165"/>
      <c r="AQ845" s="165"/>
      <c r="AR845" s="165"/>
      <c r="AS845" s="165"/>
      <c r="AT845" s="165"/>
      <c r="AU845" s="165"/>
      <c r="AV845" s="165"/>
      <c r="AW845" s="165"/>
    </row>
    <row r="846" spans="1:49" ht="9" customHeight="1">
      <c r="A846" s="176" t="s">
        <v>10</v>
      </c>
      <c r="B846" s="189">
        <f t="shared" si="96"/>
        <v>67.930999999999997</v>
      </c>
      <c r="C846" s="189">
        <v>67.930999999999997</v>
      </c>
      <c r="D846" s="189" t="s">
        <v>63</v>
      </c>
      <c r="E846" s="189">
        <v>0</v>
      </c>
      <c r="F846" s="189" t="s">
        <v>63</v>
      </c>
      <c r="G846" s="189">
        <v>0</v>
      </c>
      <c r="H846" s="191"/>
      <c r="I846" s="189">
        <f t="shared" si="97"/>
        <v>84.051000000000002</v>
      </c>
      <c r="J846" s="189">
        <v>22.442</v>
      </c>
      <c r="K846" s="189" t="s">
        <v>63</v>
      </c>
      <c r="L846" s="189">
        <v>11.058999999999999</v>
      </c>
      <c r="M846" s="189">
        <v>40.54</v>
      </c>
      <c r="N846" s="189">
        <v>10.01</v>
      </c>
      <c r="O846" s="191" t="s">
        <v>62</v>
      </c>
      <c r="P846" s="189"/>
      <c r="Q846" s="242"/>
      <c r="R846" s="241"/>
      <c r="S846" s="222"/>
      <c r="T846" s="199"/>
      <c r="U846" s="222"/>
      <c r="V846" s="222"/>
      <c r="W846" s="222"/>
      <c r="X846" s="222"/>
      <c r="Y846" s="222"/>
      <c r="Z846" s="222"/>
      <c r="AA846" s="222"/>
      <c r="AB846" s="222"/>
      <c r="AC846" s="222"/>
      <c r="AD846" s="222"/>
      <c r="AE846" s="222"/>
      <c r="AF846" s="222"/>
      <c r="AG846" s="222"/>
      <c r="AI846" s="155"/>
      <c r="AJ846" s="165"/>
      <c r="AK846" s="165"/>
      <c r="AL846" s="165"/>
      <c r="AM846" s="165"/>
      <c r="AN846" s="165"/>
      <c r="AO846" s="165"/>
      <c r="AP846" s="165"/>
      <c r="AQ846" s="165"/>
      <c r="AR846" s="165"/>
      <c r="AS846" s="165"/>
      <c r="AT846" s="165"/>
      <c r="AU846" s="165"/>
      <c r="AV846" s="165"/>
      <c r="AW846" s="165"/>
    </row>
    <row r="847" spans="1:49" ht="9" customHeight="1">
      <c r="A847" s="173" t="s">
        <v>11</v>
      </c>
      <c r="B847" s="174">
        <f>SUM(C847:G847)</f>
        <v>42.059999999999995</v>
      </c>
      <c r="C847" s="174">
        <v>41.491999999999997</v>
      </c>
      <c r="D847" s="174" t="s">
        <v>63</v>
      </c>
      <c r="E847" s="174">
        <v>0</v>
      </c>
      <c r="F847" s="174">
        <v>0.56799999999999995</v>
      </c>
      <c r="G847" s="174">
        <v>0</v>
      </c>
      <c r="H847" s="175"/>
      <c r="I847" s="174">
        <f t="shared" si="97"/>
        <v>136.81799999999998</v>
      </c>
      <c r="J847" s="174">
        <v>50.844000000000001</v>
      </c>
      <c r="K847" s="174" t="s">
        <v>63</v>
      </c>
      <c r="L847" s="174">
        <v>2.3279999999999998</v>
      </c>
      <c r="M847" s="174">
        <v>65.661000000000001</v>
      </c>
      <c r="N847" s="174">
        <v>17.984999999999999</v>
      </c>
      <c r="O847" s="174" t="s">
        <v>62</v>
      </c>
      <c r="P847" s="189"/>
      <c r="Q847" s="242"/>
      <c r="R847" s="241"/>
      <c r="T847" s="199"/>
    </row>
    <row r="848" spans="1:49" ht="9" customHeight="1">
      <c r="A848" s="176" t="s">
        <v>12</v>
      </c>
      <c r="B848" s="189">
        <f>SUM(C848:G848)</f>
        <v>88.165999999999997</v>
      </c>
      <c r="C848" s="189">
        <v>84.914000000000001</v>
      </c>
      <c r="D848" s="189" t="s">
        <v>63</v>
      </c>
      <c r="E848" s="189">
        <v>2.198</v>
      </c>
      <c r="F848" s="189">
        <v>1.054</v>
      </c>
      <c r="G848" s="189">
        <v>0</v>
      </c>
      <c r="H848" s="191"/>
      <c r="I848" s="189">
        <f t="shared" si="97"/>
        <v>190.08800000000002</v>
      </c>
      <c r="J848" s="189">
        <v>79.671999999999997</v>
      </c>
      <c r="K848" s="189" t="s">
        <v>63</v>
      </c>
      <c r="L848" s="189">
        <v>17.923999999999999</v>
      </c>
      <c r="M848" s="189">
        <v>76.843000000000004</v>
      </c>
      <c r="N848" s="189">
        <v>15.648999999999999</v>
      </c>
      <c r="O848" s="191" t="s">
        <v>62</v>
      </c>
      <c r="P848" s="189"/>
      <c r="Q848" s="242"/>
      <c r="R848" s="241"/>
      <c r="T848" s="199"/>
    </row>
    <row r="849" spans="1:20" s="154" customFormat="1" ht="9" customHeight="1">
      <c r="A849" s="176" t="s">
        <v>13</v>
      </c>
      <c r="B849" s="189">
        <f t="shared" ref="B849:B875" si="98">SUM(C849:G849)</f>
        <v>1014.014</v>
      </c>
      <c r="C849" s="189">
        <v>965.79300000000001</v>
      </c>
      <c r="D849" s="189">
        <v>0</v>
      </c>
      <c r="E849" s="189">
        <v>48.220999999999997</v>
      </c>
      <c r="F849" s="189">
        <v>0</v>
      </c>
      <c r="G849" s="189">
        <v>0</v>
      </c>
      <c r="H849" s="191"/>
      <c r="I849" s="189">
        <f t="shared" si="97"/>
        <v>146.20699999999999</v>
      </c>
      <c r="J849" s="189">
        <v>85.61</v>
      </c>
      <c r="K849" s="189" t="s">
        <v>63</v>
      </c>
      <c r="L849" s="189">
        <v>9.2620000000000005</v>
      </c>
      <c r="M849" s="189">
        <v>34.453000000000003</v>
      </c>
      <c r="N849" s="189">
        <v>16.882000000000001</v>
      </c>
      <c r="O849" s="191" t="s">
        <v>62</v>
      </c>
      <c r="P849" s="189"/>
      <c r="Q849" s="242"/>
      <c r="R849" s="241"/>
      <c r="T849" s="199"/>
    </row>
    <row r="850" spans="1:20" s="154" customFormat="1" ht="9" customHeight="1">
      <c r="A850" s="176" t="s">
        <v>14</v>
      </c>
      <c r="B850" s="189">
        <f t="shared" si="98"/>
        <v>152.19399999999999</v>
      </c>
      <c r="C850" s="189">
        <v>146.81899999999999</v>
      </c>
      <c r="D850" s="189" t="s">
        <v>63</v>
      </c>
      <c r="E850" s="189">
        <v>1.0469999999999999</v>
      </c>
      <c r="F850" s="189">
        <v>4.3280000000000003</v>
      </c>
      <c r="G850" s="189">
        <v>0</v>
      </c>
      <c r="H850" s="191"/>
      <c r="I850" s="189">
        <f t="shared" si="97"/>
        <v>522.51</v>
      </c>
      <c r="J850" s="189">
        <v>325.09100000000001</v>
      </c>
      <c r="K850" s="189">
        <v>2.4590000000000001</v>
      </c>
      <c r="L850" s="189">
        <v>18.844999999999999</v>
      </c>
      <c r="M850" s="189">
        <v>111.74</v>
      </c>
      <c r="N850" s="189">
        <v>64.375</v>
      </c>
      <c r="O850" s="191" t="s">
        <v>62</v>
      </c>
      <c r="P850" s="189"/>
      <c r="Q850" s="242"/>
      <c r="R850" s="241"/>
      <c r="T850" s="199"/>
    </row>
    <row r="851" spans="1:20" s="154" customFormat="1" ht="9" customHeight="1">
      <c r="A851" s="173" t="s">
        <v>15</v>
      </c>
      <c r="B851" s="174">
        <f t="shared" si="98"/>
        <v>369.10300000000007</v>
      </c>
      <c r="C851" s="174">
        <v>235.334</v>
      </c>
      <c r="D851" s="174">
        <v>92.872</v>
      </c>
      <c r="E851" s="174">
        <v>27.748999999999999</v>
      </c>
      <c r="F851" s="174">
        <v>13.148</v>
      </c>
      <c r="G851" s="174">
        <v>0</v>
      </c>
      <c r="H851" s="175"/>
      <c r="I851" s="174">
        <f t="shared" si="97"/>
        <v>244.22300000000001</v>
      </c>
      <c r="J851" s="174">
        <v>51.034999999999997</v>
      </c>
      <c r="K851" s="174">
        <v>0.65800000000000003</v>
      </c>
      <c r="L851" s="174">
        <v>45.625999999999998</v>
      </c>
      <c r="M851" s="174">
        <v>128.10400000000001</v>
      </c>
      <c r="N851" s="174">
        <v>18.8</v>
      </c>
      <c r="O851" s="174" t="s">
        <v>62</v>
      </c>
      <c r="P851" s="189"/>
      <c r="Q851" s="242"/>
      <c r="R851" s="241"/>
      <c r="T851" s="199"/>
    </row>
    <row r="852" spans="1:20" s="154" customFormat="1" ht="9" customHeight="1">
      <c r="A852" s="176" t="s">
        <v>16</v>
      </c>
      <c r="B852" s="189">
        <f t="shared" si="98"/>
        <v>339962.91099999996</v>
      </c>
      <c r="C852" s="189">
        <v>267417.84499999997</v>
      </c>
      <c r="D852" s="189">
        <v>16282.457</v>
      </c>
      <c r="E852" s="189">
        <v>53668.131000000001</v>
      </c>
      <c r="F852" s="189">
        <v>2594.4780000000001</v>
      </c>
      <c r="G852" s="189">
        <v>0</v>
      </c>
      <c r="H852" s="191"/>
      <c r="I852" s="189">
        <f t="shared" si="97"/>
        <v>4562.5520000000006</v>
      </c>
      <c r="J852" s="189">
        <v>3633.826</v>
      </c>
      <c r="K852" s="189">
        <v>124.977</v>
      </c>
      <c r="L852" s="189">
        <v>271.601</v>
      </c>
      <c r="M852" s="189">
        <v>103.65600000000001</v>
      </c>
      <c r="N852" s="189">
        <v>428.49200000000002</v>
      </c>
      <c r="O852" s="191" t="s">
        <v>62</v>
      </c>
      <c r="P852" s="189"/>
      <c r="Q852" s="242"/>
      <c r="R852" s="241"/>
      <c r="T852" s="199"/>
    </row>
    <row r="853" spans="1:20" s="154" customFormat="1" ht="9" customHeight="1">
      <c r="A853" s="176" t="s">
        <v>17</v>
      </c>
      <c r="B853" s="189">
        <f t="shared" si="98"/>
        <v>201.27800000000002</v>
      </c>
      <c r="C853" s="189">
        <v>158.83600000000001</v>
      </c>
      <c r="D853" s="189">
        <v>10.577</v>
      </c>
      <c r="E853" s="189">
        <v>19.05</v>
      </c>
      <c r="F853" s="189">
        <v>12.815</v>
      </c>
      <c r="G853" s="189">
        <v>0</v>
      </c>
      <c r="H853" s="191"/>
      <c r="I853" s="189">
        <f t="shared" si="97"/>
        <v>306.67500000000001</v>
      </c>
      <c r="J853" s="189">
        <v>159.232</v>
      </c>
      <c r="K853" s="189" t="s">
        <v>63</v>
      </c>
      <c r="L853" s="189">
        <v>11.842000000000001</v>
      </c>
      <c r="M853" s="189">
        <v>119.98099999999999</v>
      </c>
      <c r="N853" s="189">
        <v>15.62</v>
      </c>
      <c r="O853" s="191" t="s">
        <v>62</v>
      </c>
      <c r="P853" s="189"/>
      <c r="Q853" s="242"/>
      <c r="R853" s="241"/>
      <c r="T853" s="199"/>
    </row>
    <row r="854" spans="1:20" s="154" customFormat="1" ht="9" customHeight="1">
      <c r="A854" s="176" t="s">
        <v>18</v>
      </c>
      <c r="B854" s="189">
        <f t="shared" si="98"/>
        <v>3099.0389999999998</v>
      </c>
      <c r="C854" s="189">
        <v>2951.4319999999998</v>
      </c>
      <c r="D854" s="189">
        <v>10.768000000000001</v>
      </c>
      <c r="E854" s="189">
        <v>125.235</v>
      </c>
      <c r="F854" s="189">
        <v>11.603999999999999</v>
      </c>
      <c r="G854" s="189">
        <v>0</v>
      </c>
      <c r="H854" s="191"/>
      <c r="I854" s="189">
        <f t="shared" si="97"/>
        <v>737.91800000000001</v>
      </c>
      <c r="J854" s="189">
        <v>440.72800000000001</v>
      </c>
      <c r="K854" s="189">
        <v>4.7939999999999996</v>
      </c>
      <c r="L854" s="189">
        <v>44.03</v>
      </c>
      <c r="M854" s="189">
        <v>221.76599999999999</v>
      </c>
      <c r="N854" s="189">
        <v>26.6</v>
      </c>
      <c r="O854" s="191" t="s">
        <v>62</v>
      </c>
      <c r="P854" s="189"/>
      <c r="Q854" s="242"/>
      <c r="R854" s="241"/>
      <c r="T854" s="199"/>
    </row>
    <row r="855" spans="1:20" s="154" customFormat="1" ht="9" customHeight="1">
      <c r="A855" s="173" t="s">
        <v>19</v>
      </c>
      <c r="B855" s="174">
        <f t="shared" si="98"/>
        <v>196.53899999999999</v>
      </c>
      <c r="C855" s="174">
        <v>187.55799999999999</v>
      </c>
      <c r="D855" s="174" t="s">
        <v>63</v>
      </c>
      <c r="E855" s="174">
        <v>1.867</v>
      </c>
      <c r="F855" s="174">
        <v>7.1139999999999999</v>
      </c>
      <c r="G855" s="174">
        <v>0</v>
      </c>
      <c r="H855" s="175"/>
      <c r="I855" s="174">
        <f t="shared" si="97"/>
        <v>192.77200000000002</v>
      </c>
      <c r="J855" s="174">
        <v>9.9589999999999996</v>
      </c>
      <c r="K855" s="174">
        <v>0</v>
      </c>
      <c r="L855" s="174">
        <v>9.8149999999999995</v>
      </c>
      <c r="M855" s="174">
        <v>153.09800000000001</v>
      </c>
      <c r="N855" s="174">
        <v>19.899999999999999</v>
      </c>
      <c r="O855" s="174" t="s">
        <v>62</v>
      </c>
      <c r="P855" s="189"/>
      <c r="Q855" s="242"/>
      <c r="R855" s="241"/>
      <c r="T855" s="199"/>
    </row>
    <row r="856" spans="1:20" s="154" customFormat="1" ht="9" customHeight="1">
      <c r="A856" s="176" t="s">
        <v>20</v>
      </c>
      <c r="B856" s="189">
        <f t="shared" si="98"/>
        <v>248.73000000000002</v>
      </c>
      <c r="C856" s="189">
        <v>87.759</v>
      </c>
      <c r="D856" s="189" t="s">
        <v>63</v>
      </c>
      <c r="E856" s="189">
        <v>160.971</v>
      </c>
      <c r="F856" s="189">
        <v>0</v>
      </c>
      <c r="G856" s="189">
        <v>0</v>
      </c>
      <c r="H856" s="191"/>
      <c r="I856" s="189">
        <f t="shared" si="97"/>
        <v>207.39699999999999</v>
      </c>
      <c r="J856" s="189">
        <v>128.251</v>
      </c>
      <c r="K856" s="189" t="s">
        <v>63</v>
      </c>
      <c r="L856" s="189">
        <v>15.67</v>
      </c>
      <c r="M856" s="189">
        <v>20.986000000000001</v>
      </c>
      <c r="N856" s="189">
        <v>42.49</v>
      </c>
      <c r="O856" s="191" t="s">
        <v>62</v>
      </c>
      <c r="P856" s="189"/>
      <c r="Q856" s="242"/>
      <c r="R856" s="241"/>
      <c r="T856" s="199"/>
    </row>
    <row r="857" spans="1:20" s="154" customFormat="1" ht="9" customHeight="1">
      <c r="A857" s="176" t="s">
        <v>21</v>
      </c>
      <c r="B857" s="189">
        <f t="shared" si="98"/>
        <v>3681.2930000000006</v>
      </c>
      <c r="C857" s="189">
        <v>2237.0050000000001</v>
      </c>
      <c r="D857" s="189">
        <v>229.29499999999999</v>
      </c>
      <c r="E857" s="189">
        <v>725.37800000000004</v>
      </c>
      <c r="F857" s="189">
        <v>489.61500000000001</v>
      </c>
      <c r="G857" s="189">
        <v>0</v>
      </c>
      <c r="H857" s="191"/>
      <c r="I857" s="189">
        <f t="shared" si="97"/>
        <v>1273.3960000000002</v>
      </c>
      <c r="J857" s="189">
        <v>924.18799999999999</v>
      </c>
      <c r="K857" s="189">
        <v>4.1040000000000001</v>
      </c>
      <c r="L857" s="189">
        <v>68.739999999999995</v>
      </c>
      <c r="M857" s="189">
        <v>163.84700000000001</v>
      </c>
      <c r="N857" s="189">
        <v>112.517</v>
      </c>
      <c r="O857" s="191" t="s">
        <v>62</v>
      </c>
      <c r="P857" s="189"/>
      <c r="Q857" s="242"/>
      <c r="R857" s="241"/>
      <c r="T857" s="199"/>
    </row>
    <row r="858" spans="1:20" s="154" customFormat="1" ht="9" customHeight="1">
      <c r="A858" s="176" t="s">
        <v>22</v>
      </c>
      <c r="B858" s="189">
        <f t="shared" si="98"/>
        <v>58871.326999999997</v>
      </c>
      <c r="C858" s="189">
        <v>44673.114999999998</v>
      </c>
      <c r="D858" s="189">
        <v>1963.0509999999999</v>
      </c>
      <c r="E858" s="189">
        <v>11926.987999999999</v>
      </c>
      <c r="F858" s="189">
        <v>308.173</v>
      </c>
      <c r="G858" s="189">
        <v>0</v>
      </c>
      <c r="H858" s="191"/>
      <c r="I858" s="189">
        <f t="shared" si="97"/>
        <v>1067.77</v>
      </c>
      <c r="J858" s="189">
        <v>724.25800000000004</v>
      </c>
      <c r="K858" s="189">
        <v>7.1470000000000002</v>
      </c>
      <c r="L858" s="189">
        <v>128.44800000000001</v>
      </c>
      <c r="M858" s="189">
        <v>177.15700000000001</v>
      </c>
      <c r="N858" s="189">
        <v>30.76</v>
      </c>
      <c r="O858" s="191" t="s">
        <v>62</v>
      </c>
      <c r="P858" s="189"/>
      <c r="Q858" s="242"/>
      <c r="R858" s="241"/>
      <c r="T858" s="199"/>
    </row>
    <row r="859" spans="1:20" s="154" customFormat="1" ht="9" customHeight="1">
      <c r="A859" s="173" t="s">
        <v>23</v>
      </c>
      <c r="B859" s="174">
        <f t="shared" si="98"/>
        <v>267.30200000000002</v>
      </c>
      <c r="C859" s="174">
        <v>105.125</v>
      </c>
      <c r="D859" s="174">
        <v>5.9249999999999998</v>
      </c>
      <c r="E859" s="174">
        <v>155.16900000000001</v>
      </c>
      <c r="F859" s="174">
        <v>1.083</v>
      </c>
      <c r="G859" s="174">
        <v>0</v>
      </c>
      <c r="H859" s="175"/>
      <c r="I859" s="174">
        <f t="shared" si="97"/>
        <v>340.18299999999999</v>
      </c>
      <c r="J859" s="174">
        <v>209.79400000000001</v>
      </c>
      <c r="K859" s="174" t="s">
        <v>63</v>
      </c>
      <c r="L859" s="174">
        <v>30.111000000000001</v>
      </c>
      <c r="M859" s="174">
        <v>77.728999999999999</v>
      </c>
      <c r="N859" s="174">
        <v>22.548999999999999</v>
      </c>
      <c r="O859" s="174" t="s">
        <v>62</v>
      </c>
      <c r="P859" s="189"/>
      <c r="Q859" s="242"/>
      <c r="R859" s="241"/>
      <c r="T859" s="199"/>
    </row>
    <row r="860" spans="1:20" s="154" customFormat="1" ht="9" customHeight="1">
      <c r="A860" s="176" t="s">
        <v>24</v>
      </c>
      <c r="B860" s="189">
        <f t="shared" si="98"/>
        <v>285.51499999999999</v>
      </c>
      <c r="C860" s="189">
        <v>229.97399999999999</v>
      </c>
      <c r="D860" s="189">
        <v>4.16</v>
      </c>
      <c r="E860" s="189">
        <v>44.368000000000002</v>
      </c>
      <c r="F860" s="189">
        <v>7.0129999999999999</v>
      </c>
      <c r="G860" s="189">
        <v>0</v>
      </c>
      <c r="H860" s="191"/>
      <c r="I860" s="189">
        <f t="shared" si="97"/>
        <v>249.63199999999998</v>
      </c>
      <c r="J860" s="189">
        <v>127.139</v>
      </c>
      <c r="K860" s="189" t="s">
        <v>63</v>
      </c>
      <c r="L860" s="189">
        <v>24.797999999999998</v>
      </c>
      <c r="M860" s="189">
        <v>71.59</v>
      </c>
      <c r="N860" s="189">
        <v>26.105</v>
      </c>
      <c r="O860" s="191" t="s">
        <v>62</v>
      </c>
      <c r="P860" s="189"/>
      <c r="Q860" s="242"/>
      <c r="R860" s="241"/>
      <c r="T860" s="199"/>
    </row>
    <row r="861" spans="1:20" s="154" customFormat="1" ht="9" customHeight="1">
      <c r="A861" s="176" t="s">
        <v>25</v>
      </c>
      <c r="B861" s="189">
        <f t="shared" si="98"/>
        <v>279.63100000000003</v>
      </c>
      <c r="C861" s="189">
        <v>80.414000000000001</v>
      </c>
      <c r="D861" s="189" t="s">
        <v>63</v>
      </c>
      <c r="E861" s="189">
        <v>199.21700000000001</v>
      </c>
      <c r="F861" s="189" t="s">
        <v>63</v>
      </c>
      <c r="G861" s="189">
        <v>0</v>
      </c>
      <c r="H861" s="191"/>
      <c r="I861" s="189">
        <f t="shared" si="97"/>
        <v>233.34100000000001</v>
      </c>
      <c r="J861" s="189">
        <v>98.807000000000002</v>
      </c>
      <c r="K861" s="189" t="s">
        <v>63</v>
      </c>
      <c r="L861" s="189">
        <v>10.119</v>
      </c>
      <c r="M861" s="189">
        <v>90.453000000000003</v>
      </c>
      <c r="N861" s="189">
        <v>33.962000000000003</v>
      </c>
      <c r="O861" s="191" t="s">
        <v>62</v>
      </c>
      <c r="P861" s="189"/>
      <c r="Q861" s="242"/>
      <c r="R861" s="241"/>
      <c r="T861" s="199"/>
    </row>
    <row r="862" spans="1:20" s="154" customFormat="1" ht="9" customHeight="1">
      <c r="A862" s="176" t="s">
        <v>26</v>
      </c>
      <c r="B862" s="189">
        <f t="shared" si="98"/>
        <v>54068.542000000001</v>
      </c>
      <c r="C862" s="189">
        <v>32683.452000000001</v>
      </c>
      <c r="D862" s="189">
        <v>25.556999999999999</v>
      </c>
      <c r="E862" s="189">
        <v>19134.308000000001</v>
      </c>
      <c r="F862" s="189">
        <v>2225.2249999999999</v>
      </c>
      <c r="G862" s="189">
        <v>0</v>
      </c>
      <c r="H862" s="191"/>
      <c r="I862" s="189">
        <f t="shared" si="97"/>
        <v>586.38100000000009</v>
      </c>
      <c r="J862" s="189">
        <v>479.01600000000002</v>
      </c>
      <c r="K862" s="189">
        <v>4.2969999999999997</v>
      </c>
      <c r="L862" s="189">
        <v>39.905000000000001</v>
      </c>
      <c r="M862" s="189">
        <v>51.368000000000002</v>
      </c>
      <c r="N862" s="189">
        <v>11.795</v>
      </c>
      <c r="O862" s="191" t="s">
        <v>62</v>
      </c>
      <c r="P862" s="189"/>
      <c r="Q862" s="242"/>
      <c r="R862" s="241"/>
      <c r="T862" s="199"/>
    </row>
    <row r="863" spans="1:20" s="154" customFormat="1" ht="9" customHeight="1">
      <c r="A863" s="173" t="s">
        <v>27</v>
      </c>
      <c r="B863" s="174">
        <f t="shared" si="98"/>
        <v>624.03099999999995</v>
      </c>
      <c r="C863" s="174">
        <v>623.346</v>
      </c>
      <c r="D863" s="174" t="s">
        <v>63</v>
      </c>
      <c r="E863" s="174">
        <v>0.68500000000000005</v>
      </c>
      <c r="F863" s="174" t="s">
        <v>63</v>
      </c>
      <c r="G863" s="174">
        <v>0</v>
      </c>
      <c r="H863" s="175"/>
      <c r="I863" s="174">
        <f t="shared" si="97"/>
        <v>586.74300000000005</v>
      </c>
      <c r="J863" s="174">
        <v>324.07100000000003</v>
      </c>
      <c r="K863" s="174" t="s">
        <v>63</v>
      </c>
      <c r="L863" s="174">
        <v>22.321000000000002</v>
      </c>
      <c r="M863" s="174">
        <v>210.852</v>
      </c>
      <c r="N863" s="174">
        <v>29.498999999999999</v>
      </c>
      <c r="O863" s="174" t="s">
        <v>62</v>
      </c>
      <c r="P863" s="189"/>
      <c r="Q863" s="242"/>
      <c r="R863" s="241"/>
      <c r="T863" s="199"/>
    </row>
    <row r="864" spans="1:20" s="154" customFormat="1" ht="9" customHeight="1">
      <c r="A864" s="176" t="s">
        <v>28</v>
      </c>
      <c r="B864" s="189">
        <f t="shared" si="98"/>
        <v>1858.5340000000001</v>
      </c>
      <c r="C864" s="189">
        <v>1683.135</v>
      </c>
      <c r="D864" s="189">
        <v>35.200000000000003</v>
      </c>
      <c r="E864" s="189">
        <v>124.22</v>
      </c>
      <c r="F864" s="189">
        <v>15.978999999999999</v>
      </c>
      <c r="G864" s="189">
        <v>0</v>
      </c>
      <c r="H864" s="191"/>
      <c r="I864" s="189">
        <f t="shared" si="97"/>
        <v>1235.1370000000002</v>
      </c>
      <c r="J864" s="189">
        <v>715.98400000000004</v>
      </c>
      <c r="K864" s="189">
        <v>3.6040000000000001</v>
      </c>
      <c r="L864" s="189">
        <v>54.424999999999997</v>
      </c>
      <c r="M864" s="189">
        <v>399.98099999999999</v>
      </c>
      <c r="N864" s="189">
        <v>61.143000000000001</v>
      </c>
      <c r="O864" s="191" t="s">
        <v>62</v>
      </c>
      <c r="P864" s="189"/>
      <c r="Q864" s="242"/>
      <c r="R864" s="241"/>
      <c r="T864" s="199"/>
    </row>
    <row r="865" spans="1:49" ht="9" customHeight="1">
      <c r="A865" s="176" t="s">
        <v>29</v>
      </c>
      <c r="B865" s="189">
        <f t="shared" si="98"/>
        <v>3456.7699999999995</v>
      </c>
      <c r="C865" s="189">
        <v>478.65499999999997</v>
      </c>
      <c r="D865" s="189">
        <v>23.222000000000001</v>
      </c>
      <c r="E865" s="189">
        <v>2906.0659999999998</v>
      </c>
      <c r="F865" s="189">
        <v>48.826999999999998</v>
      </c>
      <c r="G865" s="189">
        <v>0</v>
      </c>
      <c r="H865" s="191"/>
      <c r="I865" s="189">
        <f t="shared" si="97"/>
        <v>240.19200000000001</v>
      </c>
      <c r="J865" s="189">
        <v>189.215</v>
      </c>
      <c r="K865" s="189" t="s">
        <v>63</v>
      </c>
      <c r="L865" s="189">
        <v>17.864000000000001</v>
      </c>
      <c r="M865" s="189">
        <v>26.952000000000002</v>
      </c>
      <c r="N865" s="189">
        <v>6.1609999999999996</v>
      </c>
      <c r="O865" s="191" t="s">
        <v>62</v>
      </c>
      <c r="P865" s="189"/>
      <c r="Q865" s="242"/>
      <c r="R865" s="241"/>
      <c r="T865" s="199"/>
    </row>
    <row r="866" spans="1:49" ht="9" customHeight="1">
      <c r="A866" s="176" t="s">
        <v>30</v>
      </c>
      <c r="B866" s="189">
        <f t="shared" si="98"/>
        <v>185.696</v>
      </c>
      <c r="C866" s="189">
        <v>122.791</v>
      </c>
      <c r="D866" s="189">
        <v>1.53</v>
      </c>
      <c r="E866" s="189">
        <v>58.518999999999998</v>
      </c>
      <c r="F866" s="189">
        <v>2.8559999999999999</v>
      </c>
      <c r="G866" s="189">
        <v>0</v>
      </c>
      <c r="H866" s="191"/>
      <c r="I866" s="189">
        <f t="shared" si="97"/>
        <v>282.47899999999998</v>
      </c>
      <c r="J866" s="189">
        <v>142.245</v>
      </c>
      <c r="K866" s="189">
        <v>2.2759999999999998</v>
      </c>
      <c r="L866" s="189">
        <v>15.029</v>
      </c>
      <c r="M866" s="189">
        <v>115.83199999999999</v>
      </c>
      <c r="N866" s="189">
        <v>7.0970000000000004</v>
      </c>
      <c r="O866" s="191" t="s">
        <v>62</v>
      </c>
      <c r="P866" s="189"/>
      <c r="Q866" s="242"/>
      <c r="R866" s="241"/>
      <c r="T866" s="199"/>
    </row>
    <row r="867" spans="1:49" ht="9" customHeight="1">
      <c r="A867" s="173" t="s">
        <v>31</v>
      </c>
      <c r="B867" s="174">
        <f t="shared" si="98"/>
        <v>160.41900000000001</v>
      </c>
      <c r="C867" s="174">
        <v>116.245</v>
      </c>
      <c r="D867" s="174">
        <v>12.449</v>
      </c>
      <c r="E867" s="174">
        <v>28.829000000000001</v>
      </c>
      <c r="F867" s="174">
        <v>2.8959999999999999</v>
      </c>
      <c r="G867" s="174">
        <v>0</v>
      </c>
      <c r="H867" s="175"/>
      <c r="I867" s="174">
        <f t="shared" si="97"/>
        <v>139.226</v>
      </c>
      <c r="J867" s="174">
        <v>94.253</v>
      </c>
      <c r="K867" s="174">
        <v>2.3220000000000001</v>
      </c>
      <c r="L867" s="174">
        <v>11.616</v>
      </c>
      <c r="M867" s="174">
        <v>18.475000000000001</v>
      </c>
      <c r="N867" s="174">
        <v>12.56</v>
      </c>
      <c r="O867" s="174" t="s">
        <v>62</v>
      </c>
      <c r="P867" s="189"/>
      <c r="Q867" s="242"/>
      <c r="R867" s="241"/>
      <c r="T867" s="199"/>
    </row>
    <row r="868" spans="1:49" ht="9" customHeight="1">
      <c r="A868" s="176" t="s">
        <v>32</v>
      </c>
      <c r="B868" s="189">
        <f t="shared" si="98"/>
        <v>181.29900000000001</v>
      </c>
      <c r="C868" s="189">
        <v>127.373</v>
      </c>
      <c r="D868" s="189" t="s">
        <v>63</v>
      </c>
      <c r="E868" s="189">
        <v>13.89</v>
      </c>
      <c r="F868" s="189">
        <v>40.036000000000001</v>
      </c>
      <c r="G868" s="189">
        <v>0</v>
      </c>
      <c r="H868" s="191"/>
      <c r="I868" s="189">
        <f t="shared" si="97"/>
        <v>588.5329999999999</v>
      </c>
      <c r="J868" s="189">
        <v>304.63</v>
      </c>
      <c r="K868" s="189">
        <v>2.125</v>
      </c>
      <c r="L868" s="189">
        <v>14.212999999999999</v>
      </c>
      <c r="M868" s="189">
        <v>228.726</v>
      </c>
      <c r="N868" s="189">
        <v>38.838999999999999</v>
      </c>
      <c r="O868" s="191" t="s">
        <v>62</v>
      </c>
      <c r="P868" s="189"/>
      <c r="Q868" s="242"/>
      <c r="R868" s="241"/>
      <c r="T868" s="199"/>
    </row>
    <row r="869" spans="1:49" ht="9" customHeight="1">
      <c r="A869" s="176" t="s">
        <v>33</v>
      </c>
      <c r="B869" s="189">
        <f t="shared" si="98"/>
        <v>2687.5930000000003</v>
      </c>
      <c r="C869" s="189">
        <v>2582.2860000000001</v>
      </c>
      <c r="D869" s="189">
        <v>31.427</v>
      </c>
      <c r="E869" s="189">
        <v>56.384</v>
      </c>
      <c r="F869" s="189">
        <v>17.495999999999999</v>
      </c>
      <c r="G869" s="189">
        <v>0</v>
      </c>
      <c r="H869" s="191"/>
      <c r="I869" s="189">
        <f t="shared" si="97"/>
        <v>414.18299999999999</v>
      </c>
      <c r="J869" s="189">
        <v>156.155</v>
      </c>
      <c r="K869" s="189">
        <v>1.2529999999999999</v>
      </c>
      <c r="L869" s="189">
        <v>41.774999999999999</v>
      </c>
      <c r="M869" s="189">
        <v>154.625</v>
      </c>
      <c r="N869" s="189">
        <v>60.375</v>
      </c>
      <c r="O869" s="191" t="s">
        <v>62</v>
      </c>
      <c r="P869" s="189"/>
      <c r="Q869" s="242"/>
      <c r="R869" s="241"/>
      <c r="T869" s="199"/>
    </row>
    <row r="870" spans="1:49" ht="9" customHeight="1">
      <c r="A870" s="176" t="s">
        <v>34</v>
      </c>
      <c r="B870" s="189">
        <f t="shared" si="98"/>
        <v>228.59699999999998</v>
      </c>
      <c r="C870" s="189">
        <v>182.28299999999999</v>
      </c>
      <c r="D870" s="189">
        <v>5.8710000000000004</v>
      </c>
      <c r="E870" s="189" t="s">
        <v>63</v>
      </c>
      <c r="F870" s="189">
        <v>40.442999999999998</v>
      </c>
      <c r="G870" s="189">
        <v>0</v>
      </c>
      <c r="H870" s="191"/>
      <c r="I870" s="189">
        <f t="shared" si="97"/>
        <v>164.15200000000002</v>
      </c>
      <c r="J870" s="189">
        <v>52.115000000000002</v>
      </c>
      <c r="K870" s="189" t="s">
        <v>63</v>
      </c>
      <c r="L870" s="189">
        <v>5.3470000000000004</v>
      </c>
      <c r="M870" s="189">
        <v>79.647000000000006</v>
      </c>
      <c r="N870" s="189">
        <v>27.042999999999999</v>
      </c>
      <c r="O870" s="191" t="s">
        <v>62</v>
      </c>
      <c r="P870" s="189"/>
      <c r="Q870" s="242"/>
      <c r="R870" s="241"/>
      <c r="T870" s="199"/>
    </row>
    <row r="871" spans="1:49" ht="9" customHeight="1">
      <c r="A871" s="173" t="s">
        <v>35</v>
      </c>
      <c r="B871" s="174">
        <f t="shared" si="98"/>
        <v>153.54399999999998</v>
      </c>
      <c r="C871" s="174">
        <v>137.78899999999999</v>
      </c>
      <c r="D871" s="174">
        <v>1.496</v>
      </c>
      <c r="E871" s="174">
        <v>14.259</v>
      </c>
      <c r="F871" s="174" t="s">
        <v>63</v>
      </c>
      <c r="G871" s="174">
        <v>0</v>
      </c>
      <c r="H871" s="175"/>
      <c r="I871" s="174">
        <f t="shared" si="97"/>
        <v>305.35399999999998</v>
      </c>
      <c r="J871" s="174">
        <v>132.41399999999999</v>
      </c>
      <c r="K871" s="174">
        <v>0.52200000000000002</v>
      </c>
      <c r="L871" s="174">
        <v>24.562999999999999</v>
      </c>
      <c r="M871" s="174">
        <v>112.36499999999999</v>
      </c>
      <c r="N871" s="174">
        <v>35.49</v>
      </c>
      <c r="O871" s="174" t="s">
        <v>62</v>
      </c>
      <c r="P871" s="189"/>
      <c r="Q871" s="242"/>
      <c r="R871" s="241"/>
      <c r="T871" s="199"/>
    </row>
    <row r="872" spans="1:49" ht="9" customHeight="1">
      <c r="A872" s="176" t="s">
        <v>36</v>
      </c>
      <c r="B872" s="189">
        <f t="shared" si="98"/>
        <v>32.308999999999997</v>
      </c>
      <c r="C872" s="189">
        <v>32.308999999999997</v>
      </c>
      <c r="D872" s="189">
        <v>0</v>
      </c>
      <c r="E872" s="189" t="s">
        <v>63</v>
      </c>
      <c r="F872" s="189" t="s">
        <v>63</v>
      </c>
      <c r="G872" s="189">
        <v>0</v>
      </c>
      <c r="H872" s="191"/>
      <c r="I872" s="189">
        <f t="shared" si="97"/>
        <v>114.661</v>
      </c>
      <c r="J872" s="189">
        <v>55.369</v>
      </c>
      <c r="K872" s="189" t="s">
        <v>63</v>
      </c>
      <c r="L872" s="189">
        <v>10.614000000000001</v>
      </c>
      <c r="M872" s="189">
        <v>38.509</v>
      </c>
      <c r="N872" s="189">
        <v>10.169</v>
      </c>
      <c r="O872" s="191" t="s">
        <v>62</v>
      </c>
      <c r="P872" s="189"/>
      <c r="Q872" s="242"/>
      <c r="R872" s="241"/>
      <c r="T872" s="199"/>
    </row>
    <row r="873" spans="1:49" ht="9" customHeight="1">
      <c r="A873" s="176" t="s">
        <v>37</v>
      </c>
      <c r="B873" s="189">
        <f t="shared" si="98"/>
        <v>3622.96</v>
      </c>
      <c r="C873" s="189">
        <v>3570.4929999999999</v>
      </c>
      <c r="D873" s="189">
        <v>7.7080000000000002</v>
      </c>
      <c r="E873" s="189">
        <v>44.164000000000001</v>
      </c>
      <c r="F873" s="189">
        <v>0.59499999999999997</v>
      </c>
      <c r="G873" s="189">
        <v>0</v>
      </c>
      <c r="H873" s="191"/>
      <c r="I873" s="189">
        <f t="shared" si="97"/>
        <v>1098.711</v>
      </c>
      <c r="J873" s="189">
        <v>567.83799999999997</v>
      </c>
      <c r="K873" s="189">
        <v>0.86</v>
      </c>
      <c r="L873" s="189">
        <v>36.597999999999999</v>
      </c>
      <c r="M873" s="189">
        <v>444.61099999999999</v>
      </c>
      <c r="N873" s="189">
        <v>48.804000000000002</v>
      </c>
      <c r="O873" s="191" t="s">
        <v>62</v>
      </c>
      <c r="P873" s="189"/>
      <c r="Q873" s="242"/>
      <c r="R873" s="241"/>
      <c r="T873" s="199"/>
    </row>
    <row r="874" spans="1:49" ht="9" customHeight="1">
      <c r="A874" s="176" t="s">
        <v>38</v>
      </c>
      <c r="B874" s="189">
        <f t="shared" si="98"/>
        <v>567.50700000000006</v>
      </c>
      <c r="C874" s="189">
        <v>495.34500000000003</v>
      </c>
      <c r="D874" s="189">
        <v>28.888999999999999</v>
      </c>
      <c r="E874" s="189">
        <v>16.754999999999999</v>
      </c>
      <c r="F874" s="189">
        <v>26.518000000000001</v>
      </c>
      <c r="G874" s="189">
        <v>0</v>
      </c>
      <c r="H874" s="191"/>
      <c r="I874" s="189">
        <f t="shared" si="97"/>
        <v>330.68100000000004</v>
      </c>
      <c r="J874" s="189">
        <v>190.88499999999999</v>
      </c>
      <c r="K874" s="189">
        <v>27.856999999999999</v>
      </c>
      <c r="L874" s="189">
        <v>27.907</v>
      </c>
      <c r="M874" s="189">
        <v>70.545000000000002</v>
      </c>
      <c r="N874" s="189">
        <v>13.487</v>
      </c>
      <c r="O874" s="191" t="s">
        <v>62</v>
      </c>
      <c r="P874" s="189"/>
      <c r="Q874" s="242"/>
      <c r="R874" s="241"/>
      <c r="T874" s="199"/>
    </row>
    <row r="875" spans="1:49" ht="9" customHeight="1">
      <c r="A875" s="173" t="s">
        <v>39</v>
      </c>
      <c r="B875" s="174">
        <f t="shared" si="98"/>
        <v>130.251</v>
      </c>
      <c r="C875" s="174">
        <v>112.782</v>
      </c>
      <c r="D875" s="174">
        <v>8.9420000000000002</v>
      </c>
      <c r="E875" s="174">
        <v>2.903</v>
      </c>
      <c r="F875" s="174">
        <v>5.6239999999999997</v>
      </c>
      <c r="G875" s="174">
        <v>0</v>
      </c>
      <c r="H875" s="175"/>
      <c r="I875" s="174">
        <f t="shared" si="97"/>
        <v>120.61499999999999</v>
      </c>
      <c r="J875" s="174">
        <v>56.264000000000003</v>
      </c>
      <c r="K875" s="174">
        <v>1.2130000000000001</v>
      </c>
      <c r="L875" s="174">
        <v>10.513999999999999</v>
      </c>
      <c r="M875" s="174">
        <v>47.168999999999997</v>
      </c>
      <c r="N875" s="174">
        <v>5.4550000000000001</v>
      </c>
      <c r="O875" s="174" t="s">
        <v>62</v>
      </c>
      <c r="P875" s="189"/>
      <c r="Q875" s="242"/>
      <c r="R875" s="241"/>
      <c r="T875" s="199"/>
    </row>
    <row r="876" spans="1:49" ht="3" customHeight="1">
      <c r="A876" s="153"/>
      <c r="B876" s="153"/>
      <c r="C876" s="153"/>
      <c r="D876" s="153"/>
      <c r="E876" s="153"/>
      <c r="F876" s="153"/>
      <c r="G876" s="153"/>
      <c r="H876" s="153"/>
      <c r="I876" s="244"/>
      <c r="J876" s="153"/>
      <c r="K876" s="153"/>
      <c r="L876" s="153"/>
      <c r="M876" s="153"/>
      <c r="N876" s="153"/>
      <c r="O876" s="153"/>
      <c r="P876" s="164"/>
      <c r="Q876" s="164"/>
      <c r="R876" s="222"/>
      <c r="S876" s="222"/>
      <c r="T876" s="199"/>
      <c r="U876" s="222"/>
      <c r="V876" s="222"/>
      <c r="W876" s="222"/>
      <c r="X876" s="222"/>
      <c r="Y876" s="222"/>
      <c r="Z876" s="222"/>
      <c r="AA876" s="222"/>
      <c r="AB876" s="222"/>
      <c r="AC876" s="222"/>
      <c r="AD876" s="222"/>
      <c r="AE876" s="222"/>
      <c r="AF876" s="222"/>
      <c r="AG876" s="222"/>
      <c r="AI876" s="155"/>
      <c r="AJ876" s="165"/>
      <c r="AK876" s="165"/>
      <c r="AL876" s="165"/>
      <c r="AM876" s="165"/>
      <c r="AN876" s="165"/>
      <c r="AO876" s="165"/>
      <c r="AP876" s="165"/>
      <c r="AQ876" s="165"/>
      <c r="AR876" s="165"/>
      <c r="AS876" s="165"/>
      <c r="AT876" s="165"/>
      <c r="AU876" s="165"/>
      <c r="AV876" s="165"/>
      <c r="AW876" s="165"/>
    </row>
    <row r="877" spans="1:49" ht="3" customHeight="1">
      <c r="A877" s="155"/>
      <c r="P877" s="164"/>
      <c r="Q877" s="164"/>
      <c r="R877" s="222"/>
      <c r="S877" s="222"/>
      <c r="T877" s="222"/>
      <c r="U877" s="222"/>
      <c r="V877" s="222"/>
      <c r="W877" s="222"/>
      <c r="X877" s="222"/>
      <c r="Y877" s="222"/>
      <c r="Z877" s="222"/>
      <c r="AA877" s="222"/>
      <c r="AB877" s="222"/>
      <c r="AC877" s="222"/>
      <c r="AD877" s="222"/>
      <c r="AE877" s="222"/>
      <c r="AF877" s="222"/>
      <c r="AG877" s="222"/>
      <c r="AI877" s="155"/>
      <c r="AJ877" s="165"/>
      <c r="AK877" s="165"/>
      <c r="AL877" s="165"/>
      <c r="AM877" s="165"/>
      <c r="AN877" s="165"/>
      <c r="AO877" s="165"/>
      <c r="AP877" s="165"/>
      <c r="AQ877" s="165"/>
      <c r="AR877" s="165"/>
      <c r="AS877" s="165"/>
      <c r="AT877" s="165"/>
      <c r="AU877" s="165"/>
      <c r="AV877" s="165"/>
      <c r="AW877" s="165"/>
    </row>
    <row r="878" spans="1:49" s="310" customFormat="1" ht="9" customHeight="1">
      <c r="A878" s="201" t="s">
        <v>140</v>
      </c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201"/>
      <c r="P878" s="161"/>
      <c r="Q878" s="161"/>
      <c r="R878" s="162"/>
      <c r="S878" s="162"/>
      <c r="T878" s="162"/>
      <c r="U878" s="162"/>
      <c r="V878" s="162"/>
      <c r="W878" s="162"/>
      <c r="X878" s="162"/>
      <c r="Y878" s="162"/>
      <c r="Z878" s="162"/>
      <c r="AA878" s="162"/>
      <c r="AB878" s="162"/>
      <c r="AC878" s="162"/>
      <c r="AD878" s="162"/>
      <c r="AE878" s="162"/>
      <c r="AF878" s="162"/>
      <c r="AG878" s="162"/>
      <c r="AH878" s="162"/>
      <c r="AJ878" s="206"/>
      <c r="AK878" s="206"/>
      <c r="AL878" s="206"/>
      <c r="AM878" s="206"/>
      <c r="AN878" s="206"/>
      <c r="AO878" s="206"/>
      <c r="AP878" s="206"/>
      <c r="AQ878" s="206"/>
      <c r="AR878" s="206"/>
      <c r="AS878" s="206"/>
      <c r="AT878" s="206"/>
      <c r="AU878" s="206"/>
      <c r="AV878" s="206"/>
      <c r="AW878" s="206"/>
    </row>
    <row r="879" spans="1:49" s="310" customFormat="1" ht="9" customHeight="1">
      <c r="A879" s="202" t="s">
        <v>114</v>
      </c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202"/>
      <c r="P879" s="161"/>
      <c r="Q879" s="161"/>
      <c r="R879" s="162"/>
      <c r="S879" s="162"/>
      <c r="T879" s="162"/>
      <c r="U879" s="162"/>
      <c r="V879" s="162"/>
      <c r="W879" s="162"/>
      <c r="X879" s="162"/>
      <c r="Y879" s="162"/>
      <c r="Z879" s="162"/>
      <c r="AA879" s="162"/>
      <c r="AB879" s="162"/>
      <c r="AC879" s="162"/>
      <c r="AD879" s="162"/>
      <c r="AE879" s="162"/>
      <c r="AF879" s="162"/>
      <c r="AG879" s="162"/>
      <c r="AH879" s="162"/>
      <c r="AJ879" s="206"/>
      <c r="AK879" s="206"/>
      <c r="AL879" s="206"/>
      <c r="AM879" s="206"/>
      <c r="AN879" s="206"/>
      <c r="AO879" s="206"/>
      <c r="AP879" s="206"/>
      <c r="AQ879" s="206"/>
      <c r="AR879" s="206"/>
      <c r="AS879" s="206"/>
      <c r="AT879" s="206"/>
      <c r="AU879" s="206"/>
      <c r="AV879" s="206"/>
      <c r="AW879" s="206"/>
    </row>
    <row r="880" spans="1:49" ht="9" hidden="1" customHeight="1">
      <c r="A880" s="202"/>
      <c r="P880" s="164"/>
      <c r="Q880" s="164"/>
      <c r="R880" s="222"/>
      <c r="S880" s="222"/>
      <c r="T880" s="222"/>
      <c r="U880" s="222"/>
      <c r="V880" s="222"/>
      <c r="W880" s="222"/>
      <c r="X880" s="222"/>
      <c r="Y880" s="222"/>
      <c r="Z880" s="222"/>
      <c r="AA880" s="222"/>
      <c r="AB880" s="222"/>
      <c r="AC880" s="222"/>
      <c r="AD880" s="222"/>
      <c r="AE880" s="222"/>
      <c r="AF880" s="222"/>
      <c r="AG880" s="222"/>
      <c r="AI880" s="155"/>
      <c r="AJ880" s="165"/>
      <c r="AK880" s="165"/>
      <c r="AL880" s="165"/>
      <c r="AM880" s="165"/>
      <c r="AN880" s="165"/>
      <c r="AO880" s="165"/>
      <c r="AP880" s="165"/>
      <c r="AQ880" s="165"/>
      <c r="AR880" s="165"/>
      <c r="AS880" s="165"/>
      <c r="AT880" s="165"/>
      <c r="AU880" s="165"/>
      <c r="AV880" s="165"/>
      <c r="AW880" s="165"/>
    </row>
    <row r="881" spans="16:49" ht="12.75" hidden="1">
      <c r="P881" s="164"/>
      <c r="Q881" s="164"/>
      <c r="R881" s="222"/>
      <c r="S881" s="222"/>
      <c r="T881" s="222"/>
      <c r="U881" s="222"/>
      <c r="V881" s="222"/>
      <c r="W881" s="222"/>
      <c r="X881" s="222"/>
      <c r="Y881" s="222"/>
      <c r="Z881" s="222"/>
      <c r="AA881" s="222"/>
      <c r="AB881" s="222"/>
      <c r="AC881" s="222"/>
      <c r="AD881" s="222"/>
      <c r="AE881" s="222"/>
      <c r="AF881" s="222"/>
      <c r="AG881" s="222"/>
      <c r="AI881" s="155"/>
      <c r="AJ881" s="165"/>
      <c r="AK881" s="165"/>
      <c r="AL881" s="165"/>
      <c r="AM881" s="165"/>
      <c r="AN881" s="165"/>
      <c r="AO881" s="165"/>
      <c r="AP881" s="165"/>
      <c r="AQ881" s="165"/>
      <c r="AR881" s="165"/>
      <c r="AS881" s="165"/>
      <c r="AT881" s="165"/>
      <c r="AU881" s="165"/>
      <c r="AV881" s="165"/>
      <c r="AW881" s="165"/>
    </row>
    <row r="882" spans="16:49" ht="12.75" hidden="1">
      <c r="P882" s="164"/>
      <c r="Q882" s="164"/>
      <c r="R882" s="222"/>
      <c r="S882" s="222"/>
      <c r="T882" s="222"/>
      <c r="U882" s="222"/>
      <c r="V882" s="222"/>
      <c r="W882" s="222"/>
      <c r="X882" s="222"/>
      <c r="Y882" s="222"/>
      <c r="Z882" s="222"/>
      <c r="AA882" s="222"/>
      <c r="AB882" s="222"/>
      <c r="AC882" s="222"/>
      <c r="AD882" s="222"/>
      <c r="AE882" s="222"/>
      <c r="AF882" s="222"/>
      <c r="AG882" s="222"/>
      <c r="AI882" s="155"/>
      <c r="AJ882" s="165"/>
      <c r="AK882" s="165"/>
      <c r="AL882" s="165"/>
      <c r="AM882" s="165"/>
      <c r="AN882" s="165"/>
      <c r="AO882" s="165"/>
      <c r="AP882" s="165"/>
      <c r="AQ882" s="165"/>
      <c r="AR882" s="165"/>
      <c r="AS882" s="165"/>
      <c r="AT882" s="165"/>
      <c r="AU882" s="165"/>
      <c r="AV882" s="165"/>
      <c r="AW882" s="165"/>
    </row>
    <row r="883" spans="16:49" ht="13.7" hidden="1" customHeight="1"/>
  </sheetData>
  <sheetProtection sheet="1" objects="1" scenarios="1"/>
  <dataConsolidate/>
  <mergeCells count="12">
    <mergeCell ref="O8:O10"/>
    <mergeCell ref="A8:A9"/>
    <mergeCell ref="C8:C10"/>
    <mergeCell ref="D8:D10"/>
    <mergeCell ref="E8:E10"/>
    <mergeCell ref="F8:F10"/>
    <mergeCell ref="G8:G10"/>
    <mergeCell ref="J8:J10"/>
    <mergeCell ref="K8:K10"/>
    <mergeCell ref="L8:L10"/>
    <mergeCell ref="M8:M10"/>
    <mergeCell ref="N8:N10"/>
  </mergeCells>
  <hyperlinks>
    <hyperlink ref="O1" location="Índice!A1" display="Índice!A1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&amp;L&amp;10&amp;K000080INEGI. Anuario estadístico y geográfico por entidad federativa 2019.</oddHeader>
  </headerFooter>
  <rowBreaks count="11" manualBreakCount="11">
    <brk id="84" max="14" man="1"/>
    <brk id="156" max="14" man="1"/>
    <brk id="228" max="14" man="1"/>
    <brk id="300" max="14" man="1"/>
    <brk id="372" max="14" man="1"/>
    <brk id="444" max="14" man="1"/>
    <brk id="516" max="14" man="1"/>
    <brk id="588" max="14" man="1"/>
    <brk id="660" max="14" man="1"/>
    <brk id="732" max="14" man="1"/>
    <brk id="804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0"/>
  <sheetViews>
    <sheetView showGridLines="0" showRowColHeaders="0" zoomScale="130" zoomScaleNormal="130" workbookViewId="0">
      <pane xSplit="1" ySplit="12" topLeftCell="B13" activePane="bottomRight" state="frozen"/>
      <selection activeCell="G1" sqref="G1"/>
      <selection pane="topRight" activeCell="G1" sqref="G1"/>
      <selection pane="bottomLeft" activeCell="G1" sqref="G1"/>
      <selection pane="bottomRight"/>
    </sheetView>
  </sheetViews>
  <sheetFormatPr baseColWidth="10" defaultColWidth="0" defaultRowHeight="13.7" customHeight="1" zeroHeight="1"/>
  <cols>
    <col min="1" max="1" width="15.375" style="246" customWidth="1"/>
    <col min="2" max="2" width="5.625" style="246" customWidth="1"/>
    <col min="3" max="3" width="1.25" style="246" customWidth="1"/>
    <col min="4" max="4" width="6.125" style="246" customWidth="1"/>
    <col min="5" max="5" width="1" style="246" customWidth="1"/>
    <col min="6" max="6" width="7.125" style="246" customWidth="1"/>
    <col min="7" max="7" width="1" style="246" customWidth="1"/>
    <col min="8" max="8" width="7.125" style="246" customWidth="1"/>
    <col min="9" max="9" width="3" style="246" customWidth="1"/>
    <col min="10" max="10" width="4.75" style="246" customWidth="1"/>
    <col min="11" max="12" width="7.125" style="246" customWidth="1"/>
    <col min="13" max="13" width="6.5" style="246" customWidth="1"/>
    <col min="14" max="14" width="7.125" style="246" customWidth="1"/>
    <col min="15" max="15" width="0.75" style="246" customWidth="1"/>
    <col min="16" max="22" width="10" style="246" hidden="1" customWidth="1"/>
    <col min="23" max="23" width="0.875" style="246" hidden="1" customWidth="1"/>
    <col min="24" max="16384" width="10" style="246" hidden="1"/>
  </cols>
  <sheetData>
    <row r="1" spans="1:32" s="151" customFormat="1" ht="12" customHeight="1">
      <c r="A1" s="148" t="s">
        <v>141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3" t="s">
        <v>142</v>
      </c>
      <c r="O1" s="150"/>
    </row>
    <row r="2" spans="1:32" s="151" customFormat="1" ht="12" customHeight="1">
      <c r="A2" s="148" t="s">
        <v>143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52"/>
      <c r="O2" s="150"/>
    </row>
    <row r="3" spans="1:32" s="151" customFormat="1" ht="12" customHeight="1">
      <c r="A3" s="150" t="s">
        <v>103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50"/>
    </row>
    <row r="4" spans="1:32" s="151" customFormat="1" ht="12" customHeight="1">
      <c r="A4" s="155" t="s">
        <v>129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55"/>
    </row>
    <row r="5" spans="1:32" ht="3" customHeigh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</row>
    <row r="6" spans="1:32" ht="3" customHeight="1">
      <c r="A6" s="247"/>
      <c r="B6" s="311"/>
      <c r="C6" s="311"/>
      <c r="D6" s="311"/>
      <c r="E6" s="311"/>
      <c r="F6" s="311"/>
      <c r="G6" s="311"/>
      <c r="H6" s="311"/>
      <c r="I6" s="311"/>
      <c r="J6" s="311"/>
      <c r="K6" s="311"/>
      <c r="L6" s="311"/>
      <c r="M6" s="311"/>
      <c r="N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</row>
    <row r="7" spans="1:32" s="162" customFormat="1" ht="8.65" customHeight="1">
      <c r="A7" s="224"/>
      <c r="B7" s="225" t="s">
        <v>130</v>
      </c>
      <c r="C7" s="226"/>
      <c r="D7" s="226"/>
      <c r="E7" s="226"/>
      <c r="F7" s="226"/>
      <c r="G7" s="226"/>
      <c r="H7" s="226"/>
      <c r="I7" s="206"/>
      <c r="J7" s="226" t="s">
        <v>131</v>
      </c>
      <c r="K7" s="226"/>
      <c r="L7" s="226"/>
      <c r="M7" s="226"/>
      <c r="N7" s="226"/>
      <c r="O7" s="161"/>
      <c r="P7" s="161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161"/>
    </row>
    <row r="8" spans="1:32" s="162" customFormat="1" ht="2.1" customHeight="1">
      <c r="A8" s="224"/>
      <c r="B8" s="248"/>
      <c r="C8" s="248"/>
      <c r="D8" s="248"/>
      <c r="E8" s="248"/>
      <c r="F8" s="248"/>
      <c r="G8" s="248"/>
      <c r="H8" s="248"/>
      <c r="I8" s="206"/>
      <c r="J8" s="248"/>
      <c r="K8" s="248"/>
      <c r="L8" s="248"/>
      <c r="M8" s="248"/>
      <c r="N8" s="248"/>
      <c r="O8" s="161"/>
      <c r="P8" s="161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161"/>
    </row>
    <row r="9" spans="1:32" s="162" customFormat="1" ht="9.6" customHeight="1">
      <c r="A9" s="321" t="s">
        <v>50</v>
      </c>
      <c r="B9" s="158" t="s">
        <v>54</v>
      </c>
      <c r="C9" s="158"/>
      <c r="D9" s="316" t="s">
        <v>132</v>
      </c>
      <c r="E9" s="158"/>
      <c r="F9" s="316" t="s">
        <v>144</v>
      </c>
      <c r="G9" s="158"/>
      <c r="H9" s="249" t="s">
        <v>121</v>
      </c>
      <c r="I9" s="206"/>
      <c r="J9" s="158" t="s">
        <v>54</v>
      </c>
      <c r="K9" s="316" t="s">
        <v>132</v>
      </c>
      <c r="L9" s="316" t="s">
        <v>144</v>
      </c>
      <c r="M9" s="316" t="s">
        <v>145</v>
      </c>
      <c r="N9" s="249" t="s">
        <v>146</v>
      </c>
      <c r="O9" s="160"/>
      <c r="P9" s="160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161"/>
    </row>
    <row r="10" spans="1:32" s="162" customFormat="1" ht="8.65" customHeight="1">
      <c r="A10" s="322"/>
      <c r="B10" s="158"/>
      <c r="C10" s="158"/>
      <c r="D10" s="320"/>
      <c r="E10" s="158"/>
      <c r="F10" s="320"/>
      <c r="G10" s="158"/>
      <c r="H10" s="158"/>
      <c r="I10" s="206"/>
      <c r="J10" s="158"/>
      <c r="K10" s="320"/>
      <c r="L10" s="320"/>
      <c r="M10" s="320"/>
      <c r="N10" s="158"/>
      <c r="O10" s="160"/>
      <c r="P10" s="160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161"/>
    </row>
    <row r="11" spans="1:32" s="162" customFormat="1" ht="8.65" customHeight="1">
      <c r="A11" s="310"/>
      <c r="B11" s="158"/>
      <c r="C11" s="158"/>
      <c r="D11" s="320"/>
      <c r="E11" s="158"/>
      <c r="F11" s="158"/>
      <c r="G11" s="158"/>
      <c r="H11" s="158"/>
      <c r="I11" s="206"/>
      <c r="J11" s="158"/>
      <c r="K11" s="320"/>
      <c r="L11" s="309"/>
      <c r="M11" s="309"/>
      <c r="N11" s="206"/>
      <c r="O11" s="160"/>
      <c r="P11" s="160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161"/>
    </row>
    <row r="12" spans="1:32" ht="3" customHeight="1">
      <c r="A12" s="153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250"/>
      <c r="P12" s="250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250"/>
    </row>
    <row r="13" spans="1:32" ht="3" customHeight="1">
      <c r="A13" s="155"/>
      <c r="B13" s="155"/>
      <c r="C13" s="155"/>
      <c r="D13" s="155"/>
      <c r="E13" s="155"/>
      <c r="F13" s="155"/>
      <c r="G13" s="155"/>
      <c r="H13" s="155"/>
      <c r="I13" s="165"/>
      <c r="J13" s="165"/>
      <c r="K13" s="165"/>
      <c r="L13" s="165"/>
      <c r="M13" s="165"/>
      <c r="N13" s="165"/>
      <c r="O13" s="250"/>
      <c r="P13" s="250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250"/>
    </row>
    <row r="14" spans="1:32" s="168" customFormat="1" ht="9" customHeight="1">
      <c r="A14" s="166">
        <v>1995</v>
      </c>
    </row>
    <row r="15" spans="1:32" s="168" customFormat="1" ht="9" customHeight="1">
      <c r="A15" s="166" t="s">
        <v>7</v>
      </c>
      <c r="B15" s="169">
        <f>SUM(B17:B48)</f>
        <v>127378</v>
      </c>
      <c r="C15" s="251"/>
      <c r="D15" s="169">
        <f>SUM(D17:D48)</f>
        <v>123424</v>
      </c>
      <c r="E15" s="169"/>
      <c r="F15" s="169">
        <f>SUM(F17:F48)</f>
        <v>3711</v>
      </c>
      <c r="G15" s="169"/>
      <c r="H15" s="169">
        <f>SUM(H17:H48)</f>
        <v>243</v>
      </c>
      <c r="I15" s="251"/>
      <c r="J15" s="169">
        <f>SUM(J17:J48)</f>
        <v>4726</v>
      </c>
      <c r="K15" s="169">
        <f>SUM(K17:K48)</f>
        <v>3195</v>
      </c>
      <c r="L15" s="169">
        <f>SUM(L17:L48)</f>
        <v>491</v>
      </c>
      <c r="M15" s="169">
        <f>SUM(M17:M48)</f>
        <v>833</v>
      </c>
      <c r="N15" s="169">
        <f>SUM(N17:N48)</f>
        <v>207</v>
      </c>
    </row>
    <row r="16" spans="1:32" s="168" customFormat="1" ht="3.95" customHeight="1">
      <c r="A16" s="166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</row>
    <row r="17" spans="1:14" s="168" customFormat="1" ht="9" customHeight="1">
      <c r="A17" s="170" t="s">
        <v>8</v>
      </c>
      <c r="B17" s="171">
        <f t="shared" ref="B17:B48" si="0">SUM(D17:H17)</f>
        <v>644</v>
      </c>
      <c r="C17" s="171"/>
      <c r="D17" s="171">
        <v>624</v>
      </c>
      <c r="E17" s="171"/>
      <c r="F17" s="171">
        <v>19</v>
      </c>
      <c r="G17" s="171"/>
      <c r="H17" s="171">
        <v>1</v>
      </c>
      <c r="I17" s="171"/>
      <c r="J17" s="171">
        <f t="shared" ref="J17:J48" si="1">SUM(K17:N17)</f>
        <v>35</v>
      </c>
      <c r="K17" s="171">
        <v>15</v>
      </c>
      <c r="L17" s="171">
        <v>2</v>
      </c>
      <c r="M17" s="171">
        <v>17</v>
      </c>
      <c r="N17" s="171">
        <v>1</v>
      </c>
    </row>
    <row r="18" spans="1:14" s="168" customFormat="1" ht="9" customHeight="1">
      <c r="A18" s="170" t="s">
        <v>9</v>
      </c>
      <c r="B18" s="171">
        <f t="shared" si="0"/>
        <v>2575</v>
      </c>
      <c r="C18" s="171"/>
      <c r="D18" s="171">
        <v>2495</v>
      </c>
      <c r="E18" s="171"/>
      <c r="F18" s="171">
        <v>75</v>
      </c>
      <c r="G18" s="171"/>
      <c r="H18" s="171">
        <v>5</v>
      </c>
      <c r="I18" s="172"/>
      <c r="J18" s="171">
        <f t="shared" si="1"/>
        <v>47</v>
      </c>
      <c r="K18" s="171">
        <v>23</v>
      </c>
      <c r="L18" s="171">
        <v>3</v>
      </c>
      <c r="M18" s="171">
        <v>19</v>
      </c>
      <c r="N18" s="171">
        <v>2</v>
      </c>
    </row>
    <row r="19" spans="1:14" s="168" customFormat="1" ht="9" customHeight="1">
      <c r="A19" s="170" t="s">
        <v>10</v>
      </c>
      <c r="B19" s="171">
        <f t="shared" si="0"/>
        <v>450</v>
      </c>
      <c r="C19" s="171"/>
      <c r="D19" s="171">
        <v>436</v>
      </c>
      <c r="E19" s="171"/>
      <c r="F19" s="171">
        <v>13</v>
      </c>
      <c r="G19" s="171"/>
      <c r="H19" s="171">
        <v>1</v>
      </c>
      <c r="I19" s="172"/>
      <c r="J19" s="171">
        <f t="shared" si="1"/>
        <v>37</v>
      </c>
      <c r="K19" s="171">
        <v>18</v>
      </c>
      <c r="L19" s="171">
        <v>3</v>
      </c>
      <c r="M19" s="171">
        <v>16</v>
      </c>
      <c r="N19" s="171">
        <v>0</v>
      </c>
    </row>
    <row r="20" spans="1:14" s="168" customFormat="1" ht="9" customHeight="1">
      <c r="A20" s="173" t="s">
        <v>11</v>
      </c>
      <c r="B20" s="174">
        <f t="shared" si="0"/>
        <v>287</v>
      </c>
      <c r="C20" s="174"/>
      <c r="D20" s="174">
        <v>278</v>
      </c>
      <c r="E20" s="174"/>
      <c r="F20" s="174">
        <v>8</v>
      </c>
      <c r="G20" s="174"/>
      <c r="H20" s="174">
        <v>1</v>
      </c>
      <c r="I20" s="175"/>
      <c r="J20" s="174">
        <f t="shared" si="1"/>
        <v>15</v>
      </c>
      <c r="K20" s="174">
        <v>7</v>
      </c>
      <c r="L20" s="174">
        <v>1</v>
      </c>
      <c r="M20" s="174">
        <v>6</v>
      </c>
      <c r="N20" s="174">
        <v>1</v>
      </c>
    </row>
    <row r="21" spans="1:14" s="168" customFormat="1" ht="9" customHeight="1">
      <c r="A21" s="170" t="s">
        <v>12</v>
      </c>
      <c r="B21" s="171">
        <f t="shared" si="0"/>
        <v>1063</v>
      </c>
      <c r="C21" s="171"/>
      <c r="D21" s="171">
        <v>1031</v>
      </c>
      <c r="E21" s="171"/>
      <c r="F21" s="171">
        <v>31</v>
      </c>
      <c r="G21" s="171"/>
      <c r="H21" s="171">
        <v>1</v>
      </c>
      <c r="I21" s="172"/>
      <c r="J21" s="171">
        <f t="shared" si="1"/>
        <v>83</v>
      </c>
      <c r="K21" s="171">
        <v>57</v>
      </c>
      <c r="L21" s="171">
        <v>9</v>
      </c>
      <c r="M21" s="172">
        <v>14</v>
      </c>
      <c r="N21" s="171">
        <v>3</v>
      </c>
    </row>
    <row r="22" spans="1:14" s="168" customFormat="1" ht="9" customHeight="1">
      <c r="A22" s="170" t="s">
        <v>13</v>
      </c>
      <c r="B22" s="171">
        <f t="shared" si="0"/>
        <v>413</v>
      </c>
      <c r="C22" s="171"/>
      <c r="D22" s="171">
        <v>400</v>
      </c>
      <c r="E22" s="171"/>
      <c r="F22" s="171">
        <v>12</v>
      </c>
      <c r="G22" s="171"/>
      <c r="H22" s="171">
        <v>1</v>
      </c>
      <c r="I22" s="172"/>
      <c r="J22" s="171">
        <f t="shared" si="1"/>
        <v>15</v>
      </c>
      <c r="K22" s="171">
        <v>7</v>
      </c>
      <c r="L22" s="171">
        <v>1</v>
      </c>
      <c r="M22" s="171">
        <v>6</v>
      </c>
      <c r="N22" s="171">
        <v>1</v>
      </c>
    </row>
    <row r="23" spans="1:14" s="168" customFormat="1" ht="9" customHeight="1">
      <c r="A23" s="170" t="s">
        <v>14</v>
      </c>
      <c r="B23" s="171">
        <f t="shared" si="0"/>
        <v>826</v>
      </c>
      <c r="C23" s="171"/>
      <c r="D23" s="171">
        <v>800</v>
      </c>
      <c r="E23" s="171"/>
      <c r="F23" s="171">
        <v>24</v>
      </c>
      <c r="G23" s="171"/>
      <c r="H23" s="171">
        <v>2</v>
      </c>
      <c r="I23" s="172"/>
      <c r="J23" s="171">
        <f t="shared" si="1"/>
        <v>29</v>
      </c>
      <c r="K23" s="171">
        <v>13</v>
      </c>
      <c r="L23" s="171">
        <v>2</v>
      </c>
      <c r="M23" s="171">
        <v>13</v>
      </c>
      <c r="N23" s="171">
        <v>1</v>
      </c>
    </row>
    <row r="24" spans="1:14" s="168" customFormat="1" ht="9" customHeight="1">
      <c r="A24" s="173" t="s">
        <v>15</v>
      </c>
      <c r="B24" s="174">
        <f t="shared" si="0"/>
        <v>1476</v>
      </c>
      <c r="C24" s="174"/>
      <c r="D24" s="174">
        <v>1430</v>
      </c>
      <c r="E24" s="174"/>
      <c r="F24" s="174">
        <v>43</v>
      </c>
      <c r="G24" s="174"/>
      <c r="H24" s="174">
        <v>3</v>
      </c>
      <c r="I24" s="175"/>
      <c r="J24" s="174">
        <f t="shared" si="1"/>
        <v>62</v>
      </c>
      <c r="K24" s="174">
        <v>39</v>
      </c>
      <c r="L24" s="174">
        <v>6</v>
      </c>
      <c r="M24" s="174">
        <v>14</v>
      </c>
      <c r="N24" s="174">
        <v>3</v>
      </c>
    </row>
    <row r="25" spans="1:14" s="168" customFormat="1" ht="9" customHeight="1">
      <c r="A25" s="176" t="s">
        <v>16</v>
      </c>
      <c r="B25" s="171">
        <f t="shared" si="0"/>
        <v>84990</v>
      </c>
      <c r="C25" s="171"/>
      <c r="D25" s="171">
        <v>82351</v>
      </c>
      <c r="E25" s="171"/>
      <c r="F25" s="171">
        <v>2477</v>
      </c>
      <c r="G25" s="171"/>
      <c r="H25" s="171">
        <v>162</v>
      </c>
      <c r="I25" s="172"/>
      <c r="J25" s="171">
        <f t="shared" si="1"/>
        <v>3200</v>
      </c>
      <c r="K25" s="171">
        <v>2301</v>
      </c>
      <c r="L25" s="171">
        <v>353</v>
      </c>
      <c r="M25" s="171">
        <v>397</v>
      </c>
      <c r="N25" s="171">
        <v>149</v>
      </c>
    </row>
    <row r="26" spans="1:14" s="168" customFormat="1" ht="9" customHeight="1">
      <c r="A26" s="170" t="s">
        <v>17</v>
      </c>
      <c r="B26" s="171">
        <f t="shared" si="0"/>
        <v>900</v>
      </c>
      <c r="C26" s="171"/>
      <c r="D26" s="171">
        <v>872</v>
      </c>
      <c r="E26" s="171"/>
      <c r="F26" s="171">
        <v>26</v>
      </c>
      <c r="G26" s="171"/>
      <c r="H26" s="171">
        <v>2</v>
      </c>
      <c r="I26" s="172"/>
      <c r="J26" s="171">
        <f t="shared" si="1"/>
        <v>54</v>
      </c>
      <c r="K26" s="171">
        <v>37</v>
      </c>
      <c r="L26" s="171">
        <v>6</v>
      </c>
      <c r="M26" s="171">
        <v>10</v>
      </c>
      <c r="N26" s="171">
        <v>1</v>
      </c>
    </row>
    <row r="27" spans="1:14" s="168" customFormat="1" ht="9" customHeight="1">
      <c r="A27" s="170" t="s">
        <v>18</v>
      </c>
      <c r="B27" s="171">
        <f t="shared" si="0"/>
        <v>2365</v>
      </c>
      <c r="C27" s="171"/>
      <c r="D27" s="171">
        <v>2292</v>
      </c>
      <c r="E27" s="171"/>
      <c r="F27" s="171">
        <v>69</v>
      </c>
      <c r="G27" s="171"/>
      <c r="H27" s="171">
        <v>4</v>
      </c>
      <c r="I27" s="172"/>
      <c r="J27" s="171">
        <f t="shared" si="1"/>
        <v>110</v>
      </c>
      <c r="K27" s="171">
        <v>72</v>
      </c>
      <c r="L27" s="171">
        <v>11</v>
      </c>
      <c r="M27" s="171">
        <v>21</v>
      </c>
      <c r="N27" s="171">
        <v>6</v>
      </c>
    </row>
    <row r="28" spans="1:14" s="168" customFormat="1" ht="9" customHeight="1">
      <c r="A28" s="173" t="s">
        <v>19</v>
      </c>
      <c r="B28" s="174">
        <f t="shared" si="0"/>
        <v>1080</v>
      </c>
      <c r="C28" s="174"/>
      <c r="D28" s="174">
        <v>1046</v>
      </c>
      <c r="E28" s="174"/>
      <c r="F28" s="174">
        <v>32</v>
      </c>
      <c r="G28" s="174"/>
      <c r="H28" s="174">
        <v>2</v>
      </c>
      <c r="I28" s="175"/>
      <c r="J28" s="174">
        <f t="shared" si="1"/>
        <v>60</v>
      </c>
      <c r="K28" s="175">
        <v>43</v>
      </c>
      <c r="L28" s="175">
        <v>7</v>
      </c>
      <c r="M28" s="174">
        <v>8</v>
      </c>
      <c r="N28" s="174">
        <v>2</v>
      </c>
    </row>
    <row r="29" spans="1:14" s="168" customFormat="1" ht="9" customHeight="1">
      <c r="A29" s="170" t="s">
        <v>20</v>
      </c>
      <c r="B29" s="171">
        <f t="shared" si="0"/>
        <v>520</v>
      </c>
      <c r="C29" s="171"/>
      <c r="D29" s="171">
        <v>504</v>
      </c>
      <c r="E29" s="171"/>
      <c r="F29" s="171">
        <v>15</v>
      </c>
      <c r="G29" s="171"/>
      <c r="H29" s="171">
        <v>1</v>
      </c>
      <c r="I29" s="172"/>
      <c r="J29" s="171">
        <f t="shared" si="1"/>
        <v>21</v>
      </c>
      <c r="K29" s="172">
        <v>13</v>
      </c>
      <c r="L29" s="172">
        <v>2</v>
      </c>
      <c r="M29" s="171">
        <v>4</v>
      </c>
      <c r="N29" s="171">
        <v>2</v>
      </c>
    </row>
    <row r="30" spans="1:14" s="168" customFormat="1" ht="9" customHeight="1">
      <c r="A30" s="170" t="s">
        <v>21</v>
      </c>
      <c r="B30" s="171">
        <f t="shared" si="0"/>
        <v>6188</v>
      </c>
      <c r="C30" s="171"/>
      <c r="D30" s="171">
        <v>5996</v>
      </c>
      <c r="E30" s="171"/>
      <c r="F30" s="171">
        <v>180</v>
      </c>
      <c r="G30" s="171"/>
      <c r="H30" s="171">
        <v>12</v>
      </c>
      <c r="I30" s="172"/>
      <c r="J30" s="171">
        <f t="shared" si="1"/>
        <v>144</v>
      </c>
      <c r="K30" s="172">
        <v>80</v>
      </c>
      <c r="L30" s="172">
        <v>12</v>
      </c>
      <c r="M30" s="171">
        <v>47</v>
      </c>
      <c r="N30" s="171">
        <v>5</v>
      </c>
    </row>
    <row r="31" spans="1:14" s="168" customFormat="1" ht="9" customHeight="1">
      <c r="A31" s="170" t="s">
        <v>22</v>
      </c>
      <c r="B31" s="171">
        <f t="shared" si="0"/>
        <v>2027</v>
      </c>
      <c r="C31" s="171"/>
      <c r="D31" s="171">
        <v>1964</v>
      </c>
      <c r="E31" s="171"/>
      <c r="F31" s="171">
        <v>59</v>
      </c>
      <c r="G31" s="171"/>
      <c r="H31" s="171">
        <v>4</v>
      </c>
      <c r="I31" s="172"/>
      <c r="J31" s="171">
        <f t="shared" si="1"/>
        <v>89</v>
      </c>
      <c r="K31" s="172">
        <v>67</v>
      </c>
      <c r="L31" s="172">
        <v>10</v>
      </c>
      <c r="M31" s="171">
        <v>7</v>
      </c>
      <c r="N31" s="171">
        <v>5</v>
      </c>
    </row>
    <row r="32" spans="1:14" s="168" customFormat="1" ht="9" customHeight="1">
      <c r="A32" s="173" t="s">
        <v>23</v>
      </c>
      <c r="B32" s="174">
        <f t="shared" si="0"/>
        <v>1962</v>
      </c>
      <c r="C32" s="174"/>
      <c r="D32" s="174">
        <v>1901</v>
      </c>
      <c r="E32" s="174"/>
      <c r="F32" s="174">
        <v>57</v>
      </c>
      <c r="G32" s="174"/>
      <c r="H32" s="174">
        <v>4</v>
      </c>
      <c r="I32" s="175"/>
      <c r="J32" s="174">
        <f t="shared" si="1"/>
        <v>55</v>
      </c>
      <c r="K32" s="175">
        <v>38</v>
      </c>
      <c r="L32" s="175">
        <v>6</v>
      </c>
      <c r="M32" s="174">
        <v>9</v>
      </c>
      <c r="N32" s="174">
        <v>2</v>
      </c>
    </row>
    <row r="33" spans="1:14" s="168" customFormat="1" ht="9" customHeight="1">
      <c r="A33" s="170" t="s">
        <v>24</v>
      </c>
      <c r="B33" s="171">
        <f t="shared" si="0"/>
        <v>731</v>
      </c>
      <c r="C33" s="171"/>
      <c r="D33" s="171">
        <v>709</v>
      </c>
      <c r="E33" s="171"/>
      <c r="F33" s="171">
        <v>21</v>
      </c>
      <c r="G33" s="171"/>
      <c r="H33" s="171">
        <v>1</v>
      </c>
      <c r="I33" s="172"/>
      <c r="J33" s="171">
        <f t="shared" si="1"/>
        <v>32</v>
      </c>
      <c r="K33" s="172">
        <v>21</v>
      </c>
      <c r="L33" s="172">
        <v>3</v>
      </c>
      <c r="M33" s="171">
        <v>6</v>
      </c>
      <c r="N33" s="171">
        <v>2</v>
      </c>
    </row>
    <row r="34" spans="1:14" s="168" customFormat="1" ht="9" customHeight="1">
      <c r="A34" s="170" t="s">
        <v>25</v>
      </c>
      <c r="B34" s="171">
        <f t="shared" si="0"/>
        <v>510</v>
      </c>
      <c r="C34" s="171"/>
      <c r="D34" s="171">
        <v>494</v>
      </c>
      <c r="E34" s="171"/>
      <c r="F34" s="171">
        <v>15</v>
      </c>
      <c r="G34" s="171"/>
      <c r="H34" s="171">
        <v>1</v>
      </c>
      <c r="I34" s="172"/>
      <c r="J34" s="171">
        <f t="shared" si="1"/>
        <v>20</v>
      </c>
      <c r="K34" s="172">
        <v>12</v>
      </c>
      <c r="L34" s="172">
        <v>2</v>
      </c>
      <c r="M34" s="171">
        <v>6</v>
      </c>
      <c r="N34" s="171">
        <v>0</v>
      </c>
    </row>
    <row r="35" spans="1:14" s="168" customFormat="1" ht="9" customHeight="1">
      <c r="A35" s="170" t="s">
        <v>26</v>
      </c>
      <c r="B35" s="171">
        <f t="shared" si="0"/>
        <v>4338</v>
      </c>
      <c r="C35" s="171"/>
      <c r="D35" s="171">
        <v>4203</v>
      </c>
      <c r="E35" s="171"/>
      <c r="F35" s="171">
        <v>127</v>
      </c>
      <c r="G35" s="171"/>
      <c r="H35" s="171">
        <v>8</v>
      </c>
      <c r="I35" s="172"/>
      <c r="J35" s="171">
        <f t="shared" si="1"/>
        <v>79</v>
      </c>
      <c r="K35" s="172">
        <v>37</v>
      </c>
      <c r="L35" s="172">
        <v>6</v>
      </c>
      <c r="M35" s="171">
        <v>34</v>
      </c>
      <c r="N35" s="171">
        <v>2</v>
      </c>
    </row>
    <row r="36" spans="1:14" s="168" customFormat="1" ht="9" customHeight="1">
      <c r="A36" s="173" t="s">
        <v>27</v>
      </c>
      <c r="B36" s="174">
        <f t="shared" si="0"/>
        <v>1300</v>
      </c>
      <c r="C36" s="174"/>
      <c r="D36" s="174">
        <v>1260</v>
      </c>
      <c r="E36" s="174"/>
      <c r="F36" s="174">
        <v>38</v>
      </c>
      <c r="G36" s="174"/>
      <c r="H36" s="174">
        <v>2</v>
      </c>
      <c r="I36" s="175"/>
      <c r="J36" s="174">
        <f t="shared" si="1"/>
        <v>54</v>
      </c>
      <c r="K36" s="175">
        <v>32</v>
      </c>
      <c r="L36" s="175">
        <v>5</v>
      </c>
      <c r="M36" s="174">
        <v>15</v>
      </c>
      <c r="N36" s="174">
        <v>2</v>
      </c>
    </row>
    <row r="37" spans="1:14" s="168" customFormat="1" ht="9" customHeight="1">
      <c r="A37" s="170" t="s">
        <v>28</v>
      </c>
      <c r="B37" s="171">
        <f t="shared" si="0"/>
        <v>1715</v>
      </c>
      <c r="C37" s="171"/>
      <c r="D37" s="171">
        <v>1661</v>
      </c>
      <c r="E37" s="171"/>
      <c r="F37" s="171">
        <v>50</v>
      </c>
      <c r="G37" s="171"/>
      <c r="H37" s="171">
        <v>4</v>
      </c>
      <c r="I37" s="172"/>
      <c r="J37" s="171">
        <f t="shared" si="1"/>
        <v>58</v>
      </c>
      <c r="K37" s="172">
        <v>33</v>
      </c>
      <c r="L37" s="172">
        <v>5</v>
      </c>
      <c r="M37" s="171">
        <v>18</v>
      </c>
      <c r="N37" s="171">
        <v>2</v>
      </c>
    </row>
    <row r="38" spans="1:14" s="168" customFormat="1" ht="9" customHeight="1">
      <c r="A38" s="170" t="s">
        <v>29</v>
      </c>
      <c r="B38" s="171">
        <f t="shared" si="0"/>
        <v>486</v>
      </c>
      <c r="C38" s="171"/>
      <c r="D38" s="171">
        <v>471</v>
      </c>
      <c r="E38" s="171"/>
      <c r="F38" s="171">
        <v>14</v>
      </c>
      <c r="G38" s="171"/>
      <c r="H38" s="171">
        <v>1</v>
      </c>
      <c r="I38" s="172"/>
      <c r="J38" s="171">
        <f t="shared" si="1"/>
        <v>22</v>
      </c>
      <c r="K38" s="172">
        <v>11</v>
      </c>
      <c r="L38" s="172">
        <v>2</v>
      </c>
      <c r="M38" s="171">
        <v>9</v>
      </c>
      <c r="N38" s="171">
        <v>0</v>
      </c>
    </row>
    <row r="39" spans="1:14" s="168" customFormat="1" ht="9" customHeight="1">
      <c r="A39" s="170" t="s">
        <v>30</v>
      </c>
      <c r="B39" s="171">
        <f t="shared" si="0"/>
        <v>936</v>
      </c>
      <c r="C39" s="171"/>
      <c r="D39" s="171">
        <v>907</v>
      </c>
      <c r="E39" s="171"/>
      <c r="F39" s="171">
        <v>27</v>
      </c>
      <c r="G39" s="171"/>
      <c r="H39" s="171">
        <v>2</v>
      </c>
      <c r="I39" s="172"/>
      <c r="J39" s="171">
        <f t="shared" si="1"/>
        <v>31</v>
      </c>
      <c r="K39" s="172">
        <v>16</v>
      </c>
      <c r="L39" s="172">
        <v>2</v>
      </c>
      <c r="M39" s="171">
        <v>11</v>
      </c>
      <c r="N39" s="171">
        <v>2</v>
      </c>
    </row>
    <row r="40" spans="1:14" s="168" customFormat="1" ht="9" customHeight="1">
      <c r="A40" s="173" t="s">
        <v>31</v>
      </c>
      <c r="B40" s="174">
        <f t="shared" si="0"/>
        <v>835</v>
      </c>
      <c r="C40" s="174"/>
      <c r="D40" s="174">
        <v>809</v>
      </c>
      <c r="E40" s="174"/>
      <c r="F40" s="174">
        <v>24</v>
      </c>
      <c r="G40" s="174"/>
      <c r="H40" s="174">
        <v>2</v>
      </c>
      <c r="I40" s="175"/>
      <c r="J40" s="174">
        <f t="shared" si="1"/>
        <v>27</v>
      </c>
      <c r="K40" s="175">
        <v>17</v>
      </c>
      <c r="L40" s="175">
        <v>3</v>
      </c>
      <c r="M40" s="174">
        <v>7</v>
      </c>
      <c r="N40" s="174">
        <v>0</v>
      </c>
    </row>
    <row r="41" spans="1:14" s="168" customFormat="1" ht="9" customHeight="1">
      <c r="A41" s="170" t="s">
        <v>32</v>
      </c>
      <c r="B41" s="171">
        <f t="shared" si="0"/>
        <v>1298</v>
      </c>
      <c r="C41" s="171"/>
      <c r="D41" s="171">
        <v>1258</v>
      </c>
      <c r="E41" s="171"/>
      <c r="F41" s="171">
        <v>38</v>
      </c>
      <c r="G41" s="171"/>
      <c r="H41" s="171">
        <v>2</v>
      </c>
      <c r="I41" s="172"/>
      <c r="J41" s="171">
        <f t="shared" si="1"/>
        <v>51</v>
      </c>
      <c r="K41" s="172">
        <v>24</v>
      </c>
      <c r="L41" s="172">
        <v>4</v>
      </c>
      <c r="M41" s="171">
        <v>22</v>
      </c>
      <c r="N41" s="171">
        <v>1</v>
      </c>
    </row>
    <row r="42" spans="1:14" s="168" customFormat="1" ht="9" customHeight="1">
      <c r="A42" s="170" t="s">
        <v>33</v>
      </c>
      <c r="B42" s="171">
        <f t="shared" si="0"/>
        <v>1377</v>
      </c>
      <c r="C42" s="171"/>
      <c r="D42" s="171">
        <v>1334</v>
      </c>
      <c r="E42" s="171"/>
      <c r="F42" s="171">
        <v>40</v>
      </c>
      <c r="G42" s="171"/>
      <c r="H42" s="171">
        <v>3</v>
      </c>
      <c r="I42" s="172"/>
      <c r="J42" s="171">
        <f t="shared" si="1"/>
        <v>75</v>
      </c>
      <c r="K42" s="172">
        <v>42</v>
      </c>
      <c r="L42" s="172">
        <v>6</v>
      </c>
      <c r="M42" s="172">
        <v>24</v>
      </c>
      <c r="N42" s="171">
        <v>3</v>
      </c>
    </row>
    <row r="43" spans="1:14" s="168" customFormat="1" ht="9" customHeight="1">
      <c r="A43" s="170" t="s">
        <v>34</v>
      </c>
      <c r="B43" s="171">
        <f t="shared" si="0"/>
        <v>390</v>
      </c>
      <c r="C43" s="171"/>
      <c r="D43" s="171">
        <v>378</v>
      </c>
      <c r="E43" s="171"/>
      <c r="F43" s="171">
        <v>11</v>
      </c>
      <c r="G43" s="171"/>
      <c r="H43" s="171">
        <v>1</v>
      </c>
      <c r="I43" s="172"/>
      <c r="J43" s="171">
        <f t="shared" si="1"/>
        <v>23</v>
      </c>
      <c r="K43" s="172">
        <v>12</v>
      </c>
      <c r="L43" s="172">
        <v>2</v>
      </c>
      <c r="M43" s="172">
        <v>8</v>
      </c>
      <c r="N43" s="171">
        <v>1</v>
      </c>
    </row>
    <row r="44" spans="1:14" s="168" customFormat="1" ht="9" customHeight="1">
      <c r="A44" s="173" t="s">
        <v>35</v>
      </c>
      <c r="B44" s="174">
        <f t="shared" si="0"/>
        <v>1511</v>
      </c>
      <c r="C44" s="174"/>
      <c r="D44" s="174">
        <v>1464</v>
      </c>
      <c r="E44" s="174"/>
      <c r="F44" s="174">
        <v>44</v>
      </c>
      <c r="G44" s="174"/>
      <c r="H44" s="174">
        <v>3</v>
      </c>
      <c r="I44" s="175"/>
      <c r="J44" s="174">
        <f t="shared" si="1"/>
        <v>46</v>
      </c>
      <c r="K44" s="175">
        <v>24</v>
      </c>
      <c r="L44" s="175">
        <v>4</v>
      </c>
      <c r="M44" s="175">
        <v>16</v>
      </c>
      <c r="N44" s="174">
        <v>2</v>
      </c>
    </row>
    <row r="45" spans="1:14" s="168" customFormat="1" ht="9" customHeight="1">
      <c r="A45" s="170" t="s">
        <v>36</v>
      </c>
      <c r="B45" s="171">
        <f t="shared" si="0"/>
        <v>166</v>
      </c>
      <c r="C45" s="171"/>
      <c r="D45" s="171">
        <v>161</v>
      </c>
      <c r="E45" s="171"/>
      <c r="F45" s="171">
        <v>5</v>
      </c>
      <c r="G45" s="171"/>
      <c r="H45" s="171">
        <v>0</v>
      </c>
      <c r="I45" s="172"/>
      <c r="J45" s="171">
        <f t="shared" si="1"/>
        <v>10</v>
      </c>
      <c r="K45" s="172">
        <v>6</v>
      </c>
      <c r="L45" s="172">
        <v>1</v>
      </c>
      <c r="M45" s="172">
        <v>2</v>
      </c>
      <c r="N45" s="171">
        <v>1</v>
      </c>
    </row>
    <row r="46" spans="1:14" s="168" customFormat="1" ht="9" customHeight="1">
      <c r="A46" s="170" t="s">
        <v>37</v>
      </c>
      <c r="B46" s="171">
        <f t="shared" si="0"/>
        <v>2155</v>
      </c>
      <c r="C46" s="171"/>
      <c r="D46" s="171">
        <v>2088</v>
      </c>
      <c r="E46" s="171"/>
      <c r="F46" s="171">
        <v>63</v>
      </c>
      <c r="G46" s="171"/>
      <c r="H46" s="171">
        <v>4</v>
      </c>
      <c r="I46" s="172"/>
      <c r="J46" s="171">
        <f t="shared" si="1"/>
        <v>70</v>
      </c>
      <c r="K46" s="172">
        <v>36</v>
      </c>
      <c r="L46" s="172">
        <v>5</v>
      </c>
      <c r="M46" s="172">
        <v>26</v>
      </c>
      <c r="N46" s="171">
        <v>3</v>
      </c>
    </row>
    <row r="47" spans="1:14" s="168" customFormat="1" ht="9" customHeight="1">
      <c r="A47" s="170" t="s">
        <v>38</v>
      </c>
      <c r="B47" s="171">
        <f t="shared" si="0"/>
        <v>890</v>
      </c>
      <c r="C47" s="171"/>
      <c r="D47" s="171">
        <v>863</v>
      </c>
      <c r="E47" s="171"/>
      <c r="F47" s="171">
        <v>26</v>
      </c>
      <c r="G47" s="171"/>
      <c r="H47" s="171">
        <v>1</v>
      </c>
      <c r="I47" s="172"/>
      <c r="J47" s="171">
        <f t="shared" si="1"/>
        <v>41</v>
      </c>
      <c r="K47" s="172">
        <v>19</v>
      </c>
      <c r="L47" s="172">
        <v>3</v>
      </c>
      <c r="M47" s="172">
        <v>18</v>
      </c>
      <c r="N47" s="171">
        <v>1</v>
      </c>
    </row>
    <row r="48" spans="1:14" s="168" customFormat="1" ht="9" customHeight="1">
      <c r="A48" s="173" t="s">
        <v>39</v>
      </c>
      <c r="B48" s="174">
        <f t="shared" si="0"/>
        <v>974</v>
      </c>
      <c r="C48" s="174"/>
      <c r="D48" s="174">
        <v>944</v>
      </c>
      <c r="E48" s="174"/>
      <c r="F48" s="174">
        <v>28</v>
      </c>
      <c r="G48" s="174"/>
      <c r="H48" s="174">
        <v>2</v>
      </c>
      <c r="I48" s="175"/>
      <c r="J48" s="174">
        <f t="shared" si="1"/>
        <v>31</v>
      </c>
      <c r="K48" s="175">
        <v>23</v>
      </c>
      <c r="L48" s="175">
        <v>4</v>
      </c>
      <c r="M48" s="175">
        <v>3</v>
      </c>
      <c r="N48" s="174">
        <v>1</v>
      </c>
    </row>
    <row r="49" spans="1:15" s="168" customFormat="1" ht="9" customHeight="1"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</row>
    <row r="50" spans="1:15" s="168" customFormat="1" ht="9" customHeight="1">
      <c r="A50" s="166">
        <v>1996</v>
      </c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</row>
    <row r="51" spans="1:15" s="168" customFormat="1" ht="9" customHeight="1">
      <c r="A51" s="166" t="s">
        <v>7</v>
      </c>
      <c r="B51" s="169">
        <f>SUM(B53:B84)</f>
        <v>139623</v>
      </c>
      <c r="C51" s="169"/>
      <c r="D51" s="169">
        <f>SUM(D53:D84)</f>
        <v>134469</v>
      </c>
      <c r="E51" s="169"/>
      <c r="F51" s="169">
        <f>SUM(F53:F84)</f>
        <v>4932</v>
      </c>
      <c r="G51" s="169"/>
      <c r="H51" s="169">
        <f>SUM(H53:H84)</f>
        <v>222</v>
      </c>
      <c r="I51" s="169"/>
      <c r="J51" s="169">
        <f>SUM(J53:J84)</f>
        <v>6431</v>
      </c>
      <c r="K51" s="169">
        <f>SUM(K53:K84)</f>
        <v>5424</v>
      </c>
      <c r="L51" s="169">
        <f>SUM(L53:L84)</f>
        <v>528</v>
      </c>
      <c r="M51" s="169">
        <f>SUM(M53:M84)</f>
        <v>294</v>
      </c>
      <c r="N51" s="252">
        <f>SUM(N53:N84)</f>
        <v>185</v>
      </c>
      <c r="O51" s="167"/>
    </row>
    <row r="52" spans="1:15" s="168" customFormat="1" ht="3.95" customHeight="1">
      <c r="A52" s="166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252"/>
      <c r="O52" s="167"/>
    </row>
    <row r="53" spans="1:15" s="168" customFormat="1" ht="9" customHeight="1">
      <c r="A53" s="170" t="s">
        <v>8</v>
      </c>
      <c r="B53" s="171">
        <v>706</v>
      </c>
      <c r="C53" s="171"/>
      <c r="D53" s="171">
        <v>680</v>
      </c>
      <c r="E53" s="171"/>
      <c r="F53" s="171">
        <v>25</v>
      </c>
      <c r="G53" s="171"/>
      <c r="H53" s="171">
        <f t="shared" ref="H53:H84" si="2">B53-SUM(D53:F53)</f>
        <v>1</v>
      </c>
      <c r="I53" s="171"/>
      <c r="J53" s="171">
        <f t="shared" ref="J53:J84" si="3">SUM(K53:N53)</f>
        <v>61</v>
      </c>
      <c r="K53" s="171">
        <v>41</v>
      </c>
      <c r="L53" s="171">
        <v>4</v>
      </c>
      <c r="M53" s="171">
        <v>15</v>
      </c>
      <c r="N53" s="171">
        <v>1</v>
      </c>
      <c r="O53" s="167"/>
    </row>
    <row r="54" spans="1:15" s="168" customFormat="1" ht="9" customHeight="1">
      <c r="A54" s="170" t="s">
        <v>9</v>
      </c>
      <c r="B54" s="171">
        <v>2823</v>
      </c>
      <c r="C54" s="171"/>
      <c r="D54" s="171">
        <v>2718</v>
      </c>
      <c r="E54" s="171"/>
      <c r="F54" s="171">
        <v>100</v>
      </c>
      <c r="G54" s="171"/>
      <c r="H54" s="171">
        <f t="shared" si="2"/>
        <v>5</v>
      </c>
      <c r="I54" s="172"/>
      <c r="J54" s="171">
        <f t="shared" si="3"/>
        <v>63</v>
      </c>
      <c r="K54" s="172">
        <v>54</v>
      </c>
      <c r="L54" s="172">
        <v>5</v>
      </c>
      <c r="M54" s="172">
        <v>2</v>
      </c>
      <c r="N54" s="172">
        <v>2</v>
      </c>
      <c r="O54" s="167"/>
    </row>
    <row r="55" spans="1:15" s="168" customFormat="1" ht="9" customHeight="1">
      <c r="A55" s="170" t="s">
        <v>10</v>
      </c>
      <c r="B55" s="171">
        <v>493</v>
      </c>
      <c r="C55" s="171"/>
      <c r="D55" s="171">
        <v>475</v>
      </c>
      <c r="E55" s="171"/>
      <c r="F55" s="171">
        <v>17</v>
      </c>
      <c r="G55" s="171"/>
      <c r="H55" s="171">
        <f t="shared" si="2"/>
        <v>1</v>
      </c>
      <c r="I55" s="172"/>
      <c r="J55" s="171">
        <f t="shared" si="3"/>
        <v>54</v>
      </c>
      <c r="K55" s="172">
        <v>43</v>
      </c>
      <c r="L55" s="172">
        <v>4</v>
      </c>
      <c r="M55" s="172">
        <v>5</v>
      </c>
      <c r="N55" s="172">
        <v>2</v>
      </c>
      <c r="O55" s="167"/>
    </row>
    <row r="56" spans="1:15" s="168" customFormat="1" ht="9" customHeight="1">
      <c r="A56" s="173" t="s">
        <v>11</v>
      </c>
      <c r="B56" s="174">
        <v>315</v>
      </c>
      <c r="C56" s="174"/>
      <c r="D56" s="174">
        <v>304</v>
      </c>
      <c r="E56" s="174"/>
      <c r="F56" s="174">
        <v>11</v>
      </c>
      <c r="G56" s="174"/>
      <c r="H56" s="174">
        <f t="shared" si="2"/>
        <v>0</v>
      </c>
      <c r="I56" s="175"/>
      <c r="J56" s="174">
        <f t="shared" si="3"/>
        <v>21</v>
      </c>
      <c r="K56" s="175">
        <v>18</v>
      </c>
      <c r="L56" s="175">
        <v>2</v>
      </c>
      <c r="M56" s="175">
        <v>1</v>
      </c>
      <c r="N56" s="175">
        <v>0</v>
      </c>
      <c r="O56" s="167"/>
    </row>
    <row r="57" spans="1:15" s="168" customFormat="1" ht="9" customHeight="1">
      <c r="A57" s="170" t="s">
        <v>12</v>
      </c>
      <c r="B57" s="171">
        <v>1166</v>
      </c>
      <c r="C57" s="171"/>
      <c r="D57" s="171">
        <v>1123</v>
      </c>
      <c r="E57" s="171"/>
      <c r="F57" s="171">
        <v>41</v>
      </c>
      <c r="G57" s="171"/>
      <c r="H57" s="171">
        <f t="shared" si="2"/>
        <v>2</v>
      </c>
      <c r="I57" s="172"/>
      <c r="J57" s="171">
        <f t="shared" si="3"/>
        <v>112</v>
      </c>
      <c r="K57" s="172">
        <v>96</v>
      </c>
      <c r="L57" s="172">
        <v>9</v>
      </c>
      <c r="M57" s="172">
        <v>4</v>
      </c>
      <c r="N57" s="172">
        <v>3</v>
      </c>
      <c r="O57" s="167"/>
    </row>
    <row r="58" spans="1:15" s="168" customFormat="1" ht="9" customHeight="1">
      <c r="A58" s="170" t="s">
        <v>13</v>
      </c>
      <c r="B58" s="171">
        <v>453</v>
      </c>
      <c r="C58" s="171"/>
      <c r="D58" s="171">
        <v>436</v>
      </c>
      <c r="E58" s="171"/>
      <c r="F58" s="171">
        <v>16</v>
      </c>
      <c r="G58" s="171"/>
      <c r="H58" s="171">
        <f t="shared" si="2"/>
        <v>1</v>
      </c>
      <c r="I58" s="172"/>
      <c r="J58" s="171">
        <f t="shared" si="3"/>
        <v>24</v>
      </c>
      <c r="K58" s="172">
        <v>18</v>
      </c>
      <c r="L58" s="172">
        <v>2</v>
      </c>
      <c r="M58" s="172">
        <v>4</v>
      </c>
      <c r="N58" s="172">
        <v>0</v>
      </c>
      <c r="O58" s="167"/>
    </row>
    <row r="59" spans="1:15" s="168" customFormat="1" ht="9" customHeight="1">
      <c r="A59" s="170" t="s">
        <v>14</v>
      </c>
      <c r="B59" s="171">
        <v>905</v>
      </c>
      <c r="C59" s="171"/>
      <c r="D59" s="171">
        <v>872</v>
      </c>
      <c r="E59" s="171"/>
      <c r="F59" s="171">
        <v>32</v>
      </c>
      <c r="G59" s="171"/>
      <c r="H59" s="171">
        <f t="shared" si="2"/>
        <v>1</v>
      </c>
      <c r="I59" s="172"/>
      <c r="J59" s="171">
        <f t="shared" si="3"/>
        <v>39</v>
      </c>
      <c r="K59" s="172">
        <v>33</v>
      </c>
      <c r="L59" s="172">
        <v>3</v>
      </c>
      <c r="M59" s="172">
        <v>2</v>
      </c>
      <c r="N59" s="172">
        <v>1</v>
      </c>
      <c r="O59" s="167"/>
    </row>
    <row r="60" spans="1:15" s="168" customFormat="1" ht="9" customHeight="1">
      <c r="A60" s="173" t="s">
        <v>15</v>
      </c>
      <c r="B60" s="174">
        <v>1618</v>
      </c>
      <c r="C60" s="174"/>
      <c r="D60" s="174">
        <v>1558</v>
      </c>
      <c r="E60" s="174"/>
      <c r="F60" s="174">
        <v>57</v>
      </c>
      <c r="G60" s="174"/>
      <c r="H60" s="174">
        <f t="shared" si="2"/>
        <v>3</v>
      </c>
      <c r="I60" s="175"/>
      <c r="J60" s="174">
        <f t="shared" si="3"/>
        <v>83</v>
      </c>
      <c r="K60" s="175">
        <v>70</v>
      </c>
      <c r="L60" s="175">
        <v>7</v>
      </c>
      <c r="M60" s="175">
        <v>3</v>
      </c>
      <c r="N60" s="175">
        <v>3</v>
      </c>
      <c r="O60" s="167"/>
    </row>
    <row r="61" spans="1:15" s="168" customFormat="1" ht="9" customHeight="1">
      <c r="A61" s="176" t="s">
        <v>16</v>
      </c>
      <c r="B61" s="171">
        <v>93160</v>
      </c>
      <c r="C61" s="171"/>
      <c r="D61" s="171">
        <v>89721</v>
      </c>
      <c r="E61" s="171"/>
      <c r="F61" s="171">
        <v>3291</v>
      </c>
      <c r="G61" s="171"/>
      <c r="H61" s="171">
        <f t="shared" si="2"/>
        <v>148</v>
      </c>
      <c r="I61" s="172"/>
      <c r="J61" s="171">
        <f t="shared" si="3"/>
        <v>4247</v>
      </c>
      <c r="K61" s="172">
        <v>3673</v>
      </c>
      <c r="L61" s="172">
        <v>358</v>
      </c>
      <c r="M61" s="172">
        <v>91</v>
      </c>
      <c r="N61" s="172">
        <v>125</v>
      </c>
      <c r="O61" s="167"/>
    </row>
    <row r="62" spans="1:15" s="168" customFormat="1" ht="9" customHeight="1">
      <c r="A62" s="170" t="s">
        <v>17</v>
      </c>
      <c r="B62" s="171">
        <v>986</v>
      </c>
      <c r="C62" s="171"/>
      <c r="D62" s="171">
        <v>950</v>
      </c>
      <c r="E62" s="171"/>
      <c r="F62" s="171">
        <v>35</v>
      </c>
      <c r="G62" s="171"/>
      <c r="H62" s="171">
        <f t="shared" si="2"/>
        <v>1</v>
      </c>
      <c r="I62" s="172"/>
      <c r="J62" s="171">
        <f t="shared" si="3"/>
        <v>76</v>
      </c>
      <c r="K62" s="172">
        <v>62</v>
      </c>
      <c r="L62" s="172">
        <v>6</v>
      </c>
      <c r="M62" s="172">
        <v>5</v>
      </c>
      <c r="N62" s="172">
        <v>3</v>
      </c>
      <c r="O62" s="167"/>
    </row>
    <row r="63" spans="1:15" s="168" customFormat="1" ht="9" customHeight="1">
      <c r="A63" s="170" t="s">
        <v>18</v>
      </c>
      <c r="B63" s="171">
        <v>2593</v>
      </c>
      <c r="C63" s="171"/>
      <c r="D63" s="171">
        <v>2497</v>
      </c>
      <c r="E63" s="171"/>
      <c r="F63" s="171">
        <v>92</v>
      </c>
      <c r="G63" s="171"/>
      <c r="H63" s="171">
        <f t="shared" si="2"/>
        <v>4</v>
      </c>
      <c r="I63" s="172"/>
      <c r="J63" s="171">
        <f t="shared" si="3"/>
        <v>162</v>
      </c>
      <c r="K63" s="172">
        <v>126</v>
      </c>
      <c r="L63" s="172">
        <v>12</v>
      </c>
      <c r="M63" s="172">
        <v>20</v>
      </c>
      <c r="N63" s="172">
        <v>4</v>
      </c>
      <c r="O63" s="167"/>
    </row>
    <row r="64" spans="1:15" s="168" customFormat="1" ht="9" customHeight="1">
      <c r="A64" s="173" t="s">
        <v>19</v>
      </c>
      <c r="B64" s="174">
        <v>1184</v>
      </c>
      <c r="C64" s="174"/>
      <c r="D64" s="174">
        <v>1140</v>
      </c>
      <c r="E64" s="174"/>
      <c r="F64" s="174">
        <v>42</v>
      </c>
      <c r="G64" s="174"/>
      <c r="H64" s="174">
        <f t="shared" si="2"/>
        <v>2</v>
      </c>
      <c r="I64" s="175"/>
      <c r="J64" s="174">
        <f t="shared" si="3"/>
        <v>84</v>
      </c>
      <c r="K64" s="175">
        <v>69</v>
      </c>
      <c r="L64" s="175">
        <v>7</v>
      </c>
      <c r="M64" s="175">
        <v>5</v>
      </c>
      <c r="N64" s="175">
        <v>3</v>
      </c>
      <c r="O64" s="167"/>
    </row>
    <row r="65" spans="1:15" s="168" customFormat="1" ht="9" customHeight="1">
      <c r="A65" s="170" t="s">
        <v>20</v>
      </c>
      <c r="B65" s="171">
        <v>570</v>
      </c>
      <c r="C65" s="171"/>
      <c r="D65" s="171">
        <v>549</v>
      </c>
      <c r="E65" s="171"/>
      <c r="F65" s="171">
        <v>20</v>
      </c>
      <c r="G65" s="171"/>
      <c r="H65" s="171">
        <f t="shared" si="2"/>
        <v>1</v>
      </c>
      <c r="I65" s="172"/>
      <c r="J65" s="171">
        <f t="shared" si="3"/>
        <v>31</v>
      </c>
      <c r="K65" s="172">
        <v>24</v>
      </c>
      <c r="L65" s="172">
        <v>2</v>
      </c>
      <c r="M65" s="172">
        <v>4</v>
      </c>
      <c r="N65" s="172">
        <v>1</v>
      </c>
      <c r="O65" s="167"/>
    </row>
    <row r="66" spans="1:15" s="168" customFormat="1" ht="9" customHeight="1">
      <c r="A66" s="170" t="s">
        <v>21</v>
      </c>
      <c r="B66" s="171">
        <v>6783</v>
      </c>
      <c r="C66" s="171"/>
      <c r="D66" s="171">
        <v>6533</v>
      </c>
      <c r="E66" s="171"/>
      <c r="F66" s="171">
        <v>240</v>
      </c>
      <c r="G66" s="171"/>
      <c r="H66" s="171">
        <f t="shared" si="2"/>
        <v>10</v>
      </c>
      <c r="I66" s="172"/>
      <c r="J66" s="171">
        <f t="shared" si="3"/>
        <v>215</v>
      </c>
      <c r="K66" s="172">
        <v>166</v>
      </c>
      <c r="L66" s="172">
        <v>16</v>
      </c>
      <c r="M66" s="172">
        <v>28</v>
      </c>
      <c r="N66" s="172">
        <v>5</v>
      </c>
      <c r="O66" s="167"/>
    </row>
    <row r="67" spans="1:15" s="168" customFormat="1" ht="9" customHeight="1">
      <c r="A67" s="170" t="s">
        <v>22</v>
      </c>
      <c r="B67" s="171">
        <v>2222</v>
      </c>
      <c r="C67" s="171"/>
      <c r="D67" s="171">
        <v>2140</v>
      </c>
      <c r="E67" s="171"/>
      <c r="F67" s="171">
        <v>78</v>
      </c>
      <c r="G67" s="171"/>
      <c r="H67" s="171">
        <f t="shared" si="2"/>
        <v>4</v>
      </c>
      <c r="I67" s="172"/>
      <c r="J67" s="171">
        <f t="shared" si="3"/>
        <v>122</v>
      </c>
      <c r="K67" s="172">
        <v>102</v>
      </c>
      <c r="L67" s="172">
        <v>10</v>
      </c>
      <c r="M67" s="172">
        <v>6</v>
      </c>
      <c r="N67" s="172">
        <v>4</v>
      </c>
      <c r="O67" s="167"/>
    </row>
    <row r="68" spans="1:15" s="168" customFormat="1" ht="9" customHeight="1">
      <c r="A68" s="173" t="s">
        <v>23</v>
      </c>
      <c r="B68" s="174">
        <v>2151</v>
      </c>
      <c r="C68" s="174"/>
      <c r="D68" s="174">
        <v>2071</v>
      </c>
      <c r="E68" s="174"/>
      <c r="F68" s="174">
        <v>76</v>
      </c>
      <c r="G68" s="174"/>
      <c r="H68" s="174">
        <f t="shared" si="2"/>
        <v>4</v>
      </c>
      <c r="I68" s="175"/>
      <c r="J68" s="174">
        <f t="shared" si="3"/>
        <v>83</v>
      </c>
      <c r="K68" s="175">
        <v>63</v>
      </c>
      <c r="L68" s="175">
        <v>6</v>
      </c>
      <c r="M68" s="175">
        <v>11</v>
      </c>
      <c r="N68" s="175">
        <v>3</v>
      </c>
      <c r="O68" s="167"/>
    </row>
    <row r="69" spans="1:15" s="168" customFormat="1" ht="9" customHeight="1">
      <c r="A69" s="170" t="s">
        <v>24</v>
      </c>
      <c r="B69" s="171">
        <v>801</v>
      </c>
      <c r="C69" s="171"/>
      <c r="D69" s="171">
        <v>772</v>
      </c>
      <c r="E69" s="171"/>
      <c r="F69" s="171">
        <v>28</v>
      </c>
      <c r="G69" s="171"/>
      <c r="H69" s="171">
        <f t="shared" si="2"/>
        <v>1</v>
      </c>
      <c r="I69" s="172"/>
      <c r="J69" s="171">
        <f t="shared" si="3"/>
        <v>51</v>
      </c>
      <c r="K69" s="172">
        <v>37</v>
      </c>
      <c r="L69" s="172">
        <v>4</v>
      </c>
      <c r="M69" s="172">
        <v>9</v>
      </c>
      <c r="N69" s="172">
        <v>1</v>
      </c>
      <c r="O69" s="167"/>
    </row>
    <row r="70" spans="1:15" s="168" customFormat="1" ht="9" customHeight="1">
      <c r="A70" s="170" t="s">
        <v>25</v>
      </c>
      <c r="B70" s="171">
        <v>560</v>
      </c>
      <c r="C70" s="171"/>
      <c r="D70" s="171">
        <v>539</v>
      </c>
      <c r="E70" s="171"/>
      <c r="F70" s="171">
        <v>20</v>
      </c>
      <c r="G70" s="171"/>
      <c r="H70" s="171">
        <f t="shared" si="2"/>
        <v>1</v>
      </c>
      <c r="I70" s="172"/>
      <c r="J70" s="171">
        <f t="shared" si="3"/>
        <v>30</v>
      </c>
      <c r="K70" s="172">
        <v>23</v>
      </c>
      <c r="L70" s="172">
        <v>2</v>
      </c>
      <c r="M70" s="172">
        <v>4</v>
      </c>
      <c r="N70" s="172">
        <v>1</v>
      </c>
      <c r="O70" s="167"/>
    </row>
    <row r="71" spans="1:15" s="168" customFormat="1" ht="9" customHeight="1">
      <c r="A71" s="170" t="s">
        <v>26</v>
      </c>
      <c r="B71" s="171">
        <v>4755</v>
      </c>
      <c r="C71" s="171"/>
      <c r="D71" s="171">
        <v>4579</v>
      </c>
      <c r="E71" s="171"/>
      <c r="F71" s="171">
        <v>168</v>
      </c>
      <c r="G71" s="171"/>
      <c r="H71" s="171">
        <f t="shared" si="2"/>
        <v>8</v>
      </c>
      <c r="I71" s="172"/>
      <c r="J71" s="171">
        <f t="shared" si="3"/>
        <v>107</v>
      </c>
      <c r="K71" s="172">
        <v>90</v>
      </c>
      <c r="L71" s="172">
        <v>9</v>
      </c>
      <c r="M71" s="172">
        <v>5</v>
      </c>
      <c r="N71" s="172">
        <v>3</v>
      </c>
      <c r="O71" s="167"/>
    </row>
    <row r="72" spans="1:15" s="168" customFormat="1" ht="9" customHeight="1">
      <c r="A72" s="173" t="s">
        <v>27</v>
      </c>
      <c r="B72" s="174">
        <v>1425</v>
      </c>
      <c r="C72" s="174"/>
      <c r="D72" s="174">
        <v>1373</v>
      </c>
      <c r="E72" s="174"/>
      <c r="F72" s="174">
        <v>50</v>
      </c>
      <c r="G72" s="174"/>
      <c r="H72" s="174">
        <f t="shared" si="2"/>
        <v>2</v>
      </c>
      <c r="I72" s="175"/>
      <c r="J72" s="174">
        <f t="shared" si="3"/>
        <v>78</v>
      </c>
      <c r="K72" s="175">
        <v>61</v>
      </c>
      <c r="L72" s="175">
        <v>6</v>
      </c>
      <c r="M72" s="175">
        <v>8</v>
      </c>
      <c r="N72" s="175">
        <v>3</v>
      </c>
      <c r="O72" s="167"/>
    </row>
    <row r="73" spans="1:15" s="168" customFormat="1" ht="9" customHeight="1">
      <c r="A73" s="170" t="s">
        <v>28</v>
      </c>
      <c r="B73" s="171">
        <v>1879</v>
      </c>
      <c r="C73" s="171"/>
      <c r="D73" s="171">
        <v>1810</v>
      </c>
      <c r="E73" s="171"/>
      <c r="F73" s="171">
        <v>66</v>
      </c>
      <c r="G73" s="171"/>
      <c r="H73" s="171">
        <f t="shared" si="2"/>
        <v>3</v>
      </c>
      <c r="I73" s="172"/>
      <c r="J73" s="171">
        <f t="shared" si="3"/>
        <v>88</v>
      </c>
      <c r="K73" s="172">
        <v>66</v>
      </c>
      <c r="L73" s="172">
        <v>6</v>
      </c>
      <c r="M73" s="172">
        <v>13</v>
      </c>
      <c r="N73" s="172">
        <v>3</v>
      </c>
      <c r="O73" s="167"/>
    </row>
    <row r="74" spans="1:15" s="168" customFormat="1" ht="9" customHeight="1">
      <c r="A74" s="170" t="s">
        <v>29</v>
      </c>
      <c r="B74" s="171">
        <v>533</v>
      </c>
      <c r="C74" s="171"/>
      <c r="D74" s="171">
        <v>513</v>
      </c>
      <c r="E74" s="171"/>
      <c r="F74" s="171">
        <v>19</v>
      </c>
      <c r="G74" s="171"/>
      <c r="H74" s="171">
        <f t="shared" si="2"/>
        <v>1</v>
      </c>
      <c r="I74" s="172"/>
      <c r="J74" s="171">
        <f t="shared" si="3"/>
        <v>34</v>
      </c>
      <c r="K74" s="172">
        <v>26</v>
      </c>
      <c r="L74" s="172">
        <v>2</v>
      </c>
      <c r="M74" s="172">
        <v>5</v>
      </c>
      <c r="N74" s="172">
        <v>1</v>
      </c>
      <c r="O74" s="167"/>
    </row>
    <row r="75" spans="1:15" s="168" customFormat="1" ht="9" customHeight="1">
      <c r="A75" s="170" t="s">
        <v>30</v>
      </c>
      <c r="B75" s="171">
        <v>1026</v>
      </c>
      <c r="C75" s="171"/>
      <c r="D75" s="171">
        <v>988</v>
      </c>
      <c r="E75" s="171"/>
      <c r="F75" s="171">
        <v>37</v>
      </c>
      <c r="G75" s="171"/>
      <c r="H75" s="171">
        <f t="shared" si="2"/>
        <v>1</v>
      </c>
      <c r="I75" s="172"/>
      <c r="J75" s="171">
        <f t="shared" si="3"/>
        <v>46</v>
      </c>
      <c r="K75" s="172">
        <v>35</v>
      </c>
      <c r="L75" s="172">
        <v>4</v>
      </c>
      <c r="M75" s="172">
        <v>6</v>
      </c>
      <c r="N75" s="172">
        <v>1</v>
      </c>
      <c r="O75" s="167"/>
    </row>
    <row r="76" spans="1:15" s="168" customFormat="1" ht="9" customHeight="1">
      <c r="A76" s="173" t="s">
        <v>31</v>
      </c>
      <c r="B76" s="174">
        <v>914</v>
      </c>
      <c r="C76" s="174"/>
      <c r="D76" s="174">
        <v>881</v>
      </c>
      <c r="E76" s="174"/>
      <c r="F76" s="174">
        <v>32</v>
      </c>
      <c r="G76" s="174"/>
      <c r="H76" s="174">
        <f t="shared" si="2"/>
        <v>1</v>
      </c>
      <c r="I76" s="175"/>
      <c r="J76" s="174">
        <f t="shared" si="3"/>
        <v>39</v>
      </c>
      <c r="K76" s="175">
        <v>31</v>
      </c>
      <c r="L76" s="175">
        <v>3</v>
      </c>
      <c r="M76" s="175">
        <v>4</v>
      </c>
      <c r="N76" s="175">
        <v>1</v>
      </c>
      <c r="O76" s="167"/>
    </row>
    <row r="77" spans="1:15" s="168" customFormat="1" ht="9" customHeight="1">
      <c r="A77" s="170" t="s">
        <v>32</v>
      </c>
      <c r="B77" s="171">
        <v>1423</v>
      </c>
      <c r="C77" s="171"/>
      <c r="D77" s="171">
        <v>1370</v>
      </c>
      <c r="E77" s="171"/>
      <c r="F77" s="171">
        <v>50</v>
      </c>
      <c r="G77" s="171"/>
      <c r="H77" s="171">
        <f t="shared" si="2"/>
        <v>3</v>
      </c>
      <c r="I77" s="172"/>
      <c r="J77" s="171">
        <f t="shared" si="3"/>
        <v>73</v>
      </c>
      <c r="K77" s="172">
        <v>58</v>
      </c>
      <c r="L77" s="172">
        <v>6</v>
      </c>
      <c r="M77" s="172">
        <v>8</v>
      </c>
      <c r="N77" s="172">
        <v>1</v>
      </c>
      <c r="O77" s="167"/>
    </row>
    <row r="78" spans="1:15" s="168" customFormat="1" ht="9" customHeight="1">
      <c r="A78" s="170" t="s">
        <v>33</v>
      </c>
      <c r="B78" s="171">
        <v>1509</v>
      </c>
      <c r="C78" s="171"/>
      <c r="D78" s="171">
        <v>1453</v>
      </c>
      <c r="E78" s="171"/>
      <c r="F78" s="171">
        <v>53</v>
      </c>
      <c r="G78" s="171"/>
      <c r="H78" s="171">
        <f t="shared" si="2"/>
        <v>3</v>
      </c>
      <c r="I78" s="172"/>
      <c r="J78" s="171">
        <f t="shared" si="3"/>
        <v>100</v>
      </c>
      <c r="K78" s="172">
        <v>86</v>
      </c>
      <c r="L78" s="172">
        <v>8</v>
      </c>
      <c r="M78" s="172">
        <v>3</v>
      </c>
      <c r="N78" s="172">
        <v>3</v>
      </c>
      <c r="O78" s="167"/>
    </row>
    <row r="79" spans="1:15" s="168" customFormat="1" ht="9" customHeight="1">
      <c r="A79" s="170" t="s">
        <v>34</v>
      </c>
      <c r="B79" s="171">
        <v>427</v>
      </c>
      <c r="C79" s="171"/>
      <c r="D79" s="171">
        <v>412</v>
      </c>
      <c r="E79" s="171"/>
      <c r="F79" s="171">
        <v>14</v>
      </c>
      <c r="G79" s="171"/>
      <c r="H79" s="171">
        <f t="shared" si="2"/>
        <v>1</v>
      </c>
      <c r="I79" s="172"/>
      <c r="J79" s="171">
        <f t="shared" si="3"/>
        <v>31</v>
      </c>
      <c r="K79" s="172">
        <v>26</v>
      </c>
      <c r="L79" s="172">
        <v>3</v>
      </c>
      <c r="M79" s="172">
        <v>1</v>
      </c>
      <c r="N79" s="172">
        <v>1</v>
      </c>
      <c r="O79" s="167"/>
    </row>
    <row r="80" spans="1:15" s="168" customFormat="1" ht="9" customHeight="1">
      <c r="A80" s="173" t="s">
        <v>35</v>
      </c>
      <c r="B80" s="174">
        <v>1657</v>
      </c>
      <c r="C80" s="174"/>
      <c r="D80" s="174">
        <v>1595</v>
      </c>
      <c r="E80" s="174"/>
      <c r="F80" s="174">
        <v>59</v>
      </c>
      <c r="G80" s="174"/>
      <c r="H80" s="174">
        <f t="shared" si="2"/>
        <v>3</v>
      </c>
      <c r="I80" s="175"/>
      <c r="J80" s="174">
        <f t="shared" si="3"/>
        <v>61</v>
      </c>
      <c r="K80" s="175">
        <v>53</v>
      </c>
      <c r="L80" s="175">
        <v>5</v>
      </c>
      <c r="M80" s="175">
        <v>2</v>
      </c>
      <c r="N80" s="175">
        <v>1</v>
      </c>
      <c r="O80" s="167"/>
    </row>
    <row r="81" spans="1:32" s="168" customFormat="1" ht="9" customHeight="1">
      <c r="A81" s="170" t="s">
        <v>36</v>
      </c>
      <c r="B81" s="171">
        <v>182</v>
      </c>
      <c r="C81" s="171"/>
      <c r="D81" s="171">
        <v>175</v>
      </c>
      <c r="E81" s="171"/>
      <c r="F81" s="171">
        <v>7</v>
      </c>
      <c r="G81" s="171"/>
      <c r="H81" s="171">
        <f t="shared" si="2"/>
        <v>0</v>
      </c>
      <c r="I81" s="172"/>
      <c r="J81" s="171">
        <f t="shared" si="3"/>
        <v>15</v>
      </c>
      <c r="K81" s="172">
        <v>12</v>
      </c>
      <c r="L81" s="172">
        <v>1</v>
      </c>
      <c r="M81" s="172">
        <v>2</v>
      </c>
      <c r="N81" s="172">
        <v>0</v>
      </c>
      <c r="O81" s="167"/>
    </row>
    <row r="82" spans="1:32" s="168" customFormat="1" ht="9" customHeight="1">
      <c r="A82" s="170" t="s">
        <v>37</v>
      </c>
      <c r="B82" s="171">
        <v>2362</v>
      </c>
      <c r="C82" s="171"/>
      <c r="D82" s="171">
        <v>2275</v>
      </c>
      <c r="E82" s="171"/>
      <c r="F82" s="171">
        <v>83</v>
      </c>
      <c r="G82" s="171"/>
      <c r="H82" s="171">
        <f t="shared" si="2"/>
        <v>4</v>
      </c>
      <c r="I82" s="172"/>
      <c r="J82" s="171">
        <f t="shared" si="3"/>
        <v>100</v>
      </c>
      <c r="K82" s="172">
        <v>79</v>
      </c>
      <c r="L82" s="172">
        <v>8</v>
      </c>
      <c r="M82" s="172">
        <v>10</v>
      </c>
      <c r="N82" s="172">
        <v>3</v>
      </c>
      <c r="O82" s="167"/>
    </row>
    <row r="83" spans="1:32" s="168" customFormat="1" ht="9" customHeight="1">
      <c r="A83" s="170" t="s">
        <v>38</v>
      </c>
      <c r="B83" s="171">
        <v>975</v>
      </c>
      <c r="C83" s="171"/>
      <c r="D83" s="171">
        <v>939</v>
      </c>
      <c r="E83" s="171"/>
      <c r="F83" s="171">
        <v>35</v>
      </c>
      <c r="G83" s="171"/>
      <c r="H83" s="171">
        <f t="shared" si="2"/>
        <v>1</v>
      </c>
      <c r="I83" s="172"/>
      <c r="J83" s="171">
        <f t="shared" si="3"/>
        <v>57</v>
      </c>
      <c r="K83" s="172">
        <v>47</v>
      </c>
      <c r="L83" s="172">
        <v>5</v>
      </c>
      <c r="M83" s="172">
        <v>4</v>
      </c>
      <c r="N83" s="172">
        <v>1</v>
      </c>
      <c r="O83" s="167"/>
    </row>
    <row r="84" spans="1:32" s="168" customFormat="1" ht="9" customHeight="1">
      <c r="A84" s="173" t="s">
        <v>39</v>
      </c>
      <c r="B84" s="174">
        <v>1067</v>
      </c>
      <c r="C84" s="174"/>
      <c r="D84" s="174">
        <v>1028</v>
      </c>
      <c r="E84" s="174"/>
      <c r="F84" s="174">
        <v>38</v>
      </c>
      <c r="G84" s="174"/>
      <c r="H84" s="174">
        <f t="shared" si="2"/>
        <v>1</v>
      </c>
      <c r="I84" s="175"/>
      <c r="J84" s="174">
        <f t="shared" si="3"/>
        <v>44</v>
      </c>
      <c r="K84" s="175">
        <v>36</v>
      </c>
      <c r="L84" s="175">
        <v>3</v>
      </c>
      <c r="M84" s="175">
        <v>4</v>
      </c>
      <c r="N84" s="175">
        <v>1</v>
      </c>
      <c r="O84" s="167"/>
    </row>
    <row r="85" spans="1:32" s="168" customFormat="1" ht="9" customHeight="1">
      <c r="A85" s="170"/>
      <c r="B85" s="171"/>
      <c r="C85" s="171"/>
      <c r="D85" s="171"/>
      <c r="E85" s="171"/>
      <c r="F85" s="171"/>
      <c r="G85" s="171"/>
      <c r="H85" s="171"/>
      <c r="I85" s="172"/>
      <c r="J85" s="171"/>
      <c r="K85" s="172"/>
      <c r="L85" s="172"/>
      <c r="M85" s="172"/>
      <c r="N85" s="172"/>
    </row>
    <row r="86" spans="1:32" s="168" customFormat="1" ht="9" customHeight="1">
      <c r="A86" s="166">
        <v>1997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234"/>
      <c r="P86" s="234"/>
      <c r="AF86" s="234"/>
    </row>
    <row r="87" spans="1:32" s="168" customFormat="1" ht="9" customHeight="1">
      <c r="A87" s="166" t="s">
        <v>7</v>
      </c>
      <c r="B87" s="169">
        <f>SUM(B89:B120)</f>
        <v>144316</v>
      </c>
      <c r="C87" s="169"/>
      <c r="D87" s="169">
        <f>SUM(D89:D120)</f>
        <v>137542</v>
      </c>
      <c r="E87" s="169"/>
      <c r="F87" s="169">
        <f>SUM(F89:F120)</f>
        <v>6573</v>
      </c>
      <c r="H87" s="169">
        <f>SUM(H89:H120)</f>
        <v>201</v>
      </c>
      <c r="I87" s="169"/>
      <c r="J87" s="169">
        <f>SUM(J89:J120)</f>
        <v>7808</v>
      </c>
      <c r="K87" s="169">
        <f>SUM(K89:K120)</f>
        <v>6601</v>
      </c>
      <c r="L87" s="169">
        <f>SUM(L89:L120)</f>
        <v>687</v>
      </c>
      <c r="M87" s="169">
        <f>SUM(M89:M120)</f>
        <v>343</v>
      </c>
      <c r="N87" s="169">
        <f>SUM(N89:N120)</f>
        <v>177</v>
      </c>
      <c r="O87" s="169"/>
      <c r="P87" s="234"/>
      <c r="AF87" s="234"/>
    </row>
    <row r="88" spans="1:32" s="168" customFormat="1" ht="3.95" customHeight="1">
      <c r="A88" s="166"/>
      <c r="B88" s="169"/>
      <c r="C88" s="169"/>
      <c r="D88" s="169"/>
      <c r="E88" s="169"/>
      <c r="F88" s="169"/>
      <c r="H88" s="169"/>
      <c r="I88" s="169"/>
      <c r="J88" s="169"/>
      <c r="K88" s="169"/>
      <c r="L88" s="169"/>
      <c r="M88" s="169"/>
      <c r="N88" s="169"/>
      <c r="O88" s="169"/>
      <c r="P88" s="234"/>
      <c r="AF88" s="234"/>
    </row>
    <row r="89" spans="1:32" s="168" customFormat="1" ht="9" customHeight="1">
      <c r="A89" s="170" t="s">
        <v>8</v>
      </c>
      <c r="B89" s="171">
        <f t="shared" ref="B89:B120" si="4">SUM(D89:H89)</f>
        <v>729</v>
      </c>
      <c r="C89" s="171"/>
      <c r="D89" s="171">
        <v>695</v>
      </c>
      <c r="E89" s="171"/>
      <c r="F89" s="171">
        <v>33</v>
      </c>
      <c r="G89" s="171"/>
      <c r="H89" s="171">
        <v>1</v>
      </c>
      <c r="I89" s="171"/>
      <c r="J89" s="171">
        <f t="shared" ref="J89:J120" si="5">SUM(K89:N89)</f>
        <v>82</v>
      </c>
      <c r="K89" s="171">
        <v>63</v>
      </c>
      <c r="L89" s="171">
        <v>7</v>
      </c>
      <c r="M89" s="171">
        <v>11</v>
      </c>
      <c r="N89" s="171">
        <v>1</v>
      </c>
      <c r="O89" s="172"/>
      <c r="P89" s="234"/>
      <c r="AF89" s="234"/>
    </row>
    <row r="90" spans="1:32" s="168" customFormat="1" ht="9" customHeight="1">
      <c r="A90" s="170" t="s">
        <v>9</v>
      </c>
      <c r="B90" s="171">
        <f t="shared" si="4"/>
        <v>2918</v>
      </c>
      <c r="C90" s="171"/>
      <c r="D90" s="171">
        <v>2781</v>
      </c>
      <c r="E90" s="171"/>
      <c r="F90" s="171">
        <v>133</v>
      </c>
      <c r="G90" s="171"/>
      <c r="H90" s="171">
        <v>4</v>
      </c>
      <c r="I90" s="172"/>
      <c r="J90" s="171">
        <f t="shared" si="5"/>
        <v>75</v>
      </c>
      <c r="K90" s="171">
        <v>65</v>
      </c>
      <c r="L90" s="171">
        <v>7</v>
      </c>
      <c r="M90" s="171">
        <v>2</v>
      </c>
      <c r="N90" s="171">
        <v>1</v>
      </c>
      <c r="O90" s="172"/>
      <c r="P90" s="234"/>
      <c r="AF90" s="234"/>
    </row>
    <row r="91" spans="1:32" s="168" customFormat="1" ht="9" customHeight="1">
      <c r="A91" s="170" t="s">
        <v>10</v>
      </c>
      <c r="B91" s="171">
        <f t="shared" si="4"/>
        <v>510</v>
      </c>
      <c r="C91" s="171"/>
      <c r="D91" s="171">
        <v>486</v>
      </c>
      <c r="E91" s="171"/>
      <c r="F91" s="171">
        <v>23</v>
      </c>
      <c r="G91" s="171"/>
      <c r="H91" s="171">
        <v>1</v>
      </c>
      <c r="I91" s="172"/>
      <c r="J91" s="171">
        <f t="shared" si="5"/>
        <v>67</v>
      </c>
      <c r="K91" s="171">
        <v>55</v>
      </c>
      <c r="L91" s="171">
        <v>6</v>
      </c>
      <c r="M91" s="171">
        <v>5</v>
      </c>
      <c r="N91" s="171">
        <v>1</v>
      </c>
      <c r="O91" s="172"/>
      <c r="P91" s="234"/>
      <c r="AF91" s="234"/>
    </row>
    <row r="92" spans="1:32" s="168" customFormat="1" ht="9" customHeight="1">
      <c r="A92" s="173" t="s">
        <v>11</v>
      </c>
      <c r="B92" s="174">
        <f t="shared" si="4"/>
        <v>326</v>
      </c>
      <c r="C92" s="174"/>
      <c r="D92" s="174">
        <v>310</v>
      </c>
      <c r="E92" s="174"/>
      <c r="F92" s="174">
        <v>15</v>
      </c>
      <c r="G92" s="174"/>
      <c r="H92" s="174">
        <v>1</v>
      </c>
      <c r="I92" s="175"/>
      <c r="J92" s="174">
        <f t="shared" si="5"/>
        <v>25</v>
      </c>
      <c r="K92" s="174">
        <v>22</v>
      </c>
      <c r="L92" s="174">
        <v>2</v>
      </c>
      <c r="M92" s="174">
        <v>1</v>
      </c>
      <c r="N92" s="174">
        <v>0</v>
      </c>
      <c r="O92" s="172"/>
      <c r="P92" s="234"/>
      <c r="AF92" s="234"/>
    </row>
    <row r="93" spans="1:32" s="168" customFormat="1" ht="9" customHeight="1">
      <c r="A93" s="170" t="s">
        <v>12</v>
      </c>
      <c r="B93" s="171">
        <f t="shared" si="4"/>
        <v>1205</v>
      </c>
      <c r="C93" s="171"/>
      <c r="D93" s="171">
        <v>1148</v>
      </c>
      <c r="E93" s="171"/>
      <c r="F93" s="171">
        <v>55</v>
      </c>
      <c r="G93" s="171"/>
      <c r="H93" s="171">
        <v>2</v>
      </c>
      <c r="I93" s="172"/>
      <c r="J93" s="171">
        <f t="shared" si="5"/>
        <v>134</v>
      </c>
      <c r="K93" s="171">
        <v>115</v>
      </c>
      <c r="L93" s="171">
        <v>12</v>
      </c>
      <c r="M93" s="171">
        <v>4</v>
      </c>
      <c r="N93" s="171">
        <v>3</v>
      </c>
      <c r="O93" s="172"/>
      <c r="P93" s="234"/>
      <c r="AF93" s="234"/>
    </row>
    <row r="94" spans="1:32" s="168" customFormat="1" ht="9" customHeight="1">
      <c r="A94" s="170" t="s">
        <v>13</v>
      </c>
      <c r="B94" s="171">
        <f t="shared" si="4"/>
        <v>468</v>
      </c>
      <c r="C94" s="171"/>
      <c r="D94" s="171">
        <v>447</v>
      </c>
      <c r="E94" s="171"/>
      <c r="F94" s="171">
        <v>21</v>
      </c>
      <c r="G94" s="171"/>
      <c r="H94" s="171">
        <v>0</v>
      </c>
      <c r="I94" s="172"/>
      <c r="J94" s="171">
        <f t="shared" si="5"/>
        <v>35</v>
      </c>
      <c r="K94" s="171">
        <v>25</v>
      </c>
      <c r="L94" s="171">
        <v>3</v>
      </c>
      <c r="M94" s="171">
        <v>6</v>
      </c>
      <c r="N94" s="171">
        <v>1</v>
      </c>
      <c r="O94" s="172"/>
      <c r="P94" s="234"/>
      <c r="AF94" s="234"/>
    </row>
    <row r="95" spans="1:32" s="168" customFormat="1" ht="9" customHeight="1">
      <c r="A95" s="170" t="s">
        <v>14</v>
      </c>
      <c r="B95" s="171">
        <f t="shared" si="4"/>
        <v>936</v>
      </c>
      <c r="C95" s="171"/>
      <c r="D95" s="171">
        <v>892</v>
      </c>
      <c r="E95" s="171"/>
      <c r="F95" s="171">
        <v>43</v>
      </c>
      <c r="G95" s="171"/>
      <c r="H95" s="171">
        <v>1</v>
      </c>
      <c r="I95" s="172"/>
      <c r="J95" s="171">
        <f t="shared" si="5"/>
        <v>48</v>
      </c>
      <c r="K95" s="171">
        <v>40</v>
      </c>
      <c r="L95" s="171">
        <v>4</v>
      </c>
      <c r="M95" s="171">
        <v>3</v>
      </c>
      <c r="N95" s="171">
        <v>1</v>
      </c>
      <c r="O95" s="172"/>
      <c r="P95" s="234"/>
      <c r="AF95" s="234"/>
    </row>
    <row r="96" spans="1:32" s="168" customFormat="1" ht="9" customHeight="1">
      <c r="A96" s="173" t="s">
        <v>15</v>
      </c>
      <c r="B96" s="174">
        <f t="shared" si="4"/>
        <v>1672</v>
      </c>
      <c r="C96" s="174"/>
      <c r="D96" s="174">
        <v>1593</v>
      </c>
      <c r="E96" s="174"/>
      <c r="F96" s="174">
        <v>76</v>
      </c>
      <c r="G96" s="174"/>
      <c r="H96" s="174">
        <v>3</v>
      </c>
      <c r="I96" s="175"/>
      <c r="J96" s="174">
        <f t="shared" si="5"/>
        <v>99</v>
      </c>
      <c r="K96" s="174">
        <v>85</v>
      </c>
      <c r="L96" s="174">
        <v>9</v>
      </c>
      <c r="M96" s="174">
        <v>2</v>
      </c>
      <c r="N96" s="174">
        <v>3</v>
      </c>
      <c r="O96" s="172"/>
      <c r="P96" s="234"/>
      <c r="AF96" s="234"/>
    </row>
    <row r="97" spans="1:32" s="168" customFormat="1" ht="9" customHeight="1">
      <c r="A97" s="176" t="s">
        <v>16</v>
      </c>
      <c r="B97" s="171">
        <f t="shared" si="4"/>
        <v>96291</v>
      </c>
      <c r="C97" s="171"/>
      <c r="D97" s="171">
        <v>91771</v>
      </c>
      <c r="E97" s="171"/>
      <c r="F97" s="171">
        <v>4386</v>
      </c>
      <c r="G97" s="171"/>
      <c r="H97" s="171">
        <v>134</v>
      </c>
      <c r="I97" s="172"/>
      <c r="J97" s="171">
        <f t="shared" si="5"/>
        <v>5023</v>
      </c>
      <c r="K97" s="171">
        <v>4357</v>
      </c>
      <c r="L97" s="171">
        <v>453</v>
      </c>
      <c r="M97" s="171">
        <v>96</v>
      </c>
      <c r="N97" s="171">
        <v>117</v>
      </c>
      <c r="O97" s="172"/>
      <c r="P97" s="234"/>
      <c r="AF97" s="234"/>
    </row>
    <row r="98" spans="1:32" s="168" customFormat="1" ht="9" customHeight="1">
      <c r="A98" s="170" t="s">
        <v>17</v>
      </c>
      <c r="B98" s="171">
        <f t="shared" si="4"/>
        <v>1020</v>
      </c>
      <c r="C98" s="171"/>
      <c r="D98" s="171">
        <v>972</v>
      </c>
      <c r="E98" s="171"/>
      <c r="F98" s="171">
        <v>47</v>
      </c>
      <c r="G98" s="171"/>
      <c r="H98" s="171">
        <v>1</v>
      </c>
      <c r="I98" s="172"/>
      <c r="J98" s="171">
        <f t="shared" si="5"/>
        <v>95</v>
      </c>
      <c r="K98" s="171">
        <v>78</v>
      </c>
      <c r="L98" s="171">
        <v>8</v>
      </c>
      <c r="M98" s="171">
        <v>7</v>
      </c>
      <c r="N98" s="171">
        <v>2</v>
      </c>
      <c r="O98" s="172"/>
      <c r="P98" s="234"/>
      <c r="AF98" s="234"/>
    </row>
    <row r="99" spans="1:32" s="168" customFormat="1" ht="9" customHeight="1">
      <c r="A99" s="170" t="s">
        <v>18</v>
      </c>
      <c r="B99" s="171">
        <f t="shared" si="4"/>
        <v>2680</v>
      </c>
      <c r="C99" s="171"/>
      <c r="D99" s="171">
        <v>2554</v>
      </c>
      <c r="E99" s="171"/>
      <c r="F99" s="171">
        <v>122</v>
      </c>
      <c r="G99" s="171"/>
      <c r="H99" s="171">
        <v>4</v>
      </c>
      <c r="I99" s="172"/>
      <c r="J99" s="171">
        <f t="shared" si="5"/>
        <v>217</v>
      </c>
      <c r="K99" s="171">
        <v>167</v>
      </c>
      <c r="L99" s="171">
        <v>17</v>
      </c>
      <c r="M99" s="171">
        <v>29</v>
      </c>
      <c r="N99" s="171">
        <v>4</v>
      </c>
      <c r="O99" s="172"/>
      <c r="P99" s="234"/>
      <c r="AF99" s="234"/>
    </row>
    <row r="100" spans="1:32" s="168" customFormat="1" ht="9" customHeight="1">
      <c r="A100" s="173" t="s">
        <v>19</v>
      </c>
      <c r="B100" s="174">
        <f t="shared" si="4"/>
        <v>1223</v>
      </c>
      <c r="C100" s="174"/>
      <c r="D100" s="174">
        <v>1166</v>
      </c>
      <c r="E100" s="174"/>
      <c r="F100" s="174">
        <v>56</v>
      </c>
      <c r="G100" s="174"/>
      <c r="H100" s="174">
        <v>1</v>
      </c>
      <c r="I100" s="175"/>
      <c r="J100" s="174">
        <f t="shared" si="5"/>
        <v>106</v>
      </c>
      <c r="K100" s="174">
        <v>86</v>
      </c>
      <c r="L100" s="174">
        <v>9</v>
      </c>
      <c r="M100" s="174">
        <v>9</v>
      </c>
      <c r="N100" s="174">
        <v>2</v>
      </c>
      <c r="O100" s="172"/>
      <c r="P100" s="234"/>
      <c r="AF100" s="234"/>
    </row>
    <row r="101" spans="1:32" s="168" customFormat="1" ht="9" customHeight="1">
      <c r="A101" s="170" t="s">
        <v>20</v>
      </c>
      <c r="B101" s="171">
        <f t="shared" si="4"/>
        <v>590</v>
      </c>
      <c r="C101" s="171"/>
      <c r="D101" s="171">
        <v>562</v>
      </c>
      <c r="E101" s="171"/>
      <c r="F101" s="171">
        <v>27</v>
      </c>
      <c r="G101" s="171"/>
      <c r="H101" s="171">
        <v>1</v>
      </c>
      <c r="I101" s="172"/>
      <c r="J101" s="171">
        <f t="shared" si="5"/>
        <v>42</v>
      </c>
      <c r="K101" s="171">
        <v>32</v>
      </c>
      <c r="L101" s="171">
        <v>3</v>
      </c>
      <c r="M101" s="171">
        <v>6</v>
      </c>
      <c r="N101" s="171">
        <v>1</v>
      </c>
      <c r="O101" s="172"/>
      <c r="P101" s="234"/>
      <c r="AF101" s="234"/>
    </row>
    <row r="102" spans="1:32" s="168" customFormat="1" ht="9" customHeight="1">
      <c r="A102" s="170" t="s">
        <v>21</v>
      </c>
      <c r="B102" s="171">
        <f t="shared" si="4"/>
        <v>7011</v>
      </c>
      <c r="C102" s="171"/>
      <c r="D102" s="171">
        <v>6682</v>
      </c>
      <c r="E102" s="171"/>
      <c r="F102" s="171">
        <v>319</v>
      </c>
      <c r="G102" s="171"/>
      <c r="H102" s="171">
        <v>10</v>
      </c>
      <c r="I102" s="172"/>
      <c r="J102" s="171">
        <f t="shared" si="5"/>
        <v>278</v>
      </c>
      <c r="K102" s="171">
        <v>221</v>
      </c>
      <c r="L102" s="171">
        <v>23</v>
      </c>
      <c r="M102" s="171">
        <v>28</v>
      </c>
      <c r="N102" s="171">
        <v>6</v>
      </c>
      <c r="O102" s="172"/>
      <c r="P102" s="234"/>
      <c r="AF102" s="234"/>
    </row>
    <row r="103" spans="1:32" s="168" customFormat="1" ht="9" customHeight="1">
      <c r="A103" s="170" t="s">
        <v>22</v>
      </c>
      <c r="B103" s="171">
        <f t="shared" si="4"/>
        <v>2296</v>
      </c>
      <c r="C103" s="171"/>
      <c r="D103" s="171">
        <v>2188</v>
      </c>
      <c r="E103" s="171"/>
      <c r="F103" s="171">
        <v>105</v>
      </c>
      <c r="G103" s="171"/>
      <c r="H103" s="171">
        <v>3</v>
      </c>
      <c r="I103" s="172"/>
      <c r="J103" s="171">
        <f t="shared" si="5"/>
        <v>151</v>
      </c>
      <c r="K103" s="171">
        <v>125</v>
      </c>
      <c r="L103" s="171">
        <v>13</v>
      </c>
      <c r="M103" s="171">
        <v>9</v>
      </c>
      <c r="N103" s="171">
        <v>4</v>
      </c>
      <c r="O103" s="172"/>
      <c r="P103" s="234"/>
      <c r="AF103" s="234"/>
    </row>
    <row r="104" spans="1:32" s="168" customFormat="1" ht="9" customHeight="1">
      <c r="A104" s="173" t="s">
        <v>23</v>
      </c>
      <c r="B104" s="174">
        <f t="shared" si="4"/>
        <v>2223</v>
      </c>
      <c r="C104" s="174"/>
      <c r="D104" s="174">
        <v>2119</v>
      </c>
      <c r="E104" s="174"/>
      <c r="F104" s="174">
        <v>101</v>
      </c>
      <c r="G104" s="174"/>
      <c r="H104" s="174">
        <v>3</v>
      </c>
      <c r="I104" s="175"/>
      <c r="J104" s="174">
        <f t="shared" si="5"/>
        <v>111</v>
      </c>
      <c r="K104" s="174">
        <v>85</v>
      </c>
      <c r="L104" s="174">
        <v>9</v>
      </c>
      <c r="M104" s="174">
        <v>15</v>
      </c>
      <c r="N104" s="174">
        <v>2</v>
      </c>
      <c r="O104" s="172"/>
      <c r="P104" s="234"/>
      <c r="AF104" s="234"/>
    </row>
    <row r="105" spans="1:32" s="168" customFormat="1" ht="9" customHeight="1">
      <c r="A105" s="170" t="s">
        <v>24</v>
      </c>
      <c r="B105" s="171">
        <f t="shared" si="4"/>
        <v>829</v>
      </c>
      <c r="C105" s="171"/>
      <c r="D105" s="171">
        <v>790</v>
      </c>
      <c r="E105" s="171"/>
      <c r="F105" s="171">
        <v>38</v>
      </c>
      <c r="G105" s="171"/>
      <c r="H105" s="171">
        <v>1</v>
      </c>
      <c r="I105" s="172"/>
      <c r="J105" s="171">
        <f t="shared" si="5"/>
        <v>72</v>
      </c>
      <c r="K105" s="171">
        <v>52</v>
      </c>
      <c r="L105" s="171">
        <v>6</v>
      </c>
      <c r="M105" s="171">
        <v>13</v>
      </c>
      <c r="N105" s="171">
        <v>1</v>
      </c>
      <c r="O105" s="172"/>
      <c r="P105" s="234"/>
      <c r="AF105" s="234"/>
    </row>
    <row r="106" spans="1:32" s="168" customFormat="1" ht="9" customHeight="1">
      <c r="A106" s="170" t="s">
        <v>25</v>
      </c>
      <c r="B106" s="171">
        <f t="shared" si="4"/>
        <v>578</v>
      </c>
      <c r="C106" s="171"/>
      <c r="D106" s="171">
        <v>551</v>
      </c>
      <c r="E106" s="171"/>
      <c r="F106" s="171">
        <v>26</v>
      </c>
      <c r="G106" s="171"/>
      <c r="H106" s="171">
        <v>1</v>
      </c>
      <c r="I106" s="172"/>
      <c r="J106" s="171">
        <f t="shared" si="5"/>
        <v>39</v>
      </c>
      <c r="K106" s="171">
        <v>30</v>
      </c>
      <c r="L106" s="171">
        <v>3</v>
      </c>
      <c r="M106" s="171">
        <v>5</v>
      </c>
      <c r="N106" s="171">
        <v>1</v>
      </c>
      <c r="O106" s="172"/>
      <c r="P106" s="234"/>
      <c r="AF106" s="234"/>
    </row>
    <row r="107" spans="1:32" s="168" customFormat="1" ht="9" customHeight="1">
      <c r="A107" s="170" t="s">
        <v>26</v>
      </c>
      <c r="B107" s="171">
        <f t="shared" si="4"/>
        <v>4914</v>
      </c>
      <c r="C107" s="171"/>
      <c r="D107" s="171">
        <v>4684</v>
      </c>
      <c r="E107" s="171"/>
      <c r="F107" s="171">
        <v>224</v>
      </c>
      <c r="G107" s="171"/>
      <c r="H107" s="171">
        <v>6</v>
      </c>
      <c r="I107" s="172"/>
      <c r="J107" s="171">
        <f t="shared" si="5"/>
        <v>130</v>
      </c>
      <c r="K107" s="171">
        <v>111</v>
      </c>
      <c r="L107" s="171">
        <v>11</v>
      </c>
      <c r="M107" s="171">
        <v>5</v>
      </c>
      <c r="N107" s="171">
        <v>3</v>
      </c>
      <c r="O107" s="172"/>
      <c r="P107" s="234"/>
      <c r="AF107" s="234"/>
    </row>
    <row r="108" spans="1:32" s="168" customFormat="1" ht="9" customHeight="1">
      <c r="A108" s="173" t="s">
        <v>27</v>
      </c>
      <c r="B108" s="174">
        <f t="shared" si="4"/>
        <v>1473</v>
      </c>
      <c r="C108" s="174"/>
      <c r="D108" s="174">
        <v>1404</v>
      </c>
      <c r="E108" s="174"/>
      <c r="F108" s="174">
        <v>67</v>
      </c>
      <c r="G108" s="174"/>
      <c r="H108" s="174">
        <v>2</v>
      </c>
      <c r="I108" s="175"/>
      <c r="J108" s="174">
        <f t="shared" si="5"/>
        <v>102</v>
      </c>
      <c r="K108" s="174">
        <v>80</v>
      </c>
      <c r="L108" s="174">
        <v>8</v>
      </c>
      <c r="M108" s="174">
        <v>11</v>
      </c>
      <c r="N108" s="174">
        <v>3</v>
      </c>
      <c r="O108" s="172"/>
      <c r="P108" s="234"/>
      <c r="AF108" s="234"/>
    </row>
    <row r="109" spans="1:32" s="168" customFormat="1" ht="9" customHeight="1">
      <c r="A109" s="170" t="s">
        <v>28</v>
      </c>
      <c r="B109" s="171">
        <f t="shared" si="4"/>
        <v>1943</v>
      </c>
      <c r="C109" s="171"/>
      <c r="D109" s="171">
        <v>1851</v>
      </c>
      <c r="E109" s="171"/>
      <c r="F109" s="171">
        <v>89</v>
      </c>
      <c r="G109" s="171"/>
      <c r="H109" s="171">
        <v>3</v>
      </c>
      <c r="I109" s="172"/>
      <c r="J109" s="171">
        <f t="shared" si="5"/>
        <v>118</v>
      </c>
      <c r="K109" s="171">
        <v>90</v>
      </c>
      <c r="L109" s="171">
        <v>9</v>
      </c>
      <c r="M109" s="171">
        <v>16</v>
      </c>
      <c r="N109" s="171">
        <v>3</v>
      </c>
      <c r="O109" s="172"/>
      <c r="P109" s="234"/>
      <c r="AF109" s="234"/>
    </row>
    <row r="110" spans="1:32" s="168" customFormat="1" ht="9" customHeight="1">
      <c r="A110" s="170" t="s">
        <v>29</v>
      </c>
      <c r="B110" s="171">
        <f t="shared" si="4"/>
        <v>550</v>
      </c>
      <c r="C110" s="171"/>
      <c r="D110" s="171">
        <v>524</v>
      </c>
      <c r="E110" s="171"/>
      <c r="F110" s="171">
        <v>25</v>
      </c>
      <c r="G110" s="171"/>
      <c r="H110" s="171">
        <v>1</v>
      </c>
      <c r="I110" s="172"/>
      <c r="J110" s="171">
        <f t="shared" si="5"/>
        <v>46</v>
      </c>
      <c r="K110" s="171">
        <v>35</v>
      </c>
      <c r="L110" s="171">
        <v>3</v>
      </c>
      <c r="M110" s="171">
        <v>7</v>
      </c>
      <c r="N110" s="171">
        <v>1</v>
      </c>
      <c r="O110" s="172"/>
      <c r="P110" s="234"/>
      <c r="AF110" s="234"/>
    </row>
    <row r="111" spans="1:32" s="168" customFormat="1" ht="9" customHeight="1">
      <c r="A111" s="170" t="s">
        <v>30</v>
      </c>
      <c r="B111" s="171">
        <f t="shared" si="4"/>
        <v>1060</v>
      </c>
      <c r="C111" s="171"/>
      <c r="D111" s="171">
        <v>1011</v>
      </c>
      <c r="E111" s="171"/>
      <c r="F111" s="171">
        <v>48</v>
      </c>
      <c r="G111" s="171"/>
      <c r="H111" s="171">
        <v>1</v>
      </c>
      <c r="I111" s="172"/>
      <c r="J111" s="171">
        <f t="shared" si="5"/>
        <v>59</v>
      </c>
      <c r="K111" s="171">
        <v>47</v>
      </c>
      <c r="L111" s="171">
        <v>5</v>
      </c>
      <c r="M111" s="171">
        <v>6</v>
      </c>
      <c r="N111" s="171">
        <v>1</v>
      </c>
      <c r="O111" s="172"/>
      <c r="P111" s="234"/>
      <c r="AF111" s="234"/>
    </row>
    <row r="112" spans="1:32" s="168" customFormat="1" ht="9" customHeight="1">
      <c r="A112" s="173" t="s">
        <v>31</v>
      </c>
      <c r="B112" s="174">
        <f t="shared" si="4"/>
        <v>945</v>
      </c>
      <c r="C112" s="174"/>
      <c r="D112" s="174">
        <v>901</v>
      </c>
      <c r="E112" s="174"/>
      <c r="F112" s="174">
        <v>43</v>
      </c>
      <c r="G112" s="174"/>
      <c r="H112" s="174">
        <v>1</v>
      </c>
      <c r="I112" s="175"/>
      <c r="J112" s="174">
        <f t="shared" si="5"/>
        <v>50</v>
      </c>
      <c r="K112" s="174">
        <v>40</v>
      </c>
      <c r="L112" s="174">
        <v>4</v>
      </c>
      <c r="M112" s="174">
        <v>5</v>
      </c>
      <c r="N112" s="174">
        <v>1</v>
      </c>
      <c r="O112" s="172"/>
      <c r="P112" s="234"/>
      <c r="AF112" s="234"/>
    </row>
    <row r="113" spans="1:32" s="168" customFormat="1" ht="9" customHeight="1">
      <c r="A113" s="170" t="s">
        <v>32</v>
      </c>
      <c r="B113" s="171">
        <f t="shared" si="4"/>
        <v>1471</v>
      </c>
      <c r="C113" s="171"/>
      <c r="D113" s="171">
        <v>1401</v>
      </c>
      <c r="E113" s="171"/>
      <c r="F113" s="171">
        <v>67</v>
      </c>
      <c r="G113" s="171"/>
      <c r="H113" s="171">
        <v>3</v>
      </c>
      <c r="I113" s="172"/>
      <c r="J113" s="171">
        <f t="shared" si="5"/>
        <v>94</v>
      </c>
      <c r="K113" s="171">
        <v>75</v>
      </c>
      <c r="L113" s="171">
        <v>8</v>
      </c>
      <c r="M113" s="171">
        <v>9</v>
      </c>
      <c r="N113" s="171">
        <v>2</v>
      </c>
      <c r="O113" s="172"/>
      <c r="P113" s="234"/>
      <c r="AF113" s="234"/>
    </row>
    <row r="114" spans="1:32" s="168" customFormat="1" ht="9" customHeight="1">
      <c r="A114" s="170" t="s">
        <v>33</v>
      </c>
      <c r="B114" s="171">
        <f t="shared" si="4"/>
        <v>1560</v>
      </c>
      <c r="C114" s="171"/>
      <c r="D114" s="171">
        <v>1487</v>
      </c>
      <c r="E114" s="171"/>
      <c r="F114" s="171">
        <v>71</v>
      </c>
      <c r="G114" s="171"/>
      <c r="H114" s="171">
        <v>2</v>
      </c>
      <c r="I114" s="172"/>
      <c r="J114" s="171">
        <f t="shared" si="5"/>
        <v>120</v>
      </c>
      <c r="K114" s="171">
        <v>103</v>
      </c>
      <c r="L114" s="171">
        <v>11</v>
      </c>
      <c r="M114" s="171">
        <v>3</v>
      </c>
      <c r="N114" s="171">
        <v>3</v>
      </c>
      <c r="O114" s="172"/>
      <c r="P114" s="234"/>
      <c r="AF114" s="234"/>
    </row>
    <row r="115" spans="1:32" s="168" customFormat="1" ht="9" customHeight="1">
      <c r="A115" s="170" t="s">
        <v>34</v>
      </c>
      <c r="B115" s="171">
        <f t="shared" si="4"/>
        <v>442</v>
      </c>
      <c r="C115" s="171"/>
      <c r="D115" s="171">
        <v>421</v>
      </c>
      <c r="E115" s="171"/>
      <c r="F115" s="171">
        <v>20</v>
      </c>
      <c r="G115" s="171"/>
      <c r="H115" s="171">
        <v>1</v>
      </c>
      <c r="I115" s="172"/>
      <c r="J115" s="171">
        <f t="shared" si="5"/>
        <v>38</v>
      </c>
      <c r="K115" s="171">
        <v>32</v>
      </c>
      <c r="L115" s="171">
        <v>3</v>
      </c>
      <c r="M115" s="171">
        <v>2</v>
      </c>
      <c r="N115" s="171">
        <v>1</v>
      </c>
      <c r="O115" s="172"/>
      <c r="P115" s="234"/>
      <c r="AF115" s="234"/>
    </row>
    <row r="116" spans="1:32" s="168" customFormat="1" ht="9" customHeight="1">
      <c r="A116" s="173" t="s">
        <v>35</v>
      </c>
      <c r="B116" s="174">
        <f t="shared" si="4"/>
        <v>1712</v>
      </c>
      <c r="C116" s="174"/>
      <c r="D116" s="174">
        <v>1631</v>
      </c>
      <c r="E116" s="174"/>
      <c r="F116" s="174">
        <v>78</v>
      </c>
      <c r="G116" s="174"/>
      <c r="H116" s="174">
        <v>3</v>
      </c>
      <c r="I116" s="175"/>
      <c r="J116" s="174">
        <f t="shared" si="5"/>
        <v>73</v>
      </c>
      <c r="K116" s="174">
        <v>62</v>
      </c>
      <c r="L116" s="174">
        <v>7</v>
      </c>
      <c r="M116" s="174">
        <v>2</v>
      </c>
      <c r="N116" s="174">
        <v>2</v>
      </c>
      <c r="O116" s="172"/>
      <c r="P116" s="234"/>
      <c r="AF116" s="234"/>
    </row>
    <row r="117" spans="1:32" s="168" customFormat="1" ht="9" customHeight="1">
      <c r="A117" s="170" t="s">
        <v>36</v>
      </c>
      <c r="B117" s="171">
        <f t="shared" si="4"/>
        <v>188</v>
      </c>
      <c r="C117" s="171"/>
      <c r="D117" s="171">
        <v>180</v>
      </c>
      <c r="E117" s="171"/>
      <c r="F117" s="171">
        <v>8</v>
      </c>
      <c r="G117" s="171"/>
      <c r="H117" s="171">
        <v>0</v>
      </c>
      <c r="I117" s="172"/>
      <c r="J117" s="171">
        <f t="shared" si="5"/>
        <v>22</v>
      </c>
      <c r="K117" s="171">
        <v>16</v>
      </c>
      <c r="L117" s="171">
        <v>2</v>
      </c>
      <c r="M117" s="171">
        <v>4</v>
      </c>
      <c r="N117" s="171">
        <v>0</v>
      </c>
      <c r="O117" s="172"/>
      <c r="P117" s="234"/>
      <c r="AF117" s="234"/>
    </row>
    <row r="118" spans="1:32" s="168" customFormat="1" ht="9" customHeight="1">
      <c r="A118" s="170" t="s">
        <v>37</v>
      </c>
      <c r="B118" s="171">
        <f t="shared" si="4"/>
        <v>2442</v>
      </c>
      <c r="C118" s="171"/>
      <c r="D118" s="171">
        <v>2327</v>
      </c>
      <c r="E118" s="171"/>
      <c r="F118" s="171">
        <v>111</v>
      </c>
      <c r="G118" s="171"/>
      <c r="H118" s="171">
        <v>4</v>
      </c>
      <c r="I118" s="172"/>
      <c r="J118" s="171">
        <f t="shared" si="5"/>
        <v>130</v>
      </c>
      <c r="K118" s="171">
        <v>103</v>
      </c>
      <c r="L118" s="171">
        <v>11</v>
      </c>
      <c r="M118" s="171">
        <v>13</v>
      </c>
      <c r="N118" s="171">
        <v>3</v>
      </c>
      <c r="O118" s="172"/>
      <c r="P118" s="234"/>
      <c r="AF118" s="234"/>
    </row>
    <row r="119" spans="1:32" s="168" customFormat="1" ht="9" customHeight="1">
      <c r="A119" s="170" t="s">
        <v>38</v>
      </c>
      <c r="B119" s="171">
        <f t="shared" si="4"/>
        <v>1008</v>
      </c>
      <c r="C119" s="171"/>
      <c r="D119" s="171">
        <v>961</v>
      </c>
      <c r="E119" s="171"/>
      <c r="F119" s="171">
        <v>46</v>
      </c>
      <c r="G119" s="171"/>
      <c r="H119" s="171">
        <v>1</v>
      </c>
      <c r="I119" s="172"/>
      <c r="J119" s="171">
        <f t="shared" si="5"/>
        <v>71</v>
      </c>
      <c r="K119" s="171">
        <v>59</v>
      </c>
      <c r="L119" s="171">
        <v>6</v>
      </c>
      <c r="M119" s="171">
        <v>4</v>
      </c>
      <c r="N119" s="171">
        <v>2</v>
      </c>
      <c r="O119" s="172"/>
      <c r="P119" s="234"/>
      <c r="AF119" s="234"/>
    </row>
    <row r="120" spans="1:32" s="168" customFormat="1" ht="9" customHeight="1">
      <c r="A120" s="173" t="s">
        <v>39</v>
      </c>
      <c r="B120" s="174">
        <f t="shared" si="4"/>
        <v>1103</v>
      </c>
      <c r="C120" s="174"/>
      <c r="D120" s="174">
        <v>1052</v>
      </c>
      <c r="E120" s="174"/>
      <c r="F120" s="174">
        <v>50</v>
      </c>
      <c r="G120" s="174"/>
      <c r="H120" s="174">
        <v>1</v>
      </c>
      <c r="I120" s="175"/>
      <c r="J120" s="174">
        <f t="shared" si="5"/>
        <v>56</v>
      </c>
      <c r="K120" s="174">
        <v>45</v>
      </c>
      <c r="L120" s="174">
        <v>5</v>
      </c>
      <c r="M120" s="174">
        <v>5</v>
      </c>
      <c r="N120" s="174">
        <v>1</v>
      </c>
      <c r="O120" s="172"/>
      <c r="P120" s="234"/>
      <c r="AF120" s="234"/>
    </row>
    <row r="121" spans="1:32" s="168" customFormat="1" ht="9" customHeight="1">
      <c r="A121" s="170"/>
      <c r="B121" s="171"/>
      <c r="C121" s="171"/>
      <c r="D121" s="171"/>
      <c r="E121" s="171"/>
      <c r="F121" s="171"/>
      <c r="G121" s="171"/>
      <c r="H121" s="171"/>
      <c r="I121" s="172"/>
      <c r="J121" s="171"/>
      <c r="K121" s="171"/>
      <c r="L121" s="171"/>
      <c r="M121" s="171"/>
      <c r="N121" s="171"/>
      <c r="O121" s="234"/>
      <c r="P121" s="234"/>
      <c r="AF121" s="234"/>
    </row>
    <row r="122" spans="1:32" s="168" customFormat="1" ht="9" customHeight="1">
      <c r="A122" s="166">
        <v>1998</v>
      </c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234"/>
      <c r="P122" s="234"/>
      <c r="AF122" s="234"/>
    </row>
    <row r="123" spans="1:32" s="168" customFormat="1" ht="9" customHeight="1">
      <c r="A123" s="166" t="s">
        <v>7</v>
      </c>
      <c r="B123" s="169">
        <f>SUM(B125:B156)</f>
        <v>165748</v>
      </c>
      <c r="C123" s="169"/>
      <c r="D123" s="169">
        <f>SUM(D125:D156)</f>
        <v>157374</v>
      </c>
      <c r="E123" s="169"/>
      <c r="F123" s="169">
        <f>SUM(F125:F156)</f>
        <v>8217</v>
      </c>
      <c r="G123" s="169"/>
      <c r="H123" s="169">
        <f>SUM(H125:H156)</f>
        <v>157</v>
      </c>
      <c r="I123" s="169"/>
      <c r="J123" s="169">
        <f>SUM(J125:J156)</f>
        <v>7567.2979999999998</v>
      </c>
      <c r="K123" s="169">
        <f>SUM(K125:K156)</f>
        <v>6286</v>
      </c>
      <c r="L123" s="169">
        <f>SUM(L125:L156)</f>
        <v>859</v>
      </c>
      <c r="M123" s="169">
        <f>SUM(M125:M156)</f>
        <v>277</v>
      </c>
      <c r="N123" s="169">
        <f>SUM(N125:N156)</f>
        <v>145.298</v>
      </c>
      <c r="O123" s="234"/>
      <c r="P123" s="234"/>
      <c r="AF123" s="234"/>
    </row>
    <row r="124" spans="1:32" s="168" customFormat="1" ht="3.95" customHeight="1">
      <c r="A124" s="166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234"/>
      <c r="P124" s="234"/>
      <c r="AF124" s="234"/>
    </row>
    <row r="125" spans="1:32" s="168" customFormat="1" ht="9" customHeight="1">
      <c r="A125" s="170" t="s">
        <v>8</v>
      </c>
      <c r="B125" s="171">
        <f t="shared" ref="B125:B156" si="6">SUM(D125:H125)</f>
        <v>831</v>
      </c>
      <c r="C125" s="171"/>
      <c r="D125" s="171">
        <v>790</v>
      </c>
      <c r="E125" s="171"/>
      <c r="F125" s="171">
        <v>40</v>
      </c>
      <c r="G125" s="171"/>
      <c r="H125" s="171">
        <v>1</v>
      </c>
      <c r="I125" s="171"/>
      <c r="J125" s="171">
        <f t="shared" ref="J125:J156" si="7">SUM(K125:N125)</f>
        <v>78</v>
      </c>
      <c r="K125" s="171">
        <v>59</v>
      </c>
      <c r="L125" s="171">
        <v>8</v>
      </c>
      <c r="M125" s="171">
        <v>9</v>
      </c>
      <c r="N125" s="171">
        <v>2</v>
      </c>
      <c r="O125" s="234"/>
      <c r="P125" s="234"/>
      <c r="AF125" s="234"/>
    </row>
    <row r="126" spans="1:32" s="168" customFormat="1" ht="9" customHeight="1">
      <c r="A126" s="170" t="s">
        <v>9</v>
      </c>
      <c r="B126" s="171">
        <f t="shared" si="6"/>
        <v>3323</v>
      </c>
      <c r="C126" s="171"/>
      <c r="D126" s="171">
        <v>3159</v>
      </c>
      <c r="E126" s="171"/>
      <c r="F126" s="171">
        <v>160</v>
      </c>
      <c r="G126" s="171"/>
      <c r="H126" s="171">
        <v>4</v>
      </c>
      <c r="I126" s="172"/>
      <c r="J126" s="171">
        <f t="shared" si="7"/>
        <v>75</v>
      </c>
      <c r="K126" s="171">
        <v>61</v>
      </c>
      <c r="L126" s="171">
        <v>8</v>
      </c>
      <c r="M126" s="171">
        <v>4</v>
      </c>
      <c r="N126" s="171">
        <v>2</v>
      </c>
      <c r="O126" s="234"/>
      <c r="P126" s="234"/>
      <c r="AF126" s="234"/>
    </row>
    <row r="127" spans="1:32" s="168" customFormat="1" ht="9" customHeight="1">
      <c r="A127" s="170" t="s">
        <v>10</v>
      </c>
      <c r="B127" s="171">
        <f t="shared" si="6"/>
        <v>580</v>
      </c>
      <c r="C127" s="171"/>
      <c r="D127" s="171">
        <v>552</v>
      </c>
      <c r="E127" s="171"/>
      <c r="F127" s="171">
        <v>28</v>
      </c>
      <c r="G127" s="171"/>
      <c r="H127" s="171">
        <v>0</v>
      </c>
      <c r="I127" s="172"/>
      <c r="J127" s="171">
        <f t="shared" si="7"/>
        <v>64</v>
      </c>
      <c r="K127" s="171">
        <v>52</v>
      </c>
      <c r="L127" s="171">
        <v>7</v>
      </c>
      <c r="M127" s="171">
        <v>3</v>
      </c>
      <c r="N127" s="171">
        <v>2</v>
      </c>
      <c r="O127" s="234"/>
      <c r="P127" s="234"/>
      <c r="AF127" s="234"/>
    </row>
    <row r="128" spans="1:32" s="168" customFormat="1" ht="9" customHeight="1">
      <c r="A128" s="173" t="s">
        <v>11</v>
      </c>
      <c r="B128" s="174">
        <f t="shared" si="6"/>
        <v>371</v>
      </c>
      <c r="C128" s="174"/>
      <c r="D128" s="174">
        <v>353</v>
      </c>
      <c r="E128" s="174"/>
      <c r="F128" s="174">
        <v>18</v>
      </c>
      <c r="G128" s="174"/>
      <c r="H128" s="174">
        <v>0</v>
      </c>
      <c r="I128" s="175"/>
      <c r="J128" s="174">
        <f t="shared" si="7"/>
        <v>26</v>
      </c>
      <c r="K128" s="174">
        <v>20</v>
      </c>
      <c r="L128" s="174">
        <v>3</v>
      </c>
      <c r="M128" s="174">
        <v>2</v>
      </c>
      <c r="N128" s="174">
        <v>1</v>
      </c>
      <c r="O128" s="234"/>
      <c r="P128" s="234"/>
      <c r="AF128" s="234"/>
    </row>
    <row r="129" spans="1:32" s="168" customFormat="1" ht="9" customHeight="1">
      <c r="A129" s="170" t="s">
        <v>12</v>
      </c>
      <c r="B129" s="171">
        <f t="shared" si="6"/>
        <v>1373</v>
      </c>
      <c r="C129" s="171"/>
      <c r="D129" s="171">
        <v>1305</v>
      </c>
      <c r="E129" s="171"/>
      <c r="F129" s="171">
        <v>67</v>
      </c>
      <c r="G129" s="171"/>
      <c r="H129" s="171">
        <v>1</v>
      </c>
      <c r="I129" s="172"/>
      <c r="J129" s="171">
        <f t="shared" si="7"/>
        <v>129</v>
      </c>
      <c r="K129" s="171">
        <v>109</v>
      </c>
      <c r="L129" s="171">
        <v>15</v>
      </c>
      <c r="M129" s="171">
        <v>3</v>
      </c>
      <c r="N129" s="171">
        <v>2</v>
      </c>
      <c r="O129" s="234"/>
      <c r="P129" s="234"/>
      <c r="AF129" s="234"/>
    </row>
    <row r="130" spans="1:32" s="168" customFormat="1" ht="9" customHeight="1">
      <c r="A130" s="170" t="s">
        <v>13</v>
      </c>
      <c r="B130" s="171">
        <f t="shared" si="6"/>
        <v>533</v>
      </c>
      <c r="C130" s="171"/>
      <c r="D130" s="171">
        <v>507</v>
      </c>
      <c r="E130" s="171"/>
      <c r="F130" s="171">
        <v>26</v>
      </c>
      <c r="G130" s="171"/>
      <c r="H130" s="171">
        <v>0</v>
      </c>
      <c r="I130" s="172"/>
      <c r="J130" s="171">
        <f t="shared" si="7"/>
        <v>32</v>
      </c>
      <c r="K130" s="171">
        <v>24</v>
      </c>
      <c r="L130" s="171">
        <v>3</v>
      </c>
      <c r="M130" s="171">
        <v>5</v>
      </c>
      <c r="N130" s="171">
        <v>0</v>
      </c>
      <c r="O130" s="234"/>
      <c r="P130" s="234"/>
      <c r="AF130" s="234"/>
    </row>
    <row r="131" spans="1:32" s="168" customFormat="1" ht="9" customHeight="1">
      <c r="A131" s="170" t="s">
        <v>14</v>
      </c>
      <c r="B131" s="171">
        <f t="shared" si="6"/>
        <v>1066</v>
      </c>
      <c r="C131" s="171"/>
      <c r="D131" s="171">
        <v>1013</v>
      </c>
      <c r="E131" s="171"/>
      <c r="F131" s="171">
        <v>52</v>
      </c>
      <c r="G131" s="171"/>
      <c r="H131" s="171">
        <v>1</v>
      </c>
      <c r="I131" s="172"/>
      <c r="J131" s="171">
        <f t="shared" si="7"/>
        <v>46</v>
      </c>
      <c r="K131" s="171">
        <v>38</v>
      </c>
      <c r="L131" s="171">
        <v>5</v>
      </c>
      <c r="M131" s="171">
        <v>2</v>
      </c>
      <c r="N131" s="171">
        <v>1</v>
      </c>
    </row>
    <row r="132" spans="1:32" s="168" customFormat="1" ht="9" customHeight="1">
      <c r="A132" s="173" t="s">
        <v>15</v>
      </c>
      <c r="B132" s="174">
        <f t="shared" si="6"/>
        <v>1905</v>
      </c>
      <c r="C132" s="174"/>
      <c r="D132" s="174">
        <v>1811</v>
      </c>
      <c r="E132" s="174"/>
      <c r="F132" s="174">
        <v>92</v>
      </c>
      <c r="G132" s="174"/>
      <c r="H132" s="174">
        <v>2</v>
      </c>
      <c r="I132" s="175"/>
      <c r="J132" s="174">
        <f t="shared" si="7"/>
        <v>95</v>
      </c>
      <c r="K132" s="174">
        <v>80</v>
      </c>
      <c r="L132" s="174">
        <v>11</v>
      </c>
      <c r="M132" s="174">
        <v>2</v>
      </c>
      <c r="N132" s="174">
        <v>2</v>
      </c>
    </row>
    <row r="133" spans="1:32" s="168" customFormat="1" ht="9" customHeight="1">
      <c r="A133" s="176" t="s">
        <v>16</v>
      </c>
      <c r="B133" s="171">
        <f t="shared" si="6"/>
        <v>110976</v>
      </c>
      <c r="C133" s="171"/>
      <c r="D133" s="171">
        <v>105366</v>
      </c>
      <c r="E133" s="171"/>
      <c r="F133" s="171">
        <v>5505</v>
      </c>
      <c r="G133" s="171"/>
      <c r="H133" s="171">
        <v>105</v>
      </c>
      <c r="I133" s="172"/>
      <c r="J133" s="171">
        <f t="shared" si="7"/>
        <v>4918</v>
      </c>
      <c r="K133" s="171">
        <v>4166</v>
      </c>
      <c r="L133" s="171">
        <v>570</v>
      </c>
      <c r="M133" s="171">
        <v>86</v>
      </c>
      <c r="N133" s="171">
        <v>96</v>
      </c>
    </row>
    <row r="134" spans="1:32" s="168" customFormat="1" ht="9" customHeight="1">
      <c r="A134" s="170" t="s">
        <v>17</v>
      </c>
      <c r="B134" s="171">
        <f t="shared" si="6"/>
        <v>1230</v>
      </c>
      <c r="C134" s="171"/>
      <c r="D134" s="171">
        <v>1104</v>
      </c>
      <c r="E134" s="171"/>
      <c r="F134" s="171">
        <v>125</v>
      </c>
      <c r="G134" s="171"/>
      <c r="H134" s="171">
        <v>1</v>
      </c>
      <c r="I134" s="172"/>
      <c r="J134" s="171">
        <f t="shared" si="7"/>
        <v>91</v>
      </c>
      <c r="K134" s="171">
        <v>74</v>
      </c>
      <c r="L134" s="171">
        <v>10</v>
      </c>
      <c r="M134" s="171">
        <v>5</v>
      </c>
      <c r="N134" s="171">
        <v>2</v>
      </c>
    </row>
    <row r="135" spans="1:32" s="168" customFormat="1" ht="9" customHeight="1">
      <c r="A135" s="170" t="s">
        <v>18</v>
      </c>
      <c r="B135" s="171">
        <f t="shared" si="6"/>
        <v>3048</v>
      </c>
      <c r="C135" s="171"/>
      <c r="D135" s="171">
        <v>2902</v>
      </c>
      <c r="E135" s="171"/>
      <c r="F135" s="171">
        <v>143</v>
      </c>
      <c r="G135" s="171"/>
      <c r="H135" s="171">
        <v>3</v>
      </c>
      <c r="I135" s="172"/>
      <c r="J135" s="171">
        <f t="shared" si="7"/>
        <v>202</v>
      </c>
      <c r="K135" s="171">
        <v>157</v>
      </c>
      <c r="L135" s="171">
        <v>22</v>
      </c>
      <c r="M135" s="171">
        <v>20</v>
      </c>
      <c r="N135" s="171">
        <v>3</v>
      </c>
    </row>
    <row r="136" spans="1:32" s="168" customFormat="1" ht="9" customHeight="1">
      <c r="A136" s="173" t="s">
        <v>19</v>
      </c>
      <c r="B136" s="174">
        <f t="shared" si="6"/>
        <v>1398</v>
      </c>
      <c r="C136" s="174"/>
      <c r="D136" s="174">
        <v>1325</v>
      </c>
      <c r="E136" s="174"/>
      <c r="F136" s="174">
        <v>72</v>
      </c>
      <c r="G136" s="174"/>
      <c r="H136" s="174">
        <v>1</v>
      </c>
      <c r="I136" s="175"/>
      <c r="J136" s="174">
        <f t="shared" si="7"/>
        <v>102</v>
      </c>
      <c r="K136" s="174">
        <v>81</v>
      </c>
      <c r="L136" s="174">
        <v>11</v>
      </c>
      <c r="M136" s="174">
        <v>8</v>
      </c>
      <c r="N136" s="174">
        <v>2</v>
      </c>
    </row>
    <row r="137" spans="1:32" s="168" customFormat="1" ht="9" customHeight="1">
      <c r="A137" s="170" t="s">
        <v>20</v>
      </c>
      <c r="B137" s="171">
        <f t="shared" si="6"/>
        <v>674</v>
      </c>
      <c r="C137" s="171"/>
      <c r="D137" s="171">
        <v>639</v>
      </c>
      <c r="E137" s="171"/>
      <c r="F137" s="171">
        <v>34</v>
      </c>
      <c r="G137" s="171"/>
      <c r="H137" s="171">
        <v>1</v>
      </c>
      <c r="I137" s="172"/>
      <c r="J137" s="171">
        <f t="shared" si="7"/>
        <v>39</v>
      </c>
      <c r="K137" s="171">
        <v>30</v>
      </c>
      <c r="L137" s="171">
        <v>4</v>
      </c>
      <c r="M137" s="171">
        <v>4</v>
      </c>
      <c r="N137" s="171">
        <v>1</v>
      </c>
    </row>
    <row r="138" spans="1:32" s="168" customFormat="1" ht="9" customHeight="1">
      <c r="A138" s="170" t="s">
        <v>21</v>
      </c>
      <c r="B138" s="171">
        <f t="shared" si="6"/>
        <v>7968</v>
      </c>
      <c r="C138" s="171"/>
      <c r="D138" s="171">
        <v>7592</v>
      </c>
      <c r="E138" s="171"/>
      <c r="F138" s="171">
        <v>368</v>
      </c>
      <c r="G138" s="171"/>
      <c r="H138" s="171">
        <v>8</v>
      </c>
      <c r="I138" s="172"/>
      <c r="J138" s="171">
        <f t="shared" si="7"/>
        <v>259</v>
      </c>
      <c r="K138" s="171">
        <v>209</v>
      </c>
      <c r="L138" s="171">
        <v>29</v>
      </c>
      <c r="M138" s="171">
        <v>17</v>
      </c>
      <c r="N138" s="171">
        <v>4</v>
      </c>
    </row>
    <row r="139" spans="1:32" s="168" customFormat="1" ht="9" customHeight="1">
      <c r="A139" s="170" t="s">
        <v>22</v>
      </c>
      <c r="B139" s="171">
        <f t="shared" si="6"/>
        <v>2629</v>
      </c>
      <c r="C139" s="171"/>
      <c r="D139" s="171">
        <v>2487</v>
      </c>
      <c r="E139" s="171"/>
      <c r="F139" s="171">
        <v>140</v>
      </c>
      <c r="G139" s="171"/>
      <c r="H139" s="171">
        <v>2</v>
      </c>
      <c r="I139" s="172"/>
      <c r="J139" s="171">
        <f t="shared" si="7"/>
        <v>142</v>
      </c>
      <c r="K139" s="171">
        <v>118</v>
      </c>
      <c r="L139" s="171">
        <v>16</v>
      </c>
      <c r="M139" s="171">
        <v>5</v>
      </c>
      <c r="N139" s="171">
        <v>3</v>
      </c>
    </row>
    <row r="140" spans="1:32" s="168" customFormat="1" ht="9" customHeight="1">
      <c r="A140" s="173" t="s">
        <v>23</v>
      </c>
      <c r="B140" s="174">
        <f t="shared" si="6"/>
        <v>2532</v>
      </c>
      <c r="C140" s="174"/>
      <c r="D140" s="174">
        <v>2407</v>
      </c>
      <c r="E140" s="174"/>
      <c r="F140" s="174">
        <v>122</v>
      </c>
      <c r="G140" s="174"/>
      <c r="H140" s="174">
        <v>3</v>
      </c>
      <c r="I140" s="175"/>
      <c r="J140" s="174">
        <f t="shared" si="7"/>
        <v>105</v>
      </c>
      <c r="K140" s="174">
        <v>80</v>
      </c>
      <c r="L140" s="174">
        <v>11</v>
      </c>
      <c r="M140" s="174">
        <v>12</v>
      </c>
      <c r="N140" s="174">
        <v>2</v>
      </c>
    </row>
    <row r="141" spans="1:32" s="168" customFormat="1" ht="9" customHeight="1">
      <c r="A141" s="170" t="s">
        <v>24</v>
      </c>
      <c r="B141" s="171">
        <f t="shared" si="6"/>
        <v>948</v>
      </c>
      <c r="C141" s="171"/>
      <c r="D141" s="171">
        <v>897</v>
      </c>
      <c r="E141" s="171"/>
      <c r="F141" s="171">
        <v>50</v>
      </c>
      <c r="G141" s="171"/>
      <c r="H141" s="171">
        <v>1</v>
      </c>
      <c r="I141" s="172"/>
      <c r="J141" s="171">
        <f t="shared" si="7"/>
        <v>69</v>
      </c>
      <c r="K141" s="171">
        <v>49</v>
      </c>
      <c r="L141" s="171">
        <v>7</v>
      </c>
      <c r="M141" s="171">
        <v>12</v>
      </c>
      <c r="N141" s="171">
        <v>1</v>
      </c>
    </row>
    <row r="142" spans="1:32" s="168" customFormat="1" ht="9" customHeight="1">
      <c r="A142" s="170" t="s">
        <v>25</v>
      </c>
      <c r="B142" s="171">
        <f t="shared" si="6"/>
        <v>659</v>
      </c>
      <c r="C142" s="171"/>
      <c r="D142" s="171">
        <v>626</v>
      </c>
      <c r="E142" s="171"/>
      <c r="F142" s="171">
        <v>32</v>
      </c>
      <c r="G142" s="171"/>
      <c r="H142" s="171">
        <v>1</v>
      </c>
      <c r="I142" s="172"/>
      <c r="J142" s="171">
        <f t="shared" si="7"/>
        <v>38</v>
      </c>
      <c r="K142" s="171">
        <v>29</v>
      </c>
      <c r="L142" s="171">
        <v>4</v>
      </c>
      <c r="M142" s="171">
        <v>4</v>
      </c>
      <c r="N142" s="171">
        <v>1</v>
      </c>
    </row>
    <row r="143" spans="1:32" s="168" customFormat="1" ht="9" customHeight="1">
      <c r="A143" s="170" t="s">
        <v>26</v>
      </c>
      <c r="B143" s="171">
        <f t="shared" si="6"/>
        <v>5585</v>
      </c>
      <c r="C143" s="171"/>
      <c r="D143" s="171">
        <v>5322</v>
      </c>
      <c r="E143" s="171"/>
      <c r="F143" s="171">
        <v>258</v>
      </c>
      <c r="G143" s="171"/>
      <c r="H143" s="171">
        <v>5</v>
      </c>
      <c r="I143" s="172"/>
      <c r="J143" s="171">
        <f t="shared" si="7"/>
        <v>125</v>
      </c>
      <c r="K143" s="171">
        <v>104</v>
      </c>
      <c r="L143" s="171">
        <v>14</v>
      </c>
      <c r="M143" s="171">
        <v>4</v>
      </c>
      <c r="N143" s="171">
        <v>3</v>
      </c>
    </row>
    <row r="144" spans="1:32" s="168" customFormat="1" ht="9" customHeight="1">
      <c r="A144" s="173" t="s">
        <v>27</v>
      </c>
      <c r="B144" s="174">
        <f t="shared" si="6"/>
        <v>1688</v>
      </c>
      <c r="C144" s="174"/>
      <c r="D144" s="174">
        <v>1595</v>
      </c>
      <c r="E144" s="174"/>
      <c r="F144" s="174">
        <v>91</v>
      </c>
      <c r="G144" s="174"/>
      <c r="H144" s="174">
        <v>2</v>
      </c>
      <c r="I144" s="175"/>
      <c r="J144" s="174">
        <f t="shared" si="7"/>
        <v>97</v>
      </c>
      <c r="K144" s="174">
        <v>76</v>
      </c>
      <c r="L144" s="174">
        <v>10</v>
      </c>
      <c r="M144" s="174">
        <v>10</v>
      </c>
      <c r="N144" s="174">
        <v>1</v>
      </c>
    </row>
    <row r="145" spans="1:14" s="168" customFormat="1" ht="9" customHeight="1">
      <c r="A145" s="170" t="s">
        <v>28</v>
      </c>
      <c r="B145" s="171">
        <f t="shared" si="6"/>
        <v>2211</v>
      </c>
      <c r="C145" s="171"/>
      <c r="D145" s="171">
        <v>2104</v>
      </c>
      <c r="E145" s="171"/>
      <c r="F145" s="171">
        <v>105</v>
      </c>
      <c r="G145" s="171"/>
      <c r="H145" s="171">
        <v>2</v>
      </c>
      <c r="I145" s="172"/>
      <c r="J145" s="171">
        <f t="shared" si="7"/>
        <v>112</v>
      </c>
      <c r="K145" s="171">
        <v>86</v>
      </c>
      <c r="L145" s="171">
        <v>12</v>
      </c>
      <c r="M145" s="171">
        <v>13</v>
      </c>
      <c r="N145" s="171">
        <v>1</v>
      </c>
    </row>
    <row r="146" spans="1:14" s="168" customFormat="1" ht="9" customHeight="1">
      <c r="A146" s="170" t="s">
        <v>29</v>
      </c>
      <c r="B146" s="171">
        <f t="shared" si="6"/>
        <v>631</v>
      </c>
      <c r="C146" s="171"/>
      <c r="D146" s="171">
        <v>596</v>
      </c>
      <c r="E146" s="171"/>
      <c r="F146" s="171">
        <v>34</v>
      </c>
      <c r="G146" s="171"/>
      <c r="H146" s="171">
        <v>1</v>
      </c>
      <c r="I146" s="172"/>
      <c r="J146" s="171">
        <f t="shared" si="7"/>
        <v>43</v>
      </c>
      <c r="K146" s="171">
        <v>33</v>
      </c>
      <c r="L146" s="171">
        <v>4</v>
      </c>
      <c r="M146" s="171">
        <v>5</v>
      </c>
      <c r="N146" s="171">
        <v>1</v>
      </c>
    </row>
    <row r="147" spans="1:14" s="168" customFormat="1" ht="9" customHeight="1">
      <c r="A147" s="170" t="s">
        <v>30</v>
      </c>
      <c r="B147" s="171">
        <f t="shared" si="6"/>
        <v>1207</v>
      </c>
      <c r="C147" s="171"/>
      <c r="D147" s="171">
        <v>1149</v>
      </c>
      <c r="E147" s="171"/>
      <c r="F147" s="171">
        <v>57</v>
      </c>
      <c r="G147" s="171"/>
      <c r="H147" s="171">
        <v>1</v>
      </c>
      <c r="I147" s="172"/>
      <c r="J147" s="171">
        <f t="shared" si="7"/>
        <v>56</v>
      </c>
      <c r="K147" s="171">
        <v>44</v>
      </c>
      <c r="L147" s="171">
        <v>6</v>
      </c>
      <c r="M147" s="171">
        <v>5</v>
      </c>
      <c r="N147" s="171">
        <v>1</v>
      </c>
    </row>
    <row r="148" spans="1:14" s="168" customFormat="1" ht="9" customHeight="1">
      <c r="A148" s="173" t="s">
        <v>31</v>
      </c>
      <c r="B148" s="174">
        <f t="shared" si="6"/>
        <v>1077</v>
      </c>
      <c r="C148" s="174"/>
      <c r="D148" s="174">
        <v>1024</v>
      </c>
      <c r="E148" s="174"/>
      <c r="F148" s="174">
        <v>52</v>
      </c>
      <c r="G148" s="174"/>
      <c r="H148" s="174">
        <v>1</v>
      </c>
      <c r="I148" s="175"/>
      <c r="J148" s="174">
        <f t="shared" si="7"/>
        <v>48</v>
      </c>
      <c r="K148" s="174">
        <v>38</v>
      </c>
      <c r="L148" s="174">
        <v>5</v>
      </c>
      <c r="M148" s="174">
        <v>4</v>
      </c>
      <c r="N148" s="174">
        <v>1</v>
      </c>
    </row>
    <row r="149" spans="1:14" s="168" customFormat="1" ht="9" customHeight="1">
      <c r="A149" s="170" t="s">
        <v>32</v>
      </c>
      <c r="B149" s="171">
        <f t="shared" si="6"/>
        <v>1674</v>
      </c>
      <c r="C149" s="171"/>
      <c r="D149" s="171">
        <v>1593</v>
      </c>
      <c r="E149" s="171"/>
      <c r="F149" s="171">
        <v>79</v>
      </c>
      <c r="G149" s="171"/>
      <c r="H149" s="171">
        <v>2</v>
      </c>
      <c r="I149" s="172"/>
      <c r="J149" s="171">
        <f t="shared" si="7"/>
        <v>88</v>
      </c>
      <c r="K149" s="171">
        <v>71</v>
      </c>
      <c r="L149" s="171">
        <v>10</v>
      </c>
      <c r="M149" s="171">
        <v>5</v>
      </c>
      <c r="N149" s="171">
        <v>2</v>
      </c>
    </row>
    <row r="150" spans="1:14" s="168" customFormat="1" ht="9" customHeight="1">
      <c r="A150" s="170" t="s">
        <v>33</v>
      </c>
      <c r="B150" s="171">
        <f t="shared" si="6"/>
        <v>1777</v>
      </c>
      <c r="C150" s="171"/>
      <c r="D150" s="171">
        <v>1690</v>
      </c>
      <c r="E150" s="171"/>
      <c r="F150" s="171">
        <v>86</v>
      </c>
      <c r="G150" s="171"/>
      <c r="H150" s="171">
        <v>1</v>
      </c>
      <c r="I150" s="172"/>
      <c r="J150" s="171">
        <f t="shared" si="7"/>
        <v>115</v>
      </c>
      <c r="K150" s="171">
        <v>97</v>
      </c>
      <c r="L150" s="171">
        <v>13</v>
      </c>
      <c r="M150" s="171">
        <v>3</v>
      </c>
      <c r="N150" s="171">
        <v>2</v>
      </c>
    </row>
    <row r="151" spans="1:14" s="168" customFormat="1" ht="9" customHeight="1">
      <c r="A151" s="170" t="s">
        <v>34</v>
      </c>
      <c r="B151" s="171">
        <f t="shared" si="6"/>
        <v>506</v>
      </c>
      <c r="C151" s="171"/>
      <c r="D151" s="171">
        <v>478</v>
      </c>
      <c r="E151" s="171"/>
      <c r="F151" s="171">
        <v>27</v>
      </c>
      <c r="G151" s="171"/>
      <c r="H151" s="171">
        <v>1</v>
      </c>
      <c r="I151" s="172"/>
      <c r="J151" s="171">
        <f t="shared" si="7"/>
        <v>36</v>
      </c>
      <c r="K151" s="171">
        <v>30</v>
      </c>
      <c r="L151" s="171">
        <v>4</v>
      </c>
      <c r="M151" s="171">
        <v>1</v>
      </c>
      <c r="N151" s="171">
        <v>1</v>
      </c>
    </row>
    <row r="152" spans="1:14" s="168" customFormat="1" ht="9" customHeight="1">
      <c r="A152" s="173" t="s">
        <v>35</v>
      </c>
      <c r="B152" s="174">
        <f t="shared" si="6"/>
        <v>1946</v>
      </c>
      <c r="C152" s="174"/>
      <c r="D152" s="174">
        <v>1854</v>
      </c>
      <c r="E152" s="174"/>
      <c r="F152" s="174">
        <v>91</v>
      </c>
      <c r="G152" s="174"/>
      <c r="H152" s="174">
        <v>1</v>
      </c>
      <c r="I152" s="175"/>
      <c r="J152" s="174">
        <f t="shared" si="7"/>
        <v>70</v>
      </c>
      <c r="K152" s="174">
        <v>59</v>
      </c>
      <c r="L152" s="174">
        <v>8</v>
      </c>
      <c r="M152" s="174">
        <v>2</v>
      </c>
      <c r="N152" s="174">
        <v>1</v>
      </c>
    </row>
    <row r="153" spans="1:14" s="168" customFormat="1" ht="9" customHeight="1">
      <c r="A153" s="170" t="s">
        <v>36</v>
      </c>
      <c r="B153" s="171">
        <f t="shared" si="6"/>
        <v>219</v>
      </c>
      <c r="C153" s="171"/>
      <c r="D153" s="171">
        <v>204</v>
      </c>
      <c r="E153" s="171"/>
      <c r="F153" s="171">
        <v>15</v>
      </c>
      <c r="G153" s="171"/>
      <c r="H153" s="171">
        <v>0</v>
      </c>
      <c r="I153" s="172"/>
      <c r="J153" s="171">
        <f t="shared" si="7"/>
        <v>20</v>
      </c>
      <c r="K153" s="171">
        <v>15</v>
      </c>
      <c r="L153" s="171">
        <v>2</v>
      </c>
      <c r="M153" s="171">
        <v>3</v>
      </c>
      <c r="N153" s="171">
        <v>0</v>
      </c>
    </row>
    <row r="154" spans="1:14" s="168" customFormat="1" ht="9" customHeight="1">
      <c r="A154" s="170" t="s">
        <v>37</v>
      </c>
      <c r="B154" s="171">
        <f t="shared" si="6"/>
        <v>2775</v>
      </c>
      <c r="C154" s="171"/>
      <c r="D154" s="171">
        <v>2644</v>
      </c>
      <c r="E154" s="171"/>
      <c r="F154" s="171">
        <v>128</v>
      </c>
      <c r="G154" s="171"/>
      <c r="H154" s="171">
        <v>3</v>
      </c>
      <c r="I154" s="172"/>
      <c r="J154" s="171">
        <f t="shared" si="7"/>
        <v>126</v>
      </c>
      <c r="K154" s="171">
        <v>98</v>
      </c>
      <c r="L154" s="171">
        <v>13</v>
      </c>
      <c r="M154" s="171">
        <v>13</v>
      </c>
      <c r="N154" s="171">
        <v>2</v>
      </c>
    </row>
    <row r="155" spans="1:14" s="168" customFormat="1" ht="9" customHeight="1">
      <c r="A155" s="170" t="s">
        <v>38</v>
      </c>
      <c r="B155" s="171">
        <f t="shared" si="6"/>
        <v>1152</v>
      </c>
      <c r="C155" s="171"/>
      <c r="D155" s="171">
        <v>1091</v>
      </c>
      <c r="E155" s="171"/>
      <c r="F155" s="171">
        <v>60</v>
      </c>
      <c r="G155" s="171"/>
      <c r="H155" s="171">
        <v>1</v>
      </c>
      <c r="I155" s="172"/>
      <c r="J155" s="171">
        <f t="shared" si="7"/>
        <v>68</v>
      </c>
      <c r="K155" s="171">
        <v>56</v>
      </c>
      <c r="L155" s="171">
        <v>8</v>
      </c>
      <c r="M155" s="171">
        <v>3</v>
      </c>
      <c r="N155" s="171">
        <v>1</v>
      </c>
    </row>
    <row r="156" spans="1:14" s="168" customFormat="1" ht="9" customHeight="1">
      <c r="A156" s="173" t="s">
        <v>39</v>
      </c>
      <c r="B156" s="174">
        <f t="shared" si="6"/>
        <v>1256</v>
      </c>
      <c r="C156" s="174"/>
      <c r="D156" s="174">
        <v>1195</v>
      </c>
      <c r="E156" s="174"/>
      <c r="F156" s="174">
        <v>60</v>
      </c>
      <c r="G156" s="174"/>
      <c r="H156" s="174">
        <v>1</v>
      </c>
      <c r="I156" s="175"/>
      <c r="J156" s="174">
        <f t="shared" si="7"/>
        <v>53.298000000000002</v>
      </c>
      <c r="K156" s="174">
        <v>43</v>
      </c>
      <c r="L156" s="174">
        <v>6</v>
      </c>
      <c r="M156" s="174">
        <v>3</v>
      </c>
      <c r="N156" s="174">
        <v>1.298</v>
      </c>
    </row>
    <row r="157" spans="1:14" s="168" customFormat="1" ht="9" customHeight="1">
      <c r="A157" s="166"/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</row>
    <row r="158" spans="1:14" s="168" customFormat="1" ht="9" customHeight="1">
      <c r="A158" s="166">
        <v>1999</v>
      </c>
      <c r="B158" s="18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</row>
    <row r="159" spans="1:14" s="168" customFormat="1" ht="9" customHeight="1">
      <c r="A159" s="181" t="s">
        <v>7</v>
      </c>
      <c r="B159" s="169">
        <f>SUM(B161:B192)</f>
        <v>1668</v>
      </c>
      <c r="C159" s="169"/>
      <c r="D159" s="169">
        <f>SUM(D161:D192)</f>
        <v>1154</v>
      </c>
      <c r="E159" s="169"/>
      <c r="F159" s="169">
        <f>SUM(F161:F192)</f>
        <v>444</v>
      </c>
      <c r="G159" s="169"/>
      <c r="H159" s="169">
        <f>SUM(H161:H192)</f>
        <v>70</v>
      </c>
      <c r="I159" s="169"/>
      <c r="J159" s="169">
        <f>SUM(J161:J192)</f>
        <v>1152</v>
      </c>
      <c r="K159" s="169">
        <f>SUM(K161:K192)</f>
        <v>777</v>
      </c>
      <c r="L159" s="169">
        <f>SUM(L161:L192)</f>
        <v>19</v>
      </c>
      <c r="M159" s="169">
        <f>SUM(M161:M192)</f>
        <v>296</v>
      </c>
      <c r="N159" s="169">
        <f>SUM(N161:N192)</f>
        <v>60</v>
      </c>
    </row>
    <row r="160" spans="1:14" s="168" customFormat="1" ht="3.75" customHeight="1">
      <c r="A160" s="181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</row>
    <row r="161" spans="1:14" s="168" customFormat="1" ht="9" customHeight="1">
      <c r="A161" s="170" t="s">
        <v>8</v>
      </c>
      <c r="B161" s="171">
        <f t="shared" ref="B161:B192" si="8">SUM(D161:H161)</f>
        <v>15</v>
      </c>
      <c r="C161" s="171"/>
      <c r="D161" s="171">
        <v>10</v>
      </c>
      <c r="E161" s="171"/>
      <c r="F161" s="171">
        <v>4</v>
      </c>
      <c r="G161" s="171"/>
      <c r="H161" s="171">
        <v>1</v>
      </c>
      <c r="I161" s="171"/>
      <c r="J161" s="171">
        <f t="shared" ref="J161:J192" si="9">SUM(K161:N161)</f>
        <v>18</v>
      </c>
      <c r="K161" s="171">
        <v>4</v>
      </c>
      <c r="L161" s="171">
        <v>0</v>
      </c>
      <c r="M161" s="171">
        <v>13</v>
      </c>
      <c r="N161" s="171">
        <v>1</v>
      </c>
    </row>
    <row r="162" spans="1:14" s="168" customFormat="1" ht="9" customHeight="1">
      <c r="A162" s="170" t="s">
        <v>9</v>
      </c>
      <c r="B162" s="171">
        <f t="shared" si="8"/>
        <v>34</v>
      </c>
      <c r="C162" s="171"/>
      <c r="D162" s="171">
        <v>24</v>
      </c>
      <c r="E162" s="171"/>
      <c r="F162" s="171">
        <v>9</v>
      </c>
      <c r="G162" s="171"/>
      <c r="H162" s="171">
        <v>1</v>
      </c>
      <c r="I162" s="172"/>
      <c r="J162" s="171">
        <f t="shared" si="9"/>
        <v>13</v>
      </c>
      <c r="K162" s="171">
        <v>10</v>
      </c>
      <c r="L162" s="171">
        <v>0</v>
      </c>
      <c r="M162" s="171">
        <v>2</v>
      </c>
      <c r="N162" s="171">
        <v>1</v>
      </c>
    </row>
    <row r="163" spans="1:14" s="168" customFormat="1" ht="9" customHeight="1">
      <c r="A163" s="170" t="s">
        <v>10</v>
      </c>
      <c r="B163" s="171">
        <f t="shared" si="8"/>
        <v>13</v>
      </c>
      <c r="C163" s="171"/>
      <c r="D163" s="171">
        <v>9</v>
      </c>
      <c r="E163" s="171"/>
      <c r="F163" s="171">
        <v>3</v>
      </c>
      <c r="G163" s="171"/>
      <c r="H163" s="171">
        <v>1</v>
      </c>
      <c r="I163" s="172"/>
      <c r="J163" s="171">
        <f t="shared" si="9"/>
        <v>7</v>
      </c>
      <c r="K163" s="171">
        <v>4</v>
      </c>
      <c r="L163" s="171">
        <v>0</v>
      </c>
      <c r="M163" s="171">
        <v>3</v>
      </c>
      <c r="N163" s="171">
        <v>0</v>
      </c>
    </row>
    <row r="164" spans="1:14" s="168" customFormat="1" ht="9" customHeight="1">
      <c r="A164" s="173" t="s">
        <v>11</v>
      </c>
      <c r="B164" s="174">
        <f t="shared" si="8"/>
        <v>9</v>
      </c>
      <c r="C164" s="174"/>
      <c r="D164" s="174">
        <v>7</v>
      </c>
      <c r="E164" s="174"/>
      <c r="F164" s="174">
        <v>2</v>
      </c>
      <c r="G164" s="174"/>
      <c r="H164" s="174">
        <v>0</v>
      </c>
      <c r="I164" s="175"/>
      <c r="J164" s="174">
        <f t="shared" si="9"/>
        <v>4</v>
      </c>
      <c r="K164" s="174">
        <v>2</v>
      </c>
      <c r="L164" s="174">
        <v>0</v>
      </c>
      <c r="M164" s="174">
        <v>1</v>
      </c>
      <c r="N164" s="174">
        <v>1</v>
      </c>
    </row>
    <row r="165" spans="1:14" s="168" customFormat="1" ht="9" customHeight="1">
      <c r="A165" s="170" t="s">
        <v>12</v>
      </c>
      <c r="B165" s="171">
        <f t="shared" si="8"/>
        <v>32</v>
      </c>
      <c r="C165" s="171"/>
      <c r="D165" s="171">
        <v>22</v>
      </c>
      <c r="E165" s="171"/>
      <c r="F165" s="171">
        <v>9</v>
      </c>
      <c r="G165" s="171"/>
      <c r="H165" s="171">
        <v>1</v>
      </c>
      <c r="I165" s="172"/>
      <c r="J165" s="171">
        <f t="shared" si="9"/>
        <v>14</v>
      </c>
      <c r="K165" s="171">
        <v>9</v>
      </c>
      <c r="L165" s="171">
        <v>0</v>
      </c>
      <c r="M165" s="171">
        <v>3</v>
      </c>
      <c r="N165" s="171">
        <v>2</v>
      </c>
    </row>
    <row r="166" spans="1:14" s="168" customFormat="1" ht="9" customHeight="1">
      <c r="A166" s="170" t="s">
        <v>13</v>
      </c>
      <c r="B166" s="171">
        <f t="shared" si="8"/>
        <v>11</v>
      </c>
      <c r="C166" s="171"/>
      <c r="D166" s="171">
        <v>7</v>
      </c>
      <c r="E166" s="171"/>
      <c r="F166" s="171">
        <v>3</v>
      </c>
      <c r="G166" s="171"/>
      <c r="H166" s="171">
        <v>1</v>
      </c>
      <c r="I166" s="172"/>
      <c r="J166" s="171">
        <f t="shared" si="9"/>
        <v>8</v>
      </c>
      <c r="K166" s="171">
        <v>3</v>
      </c>
      <c r="L166" s="171">
        <v>0</v>
      </c>
      <c r="M166" s="171">
        <v>5</v>
      </c>
      <c r="N166" s="171">
        <v>0</v>
      </c>
    </row>
    <row r="167" spans="1:14" s="168" customFormat="1" ht="9" customHeight="1">
      <c r="A167" s="170" t="s">
        <v>14</v>
      </c>
      <c r="B167" s="171">
        <f t="shared" si="8"/>
        <v>28</v>
      </c>
      <c r="C167" s="171"/>
      <c r="D167" s="171">
        <v>20</v>
      </c>
      <c r="E167" s="171"/>
      <c r="F167" s="171">
        <v>7</v>
      </c>
      <c r="G167" s="171"/>
      <c r="H167" s="171">
        <v>1</v>
      </c>
      <c r="I167" s="172"/>
      <c r="J167" s="171">
        <f t="shared" si="9"/>
        <v>12</v>
      </c>
      <c r="K167" s="171">
        <v>8</v>
      </c>
      <c r="L167" s="171">
        <v>0</v>
      </c>
      <c r="M167" s="171">
        <v>2</v>
      </c>
      <c r="N167" s="171">
        <v>2</v>
      </c>
    </row>
    <row r="168" spans="1:14" s="168" customFormat="1" ht="9" customHeight="1">
      <c r="A168" s="173" t="s">
        <v>15</v>
      </c>
      <c r="B168" s="174">
        <f t="shared" si="8"/>
        <v>41</v>
      </c>
      <c r="C168" s="174"/>
      <c r="D168" s="174">
        <v>28</v>
      </c>
      <c r="E168" s="174"/>
      <c r="F168" s="174">
        <v>11</v>
      </c>
      <c r="G168" s="174"/>
      <c r="H168" s="174">
        <v>2</v>
      </c>
      <c r="I168" s="175"/>
      <c r="J168" s="174">
        <f t="shared" si="9"/>
        <v>16</v>
      </c>
      <c r="K168" s="174">
        <v>12</v>
      </c>
      <c r="L168" s="174">
        <v>1</v>
      </c>
      <c r="M168" s="174">
        <v>2</v>
      </c>
      <c r="N168" s="174">
        <v>1</v>
      </c>
    </row>
    <row r="169" spans="1:14" s="168" customFormat="1" ht="9" customHeight="1">
      <c r="A169" s="176" t="s">
        <v>16</v>
      </c>
      <c r="B169" s="171">
        <f t="shared" si="8"/>
        <v>515</v>
      </c>
      <c r="C169" s="171"/>
      <c r="D169" s="171">
        <v>357</v>
      </c>
      <c r="E169" s="171"/>
      <c r="F169" s="171">
        <v>136</v>
      </c>
      <c r="G169" s="171"/>
      <c r="H169" s="171">
        <v>22</v>
      </c>
      <c r="I169" s="172"/>
      <c r="J169" s="171">
        <f t="shared" si="9"/>
        <v>545</v>
      </c>
      <c r="K169" s="171">
        <v>445</v>
      </c>
      <c r="L169" s="171">
        <v>6</v>
      </c>
      <c r="M169" s="171">
        <v>77</v>
      </c>
      <c r="N169" s="171">
        <v>17</v>
      </c>
    </row>
    <row r="170" spans="1:14" s="168" customFormat="1" ht="9" customHeight="1">
      <c r="A170" s="170" t="s">
        <v>17</v>
      </c>
      <c r="B170" s="171">
        <f t="shared" si="8"/>
        <v>22</v>
      </c>
      <c r="C170" s="171"/>
      <c r="D170" s="171">
        <v>15</v>
      </c>
      <c r="E170" s="171"/>
      <c r="F170" s="171">
        <v>6</v>
      </c>
      <c r="G170" s="171"/>
      <c r="H170" s="171">
        <v>1</v>
      </c>
      <c r="I170" s="172"/>
      <c r="J170" s="171">
        <f t="shared" si="9"/>
        <v>12</v>
      </c>
      <c r="K170" s="171">
        <v>6</v>
      </c>
      <c r="L170" s="171">
        <v>0</v>
      </c>
      <c r="M170" s="171">
        <v>5</v>
      </c>
      <c r="N170" s="171">
        <v>1</v>
      </c>
    </row>
    <row r="171" spans="1:14" s="168" customFormat="1" ht="9" customHeight="1">
      <c r="A171" s="170" t="s">
        <v>18</v>
      </c>
      <c r="B171" s="171">
        <f t="shared" si="8"/>
        <v>65</v>
      </c>
      <c r="C171" s="171"/>
      <c r="D171" s="171">
        <v>45</v>
      </c>
      <c r="E171" s="171"/>
      <c r="F171" s="171">
        <v>17</v>
      </c>
      <c r="G171" s="171"/>
      <c r="H171" s="171">
        <v>3</v>
      </c>
      <c r="I171" s="172"/>
      <c r="J171" s="171">
        <f t="shared" si="9"/>
        <v>44</v>
      </c>
      <c r="K171" s="171">
        <v>19</v>
      </c>
      <c r="L171" s="171">
        <v>1</v>
      </c>
      <c r="M171" s="171">
        <v>22</v>
      </c>
      <c r="N171" s="171">
        <v>2</v>
      </c>
    </row>
    <row r="172" spans="1:14" s="168" customFormat="1" ht="9" customHeight="1">
      <c r="A172" s="173" t="s">
        <v>19</v>
      </c>
      <c r="B172" s="174">
        <f t="shared" si="8"/>
        <v>41</v>
      </c>
      <c r="C172" s="174"/>
      <c r="D172" s="174">
        <v>28</v>
      </c>
      <c r="E172" s="174"/>
      <c r="F172" s="174">
        <v>11</v>
      </c>
      <c r="G172" s="174"/>
      <c r="H172" s="174">
        <v>2</v>
      </c>
      <c r="I172" s="175"/>
      <c r="J172" s="174">
        <f t="shared" si="9"/>
        <v>24</v>
      </c>
      <c r="K172" s="174">
        <v>12</v>
      </c>
      <c r="L172" s="174">
        <v>1</v>
      </c>
      <c r="M172" s="174">
        <v>10</v>
      </c>
      <c r="N172" s="174">
        <v>1</v>
      </c>
    </row>
    <row r="173" spans="1:14" s="168" customFormat="1" ht="9" customHeight="1">
      <c r="A173" s="170" t="s">
        <v>20</v>
      </c>
      <c r="B173" s="171">
        <f t="shared" si="8"/>
        <v>21</v>
      </c>
      <c r="C173" s="171"/>
      <c r="D173" s="171">
        <v>14</v>
      </c>
      <c r="E173" s="171"/>
      <c r="F173" s="171">
        <v>6</v>
      </c>
      <c r="G173" s="171"/>
      <c r="H173" s="171">
        <v>1</v>
      </c>
      <c r="I173" s="172"/>
      <c r="J173" s="171">
        <f t="shared" si="9"/>
        <v>12</v>
      </c>
      <c r="K173" s="171">
        <v>6</v>
      </c>
      <c r="L173" s="171">
        <v>1</v>
      </c>
      <c r="M173" s="171">
        <v>5</v>
      </c>
      <c r="N173" s="171">
        <v>0</v>
      </c>
    </row>
    <row r="174" spans="1:14" s="168" customFormat="1" ht="9" customHeight="1">
      <c r="A174" s="170" t="s">
        <v>21</v>
      </c>
      <c r="B174" s="171">
        <f t="shared" si="8"/>
        <v>122</v>
      </c>
      <c r="C174" s="171"/>
      <c r="D174" s="171">
        <v>84</v>
      </c>
      <c r="E174" s="171"/>
      <c r="F174" s="171">
        <v>33</v>
      </c>
      <c r="G174" s="171"/>
      <c r="H174" s="171">
        <v>5</v>
      </c>
      <c r="I174" s="172"/>
      <c r="J174" s="171">
        <f t="shared" si="9"/>
        <v>66</v>
      </c>
      <c r="K174" s="171">
        <v>35</v>
      </c>
      <c r="L174" s="171">
        <v>2</v>
      </c>
      <c r="M174" s="171">
        <v>25</v>
      </c>
      <c r="N174" s="171">
        <v>4</v>
      </c>
    </row>
    <row r="175" spans="1:14" s="168" customFormat="1" ht="9" customHeight="1">
      <c r="A175" s="170" t="s">
        <v>22</v>
      </c>
      <c r="B175" s="171">
        <f t="shared" si="8"/>
        <v>70</v>
      </c>
      <c r="C175" s="171"/>
      <c r="D175" s="171">
        <v>48</v>
      </c>
      <c r="E175" s="171"/>
      <c r="F175" s="171">
        <v>19</v>
      </c>
      <c r="G175" s="171"/>
      <c r="H175" s="171">
        <v>3</v>
      </c>
      <c r="I175" s="172"/>
      <c r="J175" s="171">
        <f t="shared" si="9"/>
        <v>28</v>
      </c>
      <c r="K175" s="171">
        <v>20</v>
      </c>
      <c r="L175" s="171">
        <v>1</v>
      </c>
      <c r="M175" s="171">
        <v>4</v>
      </c>
      <c r="N175" s="171">
        <v>3</v>
      </c>
    </row>
    <row r="176" spans="1:14" s="168" customFormat="1" ht="9" customHeight="1">
      <c r="A176" s="173" t="s">
        <v>23</v>
      </c>
      <c r="B176" s="174">
        <f t="shared" si="8"/>
        <v>50</v>
      </c>
      <c r="C176" s="174"/>
      <c r="D176" s="174">
        <v>35</v>
      </c>
      <c r="E176" s="174"/>
      <c r="F176" s="174">
        <v>13</v>
      </c>
      <c r="G176" s="174"/>
      <c r="H176" s="174">
        <v>2</v>
      </c>
      <c r="I176" s="175"/>
      <c r="J176" s="174">
        <f t="shared" si="9"/>
        <v>31</v>
      </c>
      <c r="K176" s="174">
        <v>15</v>
      </c>
      <c r="L176" s="174">
        <v>1</v>
      </c>
      <c r="M176" s="174">
        <v>14</v>
      </c>
      <c r="N176" s="174">
        <v>1</v>
      </c>
    </row>
    <row r="177" spans="1:14" s="168" customFormat="1" ht="9" customHeight="1">
      <c r="A177" s="170" t="s">
        <v>24</v>
      </c>
      <c r="B177" s="171">
        <f t="shared" si="8"/>
        <v>28</v>
      </c>
      <c r="C177" s="171"/>
      <c r="D177" s="171">
        <v>20</v>
      </c>
      <c r="E177" s="171"/>
      <c r="F177" s="171">
        <v>7</v>
      </c>
      <c r="G177" s="171"/>
      <c r="H177" s="171">
        <v>1</v>
      </c>
      <c r="I177" s="172"/>
      <c r="J177" s="171">
        <f t="shared" si="9"/>
        <v>25</v>
      </c>
      <c r="K177" s="171">
        <v>8</v>
      </c>
      <c r="L177" s="171">
        <v>0</v>
      </c>
      <c r="M177" s="171">
        <v>16</v>
      </c>
      <c r="N177" s="171">
        <v>1</v>
      </c>
    </row>
    <row r="178" spans="1:14" s="168" customFormat="1" ht="9" customHeight="1">
      <c r="A178" s="170" t="s">
        <v>25</v>
      </c>
      <c r="B178" s="171">
        <f t="shared" si="8"/>
        <v>17</v>
      </c>
      <c r="C178" s="171"/>
      <c r="D178" s="171">
        <v>12</v>
      </c>
      <c r="E178" s="171"/>
      <c r="F178" s="171">
        <v>4</v>
      </c>
      <c r="G178" s="171"/>
      <c r="H178" s="171">
        <v>1</v>
      </c>
      <c r="I178" s="172"/>
      <c r="J178" s="171">
        <f t="shared" si="9"/>
        <v>10</v>
      </c>
      <c r="K178" s="171">
        <v>5</v>
      </c>
      <c r="L178" s="171">
        <v>0</v>
      </c>
      <c r="M178" s="171">
        <v>4</v>
      </c>
      <c r="N178" s="171">
        <v>1</v>
      </c>
    </row>
    <row r="179" spans="1:14" s="168" customFormat="1" ht="9" customHeight="1">
      <c r="A179" s="170" t="s">
        <v>26</v>
      </c>
      <c r="B179" s="171">
        <f t="shared" si="8"/>
        <v>51</v>
      </c>
      <c r="C179" s="171"/>
      <c r="D179" s="171">
        <v>35</v>
      </c>
      <c r="E179" s="171"/>
      <c r="F179" s="171">
        <v>14</v>
      </c>
      <c r="G179" s="171"/>
      <c r="H179" s="171">
        <v>2</v>
      </c>
      <c r="I179" s="172"/>
      <c r="J179" s="171">
        <f t="shared" si="9"/>
        <v>21</v>
      </c>
      <c r="K179" s="171">
        <v>15</v>
      </c>
      <c r="L179" s="171">
        <v>1</v>
      </c>
      <c r="M179" s="171">
        <v>4</v>
      </c>
      <c r="N179" s="171">
        <v>1</v>
      </c>
    </row>
    <row r="180" spans="1:14" s="168" customFormat="1" ht="9" customHeight="1">
      <c r="A180" s="173" t="s">
        <v>27</v>
      </c>
      <c r="B180" s="174">
        <f t="shared" si="8"/>
        <v>51</v>
      </c>
      <c r="C180" s="174"/>
      <c r="D180" s="174">
        <v>35</v>
      </c>
      <c r="E180" s="174"/>
      <c r="F180" s="174">
        <v>14</v>
      </c>
      <c r="G180" s="174"/>
      <c r="H180" s="174">
        <v>2</v>
      </c>
      <c r="I180" s="175"/>
      <c r="J180" s="174">
        <f t="shared" si="9"/>
        <v>29</v>
      </c>
      <c r="K180" s="174">
        <v>15</v>
      </c>
      <c r="L180" s="174">
        <v>1</v>
      </c>
      <c r="M180" s="174">
        <v>12</v>
      </c>
      <c r="N180" s="174">
        <v>1</v>
      </c>
    </row>
    <row r="181" spans="1:14" s="168" customFormat="1" ht="9" customHeight="1">
      <c r="A181" s="170" t="s">
        <v>28</v>
      </c>
      <c r="B181" s="171">
        <f t="shared" si="8"/>
        <v>41</v>
      </c>
      <c r="C181" s="171"/>
      <c r="D181" s="171">
        <v>28</v>
      </c>
      <c r="E181" s="171"/>
      <c r="F181" s="171">
        <v>11</v>
      </c>
      <c r="G181" s="171"/>
      <c r="H181" s="171">
        <v>2</v>
      </c>
      <c r="I181" s="172"/>
      <c r="J181" s="171">
        <f t="shared" si="9"/>
        <v>27</v>
      </c>
      <c r="K181" s="171">
        <v>12</v>
      </c>
      <c r="L181" s="171">
        <v>0</v>
      </c>
      <c r="M181" s="171">
        <v>13</v>
      </c>
      <c r="N181" s="171">
        <v>2</v>
      </c>
    </row>
    <row r="182" spans="1:14" s="168" customFormat="1" ht="9" customHeight="1">
      <c r="A182" s="170" t="s">
        <v>29</v>
      </c>
      <c r="B182" s="171">
        <f t="shared" si="8"/>
        <v>18</v>
      </c>
      <c r="C182" s="171"/>
      <c r="D182" s="171">
        <v>12</v>
      </c>
      <c r="E182" s="171"/>
      <c r="F182" s="171">
        <v>5</v>
      </c>
      <c r="G182" s="171"/>
      <c r="H182" s="171">
        <v>1</v>
      </c>
      <c r="I182" s="172"/>
      <c r="J182" s="171">
        <f t="shared" si="9"/>
        <v>12</v>
      </c>
      <c r="K182" s="171">
        <v>5</v>
      </c>
      <c r="L182" s="171">
        <v>0</v>
      </c>
      <c r="M182" s="171">
        <v>6</v>
      </c>
      <c r="N182" s="171">
        <v>1</v>
      </c>
    </row>
    <row r="183" spans="1:14" s="168" customFormat="1" ht="9" customHeight="1">
      <c r="A183" s="170" t="s">
        <v>30</v>
      </c>
      <c r="B183" s="171">
        <f t="shared" si="8"/>
        <v>91</v>
      </c>
      <c r="C183" s="171"/>
      <c r="D183" s="171">
        <v>63</v>
      </c>
      <c r="E183" s="171"/>
      <c r="F183" s="171">
        <v>24</v>
      </c>
      <c r="G183" s="171"/>
      <c r="H183" s="171">
        <v>4</v>
      </c>
      <c r="I183" s="172"/>
      <c r="J183" s="171">
        <f t="shared" si="9"/>
        <v>35</v>
      </c>
      <c r="K183" s="171">
        <v>26</v>
      </c>
      <c r="L183" s="171">
        <v>1</v>
      </c>
      <c r="M183" s="171">
        <v>5</v>
      </c>
      <c r="N183" s="171">
        <v>3</v>
      </c>
    </row>
    <row r="184" spans="1:14" s="168" customFormat="1" ht="9" customHeight="1">
      <c r="A184" s="173" t="s">
        <v>31</v>
      </c>
      <c r="B184" s="174">
        <f t="shared" si="8"/>
        <v>28</v>
      </c>
      <c r="C184" s="174"/>
      <c r="D184" s="174">
        <v>20</v>
      </c>
      <c r="E184" s="174"/>
      <c r="F184" s="174">
        <v>7</v>
      </c>
      <c r="G184" s="174"/>
      <c r="H184" s="174">
        <v>1</v>
      </c>
      <c r="I184" s="175"/>
      <c r="J184" s="174">
        <f t="shared" si="9"/>
        <v>14</v>
      </c>
      <c r="K184" s="174">
        <v>8</v>
      </c>
      <c r="L184" s="174">
        <v>0</v>
      </c>
      <c r="M184" s="174">
        <v>4</v>
      </c>
      <c r="N184" s="174">
        <v>2</v>
      </c>
    </row>
    <row r="185" spans="1:14" s="168" customFormat="1" ht="9" customHeight="1">
      <c r="A185" s="170" t="s">
        <v>32</v>
      </c>
      <c r="B185" s="171">
        <f t="shared" si="8"/>
        <v>33</v>
      </c>
      <c r="C185" s="171"/>
      <c r="D185" s="171">
        <v>23</v>
      </c>
      <c r="E185" s="171"/>
      <c r="F185" s="171">
        <v>9</v>
      </c>
      <c r="G185" s="171"/>
      <c r="H185" s="171">
        <v>1</v>
      </c>
      <c r="I185" s="172"/>
      <c r="J185" s="171">
        <f t="shared" si="9"/>
        <v>17</v>
      </c>
      <c r="K185" s="171">
        <v>9</v>
      </c>
      <c r="L185" s="171">
        <v>0</v>
      </c>
      <c r="M185" s="171">
        <v>6</v>
      </c>
      <c r="N185" s="171">
        <v>2</v>
      </c>
    </row>
    <row r="186" spans="1:14" s="168" customFormat="1" ht="9" customHeight="1">
      <c r="A186" s="170" t="s">
        <v>33</v>
      </c>
      <c r="B186" s="171">
        <f t="shared" si="8"/>
        <v>31</v>
      </c>
      <c r="C186" s="171"/>
      <c r="D186" s="171">
        <v>22</v>
      </c>
      <c r="E186" s="171"/>
      <c r="F186" s="171">
        <v>8</v>
      </c>
      <c r="G186" s="171"/>
      <c r="H186" s="171">
        <v>1</v>
      </c>
      <c r="I186" s="172"/>
      <c r="J186" s="171">
        <f t="shared" si="9"/>
        <v>13</v>
      </c>
      <c r="K186" s="171">
        <v>9</v>
      </c>
      <c r="L186" s="171">
        <v>0</v>
      </c>
      <c r="M186" s="171">
        <v>2</v>
      </c>
      <c r="N186" s="171">
        <v>2</v>
      </c>
    </row>
    <row r="187" spans="1:14" s="168" customFormat="1" ht="9" customHeight="1">
      <c r="A187" s="170" t="s">
        <v>34</v>
      </c>
      <c r="B187" s="171">
        <f t="shared" si="8"/>
        <v>14</v>
      </c>
      <c r="C187" s="171"/>
      <c r="D187" s="171">
        <v>9</v>
      </c>
      <c r="E187" s="171"/>
      <c r="F187" s="171">
        <v>4</v>
      </c>
      <c r="G187" s="171"/>
      <c r="H187" s="171">
        <v>1</v>
      </c>
      <c r="I187" s="172"/>
      <c r="J187" s="171">
        <f t="shared" si="9"/>
        <v>6</v>
      </c>
      <c r="K187" s="171">
        <v>4</v>
      </c>
      <c r="L187" s="171">
        <v>0</v>
      </c>
      <c r="M187" s="171">
        <v>1</v>
      </c>
      <c r="N187" s="171">
        <v>1</v>
      </c>
    </row>
    <row r="188" spans="1:14" s="168" customFormat="1" ht="9" customHeight="1">
      <c r="A188" s="173" t="s">
        <v>35</v>
      </c>
      <c r="B188" s="174">
        <f t="shared" si="8"/>
        <v>34</v>
      </c>
      <c r="C188" s="174"/>
      <c r="D188" s="174">
        <v>24</v>
      </c>
      <c r="E188" s="174"/>
      <c r="F188" s="174">
        <v>9</v>
      </c>
      <c r="G188" s="174"/>
      <c r="H188" s="174">
        <v>1</v>
      </c>
      <c r="I188" s="175"/>
      <c r="J188" s="174">
        <f t="shared" si="9"/>
        <v>13</v>
      </c>
      <c r="K188" s="174">
        <v>10</v>
      </c>
      <c r="L188" s="174">
        <v>1</v>
      </c>
      <c r="M188" s="174">
        <v>2</v>
      </c>
      <c r="N188" s="174">
        <v>0</v>
      </c>
    </row>
    <row r="189" spans="1:14" s="168" customFormat="1" ht="9" customHeight="1">
      <c r="A189" s="170" t="s">
        <v>36</v>
      </c>
      <c r="B189" s="171">
        <f t="shared" si="8"/>
        <v>7</v>
      </c>
      <c r="C189" s="171"/>
      <c r="D189" s="171">
        <v>5</v>
      </c>
      <c r="E189" s="171"/>
      <c r="F189" s="171">
        <v>2</v>
      </c>
      <c r="G189" s="171"/>
      <c r="H189" s="171">
        <v>0</v>
      </c>
      <c r="I189" s="172"/>
      <c r="J189" s="171">
        <f t="shared" si="9"/>
        <v>6</v>
      </c>
      <c r="K189" s="171">
        <v>2</v>
      </c>
      <c r="L189" s="171">
        <v>0</v>
      </c>
      <c r="M189" s="171">
        <v>3</v>
      </c>
      <c r="N189" s="171">
        <v>1</v>
      </c>
    </row>
    <row r="190" spans="1:14" s="168" customFormat="1" ht="9" customHeight="1">
      <c r="A190" s="170" t="s">
        <v>37</v>
      </c>
      <c r="B190" s="171">
        <f t="shared" si="8"/>
        <v>77</v>
      </c>
      <c r="C190" s="171"/>
      <c r="D190" s="171">
        <v>53</v>
      </c>
      <c r="E190" s="171"/>
      <c r="F190" s="171">
        <v>21</v>
      </c>
      <c r="G190" s="171"/>
      <c r="H190" s="171">
        <v>3</v>
      </c>
      <c r="I190" s="172"/>
      <c r="J190" s="171">
        <f t="shared" si="9"/>
        <v>45</v>
      </c>
      <c r="K190" s="171">
        <v>22</v>
      </c>
      <c r="L190" s="171">
        <v>1</v>
      </c>
      <c r="M190" s="171">
        <v>19</v>
      </c>
      <c r="N190" s="171">
        <v>3</v>
      </c>
    </row>
    <row r="191" spans="1:14" s="168" customFormat="1" ht="9" customHeight="1">
      <c r="A191" s="170" t="s">
        <v>38</v>
      </c>
      <c r="B191" s="171">
        <f t="shared" si="8"/>
        <v>25</v>
      </c>
      <c r="C191" s="171"/>
      <c r="D191" s="171">
        <v>17</v>
      </c>
      <c r="E191" s="171"/>
      <c r="F191" s="171">
        <v>7</v>
      </c>
      <c r="G191" s="171"/>
      <c r="H191" s="171">
        <v>1</v>
      </c>
      <c r="I191" s="172"/>
      <c r="J191" s="171">
        <f t="shared" si="9"/>
        <v>11</v>
      </c>
      <c r="K191" s="171">
        <v>7</v>
      </c>
      <c r="L191" s="171">
        <v>0</v>
      </c>
      <c r="M191" s="171">
        <v>3</v>
      </c>
      <c r="N191" s="171">
        <v>1</v>
      </c>
    </row>
    <row r="192" spans="1:14" s="168" customFormat="1" ht="9" customHeight="1">
      <c r="A192" s="173" t="s">
        <v>39</v>
      </c>
      <c r="B192" s="174">
        <f t="shared" si="8"/>
        <v>33</v>
      </c>
      <c r="C192" s="174"/>
      <c r="D192" s="174">
        <v>23</v>
      </c>
      <c r="E192" s="174"/>
      <c r="F192" s="174">
        <v>9</v>
      </c>
      <c r="G192" s="174"/>
      <c r="H192" s="174">
        <v>1</v>
      </c>
      <c r="I192" s="175"/>
      <c r="J192" s="174">
        <f t="shared" si="9"/>
        <v>14</v>
      </c>
      <c r="K192" s="174">
        <v>10</v>
      </c>
      <c r="L192" s="174">
        <v>0</v>
      </c>
      <c r="M192" s="174">
        <v>3</v>
      </c>
      <c r="N192" s="174">
        <v>1</v>
      </c>
    </row>
    <row r="193" spans="1:32" s="168" customFormat="1" ht="9" customHeight="1">
      <c r="A193" s="166"/>
      <c r="B193" s="170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</row>
    <row r="194" spans="1:32" s="168" customFormat="1" ht="9" customHeight="1">
      <c r="A194" s="166">
        <v>2000</v>
      </c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</row>
    <row r="195" spans="1:32" s="168" customFormat="1" ht="9" customHeight="1">
      <c r="A195" s="181" t="s">
        <v>7</v>
      </c>
      <c r="B195" s="169">
        <f>SUM(B197:B228)</f>
        <v>10637</v>
      </c>
      <c r="C195" s="169"/>
      <c r="D195" s="169">
        <f>SUM(D197:D228)</f>
        <v>10076</v>
      </c>
      <c r="E195" s="253"/>
      <c r="F195" s="169">
        <f>SUM(F197:F228)</f>
        <v>447</v>
      </c>
      <c r="G195" s="253"/>
      <c r="H195" s="169">
        <f>SUM(H197:H228)</f>
        <v>114</v>
      </c>
      <c r="I195" s="253"/>
      <c r="J195" s="169">
        <f>SUM(J197:J228)</f>
        <v>1320</v>
      </c>
      <c r="K195" s="169">
        <f>SUM(K197:K228)</f>
        <v>879</v>
      </c>
      <c r="L195" s="169">
        <f>SUM(L197:L228)</f>
        <v>74</v>
      </c>
      <c r="M195" s="169">
        <f>SUM(M197:M228)</f>
        <v>296</v>
      </c>
      <c r="N195" s="169">
        <f>SUM(N197:N228)</f>
        <v>71</v>
      </c>
    </row>
    <row r="196" spans="1:32" s="168" customFormat="1" ht="3.95" customHeight="1">
      <c r="A196" s="181"/>
      <c r="B196" s="169"/>
      <c r="C196" s="169"/>
      <c r="D196" s="169"/>
      <c r="E196" s="253"/>
      <c r="F196" s="169"/>
      <c r="G196" s="253"/>
      <c r="H196" s="169"/>
      <c r="I196" s="253"/>
      <c r="J196" s="169"/>
      <c r="K196" s="169"/>
      <c r="L196" s="169"/>
      <c r="M196" s="169"/>
      <c r="N196" s="169"/>
    </row>
    <row r="197" spans="1:32" s="168" customFormat="1" ht="9" customHeight="1">
      <c r="A197" s="170" t="s">
        <v>8</v>
      </c>
      <c r="B197" s="171">
        <f t="shared" ref="B197:B228" si="10">SUM(D197:H197)</f>
        <v>77</v>
      </c>
      <c r="C197" s="171"/>
      <c r="D197" s="171">
        <v>74</v>
      </c>
      <c r="E197" s="171"/>
      <c r="F197" s="171">
        <v>2</v>
      </c>
      <c r="G197" s="171"/>
      <c r="H197" s="171">
        <v>1</v>
      </c>
      <c r="I197" s="171"/>
      <c r="J197" s="171">
        <f t="shared" ref="J197:J228" si="11">SUM(K197:N197)</f>
        <v>17</v>
      </c>
      <c r="K197" s="171">
        <v>7</v>
      </c>
      <c r="L197" s="171">
        <v>2</v>
      </c>
      <c r="M197" s="171">
        <v>8</v>
      </c>
      <c r="N197" s="171">
        <v>0</v>
      </c>
      <c r="O197" s="234"/>
      <c r="P197" s="234"/>
      <c r="AF197" s="234"/>
    </row>
    <row r="198" spans="1:32" s="168" customFormat="1" ht="9" customHeight="1">
      <c r="A198" s="170" t="s">
        <v>9</v>
      </c>
      <c r="B198" s="171">
        <f t="shared" si="10"/>
        <v>258</v>
      </c>
      <c r="C198" s="171"/>
      <c r="D198" s="171">
        <v>244</v>
      </c>
      <c r="E198" s="171"/>
      <c r="F198" s="171">
        <v>12</v>
      </c>
      <c r="G198" s="171"/>
      <c r="H198" s="171">
        <v>2</v>
      </c>
      <c r="I198" s="172"/>
      <c r="J198" s="171">
        <f t="shared" si="11"/>
        <v>10</v>
      </c>
      <c r="K198" s="171">
        <v>6</v>
      </c>
      <c r="L198" s="171">
        <v>0</v>
      </c>
      <c r="M198" s="171">
        <v>2</v>
      </c>
      <c r="N198" s="171">
        <v>2</v>
      </c>
      <c r="O198" s="234"/>
      <c r="P198" s="234"/>
      <c r="AF198" s="234"/>
    </row>
    <row r="199" spans="1:32" s="168" customFormat="1" ht="9" customHeight="1">
      <c r="A199" s="170" t="s">
        <v>10</v>
      </c>
      <c r="B199" s="171">
        <f t="shared" si="10"/>
        <v>112</v>
      </c>
      <c r="C199" s="171"/>
      <c r="D199" s="171">
        <v>108</v>
      </c>
      <c r="E199" s="171"/>
      <c r="F199" s="171">
        <v>3</v>
      </c>
      <c r="G199" s="171"/>
      <c r="H199" s="171">
        <v>1</v>
      </c>
      <c r="I199" s="172"/>
      <c r="J199" s="171">
        <f t="shared" si="11"/>
        <v>8</v>
      </c>
      <c r="K199" s="171">
        <v>3</v>
      </c>
      <c r="L199" s="171">
        <v>2</v>
      </c>
      <c r="M199" s="171">
        <v>2</v>
      </c>
      <c r="N199" s="171">
        <v>1</v>
      </c>
      <c r="O199" s="234"/>
      <c r="P199" s="234"/>
      <c r="AF199" s="234"/>
    </row>
    <row r="200" spans="1:32" s="168" customFormat="1" ht="9" customHeight="1">
      <c r="A200" s="173" t="s">
        <v>11</v>
      </c>
      <c r="B200" s="174">
        <f t="shared" si="10"/>
        <v>46</v>
      </c>
      <c r="C200" s="174"/>
      <c r="D200" s="174">
        <v>44</v>
      </c>
      <c r="E200" s="174"/>
      <c r="F200" s="174">
        <v>1</v>
      </c>
      <c r="G200" s="174"/>
      <c r="H200" s="174">
        <v>1</v>
      </c>
      <c r="I200" s="175"/>
      <c r="J200" s="174">
        <f t="shared" si="11"/>
        <v>7</v>
      </c>
      <c r="K200" s="174">
        <v>5</v>
      </c>
      <c r="L200" s="174">
        <v>1</v>
      </c>
      <c r="M200" s="174">
        <v>1</v>
      </c>
      <c r="N200" s="174">
        <v>0</v>
      </c>
      <c r="O200" s="234"/>
      <c r="P200" s="234"/>
      <c r="AF200" s="234"/>
    </row>
    <row r="201" spans="1:32" s="168" customFormat="1" ht="9" customHeight="1">
      <c r="A201" s="170" t="s">
        <v>12</v>
      </c>
      <c r="B201" s="171">
        <f t="shared" si="10"/>
        <v>197</v>
      </c>
      <c r="C201" s="171"/>
      <c r="D201" s="171">
        <v>189</v>
      </c>
      <c r="E201" s="171"/>
      <c r="F201" s="171">
        <v>6</v>
      </c>
      <c r="G201" s="171"/>
      <c r="H201" s="171">
        <v>2</v>
      </c>
      <c r="I201" s="172"/>
      <c r="J201" s="171">
        <f t="shared" si="11"/>
        <v>20</v>
      </c>
      <c r="K201" s="171">
        <v>12</v>
      </c>
      <c r="L201" s="171">
        <v>4</v>
      </c>
      <c r="M201" s="171">
        <v>3</v>
      </c>
      <c r="N201" s="171">
        <v>1</v>
      </c>
      <c r="O201" s="234"/>
      <c r="P201" s="234"/>
      <c r="AF201" s="234"/>
    </row>
    <row r="202" spans="1:32" s="168" customFormat="1" ht="9" customHeight="1">
      <c r="A202" s="170" t="s">
        <v>13</v>
      </c>
      <c r="B202" s="171">
        <f t="shared" si="10"/>
        <v>74</v>
      </c>
      <c r="C202" s="171"/>
      <c r="D202" s="171">
        <v>72</v>
      </c>
      <c r="E202" s="171"/>
      <c r="F202" s="171">
        <v>1</v>
      </c>
      <c r="G202" s="171"/>
      <c r="H202" s="171">
        <v>1</v>
      </c>
      <c r="I202" s="172"/>
      <c r="J202" s="171">
        <f t="shared" si="11"/>
        <v>13</v>
      </c>
      <c r="K202" s="171">
        <v>6</v>
      </c>
      <c r="L202" s="171">
        <v>2</v>
      </c>
      <c r="M202" s="171">
        <v>4</v>
      </c>
      <c r="N202" s="171">
        <v>1</v>
      </c>
      <c r="O202" s="234"/>
      <c r="P202" s="234"/>
      <c r="AF202" s="234"/>
    </row>
    <row r="203" spans="1:32" s="168" customFormat="1" ht="9" customHeight="1">
      <c r="A203" s="170" t="s">
        <v>14</v>
      </c>
      <c r="B203" s="171">
        <f t="shared" si="10"/>
        <v>206</v>
      </c>
      <c r="C203" s="171"/>
      <c r="D203" s="171">
        <v>197</v>
      </c>
      <c r="E203" s="171"/>
      <c r="F203" s="171">
        <v>7</v>
      </c>
      <c r="G203" s="171"/>
      <c r="H203" s="171">
        <v>2</v>
      </c>
      <c r="I203" s="172"/>
      <c r="J203" s="171">
        <f t="shared" si="11"/>
        <v>16</v>
      </c>
      <c r="K203" s="171">
        <v>9</v>
      </c>
      <c r="L203" s="171">
        <v>2</v>
      </c>
      <c r="M203" s="171">
        <v>3</v>
      </c>
      <c r="N203" s="171">
        <v>2</v>
      </c>
      <c r="O203" s="234"/>
      <c r="P203" s="234"/>
      <c r="AF203" s="234"/>
    </row>
    <row r="204" spans="1:32" s="168" customFormat="1" ht="9" customHeight="1">
      <c r="A204" s="173" t="s">
        <v>15</v>
      </c>
      <c r="B204" s="174">
        <f t="shared" si="10"/>
        <v>223</v>
      </c>
      <c r="C204" s="174"/>
      <c r="D204" s="174">
        <v>211</v>
      </c>
      <c r="E204" s="174"/>
      <c r="F204" s="174">
        <v>9</v>
      </c>
      <c r="G204" s="174"/>
      <c r="H204" s="174">
        <v>3</v>
      </c>
      <c r="I204" s="175"/>
      <c r="J204" s="174">
        <f t="shared" si="11"/>
        <v>27</v>
      </c>
      <c r="K204" s="174">
        <v>22</v>
      </c>
      <c r="L204" s="174">
        <v>2</v>
      </c>
      <c r="M204" s="174">
        <v>2</v>
      </c>
      <c r="N204" s="174">
        <v>1</v>
      </c>
      <c r="O204" s="234"/>
      <c r="P204" s="234"/>
      <c r="AF204" s="234"/>
    </row>
    <row r="205" spans="1:32" s="168" customFormat="1" ht="9" customHeight="1">
      <c r="A205" s="176" t="s">
        <v>16</v>
      </c>
      <c r="B205" s="171">
        <f t="shared" si="10"/>
        <v>3514</v>
      </c>
      <c r="C205" s="171"/>
      <c r="D205" s="171">
        <v>3313</v>
      </c>
      <c r="E205" s="171"/>
      <c r="F205" s="171">
        <v>167</v>
      </c>
      <c r="G205" s="171"/>
      <c r="H205" s="171">
        <v>34</v>
      </c>
      <c r="I205" s="172"/>
      <c r="J205" s="171">
        <f t="shared" si="11"/>
        <v>331</v>
      </c>
      <c r="K205" s="171">
        <v>219</v>
      </c>
      <c r="L205" s="171">
        <v>2</v>
      </c>
      <c r="M205" s="171">
        <v>88</v>
      </c>
      <c r="N205" s="171">
        <v>22</v>
      </c>
      <c r="O205" s="234"/>
      <c r="P205" s="234"/>
      <c r="AF205" s="234"/>
    </row>
    <row r="206" spans="1:32" s="168" customFormat="1" ht="9" customHeight="1">
      <c r="A206" s="170" t="s">
        <v>17</v>
      </c>
      <c r="B206" s="171">
        <f t="shared" si="10"/>
        <v>132</v>
      </c>
      <c r="C206" s="171"/>
      <c r="D206" s="171">
        <v>127</v>
      </c>
      <c r="E206" s="171"/>
      <c r="F206" s="171">
        <v>4</v>
      </c>
      <c r="G206" s="171"/>
      <c r="H206" s="171">
        <v>1</v>
      </c>
      <c r="I206" s="172"/>
      <c r="J206" s="171">
        <f t="shared" si="11"/>
        <v>20</v>
      </c>
      <c r="K206" s="171">
        <v>12</v>
      </c>
      <c r="L206" s="171">
        <v>3</v>
      </c>
      <c r="M206" s="171">
        <v>4</v>
      </c>
      <c r="N206" s="171">
        <v>1</v>
      </c>
      <c r="O206" s="234"/>
      <c r="P206" s="234"/>
      <c r="AF206" s="234"/>
    </row>
    <row r="207" spans="1:32" s="168" customFormat="1" ht="9" customHeight="1">
      <c r="A207" s="170" t="s">
        <v>18</v>
      </c>
      <c r="B207" s="171">
        <f t="shared" si="10"/>
        <v>463</v>
      </c>
      <c r="C207" s="171"/>
      <c r="D207" s="171">
        <v>436</v>
      </c>
      <c r="E207" s="171"/>
      <c r="F207" s="171">
        <v>22</v>
      </c>
      <c r="G207" s="171"/>
      <c r="H207" s="171">
        <v>5</v>
      </c>
      <c r="I207" s="172"/>
      <c r="J207" s="171">
        <f t="shared" si="11"/>
        <v>59</v>
      </c>
      <c r="K207" s="171">
        <v>35</v>
      </c>
      <c r="L207" s="171">
        <v>1</v>
      </c>
      <c r="M207" s="171">
        <v>20</v>
      </c>
      <c r="N207" s="171">
        <v>3</v>
      </c>
      <c r="O207" s="234"/>
      <c r="P207" s="234"/>
      <c r="AF207" s="234"/>
    </row>
    <row r="208" spans="1:32" s="168" customFormat="1" ht="9" customHeight="1">
      <c r="A208" s="173" t="s">
        <v>19</v>
      </c>
      <c r="B208" s="174">
        <f t="shared" si="10"/>
        <v>271</v>
      </c>
      <c r="C208" s="174"/>
      <c r="D208" s="174">
        <v>261</v>
      </c>
      <c r="E208" s="174"/>
      <c r="F208" s="174">
        <v>7</v>
      </c>
      <c r="G208" s="174"/>
      <c r="H208" s="174">
        <v>3</v>
      </c>
      <c r="I208" s="175"/>
      <c r="J208" s="174">
        <f t="shared" si="11"/>
        <v>92</v>
      </c>
      <c r="K208" s="174">
        <v>69</v>
      </c>
      <c r="L208" s="174">
        <v>9</v>
      </c>
      <c r="M208" s="174">
        <v>12</v>
      </c>
      <c r="N208" s="174">
        <v>2</v>
      </c>
      <c r="O208" s="234"/>
      <c r="P208" s="234"/>
      <c r="AF208" s="234"/>
    </row>
    <row r="209" spans="1:32" s="168" customFormat="1" ht="9" customHeight="1">
      <c r="A209" s="170" t="s">
        <v>20</v>
      </c>
      <c r="B209" s="171">
        <f t="shared" si="10"/>
        <v>127</v>
      </c>
      <c r="C209" s="171"/>
      <c r="D209" s="171">
        <v>121</v>
      </c>
      <c r="E209" s="171"/>
      <c r="F209" s="171">
        <v>4</v>
      </c>
      <c r="G209" s="171"/>
      <c r="H209" s="171">
        <v>2</v>
      </c>
      <c r="I209" s="172"/>
      <c r="J209" s="171">
        <f t="shared" si="11"/>
        <v>55</v>
      </c>
      <c r="K209" s="171">
        <v>45</v>
      </c>
      <c r="L209" s="171">
        <v>4</v>
      </c>
      <c r="M209" s="171">
        <v>5</v>
      </c>
      <c r="N209" s="171">
        <v>1</v>
      </c>
      <c r="O209" s="234"/>
      <c r="P209" s="234"/>
      <c r="AF209" s="234"/>
    </row>
    <row r="210" spans="1:32" s="168" customFormat="1" ht="9" customHeight="1">
      <c r="A210" s="170" t="s">
        <v>21</v>
      </c>
      <c r="B210" s="171">
        <f t="shared" si="10"/>
        <v>755</v>
      </c>
      <c r="C210" s="171"/>
      <c r="D210" s="171">
        <v>713</v>
      </c>
      <c r="E210" s="171"/>
      <c r="F210" s="171">
        <v>35</v>
      </c>
      <c r="G210" s="171"/>
      <c r="H210" s="171">
        <v>7</v>
      </c>
      <c r="I210" s="172"/>
      <c r="J210" s="171">
        <f t="shared" si="11"/>
        <v>50</v>
      </c>
      <c r="K210" s="171">
        <v>24</v>
      </c>
      <c r="L210" s="171">
        <v>1</v>
      </c>
      <c r="M210" s="171">
        <v>20</v>
      </c>
      <c r="N210" s="171">
        <v>5</v>
      </c>
      <c r="O210" s="234"/>
      <c r="P210" s="234"/>
      <c r="AF210" s="234"/>
    </row>
    <row r="211" spans="1:32" s="168" customFormat="1" ht="9" customHeight="1">
      <c r="A211" s="170" t="s">
        <v>22</v>
      </c>
      <c r="B211" s="171">
        <f t="shared" si="10"/>
        <v>41</v>
      </c>
      <c r="C211" s="171"/>
      <c r="D211" s="171">
        <v>39</v>
      </c>
      <c r="E211" s="171"/>
      <c r="F211" s="171">
        <v>1</v>
      </c>
      <c r="G211" s="171"/>
      <c r="H211" s="171">
        <v>1</v>
      </c>
      <c r="I211" s="172"/>
      <c r="J211" s="171">
        <f t="shared" si="11"/>
        <v>27</v>
      </c>
      <c r="K211" s="171">
        <v>21</v>
      </c>
      <c r="L211" s="171">
        <v>0</v>
      </c>
      <c r="M211" s="171">
        <v>5</v>
      </c>
      <c r="N211" s="171">
        <v>1</v>
      </c>
      <c r="O211" s="234"/>
      <c r="P211" s="234"/>
      <c r="AF211" s="234"/>
    </row>
    <row r="212" spans="1:32" s="168" customFormat="1" ht="9" customHeight="1">
      <c r="A212" s="173" t="s">
        <v>23</v>
      </c>
      <c r="B212" s="174">
        <f t="shared" si="10"/>
        <v>337</v>
      </c>
      <c r="C212" s="174"/>
      <c r="D212" s="174">
        <v>319</v>
      </c>
      <c r="E212" s="174"/>
      <c r="F212" s="174">
        <v>14</v>
      </c>
      <c r="G212" s="174"/>
      <c r="H212" s="174">
        <v>4</v>
      </c>
      <c r="I212" s="175"/>
      <c r="J212" s="174">
        <f t="shared" si="11"/>
        <v>57</v>
      </c>
      <c r="K212" s="174">
        <v>38</v>
      </c>
      <c r="L212" s="174">
        <v>3</v>
      </c>
      <c r="M212" s="174">
        <v>14</v>
      </c>
      <c r="N212" s="174">
        <v>2</v>
      </c>
      <c r="O212" s="234"/>
      <c r="P212" s="234"/>
      <c r="AF212" s="234"/>
    </row>
    <row r="213" spans="1:32" s="168" customFormat="1" ht="9" customHeight="1">
      <c r="A213" s="170" t="s">
        <v>24</v>
      </c>
      <c r="B213" s="171">
        <f t="shared" si="10"/>
        <v>169</v>
      </c>
      <c r="C213" s="171"/>
      <c r="D213" s="171">
        <v>160</v>
      </c>
      <c r="E213" s="171"/>
      <c r="F213" s="171">
        <v>7</v>
      </c>
      <c r="G213" s="171"/>
      <c r="H213" s="171">
        <v>2</v>
      </c>
      <c r="I213" s="172"/>
      <c r="J213" s="171">
        <f t="shared" si="11"/>
        <v>38</v>
      </c>
      <c r="K213" s="171">
        <v>20</v>
      </c>
      <c r="L213" s="171">
        <v>1</v>
      </c>
      <c r="M213" s="171">
        <v>16</v>
      </c>
      <c r="N213" s="171">
        <v>1</v>
      </c>
      <c r="O213" s="234"/>
      <c r="P213" s="234"/>
      <c r="AF213" s="234"/>
    </row>
    <row r="214" spans="1:32" s="168" customFormat="1" ht="9" customHeight="1">
      <c r="A214" s="170" t="s">
        <v>25</v>
      </c>
      <c r="B214" s="171">
        <f t="shared" si="10"/>
        <v>111</v>
      </c>
      <c r="C214" s="171"/>
      <c r="D214" s="171">
        <v>105</v>
      </c>
      <c r="E214" s="171"/>
      <c r="F214" s="171">
        <v>5</v>
      </c>
      <c r="G214" s="171"/>
      <c r="H214" s="171">
        <v>1</v>
      </c>
      <c r="I214" s="172"/>
      <c r="J214" s="171">
        <f t="shared" si="11"/>
        <v>13</v>
      </c>
      <c r="K214" s="171">
        <v>7</v>
      </c>
      <c r="L214" s="171">
        <v>1</v>
      </c>
      <c r="M214" s="171">
        <v>4</v>
      </c>
      <c r="N214" s="171">
        <v>1</v>
      </c>
      <c r="O214" s="234"/>
      <c r="P214" s="234"/>
      <c r="AF214" s="234"/>
    </row>
    <row r="215" spans="1:32" s="168" customFormat="1" ht="9" customHeight="1">
      <c r="A215" s="170" t="s">
        <v>26</v>
      </c>
      <c r="B215" s="171">
        <f t="shared" si="10"/>
        <v>326</v>
      </c>
      <c r="C215" s="171"/>
      <c r="D215" s="171">
        <v>309</v>
      </c>
      <c r="E215" s="171"/>
      <c r="F215" s="171">
        <v>14</v>
      </c>
      <c r="G215" s="171"/>
      <c r="H215" s="171">
        <v>3</v>
      </c>
      <c r="I215" s="172"/>
      <c r="J215" s="171">
        <f t="shared" si="11"/>
        <v>27</v>
      </c>
      <c r="K215" s="171">
        <v>20</v>
      </c>
      <c r="L215" s="171">
        <v>1</v>
      </c>
      <c r="M215" s="171">
        <v>4</v>
      </c>
      <c r="N215" s="171">
        <v>2</v>
      </c>
      <c r="O215" s="234"/>
      <c r="P215" s="234"/>
      <c r="AF215" s="234"/>
    </row>
    <row r="216" spans="1:32" s="168" customFormat="1" ht="9" customHeight="1">
      <c r="A216" s="173" t="s">
        <v>27</v>
      </c>
      <c r="B216" s="174">
        <f t="shared" si="10"/>
        <v>332</v>
      </c>
      <c r="C216" s="174"/>
      <c r="D216" s="174">
        <v>318</v>
      </c>
      <c r="E216" s="174"/>
      <c r="F216" s="174">
        <v>10</v>
      </c>
      <c r="G216" s="174"/>
      <c r="H216" s="174">
        <v>4</v>
      </c>
      <c r="I216" s="175"/>
      <c r="J216" s="174">
        <f t="shared" si="11"/>
        <v>57</v>
      </c>
      <c r="K216" s="174">
        <v>33</v>
      </c>
      <c r="L216" s="174">
        <v>7</v>
      </c>
      <c r="M216" s="174">
        <v>15</v>
      </c>
      <c r="N216" s="174">
        <v>2</v>
      </c>
      <c r="O216" s="234"/>
      <c r="P216" s="234"/>
      <c r="AF216" s="234"/>
    </row>
    <row r="217" spans="1:32" s="168" customFormat="1" ht="9" customHeight="1">
      <c r="A217" s="170" t="s">
        <v>28</v>
      </c>
      <c r="B217" s="171">
        <f t="shared" si="10"/>
        <v>259</v>
      </c>
      <c r="C217" s="171"/>
      <c r="D217" s="171">
        <v>244</v>
      </c>
      <c r="E217" s="171"/>
      <c r="F217" s="171">
        <v>12</v>
      </c>
      <c r="G217" s="171"/>
      <c r="H217" s="171">
        <v>3</v>
      </c>
      <c r="I217" s="172"/>
      <c r="J217" s="171">
        <f t="shared" si="11"/>
        <v>55</v>
      </c>
      <c r="K217" s="171">
        <v>42</v>
      </c>
      <c r="L217" s="171">
        <v>1</v>
      </c>
      <c r="M217" s="171">
        <v>10</v>
      </c>
      <c r="N217" s="171">
        <v>2</v>
      </c>
      <c r="O217" s="234"/>
      <c r="P217" s="234"/>
      <c r="AF217" s="234"/>
    </row>
    <row r="218" spans="1:32" s="168" customFormat="1" ht="9" customHeight="1">
      <c r="A218" s="170" t="s">
        <v>29</v>
      </c>
      <c r="B218" s="171">
        <f t="shared" si="10"/>
        <v>111</v>
      </c>
      <c r="C218" s="171"/>
      <c r="D218" s="171">
        <v>104</v>
      </c>
      <c r="E218" s="171"/>
      <c r="F218" s="171">
        <v>5</v>
      </c>
      <c r="G218" s="171"/>
      <c r="H218" s="171">
        <v>2</v>
      </c>
      <c r="I218" s="172"/>
      <c r="J218" s="171">
        <f t="shared" si="11"/>
        <v>21</v>
      </c>
      <c r="K218" s="171">
        <v>14</v>
      </c>
      <c r="L218" s="171">
        <v>0</v>
      </c>
      <c r="M218" s="171">
        <v>6</v>
      </c>
      <c r="N218" s="171">
        <v>1</v>
      </c>
      <c r="O218" s="234"/>
      <c r="P218" s="234"/>
      <c r="AF218" s="234"/>
    </row>
    <row r="219" spans="1:32" s="168" customFormat="1" ht="9" customHeight="1">
      <c r="A219" s="170" t="s">
        <v>30</v>
      </c>
      <c r="B219" s="171">
        <f t="shared" si="10"/>
        <v>720</v>
      </c>
      <c r="C219" s="171"/>
      <c r="D219" s="171">
        <v>686</v>
      </c>
      <c r="E219" s="171"/>
      <c r="F219" s="171">
        <v>26</v>
      </c>
      <c r="G219" s="171"/>
      <c r="H219" s="171">
        <v>8</v>
      </c>
      <c r="I219" s="172"/>
      <c r="J219" s="171">
        <f t="shared" si="11"/>
        <v>17</v>
      </c>
      <c r="K219" s="171">
        <v>2</v>
      </c>
      <c r="L219" s="171">
        <v>7</v>
      </c>
      <c r="M219" s="171">
        <v>3</v>
      </c>
      <c r="N219" s="171">
        <v>5</v>
      </c>
      <c r="O219" s="234"/>
      <c r="P219" s="234"/>
      <c r="AF219" s="234"/>
    </row>
    <row r="220" spans="1:32" s="168" customFormat="1" ht="9" customHeight="1">
      <c r="A220" s="173" t="s">
        <v>31</v>
      </c>
      <c r="B220" s="174">
        <f t="shared" si="10"/>
        <v>160</v>
      </c>
      <c r="C220" s="174"/>
      <c r="D220" s="174">
        <v>153</v>
      </c>
      <c r="E220" s="174"/>
      <c r="F220" s="174">
        <v>5</v>
      </c>
      <c r="G220" s="174"/>
      <c r="H220" s="174">
        <v>2</v>
      </c>
      <c r="I220" s="175"/>
      <c r="J220" s="174">
        <f t="shared" si="11"/>
        <v>27</v>
      </c>
      <c r="K220" s="174">
        <v>18</v>
      </c>
      <c r="L220" s="174">
        <v>4</v>
      </c>
      <c r="M220" s="174">
        <v>4</v>
      </c>
      <c r="N220" s="174">
        <v>1</v>
      </c>
      <c r="O220" s="234"/>
      <c r="P220" s="234"/>
      <c r="AF220" s="234"/>
    </row>
    <row r="221" spans="1:32" s="168" customFormat="1" ht="9" customHeight="1">
      <c r="A221" s="170" t="s">
        <v>32</v>
      </c>
      <c r="B221" s="171">
        <f t="shared" si="10"/>
        <v>219</v>
      </c>
      <c r="C221" s="171"/>
      <c r="D221" s="171">
        <v>210</v>
      </c>
      <c r="E221" s="171"/>
      <c r="F221" s="171">
        <v>7</v>
      </c>
      <c r="G221" s="171"/>
      <c r="H221" s="171">
        <v>2</v>
      </c>
      <c r="I221" s="172"/>
      <c r="J221" s="171">
        <f t="shared" si="11"/>
        <v>23</v>
      </c>
      <c r="K221" s="171">
        <v>12</v>
      </c>
      <c r="L221" s="171">
        <v>4</v>
      </c>
      <c r="M221" s="171">
        <v>5</v>
      </c>
      <c r="N221" s="171">
        <v>2</v>
      </c>
      <c r="O221" s="234"/>
      <c r="P221" s="234"/>
      <c r="AF221" s="234"/>
    </row>
    <row r="222" spans="1:32" s="168" customFormat="1" ht="9" customHeight="1">
      <c r="A222" s="170" t="s">
        <v>33</v>
      </c>
      <c r="B222" s="171">
        <f t="shared" si="10"/>
        <v>203</v>
      </c>
      <c r="C222" s="171"/>
      <c r="D222" s="171">
        <v>191</v>
      </c>
      <c r="E222" s="171"/>
      <c r="F222" s="171">
        <v>10</v>
      </c>
      <c r="G222" s="171"/>
      <c r="H222" s="171">
        <v>2</v>
      </c>
      <c r="I222" s="172"/>
      <c r="J222" s="171">
        <f t="shared" si="11"/>
        <v>21</v>
      </c>
      <c r="K222" s="171">
        <v>17</v>
      </c>
      <c r="L222" s="171">
        <v>1</v>
      </c>
      <c r="M222" s="171">
        <v>2</v>
      </c>
      <c r="N222" s="171">
        <v>1</v>
      </c>
      <c r="O222" s="234"/>
      <c r="P222" s="234"/>
      <c r="AF222" s="234"/>
    </row>
    <row r="223" spans="1:32" s="168" customFormat="1" ht="9" customHeight="1">
      <c r="A223" s="170" t="s">
        <v>34</v>
      </c>
      <c r="B223" s="171">
        <f t="shared" si="10"/>
        <v>66</v>
      </c>
      <c r="C223" s="171"/>
      <c r="D223" s="171">
        <v>63</v>
      </c>
      <c r="E223" s="171"/>
      <c r="F223" s="171">
        <v>2</v>
      </c>
      <c r="G223" s="171"/>
      <c r="H223" s="171">
        <v>1</v>
      </c>
      <c r="I223" s="172"/>
      <c r="J223" s="171">
        <f t="shared" si="11"/>
        <v>14</v>
      </c>
      <c r="K223" s="171">
        <v>12</v>
      </c>
      <c r="L223" s="171">
        <v>1</v>
      </c>
      <c r="M223" s="171">
        <v>1</v>
      </c>
      <c r="N223" s="171">
        <v>0</v>
      </c>
      <c r="O223" s="234"/>
      <c r="P223" s="234"/>
      <c r="AF223" s="234"/>
    </row>
    <row r="224" spans="1:32" s="168" customFormat="1" ht="9" customHeight="1">
      <c r="A224" s="173" t="s">
        <v>35</v>
      </c>
      <c r="B224" s="174">
        <f t="shared" si="10"/>
        <v>242</v>
      </c>
      <c r="C224" s="174"/>
      <c r="D224" s="174">
        <v>228</v>
      </c>
      <c r="E224" s="174"/>
      <c r="F224" s="174">
        <v>11</v>
      </c>
      <c r="G224" s="174"/>
      <c r="H224" s="174">
        <v>3</v>
      </c>
      <c r="I224" s="175"/>
      <c r="J224" s="174">
        <f t="shared" si="11"/>
        <v>25</v>
      </c>
      <c r="K224" s="174">
        <v>21</v>
      </c>
      <c r="L224" s="174">
        <v>0</v>
      </c>
      <c r="M224" s="174">
        <v>2</v>
      </c>
      <c r="N224" s="174">
        <v>2</v>
      </c>
      <c r="O224" s="234"/>
      <c r="P224" s="234"/>
      <c r="AF224" s="234"/>
    </row>
    <row r="225" spans="1:32" s="168" customFormat="1" ht="9" customHeight="1">
      <c r="A225" s="170" t="s">
        <v>36</v>
      </c>
      <c r="B225" s="171">
        <f t="shared" si="10"/>
        <v>43</v>
      </c>
      <c r="C225" s="171"/>
      <c r="D225" s="171">
        <v>41</v>
      </c>
      <c r="E225" s="171"/>
      <c r="F225" s="171">
        <v>1</v>
      </c>
      <c r="G225" s="171"/>
      <c r="H225" s="171">
        <v>1</v>
      </c>
      <c r="I225" s="172"/>
      <c r="J225" s="171">
        <f t="shared" si="11"/>
        <v>21</v>
      </c>
      <c r="K225" s="171">
        <v>17</v>
      </c>
      <c r="L225" s="171">
        <v>1</v>
      </c>
      <c r="M225" s="171">
        <v>3</v>
      </c>
      <c r="N225" s="171">
        <v>0</v>
      </c>
      <c r="O225" s="234"/>
      <c r="P225" s="234"/>
      <c r="AF225" s="234"/>
    </row>
    <row r="226" spans="1:32" s="168" customFormat="1" ht="9" customHeight="1">
      <c r="A226" s="170" t="s">
        <v>37</v>
      </c>
      <c r="B226" s="171">
        <f t="shared" si="10"/>
        <v>490</v>
      </c>
      <c r="C226" s="171"/>
      <c r="D226" s="171">
        <v>461</v>
      </c>
      <c r="E226" s="171"/>
      <c r="F226" s="171">
        <v>23</v>
      </c>
      <c r="G226" s="171"/>
      <c r="H226" s="171">
        <v>6</v>
      </c>
      <c r="I226" s="172"/>
      <c r="J226" s="171">
        <f t="shared" si="11"/>
        <v>121</v>
      </c>
      <c r="K226" s="171">
        <v>91</v>
      </c>
      <c r="L226" s="171">
        <v>3</v>
      </c>
      <c r="M226" s="171">
        <v>23</v>
      </c>
      <c r="N226" s="171">
        <v>4</v>
      </c>
      <c r="O226" s="234"/>
      <c r="P226" s="234"/>
      <c r="AF226" s="234"/>
    </row>
    <row r="227" spans="1:32" s="168" customFormat="1" ht="9" customHeight="1">
      <c r="A227" s="170" t="s">
        <v>38</v>
      </c>
      <c r="B227" s="171">
        <f t="shared" si="10"/>
        <v>152</v>
      </c>
      <c r="C227" s="171"/>
      <c r="D227" s="171">
        <v>144</v>
      </c>
      <c r="E227" s="171"/>
      <c r="F227" s="171">
        <v>6</v>
      </c>
      <c r="G227" s="171"/>
      <c r="H227" s="171">
        <v>2</v>
      </c>
      <c r="I227" s="172"/>
      <c r="J227" s="171">
        <f t="shared" si="11"/>
        <v>13</v>
      </c>
      <c r="K227" s="171">
        <v>8</v>
      </c>
      <c r="L227" s="171">
        <v>2</v>
      </c>
      <c r="M227" s="171">
        <v>2</v>
      </c>
      <c r="N227" s="171">
        <v>1</v>
      </c>
      <c r="O227" s="234"/>
      <c r="P227" s="234"/>
      <c r="AF227" s="234"/>
    </row>
    <row r="228" spans="1:32" s="168" customFormat="1" ht="9" customHeight="1">
      <c r="A228" s="173" t="s">
        <v>39</v>
      </c>
      <c r="B228" s="174">
        <f t="shared" si="10"/>
        <v>201</v>
      </c>
      <c r="C228" s="174"/>
      <c r="D228" s="174">
        <v>191</v>
      </c>
      <c r="E228" s="174"/>
      <c r="F228" s="174">
        <v>8</v>
      </c>
      <c r="G228" s="174"/>
      <c r="H228" s="174">
        <v>2</v>
      </c>
      <c r="I228" s="175"/>
      <c r="J228" s="174">
        <f t="shared" si="11"/>
        <v>18</v>
      </c>
      <c r="K228" s="177">
        <v>12</v>
      </c>
      <c r="L228" s="174">
        <v>2</v>
      </c>
      <c r="M228" s="174">
        <v>3</v>
      </c>
      <c r="N228" s="174">
        <v>1</v>
      </c>
      <c r="O228" s="234"/>
      <c r="P228" s="234"/>
      <c r="AF228" s="234"/>
    </row>
    <row r="229" spans="1:32" s="168" customFormat="1" ht="9" customHeight="1"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</row>
    <row r="230" spans="1:32" s="168" customFormat="1" ht="9" customHeight="1">
      <c r="A230" s="166">
        <v>2001</v>
      </c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</row>
    <row r="231" spans="1:32" s="168" customFormat="1" ht="9" customHeight="1">
      <c r="A231" s="181" t="s">
        <v>7</v>
      </c>
      <c r="B231" s="169">
        <f>SUM(B233:B264)-1</f>
        <v>9801</v>
      </c>
      <c r="C231" s="169"/>
      <c r="D231" s="169">
        <f>SUM(D233:D264)</f>
        <v>9299</v>
      </c>
      <c r="E231" s="169"/>
      <c r="F231" s="169">
        <f>SUM(F233:F264)</f>
        <v>430</v>
      </c>
      <c r="G231" s="169"/>
      <c r="H231" s="169">
        <f>SUM(H233:H264)</f>
        <v>72</v>
      </c>
      <c r="I231" s="169"/>
      <c r="J231" s="169">
        <f>SUM(J233:J264)-1</f>
        <v>737</v>
      </c>
      <c r="K231" s="169">
        <f>SUM(K233:K264)</f>
        <v>387</v>
      </c>
      <c r="L231" s="169">
        <f>SUM(L233:L264)</f>
        <v>18</v>
      </c>
      <c r="M231" s="169">
        <f>SUM(M233:M264)-1</f>
        <v>274</v>
      </c>
      <c r="N231" s="169">
        <f>SUM(N233:N264)</f>
        <v>58</v>
      </c>
    </row>
    <row r="232" spans="1:32" s="168" customFormat="1" ht="3.95" customHeight="1">
      <c r="A232" s="181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</row>
    <row r="233" spans="1:32" s="168" customFormat="1" ht="8.65" customHeight="1">
      <c r="A233" s="170" t="s">
        <v>8</v>
      </c>
      <c r="B233" s="171">
        <f t="shared" ref="B233:B252" si="12">SUM(D233:H233)</f>
        <v>85</v>
      </c>
      <c r="C233" s="171"/>
      <c r="D233" s="171">
        <v>80</v>
      </c>
      <c r="E233" s="171"/>
      <c r="F233" s="171">
        <v>4</v>
      </c>
      <c r="G233" s="171"/>
      <c r="H233" s="171">
        <v>1</v>
      </c>
      <c r="I233" s="171"/>
      <c r="J233" s="171">
        <f t="shared" ref="J233:J264" si="13">SUM(K233:N233)</f>
        <v>11</v>
      </c>
      <c r="K233" s="171">
        <v>3</v>
      </c>
      <c r="L233" s="171">
        <v>0</v>
      </c>
      <c r="M233" s="171">
        <v>7</v>
      </c>
      <c r="N233" s="171">
        <v>1</v>
      </c>
      <c r="O233" s="234"/>
      <c r="P233" s="234"/>
      <c r="AF233" s="234"/>
    </row>
    <row r="234" spans="1:32" s="168" customFormat="1" ht="8.65" customHeight="1">
      <c r="A234" s="170" t="s">
        <v>9</v>
      </c>
      <c r="B234" s="171">
        <f t="shared" si="12"/>
        <v>217</v>
      </c>
      <c r="C234" s="171"/>
      <c r="D234" s="171">
        <v>206</v>
      </c>
      <c r="E234" s="171"/>
      <c r="F234" s="171">
        <v>9</v>
      </c>
      <c r="G234" s="171"/>
      <c r="H234" s="171">
        <v>2</v>
      </c>
      <c r="I234" s="172"/>
      <c r="J234" s="171">
        <f t="shared" si="13"/>
        <v>12</v>
      </c>
      <c r="K234" s="171">
        <v>9</v>
      </c>
      <c r="L234" s="171">
        <v>0</v>
      </c>
      <c r="M234" s="171">
        <v>2</v>
      </c>
      <c r="N234" s="171">
        <v>1</v>
      </c>
      <c r="O234" s="234"/>
      <c r="P234" s="234"/>
      <c r="AF234" s="234"/>
    </row>
    <row r="235" spans="1:32" s="168" customFormat="1" ht="8.65" customHeight="1">
      <c r="A235" s="170" t="s">
        <v>10</v>
      </c>
      <c r="B235" s="171">
        <f t="shared" si="12"/>
        <v>95</v>
      </c>
      <c r="C235" s="171"/>
      <c r="D235" s="171">
        <v>90</v>
      </c>
      <c r="E235" s="171"/>
      <c r="F235" s="171">
        <v>4</v>
      </c>
      <c r="G235" s="171"/>
      <c r="H235" s="171">
        <v>1</v>
      </c>
      <c r="I235" s="172"/>
      <c r="J235" s="171">
        <f t="shared" si="13"/>
        <v>7</v>
      </c>
      <c r="K235" s="171">
        <v>4</v>
      </c>
      <c r="L235" s="171">
        <v>0</v>
      </c>
      <c r="M235" s="171">
        <v>2</v>
      </c>
      <c r="N235" s="171">
        <v>1</v>
      </c>
      <c r="O235" s="234"/>
      <c r="P235" s="234"/>
      <c r="AF235" s="234"/>
    </row>
    <row r="236" spans="1:32" s="168" customFormat="1" ht="8.65" customHeight="1">
      <c r="A236" s="173" t="s">
        <v>11</v>
      </c>
      <c r="B236" s="174">
        <f t="shared" si="12"/>
        <v>43</v>
      </c>
      <c r="C236" s="174"/>
      <c r="D236" s="174">
        <v>41</v>
      </c>
      <c r="E236" s="174"/>
      <c r="F236" s="174">
        <v>2</v>
      </c>
      <c r="G236" s="174"/>
      <c r="H236" s="174">
        <v>0</v>
      </c>
      <c r="I236" s="175"/>
      <c r="J236" s="174">
        <f t="shared" si="13"/>
        <v>3</v>
      </c>
      <c r="K236" s="174">
        <v>2</v>
      </c>
      <c r="L236" s="174">
        <v>0</v>
      </c>
      <c r="M236" s="174">
        <v>1</v>
      </c>
      <c r="N236" s="174">
        <v>0</v>
      </c>
      <c r="O236" s="234"/>
      <c r="P236" s="234"/>
      <c r="AF236" s="234"/>
    </row>
    <row r="237" spans="1:32" s="168" customFormat="1" ht="8.65" customHeight="1">
      <c r="A237" s="170" t="s">
        <v>12</v>
      </c>
      <c r="B237" s="171">
        <f t="shared" si="12"/>
        <v>163</v>
      </c>
      <c r="C237" s="171"/>
      <c r="D237" s="171">
        <v>155</v>
      </c>
      <c r="E237" s="171"/>
      <c r="F237" s="171">
        <v>7</v>
      </c>
      <c r="G237" s="171"/>
      <c r="H237" s="171">
        <v>1</v>
      </c>
      <c r="I237" s="172"/>
      <c r="J237" s="171">
        <f t="shared" si="13"/>
        <v>10</v>
      </c>
      <c r="K237" s="171">
        <v>7</v>
      </c>
      <c r="L237" s="171">
        <v>0</v>
      </c>
      <c r="M237" s="171">
        <v>2</v>
      </c>
      <c r="N237" s="171">
        <v>1</v>
      </c>
      <c r="O237" s="234"/>
      <c r="P237" s="234"/>
      <c r="AF237" s="234"/>
    </row>
    <row r="238" spans="1:32" s="168" customFormat="1" ht="8.65" customHeight="1">
      <c r="A238" s="170" t="s">
        <v>13</v>
      </c>
      <c r="B238" s="171">
        <f t="shared" si="12"/>
        <v>68</v>
      </c>
      <c r="C238" s="171"/>
      <c r="D238" s="171">
        <v>64</v>
      </c>
      <c r="E238" s="171"/>
      <c r="F238" s="171">
        <v>3</v>
      </c>
      <c r="G238" s="171"/>
      <c r="H238" s="171">
        <v>1</v>
      </c>
      <c r="I238" s="172"/>
      <c r="J238" s="171">
        <f t="shared" si="13"/>
        <v>7</v>
      </c>
      <c r="K238" s="171">
        <v>3</v>
      </c>
      <c r="L238" s="171">
        <v>0</v>
      </c>
      <c r="M238" s="171">
        <v>4</v>
      </c>
      <c r="N238" s="171">
        <v>0</v>
      </c>
      <c r="O238" s="234"/>
      <c r="P238" s="234"/>
      <c r="AF238" s="234"/>
    </row>
    <row r="239" spans="1:32" s="168" customFormat="1" ht="8.65" customHeight="1">
      <c r="A239" s="170" t="s">
        <v>14</v>
      </c>
      <c r="B239" s="171">
        <f t="shared" si="12"/>
        <v>211</v>
      </c>
      <c r="C239" s="171"/>
      <c r="D239" s="171">
        <v>200</v>
      </c>
      <c r="E239" s="171"/>
      <c r="F239" s="171">
        <v>9</v>
      </c>
      <c r="G239" s="171"/>
      <c r="H239" s="171">
        <v>2</v>
      </c>
      <c r="I239" s="172"/>
      <c r="J239" s="171">
        <f t="shared" si="13"/>
        <v>15</v>
      </c>
      <c r="K239" s="171">
        <v>8</v>
      </c>
      <c r="L239" s="171">
        <v>1</v>
      </c>
      <c r="M239" s="171">
        <v>5</v>
      </c>
      <c r="N239" s="171">
        <v>1</v>
      </c>
      <c r="O239" s="234"/>
      <c r="P239" s="234"/>
      <c r="AF239" s="234"/>
    </row>
    <row r="240" spans="1:32" s="168" customFormat="1" ht="8.65" customHeight="1">
      <c r="A240" s="173" t="s">
        <v>15</v>
      </c>
      <c r="B240" s="174">
        <f t="shared" si="12"/>
        <v>182</v>
      </c>
      <c r="C240" s="174"/>
      <c r="D240" s="174">
        <v>173</v>
      </c>
      <c r="E240" s="174"/>
      <c r="F240" s="174">
        <v>8</v>
      </c>
      <c r="G240" s="174"/>
      <c r="H240" s="174">
        <v>1</v>
      </c>
      <c r="I240" s="175"/>
      <c r="J240" s="174">
        <f t="shared" si="13"/>
        <v>9</v>
      </c>
      <c r="K240" s="174">
        <v>7</v>
      </c>
      <c r="L240" s="174">
        <v>1</v>
      </c>
      <c r="M240" s="174">
        <v>0</v>
      </c>
      <c r="N240" s="174">
        <v>1</v>
      </c>
      <c r="O240" s="234"/>
      <c r="P240" s="234"/>
      <c r="AF240" s="234"/>
    </row>
    <row r="241" spans="1:32" s="168" customFormat="1" ht="8.65" customHeight="1">
      <c r="A241" s="176" t="s">
        <v>16</v>
      </c>
      <c r="B241" s="171">
        <f t="shared" si="12"/>
        <v>2977</v>
      </c>
      <c r="C241" s="171"/>
      <c r="D241" s="171">
        <v>2825</v>
      </c>
      <c r="E241" s="171"/>
      <c r="F241" s="171">
        <v>130</v>
      </c>
      <c r="G241" s="171"/>
      <c r="H241" s="171">
        <v>22</v>
      </c>
      <c r="I241" s="172"/>
      <c r="J241" s="171">
        <f t="shared" si="13"/>
        <v>195</v>
      </c>
      <c r="K241" s="171">
        <v>118</v>
      </c>
      <c r="L241" s="171">
        <v>5</v>
      </c>
      <c r="M241" s="171">
        <v>54</v>
      </c>
      <c r="N241" s="171">
        <v>18</v>
      </c>
      <c r="O241" s="234"/>
      <c r="P241" s="234"/>
      <c r="AF241" s="234"/>
    </row>
    <row r="242" spans="1:32" s="168" customFormat="1" ht="8.65" customHeight="1">
      <c r="A242" s="170" t="s">
        <v>17</v>
      </c>
      <c r="B242" s="171">
        <f t="shared" si="12"/>
        <v>126</v>
      </c>
      <c r="C242" s="171"/>
      <c r="D242" s="171">
        <v>119</v>
      </c>
      <c r="E242" s="171"/>
      <c r="F242" s="171">
        <v>6</v>
      </c>
      <c r="G242" s="171"/>
      <c r="H242" s="171">
        <v>1</v>
      </c>
      <c r="I242" s="172"/>
      <c r="J242" s="171">
        <f t="shared" si="13"/>
        <v>9</v>
      </c>
      <c r="K242" s="171">
        <v>5</v>
      </c>
      <c r="L242" s="171">
        <v>0</v>
      </c>
      <c r="M242" s="171">
        <v>3</v>
      </c>
      <c r="N242" s="171">
        <v>1</v>
      </c>
      <c r="O242" s="234"/>
      <c r="P242" s="234"/>
      <c r="AF242" s="234"/>
    </row>
    <row r="243" spans="1:32" s="168" customFormat="1" ht="8.65" customHeight="1">
      <c r="A243" s="170" t="s">
        <v>18</v>
      </c>
      <c r="B243" s="171">
        <f t="shared" si="12"/>
        <v>467</v>
      </c>
      <c r="C243" s="171"/>
      <c r="D243" s="171">
        <v>443</v>
      </c>
      <c r="E243" s="171"/>
      <c r="F243" s="171">
        <v>21</v>
      </c>
      <c r="G243" s="171"/>
      <c r="H243" s="171">
        <v>3</v>
      </c>
      <c r="I243" s="172"/>
      <c r="J243" s="171">
        <f t="shared" si="13"/>
        <v>48</v>
      </c>
      <c r="K243" s="171">
        <v>19</v>
      </c>
      <c r="L243" s="171">
        <v>1</v>
      </c>
      <c r="M243" s="171">
        <v>25</v>
      </c>
      <c r="N243" s="171">
        <v>3</v>
      </c>
      <c r="O243" s="234"/>
      <c r="P243" s="234"/>
      <c r="AF243" s="234"/>
    </row>
    <row r="244" spans="1:32" s="168" customFormat="1" ht="8.65" customHeight="1">
      <c r="A244" s="173" t="s">
        <v>19</v>
      </c>
      <c r="B244" s="174">
        <f t="shared" si="12"/>
        <v>303</v>
      </c>
      <c r="C244" s="174"/>
      <c r="D244" s="174">
        <v>288</v>
      </c>
      <c r="E244" s="174"/>
      <c r="F244" s="174">
        <v>13</v>
      </c>
      <c r="G244" s="174"/>
      <c r="H244" s="174">
        <v>2</v>
      </c>
      <c r="I244" s="175"/>
      <c r="J244" s="174">
        <f t="shared" si="13"/>
        <v>25</v>
      </c>
      <c r="K244" s="174">
        <v>12</v>
      </c>
      <c r="L244" s="174">
        <v>1</v>
      </c>
      <c r="M244" s="174">
        <v>10</v>
      </c>
      <c r="N244" s="174">
        <v>2</v>
      </c>
      <c r="O244" s="234"/>
      <c r="P244" s="234"/>
      <c r="AF244" s="234"/>
    </row>
    <row r="245" spans="1:32" s="168" customFormat="1" ht="8.65" customHeight="1">
      <c r="A245" s="170" t="s">
        <v>20</v>
      </c>
      <c r="B245" s="171">
        <f t="shared" si="12"/>
        <v>148</v>
      </c>
      <c r="C245" s="171"/>
      <c r="D245" s="171">
        <v>140</v>
      </c>
      <c r="E245" s="171"/>
      <c r="F245" s="171">
        <v>7</v>
      </c>
      <c r="G245" s="171"/>
      <c r="H245" s="171">
        <v>1</v>
      </c>
      <c r="I245" s="172"/>
      <c r="J245" s="171">
        <f t="shared" si="13"/>
        <v>12</v>
      </c>
      <c r="K245" s="171">
        <v>6</v>
      </c>
      <c r="L245" s="171">
        <v>0</v>
      </c>
      <c r="M245" s="171">
        <v>5</v>
      </c>
      <c r="N245" s="171">
        <v>1</v>
      </c>
      <c r="O245" s="234"/>
      <c r="P245" s="234"/>
      <c r="AF245" s="234"/>
    </row>
    <row r="246" spans="1:32" s="168" customFormat="1" ht="8.65" customHeight="1">
      <c r="A246" s="170" t="s">
        <v>21</v>
      </c>
      <c r="B246" s="171">
        <f t="shared" si="12"/>
        <v>638</v>
      </c>
      <c r="C246" s="171"/>
      <c r="D246" s="171">
        <v>605</v>
      </c>
      <c r="E246" s="171"/>
      <c r="F246" s="171">
        <v>28</v>
      </c>
      <c r="G246" s="171"/>
      <c r="H246" s="171">
        <v>5</v>
      </c>
      <c r="I246" s="172"/>
      <c r="J246" s="171">
        <f t="shared" si="13"/>
        <v>46</v>
      </c>
      <c r="K246" s="171">
        <v>25</v>
      </c>
      <c r="L246" s="171">
        <v>1</v>
      </c>
      <c r="M246" s="171">
        <v>16</v>
      </c>
      <c r="N246" s="171">
        <v>4</v>
      </c>
      <c r="O246" s="234"/>
      <c r="P246" s="234"/>
      <c r="AF246" s="234"/>
    </row>
    <row r="247" spans="1:32" s="168" customFormat="1" ht="8.65" customHeight="1">
      <c r="A247" s="170" t="s">
        <v>22</v>
      </c>
      <c r="B247" s="171">
        <f t="shared" si="12"/>
        <v>186</v>
      </c>
      <c r="C247" s="171"/>
      <c r="D247" s="171">
        <v>177</v>
      </c>
      <c r="E247" s="171"/>
      <c r="F247" s="171">
        <v>8</v>
      </c>
      <c r="G247" s="171"/>
      <c r="H247" s="171">
        <v>1</v>
      </c>
      <c r="I247" s="172"/>
      <c r="J247" s="171">
        <f t="shared" si="13"/>
        <v>23</v>
      </c>
      <c r="K247" s="171">
        <v>7</v>
      </c>
      <c r="L247" s="171">
        <v>1</v>
      </c>
      <c r="M247" s="171">
        <v>14</v>
      </c>
      <c r="N247" s="171">
        <v>1</v>
      </c>
      <c r="O247" s="234"/>
      <c r="P247" s="234"/>
      <c r="AF247" s="234"/>
    </row>
    <row r="248" spans="1:32" s="168" customFormat="1" ht="8.65" customHeight="1">
      <c r="A248" s="173" t="s">
        <v>23</v>
      </c>
      <c r="B248" s="174">
        <f t="shared" si="12"/>
        <v>326</v>
      </c>
      <c r="C248" s="174"/>
      <c r="D248" s="174">
        <v>310</v>
      </c>
      <c r="E248" s="174"/>
      <c r="F248" s="174">
        <v>14</v>
      </c>
      <c r="G248" s="174"/>
      <c r="H248" s="174">
        <v>2</v>
      </c>
      <c r="I248" s="175"/>
      <c r="J248" s="174">
        <f t="shared" si="13"/>
        <v>31</v>
      </c>
      <c r="K248" s="174">
        <v>12</v>
      </c>
      <c r="L248" s="174">
        <v>1</v>
      </c>
      <c r="M248" s="174">
        <v>16</v>
      </c>
      <c r="N248" s="174">
        <v>2</v>
      </c>
      <c r="O248" s="234"/>
      <c r="P248" s="234"/>
      <c r="AF248" s="234"/>
    </row>
    <row r="249" spans="1:32" s="168" customFormat="1" ht="8.65" customHeight="1">
      <c r="A249" s="170" t="s">
        <v>24</v>
      </c>
      <c r="B249" s="171">
        <f t="shared" si="12"/>
        <v>165</v>
      </c>
      <c r="C249" s="171"/>
      <c r="D249" s="171">
        <v>156</v>
      </c>
      <c r="E249" s="171"/>
      <c r="F249" s="171">
        <v>7</v>
      </c>
      <c r="G249" s="171"/>
      <c r="H249" s="171">
        <v>2</v>
      </c>
      <c r="I249" s="172"/>
      <c r="J249" s="171">
        <f t="shared" si="13"/>
        <v>27</v>
      </c>
      <c r="K249" s="171">
        <v>7</v>
      </c>
      <c r="L249" s="171">
        <v>0</v>
      </c>
      <c r="M249" s="171">
        <v>19</v>
      </c>
      <c r="N249" s="171">
        <v>1</v>
      </c>
      <c r="O249" s="234"/>
      <c r="P249" s="234"/>
      <c r="AF249" s="234"/>
    </row>
    <row r="250" spans="1:32" s="168" customFormat="1" ht="8.65" customHeight="1">
      <c r="A250" s="170" t="s">
        <v>25</v>
      </c>
      <c r="B250" s="171">
        <f t="shared" si="12"/>
        <v>114</v>
      </c>
      <c r="C250" s="171"/>
      <c r="D250" s="171">
        <v>108</v>
      </c>
      <c r="E250" s="171"/>
      <c r="F250" s="171">
        <v>5</v>
      </c>
      <c r="G250" s="171"/>
      <c r="H250" s="171">
        <v>1</v>
      </c>
      <c r="I250" s="172"/>
      <c r="J250" s="171">
        <f t="shared" si="13"/>
        <v>9</v>
      </c>
      <c r="K250" s="171">
        <v>4</v>
      </c>
      <c r="L250" s="171">
        <v>0</v>
      </c>
      <c r="M250" s="171">
        <v>4</v>
      </c>
      <c r="N250" s="171">
        <v>1</v>
      </c>
      <c r="O250" s="234"/>
      <c r="P250" s="234"/>
      <c r="AF250" s="234"/>
    </row>
    <row r="251" spans="1:32" s="168" customFormat="1" ht="8.65" customHeight="1">
      <c r="A251" s="170" t="s">
        <v>26</v>
      </c>
      <c r="B251" s="171">
        <f t="shared" si="12"/>
        <v>274</v>
      </c>
      <c r="C251" s="171"/>
      <c r="D251" s="171">
        <v>260</v>
      </c>
      <c r="E251" s="171"/>
      <c r="F251" s="171">
        <v>12</v>
      </c>
      <c r="G251" s="171"/>
      <c r="H251" s="171">
        <v>2</v>
      </c>
      <c r="I251" s="172"/>
      <c r="J251" s="171">
        <f t="shared" si="13"/>
        <v>14</v>
      </c>
      <c r="K251" s="171">
        <v>11</v>
      </c>
      <c r="L251" s="171">
        <v>0</v>
      </c>
      <c r="M251" s="171">
        <v>2</v>
      </c>
      <c r="N251" s="171">
        <v>1</v>
      </c>
      <c r="O251" s="234"/>
      <c r="P251" s="234"/>
      <c r="AF251" s="234"/>
    </row>
    <row r="252" spans="1:32" s="168" customFormat="1" ht="8.65" customHeight="1">
      <c r="A252" s="173" t="s">
        <v>27</v>
      </c>
      <c r="B252" s="174">
        <f t="shared" si="12"/>
        <v>342</v>
      </c>
      <c r="C252" s="174"/>
      <c r="D252" s="174">
        <v>325</v>
      </c>
      <c r="E252" s="174"/>
      <c r="F252" s="174">
        <v>15</v>
      </c>
      <c r="G252" s="174"/>
      <c r="H252" s="174">
        <v>2</v>
      </c>
      <c r="I252" s="175"/>
      <c r="J252" s="174">
        <f t="shared" si="13"/>
        <v>34</v>
      </c>
      <c r="K252" s="174">
        <v>13</v>
      </c>
      <c r="L252" s="174">
        <v>1</v>
      </c>
      <c r="M252" s="174">
        <v>18</v>
      </c>
      <c r="N252" s="174">
        <v>2</v>
      </c>
      <c r="O252" s="234"/>
      <c r="P252" s="234"/>
      <c r="AF252" s="234"/>
    </row>
    <row r="253" spans="1:32" s="168" customFormat="1" ht="8.65" customHeight="1">
      <c r="A253" s="170" t="s">
        <v>28</v>
      </c>
      <c r="B253" s="171">
        <f>SUM(D253:H253)+1</f>
        <v>281</v>
      </c>
      <c r="C253" s="171"/>
      <c r="D253" s="171">
        <v>266</v>
      </c>
      <c r="E253" s="171"/>
      <c r="F253" s="171">
        <v>12</v>
      </c>
      <c r="G253" s="171"/>
      <c r="H253" s="171">
        <v>2</v>
      </c>
      <c r="I253" s="172"/>
      <c r="J253" s="171">
        <f t="shared" si="13"/>
        <v>24</v>
      </c>
      <c r="K253" s="171">
        <v>11</v>
      </c>
      <c r="L253" s="171">
        <v>1</v>
      </c>
      <c r="M253" s="171">
        <v>10</v>
      </c>
      <c r="N253" s="171">
        <v>2</v>
      </c>
      <c r="O253" s="234"/>
      <c r="P253" s="234"/>
      <c r="AF253" s="234"/>
    </row>
    <row r="254" spans="1:32" s="168" customFormat="1" ht="8.65" customHeight="1">
      <c r="A254" s="170" t="s">
        <v>29</v>
      </c>
      <c r="B254" s="171">
        <f t="shared" ref="B254:B264" si="14">SUM(D254:H254)</f>
        <v>109</v>
      </c>
      <c r="C254" s="171"/>
      <c r="D254" s="171">
        <v>103</v>
      </c>
      <c r="E254" s="171"/>
      <c r="F254" s="171">
        <v>5</v>
      </c>
      <c r="G254" s="171"/>
      <c r="H254" s="171">
        <v>1</v>
      </c>
      <c r="I254" s="172"/>
      <c r="J254" s="171">
        <f t="shared" si="13"/>
        <v>11</v>
      </c>
      <c r="K254" s="171">
        <v>4</v>
      </c>
      <c r="L254" s="171">
        <v>0</v>
      </c>
      <c r="M254" s="171">
        <v>6</v>
      </c>
      <c r="N254" s="171">
        <v>1</v>
      </c>
      <c r="O254" s="234"/>
      <c r="P254" s="234"/>
      <c r="AF254" s="234"/>
    </row>
    <row r="255" spans="1:32" s="168" customFormat="1" ht="8.65" customHeight="1">
      <c r="A255" s="170" t="s">
        <v>30</v>
      </c>
      <c r="B255" s="171">
        <f t="shared" si="14"/>
        <v>577</v>
      </c>
      <c r="C255" s="171"/>
      <c r="D255" s="171">
        <v>548</v>
      </c>
      <c r="E255" s="171"/>
      <c r="F255" s="171">
        <v>25</v>
      </c>
      <c r="G255" s="171"/>
      <c r="H255" s="171">
        <v>4</v>
      </c>
      <c r="I255" s="172"/>
      <c r="J255" s="171">
        <f t="shared" si="13"/>
        <v>30</v>
      </c>
      <c r="K255" s="171">
        <v>23</v>
      </c>
      <c r="L255" s="171">
        <v>1</v>
      </c>
      <c r="M255" s="171">
        <v>3</v>
      </c>
      <c r="N255" s="171">
        <v>3</v>
      </c>
      <c r="O255" s="234"/>
      <c r="P255" s="234"/>
      <c r="AF255" s="234"/>
    </row>
    <row r="256" spans="1:32" s="168" customFormat="1" ht="8.65" customHeight="1">
      <c r="A256" s="173" t="s">
        <v>31</v>
      </c>
      <c r="B256" s="174">
        <f t="shared" si="14"/>
        <v>158</v>
      </c>
      <c r="C256" s="174"/>
      <c r="D256" s="174">
        <v>150</v>
      </c>
      <c r="E256" s="174"/>
      <c r="F256" s="174">
        <v>7</v>
      </c>
      <c r="G256" s="174"/>
      <c r="H256" s="174">
        <v>1</v>
      </c>
      <c r="I256" s="175"/>
      <c r="J256" s="174">
        <f t="shared" si="13"/>
        <v>10</v>
      </c>
      <c r="K256" s="174">
        <v>6</v>
      </c>
      <c r="L256" s="174">
        <v>0</v>
      </c>
      <c r="M256" s="174">
        <v>3</v>
      </c>
      <c r="N256" s="174">
        <v>1</v>
      </c>
      <c r="O256" s="234"/>
      <c r="P256" s="234"/>
      <c r="AF256" s="234"/>
    </row>
    <row r="257" spans="1:32" s="168" customFormat="1" ht="8.65" customHeight="1">
      <c r="A257" s="170" t="s">
        <v>32</v>
      </c>
      <c r="B257" s="171">
        <f t="shared" si="14"/>
        <v>191</v>
      </c>
      <c r="C257" s="171"/>
      <c r="D257" s="171">
        <v>181</v>
      </c>
      <c r="E257" s="171"/>
      <c r="F257" s="171">
        <v>8</v>
      </c>
      <c r="G257" s="171"/>
      <c r="H257" s="171">
        <v>2</v>
      </c>
      <c r="I257" s="172"/>
      <c r="J257" s="171">
        <f t="shared" si="13"/>
        <v>13</v>
      </c>
      <c r="K257" s="171">
        <v>8</v>
      </c>
      <c r="L257" s="171">
        <v>0</v>
      </c>
      <c r="M257" s="171">
        <v>4</v>
      </c>
      <c r="N257" s="171">
        <v>1</v>
      </c>
      <c r="O257" s="234"/>
      <c r="P257" s="234"/>
      <c r="AF257" s="234"/>
    </row>
    <row r="258" spans="1:32" s="168" customFormat="1" ht="8.65" customHeight="1">
      <c r="A258" s="170" t="s">
        <v>33</v>
      </c>
      <c r="B258" s="171">
        <f t="shared" si="14"/>
        <v>176</v>
      </c>
      <c r="C258" s="171"/>
      <c r="D258" s="171">
        <v>167</v>
      </c>
      <c r="E258" s="171"/>
      <c r="F258" s="171">
        <v>8</v>
      </c>
      <c r="G258" s="171"/>
      <c r="H258" s="171">
        <v>1</v>
      </c>
      <c r="I258" s="172"/>
      <c r="J258" s="171">
        <f t="shared" si="13"/>
        <v>13</v>
      </c>
      <c r="K258" s="171">
        <v>7</v>
      </c>
      <c r="L258" s="171">
        <v>0</v>
      </c>
      <c r="M258" s="171">
        <v>5</v>
      </c>
      <c r="N258" s="171">
        <v>1</v>
      </c>
      <c r="O258" s="234"/>
      <c r="P258" s="234"/>
      <c r="AF258" s="234"/>
    </row>
    <row r="259" spans="1:32" s="168" customFormat="1" ht="8.65" customHeight="1">
      <c r="A259" s="170" t="s">
        <v>34</v>
      </c>
      <c r="B259" s="171">
        <f t="shared" si="14"/>
        <v>65</v>
      </c>
      <c r="C259" s="171"/>
      <c r="D259" s="171">
        <v>62</v>
      </c>
      <c r="E259" s="171"/>
      <c r="F259" s="171">
        <v>3</v>
      </c>
      <c r="G259" s="171"/>
      <c r="H259" s="171">
        <v>0</v>
      </c>
      <c r="I259" s="172"/>
      <c r="J259" s="171">
        <f t="shared" si="13"/>
        <v>4</v>
      </c>
      <c r="K259" s="171">
        <v>3</v>
      </c>
      <c r="L259" s="171">
        <v>0</v>
      </c>
      <c r="M259" s="171">
        <v>1</v>
      </c>
      <c r="N259" s="171">
        <v>0</v>
      </c>
      <c r="O259" s="234"/>
      <c r="P259" s="234"/>
      <c r="AF259" s="234"/>
    </row>
    <row r="260" spans="1:32" s="168" customFormat="1" ht="8.65" customHeight="1">
      <c r="A260" s="173" t="s">
        <v>35</v>
      </c>
      <c r="B260" s="174">
        <f t="shared" si="14"/>
        <v>222</v>
      </c>
      <c r="C260" s="174"/>
      <c r="D260" s="174">
        <v>210</v>
      </c>
      <c r="E260" s="174"/>
      <c r="F260" s="174">
        <v>10</v>
      </c>
      <c r="G260" s="174"/>
      <c r="H260" s="174">
        <v>2</v>
      </c>
      <c r="I260" s="175"/>
      <c r="J260" s="174">
        <f t="shared" si="13"/>
        <v>12</v>
      </c>
      <c r="K260" s="174">
        <v>9</v>
      </c>
      <c r="L260" s="174">
        <v>0</v>
      </c>
      <c r="M260" s="174">
        <v>2</v>
      </c>
      <c r="N260" s="174">
        <v>1</v>
      </c>
      <c r="O260" s="234"/>
      <c r="P260" s="234"/>
      <c r="AF260" s="234"/>
    </row>
    <row r="261" spans="1:32" s="168" customFormat="1" ht="8.65" customHeight="1">
      <c r="A261" s="170" t="s">
        <v>36</v>
      </c>
      <c r="B261" s="171">
        <f t="shared" si="14"/>
        <v>56</v>
      </c>
      <c r="C261" s="171"/>
      <c r="D261" s="171">
        <v>53</v>
      </c>
      <c r="E261" s="171"/>
      <c r="F261" s="171">
        <v>3</v>
      </c>
      <c r="G261" s="171"/>
      <c r="H261" s="171">
        <v>0</v>
      </c>
      <c r="I261" s="172"/>
      <c r="J261" s="171">
        <f t="shared" si="13"/>
        <v>5</v>
      </c>
      <c r="K261" s="171">
        <v>2</v>
      </c>
      <c r="L261" s="171">
        <v>1</v>
      </c>
      <c r="M261" s="171">
        <v>2</v>
      </c>
      <c r="N261" s="171">
        <v>0</v>
      </c>
      <c r="O261" s="234"/>
      <c r="P261" s="234"/>
      <c r="AF261" s="234"/>
    </row>
    <row r="262" spans="1:32" s="168" customFormat="1" ht="8.65" customHeight="1">
      <c r="A262" s="170" t="s">
        <v>37</v>
      </c>
      <c r="B262" s="171">
        <f t="shared" si="14"/>
        <v>516</v>
      </c>
      <c r="C262" s="171"/>
      <c r="D262" s="171">
        <v>489</v>
      </c>
      <c r="E262" s="171"/>
      <c r="F262" s="171">
        <v>23</v>
      </c>
      <c r="G262" s="171"/>
      <c r="H262" s="171">
        <v>4</v>
      </c>
      <c r="I262" s="172"/>
      <c r="J262" s="171">
        <f t="shared" si="13"/>
        <v>47</v>
      </c>
      <c r="K262" s="171">
        <v>20</v>
      </c>
      <c r="L262" s="171">
        <v>1</v>
      </c>
      <c r="M262" s="171">
        <v>23</v>
      </c>
      <c r="N262" s="171">
        <v>3</v>
      </c>
      <c r="O262" s="234"/>
      <c r="P262" s="234"/>
      <c r="AF262" s="234"/>
    </row>
    <row r="263" spans="1:32" s="168" customFormat="1" ht="8.65" customHeight="1">
      <c r="A263" s="170" t="s">
        <v>38</v>
      </c>
      <c r="B263" s="171">
        <f t="shared" si="14"/>
        <v>133</v>
      </c>
      <c r="C263" s="171"/>
      <c r="D263" s="171">
        <v>126</v>
      </c>
      <c r="E263" s="171"/>
      <c r="F263" s="171">
        <v>6</v>
      </c>
      <c r="G263" s="171"/>
      <c r="H263" s="171">
        <v>1</v>
      </c>
      <c r="I263" s="172"/>
      <c r="J263" s="171">
        <f t="shared" si="13"/>
        <v>8</v>
      </c>
      <c r="K263" s="171">
        <v>5</v>
      </c>
      <c r="L263" s="171">
        <v>0</v>
      </c>
      <c r="M263" s="171">
        <v>2</v>
      </c>
      <c r="N263" s="171">
        <v>1</v>
      </c>
      <c r="O263" s="234"/>
      <c r="P263" s="234"/>
      <c r="AF263" s="234"/>
    </row>
    <row r="264" spans="1:32" s="168" customFormat="1" ht="8.65" customHeight="1">
      <c r="A264" s="173" t="s">
        <v>39</v>
      </c>
      <c r="B264" s="174">
        <f t="shared" si="14"/>
        <v>188</v>
      </c>
      <c r="C264" s="174"/>
      <c r="D264" s="174">
        <v>179</v>
      </c>
      <c r="E264" s="174"/>
      <c r="F264" s="174">
        <v>8</v>
      </c>
      <c r="G264" s="174"/>
      <c r="H264" s="174">
        <v>1</v>
      </c>
      <c r="I264" s="175"/>
      <c r="J264" s="174">
        <f t="shared" si="13"/>
        <v>14</v>
      </c>
      <c r="K264" s="177">
        <v>7</v>
      </c>
      <c r="L264" s="174">
        <v>1</v>
      </c>
      <c r="M264" s="174">
        <v>5</v>
      </c>
      <c r="N264" s="174">
        <v>1</v>
      </c>
      <c r="O264" s="234"/>
      <c r="P264" s="234"/>
      <c r="AF264" s="234"/>
    </row>
    <row r="265" spans="1:32" s="168" customFormat="1" ht="9" customHeight="1">
      <c r="A265" s="170"/>
      <c r="B265" s="171"/>
      <c r="C265" s="171"/>
      <c r="D265" s="171"/>
      <c r="E265" s="171"/>
      <c r="F265" s="171"/>
      <c r="G265" s="171"/>
      <c r="H265" s="171"/>
      <c r="I265" s="172"/>
      <c r="J265" s="171"/>
      <c r="K265" s="171"/>
      <c r="L265" s="171"/>
      <c r="M265" s="171"/>
      <c r="N265" s="171"/>
      <c r="O265" s="234"/>
      <c r="P265" s="234"/>
      <c r="AF265" s="234"/>
    </row>
    <row r="266" spans="1:32" s="168" customFormat="1" ht="9" customHeight="1">
      <c r="A266" s="166">
        <v>2002</v>
      </c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</row>
    <row r="267" spans="1:32" s="168" customFormat="1" ht="9" customHeight="1">
      <c r="A267" s="181" t="s">
        <v>7</v>
      </c>
      <c r="B267" s="169">
        <f>SUM(B269:B300)</f>
        <v>3678</v>
      </c>
      <c r="C267" s="169"/>
      <c r="D267" s="169">
        <f>SUM(D269:D300)</f>
        <v>3399</v>
      </c>
      <c r="E267" s="169"/>
      <c r="F267" s="169">
        <f>SUM(F269:F300)</f>
        <v>226</v>
      </c>
      <c r="G267" s="169"/>
      <c r="H267" s="169">
        <f>SUM(H269:H300)</f>
        <v>53</v>
      </c>
      <c r="I267" s="169"/>
      <c r="J267" s="169">
        <f>SUM(J269:J300)</f>
        <v>1292</v>
      </c>
      <c r="K267" s="169">
        <f>SUM(K269:K300)</f>
        <v>667</v>
      </c>
      <c r="L267" s="169">
        <f>SUM(L269:L300)</f>
        <v>49</v>
      </c>
      <c r="M267" s="169">
        <f>SUM(M269:M300)</f>
        <v>286</v>
      </c>
      <c r="N267" s="169">
        <f>SUM(N269:N300)</f>
        <v>290</v>
      </c>
    </row>
    <row r="268" spans="1:32" s="168" customFormat="1" ht="3.95" customHeight="1">
      <c r="A268" s="181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</row>
    <row r="269" spans="1:32" s="168" customFormat="1" ht="9" customHeight="1">
      <c r="A269" s="170" t="s">
        <v>8</v>
      </c>
      <c r="B269" s="171">
        <f t="shared" ref="B269:B300" si="15">SUM(D269:H269)</f>
        <v>27</v>
      </c>
      <c r="C269" s="171"/>
      <c r="D269" s="171">
        <v>25</v>
      </c>
      <c r="E269" s="171"/>
      <c r="F269" s="171">
        <v>2</v>
      </c>
      <c r="G269" s="171"/>
      <c r="H269" s="171">
        <v>0</v>
      </c>
      <c r="I269" s="171"/>
      <c r="J269" s="171">
        <f t="shared" ref="J269:J300" si="16">SUM(K269:N269)</f>
        <v>10</v>
      </c>
      <c r="K269" s="171">
        <v>5</v>
      </c>
      <c r="L269" s="171">
        <v>0</v>
      </c>
      <c r="M269" s="171">
        <v>4</v>
      </c>
      <c r="N269" s="171">
        <v>1</v>
      </c>
      <c r="O269" s="234"/>
      <c r="P269" s="234"/>
      <c r="AF269" s="234"/>
    </row>
    <row r="270" spans="1:32" s="168" customFormat="1" ht="9" customHeight="1">
      <c r="A270" s="170" t="s">
        <v>9</v>
      </c>
      <c r="B270" s="171">
        <f t="shared" si="15"/>
        <v>63</v>
      </c>
      <c r="C270" s="171"/>
      <c r="D270" s="171">
        <v>58</v>
      </c>
      <c r="E270" s="171"/>
      <c r="F270" s="171">
        <v>4</v>
      </c>
      <c r="G270" s="171"/>
      <c r="H270" s="171">
        <v>1</v>
      </c>
      <c r="I270" s="172"/>
      <c r="J270" s="171">
        <f t="shared" si="16"/>
        <v>15</v>
      </c>
      <c r="K270" s="171">
        <v>11</v>
      </c>
      <c r="L270" s="171">
        <v>1</v>
      </c>
      <c r="M270" s="171">
        <v>1</v>
      </c>
      <c r="N270" s="171">
        <v>2</v>
      </c>
      <c r="O270" s="234"/>
      <c r="P270" s="234"/>
      <c r="AF270" s="234"/>
    </row>
    <row r="271" spans="1:32" s="168" customFormat="1" ht="9" customHeight="1">
      <c r="A271" s="170" t="s">
        <v>10</v>
      </c>
      <c r="B271" s="171">
        <f t="shared" si="15"/>
        <v>38</v>
      </c>
      <c r="C271" s="171"/>
      <c r="D271" s="171">
        <v>34</v>
      </c>
      <c r="E271" s="171"/>
      <c r="F271" s="171">
        <v>2</v>
      </c>
      <c r="G271" s="171"/>
      <c r="H271" s="171">
        <v>2</v>
      </c>
      <c r="I271" s="172"/>
      <c r="J271" s="171">
        <f t="shared" si="16"/>
        <v>9</v>
      </c>
      <c r="K271" s="171">
        <v>6</v>
      </c>
      <c r="L271" s="171">
        <v>0</v>
      </c>
      <c r="M271" s="171">
        <v>3</v>
      </c>
      <c r="N271" s="171">
        <v>0</v>
      </c>
      <c r="O271" s="234"/>
      <c r="P271" s="234"/>
      <c r="AF271" s="234"/>
    </row>
    <row r="272" spans="1:32" s="168" customFormat="1" ht="9" customHeight="1">
      <c r="A272" s="173" t="s">
        <v>11</v>
      </c>
      <c r="B272" s="174">
        <f t="shared" si="15"/>
        <v>20</v>
      </c>
      <c r="C272" s="174"/>
      <c r="D272" s="174">
        <v>18</v>
      </c>
      <c r="E272" s="174"/>
      <c r="F272" s="174">
        <v>1</v>
      </c>
      <c r="G272" s="174"/>
      <c r="H272" s="174">
        <v>1</v>
      </c>
      <c r="I272" s="175"/>
      <c r="J272" s="174">
        <f t="shared" si="16"/>
        <v>5</v>
      </c>
      <c r="K272" s="174">
        <v>4</v>
      </c>
      <c r="L272" s="174">
        <v>0</v>
      </c>
      <c r="M272" s="174">
        <v>0</v>
      </c>
      <c r="N272" s="174">
        <v>1</v>
      </c>
      <c r="O272" s="234"/>
      <c r="P272" s="234"/>
      <c r="AF272" s="234"/>
    </row>
    <row r="273" spans="1:32" s="168" customFormat="1" ht="9" customHeight="1">
      <c r="A273" s="170" t="s">
        <v>12</v>
      </c>
      <c r="B273" s="171">
        <f t="shared" si="15"/>
        <v>58</v>
      </c>
      <c r="C273" s="171"/>
      <c r="D273" s="171">
        <v>54</v>
      </c>
      <c r="E273" s="171"/>
      <c r="F273" s="171">
        <v>3</v>
      </c>
      <c r="G273" s="171"/>
      <c r="H273" s="171">
        <v>1</v>
      </c>
      <c r="I273" s="172"/>
      <c r="J273" s="171">
        <f t="shared" si="16"/>
        <v>16</v>
      </c>
      <c r="K273" s="171">
        <v>11</v>
      </c>
      <c r="L273" s="171">
        <v>1</v>
      </c>
      <c r="M273" s="171">
        <v>1</v>
      </c>
      <c r="N273" s="171">
        <v>3</v>
      </c>
      <c r="O273" s="234"/>
      <c r="P273" s="234"/>
      <c r="AF273" s="234"/>
    </row>
    <row r="274" spans="1:32" s="168" customFormat="1" ht="9" customHeight="1">
      <c r="A274" s="170" t="s">
        <v>13</v>
      </c>
      <c r="B274" s="171">
        <f t="shared" si="15"/>
        <v>23</v>
      </c>
      <c r="C274" s="171"/>
      <c r="D274" s="171">
        <v>20</v>
      </c>
      <c r="E274" s="171"/>
      <c r="F274" s="171">
        <v>1</v>
      </c>
      <c r="G274" s="171"/>
      <c r="H274" s="171">
        <v>2</v>
      </c>
      <c r="I274" s="172"/>
      <c r="J274" s="171">
        <f t="shared" si="16"/>
        <v>10</v>
      </c>
      <c r="K274" s="171">
        <v>4</v>
      </c>
      <c r="L274" s="171">
        <v>0</v>
      </c>
      <c r="M274" s="171">
        <v>5</v>
      </c>
      <c r="N274" s="171">
        <v>1</v>
      </c>
      <c r="O274" s="234"/>
      <c r="P274" s="234"/>
      <c r="AF274" s="234"/>
    </row>
    <row r="275" spans="1:32" s="168" customFormat="1" ht="9" customHeight="1">
      <c r="A275" s="170" t="s">
        <v>14</v>
      </c>
      <c r="B275" s="171">
        <f t="shared" si="15"/>
        <v>86</v>
      </c>
      <c r="C275" s="171"/>
      <c r="D275" s="171">
        <v>81</v>
      </c>
      <c r="E275" s="171"/>
      <c r="F275" s="171">
        <v>5</v>
      </c>
      <c r="G275" s="171"/>
      <c r="H275" s="171">
        <v>0</v>
      </c>
      <c r="I275" s="172"/>
      <c r="J275" s="171">
        <f t="shared" si="16"/>
        <v>25</v>
      </c>
      <c r="K275" s="171">
        <v>16</v>
      </c>
      <c r="L275" s="171">
        <v>1</v>
      </c>
      <c r="M275" s="171">
        <v>6</v>
      </c>
      <c r="N275" s="171">
        <v>2</v>
      </c>
      <c r="O275" s="234"/>
      <c r="P275" s="234"/>
      <c r="AF275" s="234"/>
    </row>
    <row r="276" spans="1:32" s="168" customFormat="1" ht="9" customHeight="1">
      <c r="A276" s="173" t="s">
        <v>15</v>
      </c>
      <c r="B276" s="174">
        <f t="shared" si="15"/>
        <v>68</v>
      </c>
      <c r="C276" s="174"/>
      <c r="D276" s="174">
        <v>63</v>
      </c>
      <c r="E276" s="174"/>
      <c r="F276" s="174">
        <v>4</v>
      </c>
      <c r="G276" s="174"/>
      <c r="H276" s="174">
        <v>1</v>
      </c>
      <c r="I276" s="175"/>
      <c r="J276" s="174">
        <f t="shared" si="16"/>
        <v>16</v>
      </c>
      <c r="K276" s="174">
        <v>12</v>
      </c>
      <c r="L276" s="174">
        <v>1</v>
      </c>
      <c r="M276" s="174">
        <v>1</v>
      </c>
      <c r="N276" s="174">
        <v>2</v>
      </c>
      <c r="O276" s="234"/>
      <c r="P276" s="234"/>
      <c r="AF276" s="234"/>
    </row>
    <row r="277" spans="1:32" s="168" customFormat="1" ht="9" customHeight="1">
      <c r="A277" s="176" t="s">
        <v>16</v>
      </c>
      <c r="B277" s="171">
        <f t="shared" si="15"/>
        <v>1103</v>
      </c>
      <c r="C277" s="171"/>
      <c r="D277" s="171">
        <v>1020</v>
      </c>
      <c r="E277" s="171"/>
      <c r="F277" s="171">
        <v>68</v>
      </c>
      <c r="G277" s="171"/>
      <c r="H277" s="171">
        <v>15</v>
      </c>
      <c r="I277" s="172"/>
      <c r="J277" s="171">
        <f t="shared" si="16"/>
        <v>378</v>
      </c>
      <c r="K277" s="171">
        <v>202</v>
      </c>
      <c r="L277" s="171">
        <v>16</v>
      </c>
      <c r="M277" s="171">
        <v>62</v>
      </c>
      <c r="N277" s="171">
        <v>98</v>
      </c>
      <c r="O277" s="234"/>
      <c r="P277" s="234"/>
      <c r="AF277" s="234"/>
    </row>
    <row r="278" spans="1:32" s="168" customFormat="1" ht="9" customHeight="1">
      <c r="A278" s="170" t="s">
        <v>17</v>
      </c>
      <c r="B278" s="171">
        <f t="shared" si="15"/>
        <v>47</v>
      </c>
      <c r="C278" s="171"/>
      <c r="D278" s="171">
        <v>43</v>
      </c>
      <c r="E278" s="171"/>
      <c r="F278" s="171">
        <v>3</v>
      </c>
      <c r="G278" s="171"/>
      <c r="H278" s="171">
        <v>1</v>
      </c>
      <c r="I278" s="172"/>
      <c r="J278" s="171">
        <f t="shared" si="16"/>
        <v>13</v>
      </c>
      <c r="K278" s="171">
        <v>9</v>
      </c>
      <c r="L278" s="171">
        <v>1</v>
      </c>
      <c r="M278" s="171">
        <v>2</v>
      </c>
      <c r="N278" s="171">
        <v>1</v>
      </c>
      <c r="O278" s="234"/>
      <c r="P278" s="234"/>
      <c r="AF278" s="234"/>
    </row>
    <row r="279" spans="1:32" s="168" customFormat="1" ht="9" customHeight="1">
      <c r="A279" s="170" t="s">
        <v>18</v>
      </c>
      <c r="B279" s="171">
        <f t="shared" si="15"/>
        <v>157</v>
      </c>
      <c r="C279" s="171"/>
      <c r="D279" s="171">
        <v>145</v>
      </c>
      <c r="E279" s="171"/>
      <c r="F279" s="171">
        <v>10</v>
      </c>
      <c r="G279" s="171"/>
      <c r="H279" s="171">
        <v>2</v>
      </c>
      <c r="I279" s="172"/>
      <c r="J279" s="171">
        <f t="shared" si="16"/>
        <v>75</v>
      </c>
      <c r="K279" s="171">
        <v>28</v>
      </c>
      <c r="L279" s="171">
        <v>2</v>
      </c>
      <c r="M279" s="171">
        <v>28</v>
      </c>
      <c r="N279" s="171">
        <v>17</v>
      </c>
      <c r="O279" s="234"/>
      <c r="P279" s="234"/>
      <c r="AF279" s="234"/>
    </row>
    <row r="280" spans="1:32" s="168" customFormat="1" ht="9" customHeight="1">
      <c r="A280" s="173" t="s">
        <v>19</v>
      </c>
      <c r="B280" s="174">
        <f t="shared" si="15"/>
        <v>123</v>
      </c>
      <c r="C280" s="174"/>
      <c r="D280" s="174">
        <v>111</v>
      </c>
      <c r="E280" s="174"/>
      <c r="F280" s="174">
        <v>8</v>
      </c>
      <c r="G280" s="174"/>
      <c r="H280" s="174">
        <v>4</v>
      </c>
      <c r="I280" s="175"/>
      <c r="J280" s="174">
        <f t="shared" si="16"/>
        <v>54</v>
      </c>
      <c r="K280" s="174">
        <v>21</v>
      </c>
      <c r="L280" s="174">
        <v>2</v>
      </c>
      <c r="M280" s="174">
        <v>11</v>
      </c>
      <c r="N280" s="174">
        <v>20</v>
      </c>
      <c r="O280" s="234"/>
      <c r="P280" s="234"/>
      <c r="AF280" s="234"/>
    </row>
    <row r="281" spans="1:32" s="168" customFormat="1" ht="9" customHeight="1">
      <c r="A281" s="170" t="s">
        <v>20</v>
      </c>
      <c r="B281" s="171">
        <f t="shared" si="15"/>
        <v>61</v>
      </c>
      <c r="C281" s="171"/>
      <c r="D281" s="171">
        <v>56</v>
      </c>
      <c r="E281" s="171"/>
      <c r="F281" s="171">
        <v>4</v>
      </c>
      <c r="G281" s="171"/>
      <c r="H281" s="171">
        <v>1</v>
      </c>
      <c r="I281" s="172"/>
      <c r="J281" s="171">
        <f t="shared" si="16"/>
        <v>19</v>
      </c>
      <c r="K281" s="171">
        <v>11</v>
      </c>
      <c r="L281" s="171">
        <v>1</v>
      </c>
      <c r="M281" s="171">
        <v>3</v>
      </c>
      <c r="N281" s="171">
        <v>4</v>
      </c>
      <c r="O281" s="234"/>
      <c r="P281" s="234"/>
      <c r="AF281" s="234"/>
    </row>
    <row r="282" spans="1:32" s="168" customFormat="1" ht="9" customHeight="1">
      <c r="A282" s="170" t="s">
        <v>21</v>
      </c>
      <c r="B282" s="171">
        <f t="shared" si="15"/>
        <v>243</v>
      </c>
      <c r="C282" s="171"/>
      <c r="D282" s="171">
        <v>226</v>
      </c>
      <c r="E282" s="171"/>
      <c r="F282" s="171">
        <v>15</v>
      </c>
      <c r="G282" s="171"/>
      <c r="H282" s="171">
        <v>2</v>
      </c>
      <c r="I282" s="172"/>
      <c r="J282" s="171">
        <f t="shared" si="16"/>
        <v>82</v>
      </c>
      <c r="K282" s="171">
        <v>43</v>
      </c>
      <c r="L282" s="171">
        <v>3</v>
      </c>
      <c r="M282" s="171">
        <v>14</v>
      </c>
      <c r="N282" s="171">
        <v>22</v>
      </c>
      <c r="O282" s="234"/>
      <c r="P282" s="234"/>
      <c r="AF282" s="234"/>
    </row>
    <row r="283" spans="1:32" s="168" customFormat="1" ht="9" customHeight="1">
      <c r="A283" s="170" t="s">
        <v>22</v>
      </c>
      <c r="B283" s="171">
        <f t="shared" si="15"/>
        <v>48</v>
      </c>
      <c r="C283" s="171"/>
      <c r="D283" s="171">
        <v>42</v>
      </c>
      <c r="E283" s="171"/>
      <c r="F283" s="171">
        <v>4</v>
      </c>
      <c r="G283" s="171"/>
      <c r="H283" s="171">
        <v>2</v>
      </c>
      <c r="I283" s="172"/>
      <c r="J283" s="171">
        <f t="shared" si="16"/>
        <v>41</v>
      </c>
      <c r="K283" s="171">
        <v>9</v>
      </c>
      <c r="L283" s="171">
        <v>1</v>
      </c>
      <c r="M283" s="171">
        <v>12</v>
      </c>
      <c r="N283" s="171">
        <v>19</v>
      </c>
      <c r="O283" s="234"/>
      <c r="P283" s="234"/>
      <c r="AF283" s="234"/>
    </row>
    <row r="284" spans="1:32" s="168" customFormat="1" ht="9" customHeight="1">
      <c r="A284" s="173" t="s">
        <v>23</v>
      </c>
      <c r="B284" s="174">
        <f t="shared" si="15"/>
        <v>120</v>
      </c>
      <c r="C284" s="174"/>
      <c r="D284" s="174">
        <v>110</v>
      </c>
      <c r="E284" s="174"/>
      <c r="F284" s="174">
        <v>8</v>
      </c>
      <c r="G284" s="174"/>
      <c r="H284" s="174">
        <v>2</v>
      </c>
      <c r="I284" s="175"/>
      <c r="J284" s="174">
        <f t="shared" si="16"/>
        <v>71</v>
      </c>
      <c r="K284" s="174">
        <v>22</v>
      </c>
      <c r="L284" s="174">
        <v>2</v>
      </c>
      <c r="M284" s="174">
        <v>17</v>
      </c>
      <c r="N284" s="174">
        <v>30</v>
      </c>
      <c r="O284" s="234"/>
      <c r="P284" s="234"/>
      <c r="AF284" s="234"/>
    </row>
    <row r="285" spans="1:32" s="168" customFormat="1" ht="9" customHeight="1">
      <c r="A285" s="170" t="s">
        <v>24</v>
      </c>
      <c r="B285" s="171">
        <f t="shared" si="15"/>
        <v>57</v>
      </c>
      <c r="C285" s="171"/>
      <c r="D285" s="171">
        <v>53</v>
      </c>
      <c r="E285" s="171"/>
      <c r="F285" s="171">
        <v>4</v>
      </c>
      <c r="G285" s="171"/>
      <c r="H285" s="171">
        <v>0</v>
      </c>
      <c r="I285" s="172"/>
      <c r="J285" s="171">
        <f t="shared" si="16"/>
        <v>36</v>
      </c>
      <c r="K285" s="171">
        <v>10</v>
      </c>
      <c r="L285" s="171">
        <v>1</v>
      </c>
      <c r="M285" s="171">
        <v>20</v>
      </c>
      <c r="N285" s="171">
        <v>5</v>
      </c>
      <c r="O285" s="234"/>
      <c r="P285" s="234"/>
      <c r="AF285" s="234"/>
    </row>
    <row r="286" spans="1:32" s="168" customFormat="1" ht="9" customHeight="1">
      <c r="A286" s="170" t="s">
        <v>25</v>
      </c>
      <c r="B286" s="171">
        <f t="shared" si="15"/>
        <v>44</v>
      </c>
      <c r="C286" s="171"/>
      <c r="D286" s="171">
        <v>41</v>
      </c>
      <c r="E286" s="171"/>
      <c r="F286" s="171">
        <v>3</v>
      </c>
      <c r="G286" s="171"/>
      <c r="H286" s="171">
        <v>0</v>
      </c>
      <c r="I286" s="172"/>
      <c r="J286" s="171">
        <f t="shared" si="16"/>
        <v>16</v>
      </c>
      <c r="K286" s="171">
        <v>8</v>
      </c>
      <c r="L286" s="171">
        <v>0</v>
      </c>
      <c r="M286" s="171">
        <v>4</v>
      </c>
      <c r="N286" s="171">
        <v>4</v>
      </c>
      <c r="O286" s="234"/>
      <c r="P286" s="234"/>
      <c r="AF286" s="234"/>
    </row>
    <row r="287" spans="1:32" s="168" customFormat="1" ht="9" customHeight="1">
      <c r="A287" s="170" t="s">
        <v>26</v>
      </c>
      <c r="B287" s="171">
        <f t="shared" si="15"/>
        <v>88</v>
      </c>
      <c r="C287" s="171"/>
      <c r="D287" s="171">
        <v>82</v>
      </c>
      <c r="E287" s="171"/>
      <c r="F287" s="171">
        <v>5</v>
      </c>
      <c r="G287" s="171"/>
      <c r="H287" s="171">
        <v>1</v>
      </c>
      <c r="I287" s="172"/>
      <c r="J287" s="171">
        <f t="shared" si="16"/>
        <v>20</v>
      </c>
      <c r="K287" s="171">
        <v>16</v>
      </c>
      <c r="L287" s="171">
        <v>1</v>
      </c>
      <c r="M287" s="171">
        <v>2</v>
      </c>
      <c r="N287" s="171">
        <v>1</v>
      </c>
      <c r="O287" s="234"/>
      <c r="P287" s="234"/>
      <c r="AF287" s="234"/>
    </row>
    <row r="288" spans="1:32" s="168" customFormat="1" ht="9" customHeight="1">
      <c r="A288" s="173" t="s">
        <v>27</v>
      </c>
      <c r="B288" s="174">
        <f t="shared" si="15"/>
        <v>140</v>
      </c>
      <c r="C288" s="174"/>
      <c r="D288" s="174">
        <v>125</v>
      </c>
      <c r="E288" s="174"/>
      <c r="F288" s="174">
        <v>9</v>
      </c>
      <c r="G288" s="174"/>
      <c r="H288" s="174">
        <v>6</v>
      </c>
      <c r="I288" s="175"/>
      <c r="J288" s="174">
        <f t="shared" si="16"/>
        <v>57</v>
      </c>
      <c r="K288" s="174">
        <v>24</v>
      </c>
      <c r="L288" s="174">
        <v>2</v>
      </c>
      <c r="M288" s="174">
        <v>22</v>
      </c>
      <c r="N288" s="174">
        <v>9</v>
      </c>
      <c r="O288" s="234"/>
      <c r="P288" s="234"/>
      <c r="AF288" s="234"/>
    </row>
    <row r="289" spans="1:32" s="168" customFormat="1" ht="9" customHeight="1">
      <c r="A289" s="170" t="s">
        <v>28</v>
      </c>
      <c r="B289" s="171">
        <f t="shared" si="15"/>
        <v>94</v>
      </c>
      <c r="C289" s="171"/>
      <c r="D289" s="171">
        <v>87</v>
      </c>
      <c r="E289" s="171"/>
      <c r="F289" s="171">
        <v>6</v>
      </c>
      <c r="G289" s="171"/>
      <c r="H289" s="171">
        <v>1</v>
      </c>
      <c r="I289" s="172"/>
      <c r="J289" s="171">
        <f t="shared" si="16"/>
        <v>38</v>
      </c>
      <c r="K289" s="171">
        <v>17</v>
      </c>
      <c r="L289" s="171">
        <v>1</v>
      </c>
      <c r="M289" s="171">
        <v>12</v>
      </c>
      <c r="N289" s="171">
        <v>8</v>
      </c>
      <c r="O289" s="234"/>
      <c r="P289" s="234"/>
      <c r="AF289" s="234"/>
    </row>
    <row r="290" spans="1:32" s="168" customFormat="1" ht="9" customHeight="1">
      <c r="A290" s="170" t="s">
        <v>29</v>
      </c>
      <c r="B290" s="171">
        <f t="shared" si="15"/>
        <v>43</v>
      </c>
      <c r="C290" s="171"/>
      <c r="D290" s="171">
        <v>40</v>
      </c>
      <c r="E290" s="171"/>
      <c r="F290" s="171">
        <v>2</v>
      </c>
      <c r="G290" s="171"/>
      <c r="H290" s="171">
        <v>1</v>
      </c>
      <c r="I290" s="172"/>
      <c r="J290" s="171">
        <f t="shared" si="16"/>
        <v>15</v>
      </c>
      <c r="K290" s="171">
        <v>8</v>
      </c>
      <c r="L290" s="171">
        <v>0</v>
      </c>
      <c r="M290" s="171">
        <v>6</v>
      </c>
      <c r="N290" s="171">
        <v>1</v>
      </c>
      <c r="O290" s="234"/>
      <c r="P290" s="234"/>
      <c r="AF290" s="234"/>
    </row>
    <row r="291" spans="1:32" s="168" customFormat="1" ht="9" customHeight="1">
      <c r="A291" s="170" t="s">
        <v>30</v>
      </c>
      <c r="B291" s="171">
        <f t="shared" si="15"/>
        <v>193</v>
      </c>
      <c r="C291" s="171"/>
      <c r="D291" s="171">
        <v>182</v>
      </c>
      <c r="E291" s="171"/>
      <c r="F291" s="171">
        <v>11</v>
      </c>
      <c r="G291" s="171"/>
      <c r="H291" s="171">
        <v>0</v>
      </c>
      <c r="I291" s="172"/>
      <c r="J291" s="171">
        <f t="shared" si="16"/>
        <v>40</v>
      </c>
      <c r="K291" s="171">
        <v>34</v>
      </c>
      <c r="L291" s="171">
        <v>2</v>
      </c>
      <c r="M291" s="171">
        <v>4</v>
      </c>
      <c r="N291" s="171">
        <v>0</v>
      </c>
      <c r="O291" s="234"/>
      <c r="P291" s="234"/>
      <c r="AF291" s="234"/>
    </row>
    <row r="292" spans="1:32" s="168" customFormat="1" ht="9" customHeight="1">
      <c r="A292" s="173" t="s">
        <v>31</v>
      </c>
      <c r="B292" s="174">
        <f t="shared" si="15"/>
        <v>60</v>
      </c>
      <c r="C292" s="174"/>
      <c r="D292" s="174">
        <v>56</v>
      </c>
      <c r="E292" s="174"/>
      <c r="F292" s="174">
        <v>3</v>
      </c>
      <c r="G292" s="174"/>
      <c r="H292" s="174">
        <v>1</v>
      </c>
      <c r="I292" s="175"/>
      <c r="J292" s="174">
        <f t="shared" si="16"/>
        <v>16</v>
      </c>
      <c r="K292" s="174">
        <v>11</v>
      </c>
      <c r="L292" s="174">
        <v>1</v>
      </c>
      <c r="M292" s="174">
        <v>2</v>
      </c>
      <c r="N292" s="174">
        <v>2</v>
      </c>
      <c r="O292" s="234"/>
      <c r="P292" s="234"/>
      <c r="AF292" s="234"/>
    </row>
    <row r="293" spans="1:32" s="168" customFormat="1" ht="9" customHeight="1">
      <c r="A293" s="170" t="s">
        <v>32</v>
      </c>
      <c r="B293" s="171">
        <f t="shared" si="15"/>
        <v>64</v>
      </c>
      <c r="C293" s="171"/>
      <c r="D293" s="171">
        <v>59</v>
      </c>
      <c r="E293" s="171"/>
      <c r="F293" s="171">
        <v>4</v>
      </c>
      <c r="G293" s="171"/>
      <c r="H293" s="171">
        <v>1</v>
      </c>
      <c r="I293" s="172"/>
      <c r="J293" s="171">
        <f t="shared" si="16"/>
        <v>18</v>
      </c>
      <c r="K293" s="171">
        <v>12</v>
      </c>
      <c r="L293" s="171">
        <v>1</v>
      </c>
      <c r="M293" s="171">
        <v>4</v>
      </c>
      <c r="N293" s="171">
        <v>1</v>
      </c>
      <c r="O293" s="234"/>
      <c r="P293" s="234"/>
      <c r="AF293" s="234"/>
    </row>
    <row r="294" spans="1:32" s="168" customFormat="1" ht="9" customHeight="1">
      <c r="A294" s="170" t="s">
        <v>33</v>
      </c>
      <c r="B294" s="171">
        <f t="shared" si="15"/>
        <v>58</v>
      </c>
      <c r="C294" s="171"/>
      <c r="D294" s="171">
        <v>54</v>
      </c>
      <c r="E294" s="171"/>
      <c r="F294" s="171">
        <v>3</v>
      </c>
      <c r="G294" s="171"/>
      <c r="H294" s="171">
        <v>1</v>
      </c>
      <c r="I294" s="172"/>
      <c r="J294" s="171">
        <f t="shared" si="16"/>
        <v>14</v>
      </c>
      <c r="K294" s="171">
        <v>11</v>
      </c>
      <c r="L294" s="171">
        <v>1</v>
      </c>
      <c r="M294" s="171">
        <v>2</v>
      </c>
      <c r="N294" s="171">
        <v>0</v>
      </c>
      <c r="O294" s="234"/>
      <c r="P294" s="234"/>
      <c r="AF294" s="234"/>
    </row>
    <row r="295" spans="1:32" s="168" customFormat="1" ht="9" customHeight="1">
      <c r="A295" s="170" t="s">
        <v>34</v>
      </c>
      <c r="B295" s="171">
        <f t="shared" si="15"/>
        <v>26</v>
      </c>
      <c r="C295" s="171"/>
      <c r="D295" s="171">
        <v>24</v>
      </c>
      <c r="E295" s="171"/>
      <c r="F295" s="171">
        <v>2</v>
      </c>
      <c r="G295" s="171"/>
      <c r="H295" s="171">
        <v>0</v>
      </c>
      <c r="I295" s="172"/>
      <c r="J295" s="171">
        <f t="shared" si="16"/>
        <v>6</v>
      </c>
      <c r="K295" s="171">
        <v>5</v>
      </c>
      <c r="L295" s="171">
        <v>0</v>
      </c>
      <c r="M295" s="171">
        <v>1</v>
      </c>
      <c r="N295" s="171">
        <v>0</v>
      </c>
      <c r="O295" s="234"/>
      <c r="P295" s="234"/>
      <c r="AF295" s="234"/>
    </row>
    <row r="296" spans="1:32" s="168" customFormat="1" ht="9" customHeight="1">
      <c r="A296" s="173" t="s">
        <v>35</v>
      </c>
      <c r="B296" s="174">
        <f t="shared" si="15"/>
        <v>87</v>
      </c>
      <c r="C296" s="174"/>
      <c r="D296" s="174">
        <v>81</v>
      </c>
      <c r="E296" s="174"/>
      <c r="F296" s="174">
        <v>5</v>
      </c>
      <c r="G296" s="174"/>
      <c r="H296" s="174">
        <v>1</v>
      </c>
      <c r="I296" s="175"/>
      <c r="J296" s="174">
        <f t="shared" si="16"/>
        <v>21</v>
      </c>
      <c r="K296" s="174">
        <v>16</v>
      </c>
      <c r="L296" s="174">
        <v>1</v>
      </c>
      <c r="M296" s="174">
        <v>2</v>
      </c>
      <c r="N296" s="174">
        <v>2</v>
      </c>
      <c r="O296" s="234"/>
      <c r="P296" s="234"/>
      <c r="AF296" s="234"/>
    </row>
    <row r="297" spans="1:32" s="168" customFormat="1" ht="9" customHeight="1">
      <c r="A297" s="170" t="s">
        <v>36</v>
      </c>
      <c r="B297" s="171">
        <f t="shared" si="15"/>
        <v>19</v>
      </c>
      <c r="C297" s="171"/>
      <c r="D297" s="171">
        <v>17</v>
      </c>
      <c r="E297" s="171"/>
      <c r="F297" s="171">
        <v>1</v>
      </c>
      <c r="G297" s="171"/>
      <c r="H297" s="171">
        <v>1</v>
      </c>
      <c r="I297" s="172"/>
      <c r="J297" s="171">
        <f t="shared" si="16"/>
        <v>8</v>
      </c>
      <c r="K297" s="171">
        <v>3</v>
      </c>
      <c r="L297" s="171">
        <v>0</v>
      </c>
      <c r="M297" s="171">
        <v>4</v>
      </c>
      <c r="N297" s="171">
        <v>1</v>
      </c>
      <c r="O297" s="234"/>
      <c r="P297" s="234"/>
      <c r="AF297" s="234"/>
    </row>
    <row r="298" spans="1:32" s="168" customFormat="1" ht="9" customHeight="1">
      <c r="A298" s="170" t="s">
        <v>37</v>
      </c>
      <c r="B298" s="171">
        <f t="shared" si="15"/>
        <v>214</v>
      </c>
      <c r="C298" s="171"/>
      <c r="D298" s="171">
        <v>199</v>
      </c>
      <c r="E298" s="171"/>
      <c r="F298" s="171">
        <v>13</v>
      </c>
      <c r="G298" s="171"/>
      <c r="H298" s="171">
        <v>2</v>
      </c>
      <c r="I298" s="172"/>
      <c r="J298" s="171">
        <f t="shared" si="16"/>
        <v>92</v>
      </c>
      <c r="K298" s="171">
        <v>39</v>
      </c>
      <c r="L298" s="171">
        <v>3</v>
      </c>
      <c r="M298" s="171">
        <v>26</v>
      </c>
      <c r="N298" s="171">
        <v>24</v>
      </c>
      <c r="O298" s="234"/>
      <c r="P298" s="234"/>
      <c r="AF298" s="234"/>
    </row>
    <row r="299" spans="1:32" s="168" customFormat="1" ht="9" customHeight="1">
      <c r="A299" s="170" t="s">
        <v>38</v>
      </c>
      <c r="B299" s="171">
        <f t="shared" si="15"/>
        <v>130</v>
      </c>
      <c r="C299" s="171"/>
      <c r="D299" s="171">
        <v>122</v>
      </c>
      <c r="E299" s="171"/>
      <c r="F299" s="171">
        <v>8</v>
      </c>
      <c r="G299" s="171"/>
      <c r="H299" s="171">
        <v>0</v>
      </c>
      <c r="I299" s="172"/>
      <c r="J299" s="171">
        <f t="shared" si="16"/>
        <v>31</v>
      </c>
      <c r="K299" s="171">
        <v>25</v>
      </c>
      <c r="L299" s="171">
        <v>2</v>
      </c>
      <c r="M299" s="171">
        <v>1</v>
      </c>
      <c r="N299" s="171">
        <v>3</v>
      </c>
      <c r="O299" s="234"/>
      <c r="P299" s="234"/>
      <c r="AF299" s="234"/>
    </row>
    <row r="300" spans="1:32" s="168" customFormat="1" ht="9" customHeight="1">
      <c r="A300" s="173" t="s">
        <v>39</v>
      </c>
      <c r="B300" s="174">
        <f t="shared" si="15"/>
        <v>76</v>
      </c>
      <c r="C300" s="174"/>
      <c r="D300" s="174">
        <v>71</v>
      </c>
      <c r="E300" s="174"/>
      <c r="F300" s="174">
        <v>5</v>
      </c>
      <c r="G300" s="174"/>
      <c r="H300" s="174">
        <v>0</v>
      </c>
      <c r="I300" s="175"/>
      <c r="J300" s="174">
        <f t="shared" si="16"/>
        <v>25</v>
      </c>
      <c r="K300" s="177">
        <v>14</v>
      </c>
      <c r="L300" s="174">
        <v>1</v>
      </c>
      <c r="M300" s="174">
        <v>4</v>
      </c>
      <c r="N300" s="174">
        <v>6</v>
      </c>
      <c r="O300" s="234"/>
      <c r="P300" s="234"/>
      <c r="AF300" s="234"/>
    </row>
    <row r="301" spans="1:32" s="168" customFormat="1" ht="9" customHeight="1">
      <c r="A301" s="170"/>
      <c r="B301" s="171"/>
      <c r="C301" s="171"/>
      <c r="D301" s="171"/>
      <c r="E301" s="171"/>
      <c r="F301" s="171"/>
      <c r="G301" s="171"/>
      <c r="H301" s="171"/>
      <c r="I301" s="172"/>
      <c r="J301" s="171"/>
      <c r="K301" s="171"/>
      <c r="L301" s="171"/>
      <c r="M301" s="171"/>
      <c r="N301" s="171"/>
      <c r="O301" s="234"/>
      <c r="P301" s="234"/>
      <c r="AF301" s="234"/>
    </row>
    <row r="302" spans="1:32" s="168" customFormat="1" ht="9" customHeight="1">
      <c r="A302" s="166">
        <v>2003</v>
      </c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</row>
    <row r="303" spans="1:32" s="168" customFormat="1" ht="9" customHeight="1">
      <c r="A303" s="181" t="s">
        <v>7</v>
      </c>
      <c r="B303" s="169">
        <f>SUM(B305:B336)</f>
        <v>9344</v>
      </c>
      <c r="C303" s="169"/>
      <c r="D303" s="169">
        <f>SUM(D305:D336)</f>
        <v>4818</v>
      </c>
      <c r="E303" s="169"/>
      <c r="F303" s="169">
        <f>SUM(F305:F336)</f>
        <v>4469</v>
      </c>
      <c r="G303" s="169"/>
      <c r="H303" s="169">
        <f>SUM(H305:H336)</f>
        <v>57</v>
      </c>
      <c r="I303" s="169"/>
      <c r="J303" s="169">
        <f>SUM(J305:J336)</f>
        <v>1070</v>
      </c>
      <c r="K303" s="169">
        <f>SUM(K305:K336)</f>
        <v>475</v>
      </c>
      <c r="L303" s="169">
        <f>SUM(L305:L336)</f>
        <v>175</v>
      </c>
      <c r="M303" s="169">
        <f>SUM(M305:M336)</f>
        <v>319</v>
      </c>
      <c r="N303" s="169">
        <f>SUM(N305:N336)</f>
        <v>101</v>
      </c>
    </row>
    <row r="304" spans="1:32" s="168" customFormat="1" ht="3.95" customHeight="1">
      <c r="A304" s="181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</row>
    <row r="305" spans="1:32" s="168" customFormat="1" ht="9" customHeight="1">
      <c r="A305" s="170" t="s">
        <v>8</v>
      </c>
      <c r="B305" s="171">
        <f t="shared" ref="B305:B336" si="17">SUM(D305:H305)</f>
        <v>61</v>
      </c>
      <c r="C305" s="171"/>
      <c r="D305" s="171">
        <v>58</v>
      </c>
      <c r="E305" s="171"/>
      <c r="F305" s="171">
        <v>3</v>
      </c>
      <c r="G305" s="171"/>
      <c r="H305" s="171">
        <v>0</v>
      </c>
      <c r="I305" s="171"/>
      <c r="J305" s="171">
        <f t="shared" ref="J305:J336" si="18">SUM(K305:N305)</f>
        <v>12</v>
      </c>
      <c r="K305" s="171">
        <v>5</v>
      </c>
      <c r="L305" s="171">
        <v>3</v>
      </c>
      <c r="M305" s="171">
        <v>3</v>
      </c>
      <c r="N305" s="171">
        <v>1</v>
      </c>
      <c r="O305" s="234"/>
      <c r="P305" s="234"/>
      <c r="AF305" s="234"/>
    </row>
    <row r="306" spans="1:32" s="168" customFormat="1" ht="9" customHeight="1">
      <c r="A306" s="170" t="s">
        <v>9</v>
      </c>
      <c r="B306" s="171">
        <f t="shared" si="17"/>
        <v>365</v>
      </c>
      <c r="C306" s="171"/>
      <c r="D306" s="171">
        <v>138</v>
      </c>
      <c r="E306" s="171"/>
      <c r="F306" s="171">
        <v>226</v>
      </c>
      <c r="G306" s="171"/>
      <c r="H306" s="171">
        <v>1</v>
      </c>
      <c r="I306" s="172"/>
      <c r="J306" s="171">
        <f t="shared" si="18"/>
        <v>7</v>
      </c>
      <c r="K306" s="171">
        <v>3</v>
      </c>
      <c r="L306" s="171">
        <v>2</v>
      </c>
      <c r="M306" s="171">
        <v>1</v>
      </c>
      <c r="N306" s="171">
        <v>1</v>
      </c>
      <c r="O306" s="234"/>
      <c r="P306" s="234"/>
      <c r="AF306" s="234"/>
    </row>
    <row r="307" spans="1:32" s="168" customFormat="1" ht="9" customHeight="1">
      <c r="A307" s="170" t="s">
        <v>10</v>
      </c>
      <c r="B307" s="171">
        <f t="shared" si="17"/>
        <v>80</v>
      </c>
      <c r="C307" s="171"/>
      <c r="D307" s="171">
        <v>76</v>
      </c>
      <c r="E307" s="171"/>
      <c r="F307" s="171">
        <v>3</v>
      </c>
      <c r="G307" s="171"/>
      <c r="H307" s="171">
        <v>1</v>
      </c>
      <c r="I307" s="172"/>
      <c r="J307" s="171">
        <f t="shared" si="18"/>
        <v>6</v>
      </c>
      <c r="K307" s="171">
        <v>2</v>
      </c>
      <c r="L307" s="171">
        <v>2</v>
      </c>
      <c r="M307" s="171">
        <v>2</v>
      </c>
      <c r="N307" s="171">
        <v>0</v>
      </c>
      <c r="O307" s="234"/>
      <c r="P307" s="234"/>
      <c r="AF307" s="234"/>
    </row>
    <row r="308" spans="1:32" s="168" customFormat="1" ht="9" customHeight="1">
      <c r="A308" s="173" t="s">
        <v>11</v>
      </c>
      <c r="B308" s="174">
        <f t="shared" si="17"/>
        <v>14</v>
      </c>
      <c r="C308" s="174"/>
      <c r="D308" s="174">
        <v>10</v>
      </c>
      <c r="E308" s="174"/>
      <c r="F308" s="174">
        <v>3</v>
      </c>
      <c r="G308" s="174"/>
      <c r="H308" s="174">
        <v>1</v>
      </c>
      <c r="I308" s="175"/>
      <c r="J308" s="174">
        <f t="shared" si="18"/>
        <v>6</v>
      </c>
      <c r="K308" s="174">
        <v>2</v>
      </c>
      <c r="L308" s="174">
        <v>3</v>
      </c>
      <c r="M308" s="174">
        <v>1</v>
      </c>
      <c r="N308" s="174">
        <v>0</v>
      </c>
      <c r="O308" s="234"/>
      <c r="P308" s="234"/>
      <c r="AF308" s="234"/>
    </row>
    <row r="309" spans="1:32" s="168" customFormat="1" ht="9" customHeight="1">
      <c r="A309" s="170" t="s">
        <v>12</v>
      </c>
      <c r="B309" s="171">
        <f t="shared" si="17"/>
        <v>104</v>
      </c>
      <c r="C309" s="171"/>
      <c r="D309" s="171">
        <v>92</v>
      </c>
      <c r="E309" s="171"/>
      <c r="F309" s="171">
        <v>11</v>
      </c>
      <c r="G309" s="171"/>
      <c r="H309" s="171">
        <v>1</v>
      </c>
      <c r="I309" s="172"/>
      <c r="J309" s="171">
        <f t="shared" si="18"/>
        <v>11</v>
      </c>
      <c r="K309" s="171">
        <v>6</v>
      </c>
      <c r="L309" s="171">
        <v>3</v>
      </c>
      <c r="M309" s="171">
        <v>2</v>
      </c>
      <c r="N309" s="171">
        <v>0</v>
      </c>
      <c r="O309" s="234"/>
      <c r="P309" s="234"/>
      <c r="AF309" s="234"/>
    </row>
    <row r="310" spans="1:32" s="168" customFormat="1" ht="9" customHeight="1">
      <c r="A310" s="170" t="s">
        <v>13</v>
      </c>
      <c r="B310" s="171">
        <f t="shared" si="17"/>
        <v>74</v>
      </c>
      <c r="C310" s="171"/>
      <c r="D310" s="171">
        <v>36</v>
      </c>
      <c r="E310" s="171"/>
      <c r="F310" s="171">
        <v>37</v>
      </c>
      <c r="G310" s="171"/>
      <c r="H310" s="171">
        <v>1</v>
      </c>
      <c r="I310" s="172"/>
      <c r="J310" s="171">
        <f t="shared" si="18"/>
        <v>10</v>
      </c>
      <c r="K310" s="171">
        <v>3</v>
      </c>
      <c r="L310" s="171">
        <v>2</v>
      </c>
      <c r="M310" s="171">
        <v>4</v>
      </c>
      <c r="N310" s="171">
        <v>1</v>
      </c>
      <c r="O310" s="234"/>
      <c r="P310" s="234"/>
      <c r="AF310" s="234"/>
    </row>
    <row r="311" spans="1:32" s="168" customFormat="1" ht="9" customHeight="1">
      <c r="A311" s="170" t="s">
        <v>14</v>
      </c>
      <c r="B311" s="171">
        <f t="shared" si="17"/>
        <v>305</v>
      </c>
      <c r="C311" s="171"/>
      <c r="D311" s="171">
        <v>255</v>
      </c>
      <c r="E311" s="171"/>
      <c r="F311" s="171">
        <v>49</v>
      </c>
      <c r="G311" s="171"/>
      <c r="H311" s="171">
        <v>1</v>
      </c>
      <c r="I311" s="172"/>
      <c r="J311" s="171">
        <f t="shared" si="18"/>
        <v>18</v>
      </c>
      <c r="K311" s="171">
        <v>8</v>
      </c>
      <c r="L311" s="171">
        <v>1</v>
      </c>
      <c r="M311" s="171">
        <v>8</v>
      </c>
      <c r="N311" s="171">
        <v>1</v>
      </c>
      <c r="O311" s="234"/>
      <c r="P311" s="234"/>
      <c r="AF311" s="234"/>
    </row>
    <row r="312" spans="1:32" s="168" customFormat="1" ht="9" customHeight="1">
      <c r="A312" s="173" t="s">
        <v>15</v>
      </c>
      <c r="B312" s="174">
        <f t="shared" si="17"/>
        <v>182</v>
      </c>
      <c r="C312" s="174"/>
      <c r="D312" s="174">
        <v>112</v>
      </c>
      <c r="E312" s="174"/>
      <c r="F312" s="174">
        <v>66</v>
      </c>
      <c r="G312" s="174"/>
      <c r="H312" s="174">
        <v>4</v>
      </c>
      <c r="I312" s="175"/>
      <c r="J312" s="174">
        <f t="shared" si="18"/>
        <v>12</v>
      </c>
      <c r="K312" s="174">
        <v>6</v>
      </c>
      <c r="L312" s="174">
        <v>4</v>
      </c>
      <c r="M312" s="174">
        <v>1</v>
      </c>
      <c r="N312" s="174">
        <v>1</v>
      </c>
      <c r="O312" s="234"/>
      <c r="P312" s="234"/>
      <c r="AF312" s="234"/>
    </row>
    <row r="313" spans="1:32" s="168" customFormat="1" ht="9" customHeight="1">
      <c r="A313" s="176" t="s">
        <v>16</v>
      </c>
      <c r="B313" s="171">
        <f t="shared" si="17"/>
        <v>4273</v>
      </c>
      <c r="C313" s="171"/>
      <c r="D313" s="171">
        <v>1136</v>
      </c>
      <c r="E313" s="171"/>
      <c r="F313" s="171">
        <v>3122</v>
      </c>
      <c r="G313" s="171"/>
      <c r="H313" s="171">
        <v>15</v>
      </c>
      <c r="I313" s="172"/>
      <c r="J313" s="171">
        <f t="shared" si="18"/>
        <v>307</v>
      </c>
      <c r="K313" s="171">
        <v>124</v>
      </c>
      <c r="L313" s="171">
        <v>68</v>
      </c>
      <c r="M313" s="171">
        <v>84</v>
      </c>
      <c r="N313" s="171">
        <v>31</v>
      </c>
      <c r="O313" s="234"/>
      <c r="P313" s="234"/>
      <c r="AF313" s="234"/>
    </row>
    <row r="314" spans="1:32" s="168" customFormat="1" ht="9" customHeight="1">
      <c r="A314" s="170" t="s">
        <v>17</v>
      </c>
      <c r="B314" s="171">
        <f t="shared" si="17"/>
        <v>76</v>
      </c>
      <c r="C314" s="171"/>
      <c r="D314" s="171">
        <v>72</v>
      </c>
      <c r="E314" s="171"/>
      <c r="F314" s="171">
        <v>3</v>
      </c>
      <c r="G314" s="171"/>
      <c r="H314" s="171">
        <v>1</v>
      </c>
      <c r="I314" s="172"/>
      <c r="J314" s="171">
        <f t="shared" si="18"/>
        <v>15</v>
      </c>
      <c r="K314" s="171">
        <v>8</v>
      </c>
      <c r="L314" s="171">
        <v>3</v>
      </c>
      <c r="M314" s="171">
        <v>4</v>
      </c>
      <c r="N314" s="171">
        <v>0</v>
      </c>
      <c r="O314" s="234"/>
      <c r="P314" s="234"/>
      <c r="AF314" s="234"/>
    </row>
    <row r="315" spans="1:32" s="168" customFormat="1" ht="9" customHeight="1">
      <c r="A315" s="170" t="s">
        <v>18</v>
      </c>
      <c r="B315" s="171">
        <f t="shared" si="17"/>
        <v>227</v>
      </c>
      <c r="C315" s="171"/>
      <c r="D315" s="171">
        <v>173</v>
      </c>
      <c r="E315" s="171"/>
      <c r="F315" s="171">
        <v>53</v>
      </c>
      <c r="G315" s="171"/>
      <c r="H315" s="171">
        <v>1</v>
      </c>
      <c r="I315" s="172"/>
      <c r="J315" s="171">
        <f t="shared" si="18"/>
        <v>58</v>
      </c>
      <c r="K315" s="171">
        <v>20</v>
      </c>
      <c r="L315" s="171">
        <v>3</v>
      </c>
      <c r="M315" s="171">
        <v>29</v>
      </c>
      <c r="N315" s="171">
        <v>6</v>
      </c>
      <c r="O315" s="234"/>
      <c r="P315" s="234"/>
      <c r="AF315" s="234"/>
    </row>
    <row r="316" spans="1:32" s="168" customFormat="1" ht="9" customHeight="1">
      <c r="A316" s="173" t="s">
        <v>19</v>
      </c>
      <c r="B316" s="174">
        <f t="shared" si="17"/>
        <v>117</v>
      </c>
      <c r="C316" s="174"/>
      <c r="D316" s="174">
        <v>109</v>
      </c>
      <c r="E316" s="174"/>
      <c r="F316" s="174">
        <v>6</v>
      </c>
      <c r="G316" s="174"/>
      <c r="H316" s="174">
        <v>2</v>
      </c>
      <c r="I316" s="175"/>
      <c r="J316" s="174">
        <f t="shared" si="18"/>
        <v>55</v>
      </c>
      <c r="K316" s="174">
        <v>28</v>
      </c>
      <c r="L316" s="174">
        <v>4</v>
      </c>
      <c r="M316" s="174">
        <v>16</v>
      </c>
      <c r="N316" s="174">
        <v>7</v>
      </c>
      <c r="O316" s="234"/>
      <c r="P316" s="234"/>
      <c r="AF316" s="234"/>
    </row>
    <row r="317" spans="1:32" s="168" customFormat="1" ht="9" customHeight="1">
      <c r="A317" s="170" t="s">
        <v>20</v>
      </c>
      <c r="B317" s="171">
        <f t="shared" si="17"/>
        <v>105</v>
      </c>
      <c r="C317" s="171"/>
      <c r="D317" s="171">
        <v>69</v>
      </c>
      <c r="E317" s="171"/>
      <c r="F317" s="171">
        <v>35</v>
      </c>
      <c r="G317" s="171"/>
      <c r="H317" s="171">
        <v>1</v>
      </c>
      <c r="I317" s="172"/>
      <c r="J317" s="171">
        <f t="shared" si="18"/>
        <v>36</v>
      </c>
      <c r="K317" s="171">
        <v>26</v>
      </c>
      <c r="L317" s="171">
        <v>3</v>
      </c>
      <c r="M317" s="171">
        <v>5</v>
      </c>
      <c r="N317" s="171">
        <v>2</v>
      </c>
      <c r="O317" s="234"/>
      <c r="P317" s="234"/>
      <c r="AF317" s="234"/>
    </row>
    <row r="318" spans="1:32" s="168" customFormat="1" ht="9" customHeight="1">
      <c r="A318" s="170" t="s">
        <v>21</v>
      </c>
      <c r="B318" s="171">
        <f t="shared" si="17"/>
        <v>665</v>
      </c>
      <c r="C318" s="171"/>
      <c r="D318" s="171">
        <v>353</v>
      </c>
      <c r="E318" s="171"/>
      <c r="F318" s="171">
        <v>309</v>
      </c>
      <c r="G318" s="171"/>
      <c r="H318" s="171">
        <v>3</v>
      </c>
      <c r="I318" s="172"/>
      <c r="J318" s="171">
        <f t="shared" si="18"/>
        <v>46</v>
      </c>
      <c r="K318" s="171">
        <v>23</v>
      </c>
      <c r="L318" s="171">
        <v>4</v>
      </c>
      <c r="M318" s="171">
        <v>11</v>
      </c>
      <c r="N318" s="171">
        <v>8</v>
      </c>
      <c r="O318" s="234"/>
      <c r="P318" s="234"/>
      <c r="AF318" s="234"/>
    </row>
    <row r="319" spans="1:32" s="168" customFormat="1" ht="9" customHeight="1">
      <c r="A319" s="170" t="s">
        <v>22</v>
      </c>
      <c r="B319" s="171">
        <f t="shared" si="17"/>
        <v>129</v>
      </c>
      <c r="C319" s="171"/>
      <c r="D319" s="171">
        <v>95</v>
      </c>
      <c r="E319" s="171"/>
      <c r="F319" s="171">
        <v>33</v>
      </c>
      <c r="G319" s="171"/>
      <c r="H319" s="171">
        <v>1</v>
      </c>
      <c r="I319" s="172"/>
      <c r="J319" s="171">
        <f t="shared" si="18"/>
        <v>31</v>
      </c>
      <c r="K319" s="171">
        <v>22</v>
      </c>
      <c r="L319" s="171">
        <v>1</v>
      </c>
      <c r="M319" s="171">
        <v>5</v>
      </c>
      <c r="N319" s="171">
        <v>3</v>
      </c>
      <c r="O319" s="234"/>
      <c r="P319" s="234"/>
      <c r="AF319" s="234"/>
    </row>
    <row r="320" spans="1:32" s="168" customFormat="1" ht="9" customHeight="1">
      <c r="A320" s="173" t="s">
        <v>23</v>
      </c>
      <c r="B320" s="174">
        <f t="shared" si="17"/>
        <v>134</v>
      </c>
      <c r="C320" s="174"/>
      <c r="D320" s="174">
        <v>114</v>
      </c>
      <c r="E320" s="174"/>
      <c r="F320" s="174">
        <v>18</v>
      </c>
      <c r="G320" s="174"/>
      <c r="H320" s="174">
        <v>2</v>
      </c>
      <c r="I320" s="175"/>
      <c r="J320" s="174">
        <f t="shared" si="18"/>
        <v>63</v>
      </c>
      <c r="K320" s="174">
        <v>25</v>
      </c>
      <c r="L320" s="174">
        <v>6</v>
      </c>
      <c r="M320" s="174">
        <v>19</v>
      </c>
      <c r="N320" s="174">
        <v>13</v>
      </c>
      <c r="O320" s="234"/>
      <c r="P320" s="234"/>
      <c r="AF320" s="234"/>
    </row>
    <row r="321" spans="1:32" s="168" customFormat="1" ht="9" customHeight="1">
      <c r="A321" s="170" t="s">
        <v>24</v>
      </c>
      <c r="B321" s="171">
        <f t="shared" si="17"/>
        <v>104</v>
      </c>
      <c r="C321" s="171"/>
      <c r="D321" s="171">
        <v>71</v>
      </c>
      <c r="E321" s="171"/>
      <c r="F321" s="171">
        <v>32</v>
      </c>
      <c r="G321" s="171"/>
      <c r="H321" s="171">
        <v>1</v>
      </c>
      <c r="I321" s="172"/>
      <c r="J321" s="171">
        <f t="shared" si="18"/>
        <v>39</v>
      </c>
      <c r="K321" s="171">
        <v>14</v>
      </c>
      <c r="L321" s="171">
        <v>2</v>
      </c>
      <c r="M321" s="171">
        <v>21</v>
      </c>
      <c r="N321" s="171">
        <v>2</v>
      </c>
      <c r="O321" s="234"/>
      <c r="P321" s="234"/>
      <c r="AF321" s="234"/>
    </row>
    <row r="322" spans="1:32" s="168" customFormat="1" ht="9" customHeight="1">
      <c r="A322" s="170" t="s">
        <v>25</v>
      </c>
      <c r="B322" s="171">
        <f t="shared" si="17"/>
        <v>100</v>
      </c>
      <c r="C322" s="171"/>
      <c r="D322" s="171">
        <v>77</v>
      </c>
      <c r="E322" s="171"/>
      <c r="F322" s="171">
        <v>23</v>
      </c>
      <c r="G322" s="171"/>
      <c r="H322" s="171">
        <v>0</v>
      </c>
      <c r="I322" s="172"/>
      <c r="J322" s="171">
        <f t="shared" si="18"/>
        <v>12</v>
      </c>
      <c r="K322" s="171">
        <v>5</v>
      </c>
      <c r="L322" s="171">
        <v>3</v>
      </c>
      <c r="M322" s="171">
        <v>4</v>
      </c>
      <c r="N322" s="171">
        <v>0</v>
      </c>
      <c r="O322" s="234"/>
      <c r="P322" s="234"/>
      <c r="AF322" s="234"/>
    </row>
    <row r="323" spans="1:32" s="168" customFormat="1" ht="9" customHeight="1">
      <c r="A323" s="170" t="s">
        <v>26</v>
      </c>
      <c r="B323" s="171">
        <f t="shared" si="17"/>
        <v>392</v>
      </c>
      <c r="C323" s="171"/>
      <c r="D323" s="171">
        <v>217</v>
      </c>
      <c r="E323" s="171"/>
      <c r="F323" s="171">
        <v>174</v>
      </c>
      <c r="G323" s="171"/>
      <c r="H323" s="171">
        <v>1</v>
      </c>
      <c r="I323" s="172"/>
      <c r="J323" s="171">
        <f t="shared" si="18"/>
        <v>17</v>
      </c>
      <c r="K323" s="171">
        <v>11</v>
      </c>
      <c r="L323" s="171">
        <v>3</v>
      </c>
      <c r="M323" s="171">
        <v>2</v>
      </c>
      <c r="N323" s="171">
        <v>1</v>
      </c>
      <c r="O323" s="234"/>
      <c r="P323" s="234"/>
      <c r="AF323" s="234"/>
    </row>
    <row r="324" spans="1:32" s="168" customFormat="1" ht="9" customHeight="1">
      <c r="A324" s="173" t="s">
        <v>27</v>
      </c>
      <c r="B324" s="174">
        <f t="shared" si="17"/>
        <v>202</v>
      </c>
      <c r="C324" s="174"/>
      <c r="D324" s="174">
        <v>184</v>
      </c>
      <c r="E324" s="174"/>
      <c r="F324" s="174">
        <v>13</v>
      </c>
      <c r="G324" s="174"/>
      <c r="H324" s="174">
        <v>5</v>
      </c>
      <c r="I324" s="175"/>
      <c r="J324" s="174">
        <f t="shared" si="18"/>
        <v>62</v>
      </c>
      <c r="K324" s="174">
        <v>26</v>
      </c>
      <c r="L324" s="174">
        <v>3</v>
      </c>
      <c r="M324" s="174">
        <v>30</v>
      </c>
      <c r="N324" s="174">
        <v>3</v>
      </c>
      <c r="O324" s="234"/>
      <c r="P324" s="234"/>
      <c r="AF324" s="234"/>
    </row>
    <row r="325" spans="1:32" s="168" customFormat="1" ht="9" customHeight="1">
      <c r="A325" s="170" t="s">
        <v>28</v>
      </c>
      <c r="B325" s="171">
        <f t="shared" si="17"/>
        <v>104</v>
      </c>
      <c r="C325" s="171"/>
      <c r="D325" s="171">
        <v>80</v>
      </c>
      <c r="E325" s="171"/>
      <c r="F325" s="171">
        <v>23</v>
      </c>
      <c r="G325" s="171"/>
      <c r="H325" s="171">
        <v>1</v>
      </c>
      <c r="I325" s="172"/>
      <c r="J325" s="171">
        <f t="shared" si="18"/>
        <v>37</v>
      </c>
      <c r="K325" s="171">
        <v>20</v>
      </c>
      <c r="L325" s="171">
        <v>3</v>
      </c>
      <c r="M325" s="171">
        <v>10</v>
      </c>
      <c r="N325" s="171">
        <v>4</v>
      </c>
      <c r="O325" s="234"/>
      <c r="P325" s="234"/>
      <c r="AF325" s="234"/>
    </row>
    <row r="326" spans="1:32" s="168" customFormat="1" ht="9" customHeight="1">
      <c r="A326" s="170" t="s">
        <v>29</v>
      </c>
      <c r="B326" s="171">
        <f t="shared" si="17"/>
        <v>73</v>
      </c>
      <c r="C326" s="171"/>
      <c r="D326" s="171">
        <v>43</v>
      </c>
      <c r="E326" s="171"/>
      <c r="F326" s="171">
        <v>29</v>
      </c>
      <c r="G326" s="171"/>
      <c r="H326" s="171">
        <v>1</v>
      </c>
      <c r="I326" s="172"/>
      <c r="J326" s="171">
        <f t="shared" si="18"/>
        <v>15</v>
      </c>
      <c r="K326" s="171">
        <v>6</v>
      </c>
      <c r="L326" s="171">
        <v>3</v>
      </c>
      <c r="M326" s="171">
        <v>5</v>
      </c>
      <c r="N326" s="171">
        <v>1</v>
      </c>
      <c r="O326" s="234"/>
      <c r="P326" s="234"/>
      <c r="AF326" s="234"/>
    </row>
    <row r="327" spans="1:32" s="168" customFormat="1" ht="9" customHeight="1">
      <c r="A327" s="170" t="s">
        <v>30</v>
      </c>
      <c r="B327" s="171">
        <f t="shared" si="17"/>
        <v>822</v>
      </c>
      <c r="C327" s="171"/>
      <c r="D327" s="171">
        <v>809</v>
      </c>
      <c r="E327" s="171"/>
      <c r="F327" s="171">
        <v>12</v>
      </c>
      <c r="G327" s="171"/>
      <c r="H327" s="171">
        <v>1</v>
      </c>
      <c r="I327" s="172"/>
      <c r="J327" s="171">
        <f t="shared" si="18"/>
        <v>28</v>
      </c>
      <c r="K327" s="171">
        <v>8</v>
      </c>
      <c r="L327" s="171">
        <v>17</v>
      </c>
      <c r="M327" s="171">
        <v>3</v>
      </c>
      <c r="N327" s="171">
        <v>0</v>
      </c>
      <c r="O327" s="234"/>
      <c r="P327" s="234"/>
      <c r="AF327" s="234"/>
    </row>
    <row r="328" spans="1:32" s="168" customFormat="1" ht="9" customHeight="1">
      <c r="A328" s="173" t="s">
        <v>31</v>
      </c>
      <c r="B328" s="174">
        <f t="shared" si="17"/>
        <v>73</v>
      </c>
      <c r="C328" s="174"/>
      <c r="D328" s="174">
        <v>48</v>
      </c>
      <c r="E328" s="174"/>
      <c r="F328" s="174">
        <v>24</v>
      </c>
      <c r="G328" s="174"/>
      <c r="H328" s="174">
        <v>1</v>
      </c>
      <c r="I328" s="175"/>
      <c r="J328" s="174">
        <f t="shared" si="18"/>
        <v>12</v>
      </c>
      <c r="K328" s="174">
        <v>7</v>
      </c>
      <c r="L328" s="174">
        <v>2</v>
      </c>
      <c r="M328" s="174">
        <v>2</v>
      </c>
      <c r="N328" s="174">
        <v>1</v>
      </c>
      <c r="O328" s="234"/>
      <c r="P328" s="234"/>
      <c r="AF328" s="234"/>
    </row>
    <row r="329" spans="1:32" s="168" customFormat="1" ht="9" customHeight="1">
      <c r="A329" s="170" t="s">
        <v>32</v>
      </c>
      <c r="B329" s="171">
        <f t="shared" si="17"/>
        <v>64</v>
      </c>
      <c r="C329" s="171"/>
      <c r="D329" s="171">
        <v>49</v>
      </c>
      <c r="E329" s="171"/>
      <c r="F329" s="171">
        <v>14</v>
      </c>
      <c r="G329" s="171"/>
      <c r="H329" s="171">
        <v>1</v>
      </c>
      <c r="I329" s="172"/>
      <c r="J329" s="171">
        <f t="shared" si="18"/>
        <v>17</v>
      </c>
      <c r="K329" s="171">
        <v>8</v>
      </c>
      <c r="L329" s="171">
        <v>5</v>
      </c>
      <c r="M329" s="171">
        <v>4</v>
      </c>
      <c r="N329" s="171">
        <v>0</v>
      </c>
      <c r="O329" s="234"/>
      <c r="P329" s="234"/>
      <c r="AF329" s="234"/>
    </row>
    <row r="330" spans="1:32" s="168" customFormat="1" ht="9" customHeight="1">
      <c r="A330" s="170" t="s">
        <v>33</v>
      </c>
      <c r="B330" s="171">
        <f t="shared" si="17"/>
        <v>56</v>
      </c>
      <c r="C330" s="171"/>
      <c r="D330" s="171">
        <v>53</v>
      </c>
      <c r="E330" s="171"/>
      <c r="F330" s="171">
        <v>2</v>
      </c>
      <c r="G330" s="171"/>
      <c r="H330" s="171">
        <v>1</v>
      </c>
      <c r="I330" s="172"/>
      <c r="J330" s="171">
        <f t="shared" si="18"/>
        <v>8</v>
      </c>
      <c r="K330" s="171">
        <v>3</v>
      </c>
      <c r="L330" s="171">
        <v>3</v>
      </c>
      <c r="M330" s="171">
        <v>2</v>
      </c>
      <c r="N330" s="171">
        <v>0</v>
      </c>
      <c r="O330" s="234"/>
      <c r="P330" s="234"/>
      <c r="AF330" s="234"/>
    </row>
    <row r="331" spans="1:32" s="168" customFormat="1" ht="9" customHeight="1">
      <c r="A331" s="170" t="s">
        <v>34</v>
      </c>
      <c r="B331" s="171">
        <f t="shared" si="17"/>
        <v>16</v>
      </c>
      <c r="C331" s="171"/>
      <c r="D331" s="171">
        <v>11</v>
      </c>
      <c r="E331" s="171"/>
      <c r="F331" s="171">
        <v>4</v>
      </c>
      <c r="G331" s="171"/>
      <c r="H331" s="171">
        <v>1</v>
      </c>
      <c r="I331" s="172"/>
      <c r="J331" s="171">
        <f t="shared" si="18"/>
        <v>6</v>
      </c>
      <c r="K331" s="171">
        <v>3</v>
      </c>
      <c r="L331" s="171">
        <v>3</v>
      </c>
      <c r="M331" s="171">
        <v>0</v>
      </c>
      <c r="N331" s="171">
        <v>0</v>
      </c>
      <c r="O331" s="234"/>
      <c r="P331" s="234"/>
      <c r="AF331" s="234"/>
    </row>
    <row r="332" spans="1:32" s="168" customFormat="1" ht="9" customHeight="1">
      <c r="A332" s="173" t="s">
        <v>35</v>
      </c>
      <c r="B332" s="174">
        <f t="shared" si="17"/>
        <v>117</v>
      </c>
      <c r="C332" s="174"/>
      <c r="D332" s="174">
        <v>74</v>
      </c>
      <c r="E332" s="174"/>
      <c r="F332" s="174">
        <v>42</v>
      </c>
      <c r="G332" s="174"/>
      <c r="H332" s="174">
        <v>1</v>
      </c>
      <c r="I332" s="175"/>
      <c r="J332" s="174">
        <f t="shared" si="18"/>
        <v>13</v>
      </c>
      <c r="K332" s="174">
        <v>6</v>
      </c>
      <c r="L332" s="174">
        <v>5</v>
      </c>
      <c r="M332" s="174">
        <v>1</v>
      </c>
      <c r="N332" s="174">
        <v>1</v>
      </c>
      <c r="O332" s="234"/>
      <c r="P332" s="234"/>
      <c r="AF332" s="234"/>
    </row>
    <row r="333" spans="1:32" s="168" customFormat="1" ht="9" customHeight="1">
      <c r="A333" s="170" t="s">
        <v>36</v>
      </c>
      <c r="B333" s="171">
        <f t="shared" si="17"/>
        <v>12</v>
      </c>
      <c r="C333" s="171"/>
      <c r="D333" s="171">
        <v>7</v>
      </c>
      <c r="E333" s="171"/>
      <c r="F333" s="171">
        <v>4</v>
      </c>
      <c r="G333" s="171"/>
      <c r="H333" s="171">
        <v>1</v>
      </c>
      <c r="I333" s="172"/>
      <c r="J333" s="171">
        <f t="shared" si="18"/>
        <v>10</v>
      </c>
      <c r="K333" s="171">
        <v>4</v>
      </c>
      <c r="L333" s="171">
        <v>3</v>
      </c>
      <c r="M333" s="171">
        <v>2</v>
      </c>
      <c r="N333" s="171">
        <v>1</v>
      </c>
      <c r="O333" s="234"/>
      <c r="P333" s="234"/>
      <c r="AF333" s="234"/>
    </row>
    <row r="334" spans="1:32" s="168" customFormat="1" ht="9" customHeight="1">
      <c r="A334" s="170" t="s">
        <v>37</v>
      </c>
      <c r="B334" s="171">
        <f t="shared" si="17"/>
        <v>93</v>
      </c>
      <c r="C334" s="171"/>
      <c r="D334" s="171">
        <v>72</v>
      </c>
      <c r="E334" s="171"/>
      <c r="F334" s="171">
        <v>18</v>
      </c>
      <c r="G334" s="171"/>
      <c r="H334" s="171">
        <v>3</v>
      </c>
      <c r="I334" s="172"/>
      <c r="J334" s="171">
        <f t="shared" si="18"/>
        <v>73</v>
      </c>
      <c r="K334" s="171">
        <v>30</v>
      </c>
      <c r="L334" s="171">
        <v>3</v>
      </c>
      <c r="M334" s="171">
        <v>31</v>
      </c>
      <c r="N334" s="171">
        <v>9</v>
      </c>
      <c r="O334" s="234"/>
      <c r="P334" s="234"/>
      <c r="AF334" s="234"/>
    </row>
    <row r="335" spans="1:32" s="168" customFormat="1" ht="9" customHeight="1">
      <c r="A335" s="170" t="s">
        <v>38</v>
      </c>
      <c r="B335" s="171">
        <f t="shared" si="17"/>
        <v>137</v>
      </c>
      <c r="C335" s="171"/>
      <c r="D335" s="171">
        <v>61</v>
      </c>
      <c r="E335" s="171"/>
      <c r="F335" s="171">
        <v>75</v>
      </c>
      <c r="G335" s="171"/>
      <c r="H335" s="171">
        <v>1</v>
      </c>
      <c r="I335" s="172"/>
      <c r="J335" s="171">
        <f t="shared" si="18"/>
        <v>10</v>
      </c>
      <c r="K335" s="171">
        <v>5</v>
      </c>
      <c r="L335" s="171">
        <v>3</v>
      </c>
      <c r="M335" s="171">
        <v>1</v>
      </c>
      <c r="N335" s="171">
        <v>1</v>
      </c>
      <c r="O335" s="234"/>
      <c r="P335" s="234"/>
      <c r="AF335" s="234"/>
    </row>
    <row r="336" spans="1:32" s="168" customFormat="1" ht="9" customHeight="1">
      <c r="A336" s="173" t="s">
        <v>39</v>
      </c>
      <c r="B336" s="174">
        <f t="shared" si="17"/>
        <v>68</v>
      </c>
      <c r="C336" s="174"/>
      <c r="D336" s="174">
        <v>64</v>
      </c>
      <c r="E336" s="174"/>
      <c r="F336" s="174">
        <v>3</v>
      </c>
      <c r="G336" s="174"/>
      <c r="H336" s="174">
        <v>1</v>
      </c>
      <c r="I336" s="175"/>
      <c r="J336" s="174">
        <f t="shared" si="18"/>
        <v>18</v>
      </c>
      <c r="K336" s="177">
        <v>8</v>
      </c>
      <c r="L336" s="174">
        <v>2</v>
      </c>
      <c r="M336" s="174">
        <v>6</v>
      </c>
      <c r="N336" s="174">
        <v>2</v>
      </c>
      <c r="O336" s="234"/>
      <c r="P336" s="234"/>
      <c r="AF336" s="234"/>
    </row>
    <row r="337" spans="1:32" s="168" customFormat="1" ht="9" customHeight="1">
      <c r="A337" s="170"/>
      <c r="B337" s="171"/>
      <c r="C337" s="171"/>
      <c r="D337" s="171"/>
      <c r="E337" s="171"/>
      <c r="F337" s="171"/>
      <c r="G337" s="171"/>
      <c r="H337" s="171"/>
      <c r="I337" s="172"/>
      <c r="J337" s="171"/>
      <c r="K337" s="171"/>
      <c r="L337" s="171"/>
      <c r="M337" s="171"/>
      <c r="N337" s="171"/>
      <c r="O337" s="234"/>
      <c r="P337" s="234"/>
      <c r="AF337" s="234"/>
    </row>
    <row r="338" spans="1:32" s="168" customFormat="1" ht="9" customHeight="1">
      <c r="A338" s="166">
        <v>2004</v>
      </c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</row>
    <row r="339" spans="1:32" s="168" customFormat="1" ht="9" customHeight="1">
      <c r="A339" s="181" t="s">
        <v>7</v>
      </c>
      <c r="B339" s="169">
        <f>SUM(B341:B372)</f>
        <v>10194</v>
      </c>
      <c r="C339" s="169"/>
      <c r="D339" s="169">
        <f>SUM(D341:D372)</f>
        <v>5161</v>
      </c>
      <c r="E339" s="169"/>
      <c r="F339" s="169">
        <f>SUM(F341:F372)</f>
        <v>4974</v>
      </c>
      <c r="G339" s="169"/>
      <c r="H339" s="169">
        <f>SUM(H341:H372)</f>
        <v>59</v>
      </c>
      <c r="I339" s="169"/>
      <c r="J339" s="169">
        <f>SUM(J341:J372)</f>
        <v>1086</v>
      </c>
      <c r="K339" s="169">
        <f>SUM(K341:K372)</f>
        <v>570</v>
      </c>
      <c r="L339" s="169">
        <f>SUM(L341:L372)</f>
        <v>52</v>
      </c>
      <c r="M339" s="169">
        <f>SUM(M341:M372)</f>
        <v>355</v>
      </c>
      <c r="N339" s="169">
        <f>SUM(N341:N372)</f>
        <v>109</v>
      </c>
    </row>
    <row r="340" spans="1:32" s="168" customFormat="1" ht="3.95" customHeight="1">
      <c r="A340" s="181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</row>
    <row r="341" spans="1:32" s="168" customFormat="1" ht="9" customHeight="1">
      <c r="A341" s="170" t="s">
        <v>8</v>
      </c>
      <c r="B341" s="171">
        <f t="shared" ref="B341:B372" si="19">SUM(D341:H341)</f>
        <v>45</v>
      </c>
      <c r="C341" s="171"/>
      <c r="D341" s="171">
        <v>37</v>
      </c>
      <c r="E341" s="171"/>
      <c r="F341" s="171">
        <v>7</v>
      </c>
      <c r="G341" s="171"/>
      <c r="H341" s="171">
        <v>1</v>
      </c>
      <c r="I341" s="171"/>
      <c r="J341" s="171">
        <f t="shared" ref="J341:J372" si="20">SUM(K341:N341)</f>
        <v>8</v>
      </c>
      <c r="K341" s="171">
        <v>3</v>
      </c>
      <c r="L341" s="171">
        <v>1</v>
      </c>
      <c r="M341" s="171">
        <v>4</v>
      </c>
      <c r="N341" s="171">
        <v>0</v>
      </c>
      <c r="O341" s="234"/>
      <c r="P341" s="234"/>
      <c r="AF341" s="234"/>
    </row>
    <row r="342" spans="1:32" s="168" customFormat="1" ht="9" customHeight="1">
      <c r="A342" s="170" t="s">
        <v>9</v>
      </c>
      <c r="B342" s="171">
        <f t="shared" si="19"/>
        <v>654</v>
      </c>
      <c r="C342" s="171"/>
      <c r="D342" s="171">
        <v>171</v>
      </c>
      <c r="E342" s="171"/>
      <c r="F342" s="171">
        <v>483</v>
      </c>
      <c r="G342" s="171"/>
      <c r="H342" s="171">
        <v>0</v>
      </c>
      <c r="I342" s="172"/>
      <c r="J342" s="171">
        <f t="shared" si="20"/>
        <v>7</v>
      </c>
      <c r="K342" s="171">
        <v>5</v>
      </c>
      <c r="L342" s="171">
        <v>1</v>
      </c>
      <c r="M342" s="171">
        <v>1</v>
      </c>
      <c r="N342" s="171">
        <v>0</v>
      </c>
      <c r="O342" s="234"/>
      <c r="P342" s="234"/>
      <c r="AF342" s="234"/>
    </row>
    <row r="343" spans="1:32" s="168" customFormat="1" ht="9" customHeight="1">
      <c r="A343" s="170" t="s">
        <v>10</v>
      </c>
      <c r="B343" s="171">
        <f t="shared" si="19"/>
        <v>86</v>
      </c>
      <c r="C343" s="171"/>
      <c r="D343" s="171">
        <v>79</v>
      </c>
      <c r="E343" s="171"/>
      <c r="F343" s="171">
        <v>6</v>
      </c>
      <c r="G343" s="171"/>
      <c r="H343" s="171">
        <v>1</v>
      </c>
      <c r="I343" s="172"/>
      <c r="J343" s="171">
        <f t="shared" si="20"/>
        <v>3</v>
      </c>
      <c r="K343" s="171">
        <v>1</v>
      </c>
      <c r="L343" s="171">
        <v>1</v>
      </c>
      <c r="M343" s="171">
        <v>1</v>
      </c>
      <c r="N343" s="171">
        <v>0</v>
      </c>
      <c r="O343" s="234"/>
      <c r="P343" s="234"/>
      <c r="AF343" s="234"/>
    </row>
    <row r="344" spans="1:32" s="168" customFormat="1" ht="9" customHeight="1">
      <c r="A344" s="173" t="s">
        <v>11</v>
      </c>
      <c r="B344" s="174">
        <f t="shared" si="19"/>
        <v>22</v>
      </c>
      <c r="C344" s="174"/>
      <c r="D344" s="174">
        <v>17</v>
      </c>
      <c r="E344" s="174"/>
      <c r="F344" s="174">
        <v>5</v>
      </c>
      <c r="G344" s="174"/>
      <c r="H344" s="174">
        <v>0</v>
      </c>
      <c r="I344" s="175"/>
      <c r="J344" s="174">
        <f t="shared" si="20"/>
        <v>4</v>
      </c>
      <c r="K344" s="174">
        <v>2</v>
      </c>
      <c r="L344" s="174">
        <v>1</v>
      </c>
      <c r="M344" s="174">
        <v>1</v>
      </c>
      <c r="N344" s="174">
        <v>0</v>
      </c>
      <c r="O344" s="234"/>
      <c r="P344" s="234"/>
      <c r="AF344" s="234"/>
    </row>
    <row r="345" spans="1:32" s="168" customFormat="1" ht="9" customHeight="1">
      <c r="A345" s="170" t="s">
        <v>12</v>
      </c>
      <c r="B345" s="171">
        <f t="shared" si="19"/>
        <v>107</v>
      </c>
      <c r="C345" s="171"/>
      <c r="D345" s="171">
        <v>79</v>
      </c>
      <c r="E345" s="171"/>
      <c r="F345" s="171">
        <v>28</v>
      </c>
      <c r="G345" s="171"/>
      <c r="H345" s="171">
        <v>0</v>
      </c>
      <c r="I345" s="172"/>
      <c r="J345" s="171">
        <f t="shared" si="20"/>
        <v>9</v>
      </c>
      <c r="K345" s="171">
        <v>7</v>
      </c>
      <c r="L345" s="171">
        <v>1</v>
      </c>
      <c r="M345" s="171">
        <v>1</v>
      </c>
      <c r="N345" s="171">
        <v>0</v>
      </c>
      <c r="O345" s="234"/>
      <c r="P345" s="234"/>
      <c r="AF345" s="234"/>
    </row>
    <row r="346" spans="1:32" s="168" customFormat="1" ht="9" customHeight="1">
      <c r="A346" s="170" t="s">
        <v>13</v>
      </c>
      <c r="B346" s="171">
        <f t="shared" si="19"/>
        <v>100</v>
      </c>
      <c r="C346" s="171"/>
      <c r="D346" s="171">
        <v>45</v>
      </c>
      <c r="E346" s="171"/>
      <c r="F346" s="171">
        <v>54</v>
      </c>
      <c r="G346" s="171"/>
      <c r="H346" s="171">
        <v>1</v>
      </c>
      <c r="I346" s="172"/>
      <c r="J346" s="171">
        <f t="shared" si="20"/>
        <v>8</v>
      </c>
      <c r="K346" s="171">
        <v>3</v>
      </c>
      <c r="L346" s="171">
        <v>0</v>
      </c>
      <c r="M346" s="171">
        <v>4</v>
      </c>
      <c r="N346" s="171">
        <v>1</v>
      </c>
      <c r="O346" s="234"/>
      <c r="P346" s="234"/>
      <c r="AF346" s="234"/>
    </row>
    <row r="347" spans="1:32" s="168" customFormat="1" ht="9" customHeight="1">
      <c r="A347" s="170" t="s">
        <v>14</v>
      </c>
      <c r="B347" s="171">
        <f t="shared" si="19"/>
        <v>169</v>
      </c>
      <c r="C347" s="171"/>
      <c r="D347" s="171">
        <v>155</v>
      </c>
      <c r="E347" s="171"/>
      <c r="F347" s="171">
        <v>12</v>
      </c>
      <c r="G347" s="171"/>
      <c r="H347" s="171">
        <v>2</v>
      </c>
      <c r="I347" s="172"/>
      <c r="J347" s="171">
        <f t="shared" si="20"/>
        <v>23</v>
      </c>
      <c r="K347" s="171">
        <v>9</v>
      </c>
      <c r="L347" s="171">
        <v>0</v>
      </c>
      <c r="M347" s="171">
        <v>13</v>
      </c>
      <c r="N347" s="171">
        <v>1</v>
      </c>
      <c r="O347" s="234"/>
      <c r="P347" s="234"/>
      <c r="AF347" s="234"/>
    </row>
    <row r="348" spans="1:32" s="168" customFormat="1" ht="9" customHeight="1">
      <c r="A348" s="173" t="s">
        <v>15</v>
      </c>
      <c r="B348" s="174">
        <f t="shared" si="19"/>
        <v>80</v>
      </c>
      <c r="C348" s="174"/>
      <c r="D348" s="174">
        <v>62</v>
      </c>
      <c r="E348" s="174"/>
      <c r="F348" s="174">
        <v>18</v>
      </c>
      <c r="G348" s="174"/>
      <c r="H348" s="174">
        <v>0</v>
      </c>
      <c r="I348" s="175"/>
      <c r="J348" s="174">
        <f t="shared" si="20"/>
        <v>8</v>
      </c>
      <c r="K348" s="174">
        <v>7</v>
      </c>
      <c r="L348" s="174">
        <v>0</v>
      </c>
      <c r="M348" s="174">
        <v>1</v>
      </c>
      <c r="N348" s="174">
        <v>0</v>
      </c>
      <c r="O348" s="234"/>
      <c r="P348" s="234"/>
      <c r="AF348" s="234"/>
    </row>
    <row r="349" spans="1:32" s="168" customFormat="1" ht="9" customHeight="1">
      <c r="A349" s="176" t="s">
        <v>16</v>
      </c>
      <c r="B349" s="171">
        <f t="shared" si="19"/>
        <v>4127</v>
      </c>
      <c r="C349" s="171"/>
      <c r="D349" s="171">
        <v>1033</v>
      </c>
      <c r="E349" s="171"/>
      <c r="F349" s="171">
        <v>3074</v>
      </c>
      <c r="G349" s="171"/>
      <c r="H349" s="171">
        <v>20</v>
      </c>
      <c r="I349" s="172"/>
      <c r="J349" s="171">
        <f t="shared" si="20"/>
        <v>281</v>
      </c>
      <c r="K349" s="171">
        <v>136</v>
      </c>
      <c r="L349" s="171">
        <v>27</v>
      </c>
      <c r="M349" s="171">
        <v>82</v>
      </c>
      <c r="N349" s="171">
        <v>36</v>
      </c>
      <c r="O349" s="234"/>
      <c r="P349" s="234"/>
      <c r="AF349" s="234"/>
    </row>
    <row r="350" spans="1:32" s="168" customFormat="1" ht="9" customHeight="1">
      <c r="A350" s="170" t="s">
        <v>17</v>
      </c>
      <c r="B350" s="171">
        <f t="shared" si="19"/>
        <v>73</v>
      </c>
      <c r="C350" s="171"/>
      <c r="D350" s="171">
        <v>68</v>
      </c>
      <c r="E350" s="171"/>
      <c r="F350" s="171">
        <v>4</v>
      </c>
      <c r="G350" s="171"/>
      <c r="H350" s="171">
        <v>1</v>
      </c>
      <c r="I350" s="172"/>
      <c r="J350" s="171">
        <f t="shared" si="20"/>
        <v>11</v>
      </c>
      <c r="K350" s="171">
        <v>8</v>
      </c>
      <c r="L350" s="171">
        <v>1</v>
      </c>
      <c r="M350" s="171">
        <v>2</v>
      </c>
      <c r="N350" s="171">
        <v>0</v>
      </c>
      <c r="O350" s="234"/>
      <c r="P350" s="234"/>
      <c r="AF350" s="234"/>
    </row>
    <row r="351" spans="1:32" s="168" customFormat="1" ht="9" customHeight="1">
      <c r="A351" s="170" t="s">
        <v>18</v>
      </c>
      <c r="B351" s="171">
        <f t="shared" si="19"/>
        <v>220</v>
      </c>
      <c r="C351" s="171"/>
      <c r="D351" s="171">
        <v>141</v>
      </c>
      <c r="E351" s="171"/>
      <c r="F351" s="171">
        <v>78</v>
      </c>
      <c r="G351" s="171"/>
      <c r="H351" s="171">
        <v>1</v>
      </c>
      <c r="I351" s="172"/>
      <c r="J351" s="171">
        <f t="shared" si="20"/>
        <v>63</v>
      </c>
      <c r="K351" s="171">
        <v>23</v>
      </c>
      <c r="L351" s="171">
        <v>1</v>
      </c>
      <c r="M351" s="171">
        <v>33</v>
      </c>
      <c r="N351" s="171">
        <v>6</v>
      </c>
      <c r="O351" s="234"/>
      <c r="P351" s="234"/>
      <c r="AF351" s="234"/>
    </row>
    <row r="352" spans="1:32" s="168" customFormat="1" ht="9" customHeight="1">
      <c r="A352" s="173" t="s">
        <v>19</v>
      </c>
      <c r="B352" s="174">
        <f t="shared" si="19"/>
        <v>143</v>
      </c>
      <c r="C352" s="174"/>
      <c r="D352" s="174">
        <v>126</v>
      </c>
      <c r="E352" s="174"/>
      <c r="F352" s="174">
        <v>14</v>
      </c>
      <c r="G352" s="174"/>
      <c r="H352" s="174">
        <v>3</v>
      </c>
      <c r="I352" s="175"/>
      <c r="J352" s="174">
        <f t="shared" si="20"/>
        <v>60</v>
      </c>
      <c r="K352" s="174">
        <v>28</v>
      </c>
      <c r="L352" s="174">
        <v>1</v>
      </c>
      <c r="M352" s="174">
        <v>23</v>
      </c>
      <c r="N352" s="174">
        <v>8</v>
      </c>
      <c r="O352" s="234"/>
      <c r="P352" s="234"/>
      <c r="AF352" s="234"/>
    </row>
    <row r="353" spans="1:32" s="168" customFormat="1" ht="9" customHeight="1">
      <c r="A353" s="170" t="s">
        <v>20</v>
      </c>
      <c r="B353" s="171">
        <f t="shared" si="19"/>
        <v>90</v>
      </c>
      <c r="C353" s="171"/>
      <c r="D353" s="171">
        <v>79</v>
      </c>
      <c r="E353" s="171"/>
      <c r="F353" s="171">
        <v>10</v>
      </c>
      <c r="G353" s="171"/>
      <c r="H353" s="171">
        <v>1</v>
      </c>
      <c r="I353" s="172"/>
      <c r="J353" s="171">
        <f t="shared" si="20"/>
        <v>42</v>
      </c>
      <c r="K353" s="171">
        <v>32</v>
      </c>
      <c r="L353" s="171">
        <v>0</v>
      </c>
      <c r="M353" s="171">
        <v>7</v>
      </c>
      <c r="N353" s="171">
        <v>3</v>
      </c>
      <c r="O353" s="234"/>
      <c r="P353" s="234"/>
      <c r="AF353" s="234"/>
    </row>
    <row r="354" spans="1:32" s="168" customFormat="1" ht="9" customHeight="1">
      <c r="A354" s="170" t="s">
        <v>21</v>
      </c>
      <c r="B354" s="171">
        <f t="shared" si="19"/>
        <v>707</v>
      </c>
      <c r="C354" s="171"/>
      <c r="D354" s="171">
        <v>390</v>
      </c>
      <c r="E354" s="171"/>
      <c r="F354" s="171">
        <v>313</v>
      </c>
      <c r="G354" s="171"/>
      <c r="H354" s="171">
        <v>4</v>
      </c>
      <c r="I354" s="172"/>
      <c r="J354" s="171">
        <f t="shared" si="20"/>
        <v>60</v>
      </c>
      <c r="K354" s="171">
        <v>38</v>
      </c>
      <c r="L354" s="171">
        <v>2</v>
      </c>
      <c r="M354" s="171">
        <v>11</v>
      </c>
      <c r="N354" s="171">
        <v>9</v>
      </c>
      <c r="O354" s="234"/>
      <c r="P354" s="234"/>
      <c r="AF354" s="234"/>
    </row>
    <row r="355" spans="1:32" s="168" customFormat="1" ht="9" customHeight="1">
      <c r="A355" s="170" t="s">
        <v>22</v>
      </c>
      <c r="B355" s="171">
        <f t="shared" si="19"/>
        <v>99</v>
      </c>
      <c r="C355" s="171"/>
      <c r="D355" s="171">
        <v>53</v>
      </c>
      <c r="E355" s="171"/>
      <c r="F355" s="171">
        <v>44</v>
      </c>
      <c r="G355" s="171"/>
      <c r="H355" s="171">
        <v>2</v>
      </c>
      <c r="I355" s="172"/>
      <c r="J355" s="171">
        <f t="shared" si="20"/>
        <v>31</v>
      </c>
      <c r="K355" s="171">
        <v>21</v>
      </c>
      <c r="L355" s="171">
        <v>1</v>
      </c>
      <c r="M355" s="171">
        <v>6</v>
      </c>
      <c r="N355" s="171">
        <v>3</v>
      </c>
      <c r="O355" s="234"/>
      <c r="P355" s="234"/>
      <c r="AF355" s="234"/>
    </row>
    <row r="356" spans="1:32" s="168" customFormat="1" ht="9" customHeight="1">
      <c r="A356" s="173" t="s">
        <v>23</v>
      </c>
      <c r="B356" s="174">
        <f t="shared" si="19"/>
        <v>194</v>
      </c>
      <c r="C356" s="174"/>
      <c r="D356" s="174">
        <v>158</v>
      </c>
      <c r="E356" s="174"/>
      <c r="F356" s="174">
        <v>33</v>
      </c>
      <c r="G356" s="174"/>
      <c r="H356" s="174">
        <v>3</v>
      </c>
      <c r="I356" s="175"/>
      <c r="J356" s="174">
        <f t="shared" si="20"/>
        <v>64</v>
      </c>
      <c r="K356" s="174">
        <v>25</v>
      </c>
      <c r="L356" s="174">
        <v>3</v>
      </c>
      <c r="M356" s="174">
        <v>22</v>
      </c>
      <c r="N356" s="174">
        <v>14</v>
      </c>
      <c r="O356" s="234"/>
      <c r="P356" s="234"/>
      <c r="AF356" s="234"/>
    </row>
    <row r="357" spans="1:32" s="168" customFormat="1" ht="9" customHeight="1">
      <c r="A357" s="170" t="s">
        <v>24</v>
      </c>
      <c r="B357" s="171">
        <f t="shared" si="19"/>
        <v>102</v>
      </c>
      <c r="C357" s="171"/>
      <c r="D357" s="171">
        <v>64</v>
      </c>
      <c r="E357" s="171"/>
      <c r="F357" s="171">
        <v>37</v>
      </c>
      <c r="G357" s="171"/>
      <c r="H357" s="171">
        <v>1</v>
      </c>
      <c r="I357" s="172"/>
      <c r="J357" s="171">
        <f t="shared" si="20"/>
        <v>38</v>
      </c>
      <c r="K357" s="171">
        <v>14</v>
      </c>
      <c r="L357" s="171">
        <v>0</v>
      </c>
      <c r="M357" s="171">
        <v>22</v>
      </c>
      <c r="N357" s="171">
        <v>2</v>
      </c>
      <c r="O357" s="234"/>
      <c r="P357" s="234"/>
      <c r="AF357" s="234"/>
    </row>
    <row r="358" spans="1:32" s="168" customFormat="1" ht="9" customHeight="1">
      <c r="A358" s="170" t="s">
        <v>25</v>
      </c>
      <c r="B358" s="171">
        <f t="shared" si="19"/>
        <v>83</v>
      </c>
      <c r="C358" s="171"/>
      <c r="D358" s="171">
        <v>76</v>
      </c>
      <c r="E358" s="171"/>
      <c r="F358" s="171">
        <v>7</v>
      </c>
      <c r="G358" s="171"/>
      <c r="H358" s="171">
        <v>0</v>
      </c>
      <c r="I358" s="172"/>
      <c r="J358" s="171">
        <f t="shared" si="20"/>
        <v>13</v>
      </c>
      <c r="K358" s="171">
        <v>6</v>
      </c>
      <c r="L358" s="171">
        <v>1</v>
      </c>
      <c r="M358" s="171">
        <v>4</v>
      </c>
      <c r="N358" s="171">
        <v>2</v>
      </c>
      <c r="O358" s="234"/>
      <c r="P358" s="234"/>
      <c r="AF358" s="234"/>
    </row>
    <row r="359" spans="1:32" s="168" customFormat="1" ht="9" customHeight="1">
      <c r="A359" s="170" t="s">
        <v>26</v>
      </c>
      <c r="B359" s="171">
        <f t="shared" si="19"/>
        <v>521</v>
      </c>
      <c r="C359" s="171"/>
      <c r="D359" s="171">
        <v>224</v>
      </c>
      <c r="E359" s="171"/>
      <c r="F359" s="171">
        <v>296</v>
      </c>
      <c r="G359" s="171"/>
      <c r="H359" s="171">
        <v>1</v>
      </c>
      <c r="I359" s="172"/>
      <c r="J359" s="171">
        <f t="shared" si="20"/>
        <v>23</v>
      </c>
      <c r="K359" s="171">
        <v>20</v>
      </c>
      <c r="L359" s="171">
        <v>0</v>
      </c>
      <c r="M359" s="171">
        <v>2</v>
      </c>
      <c r="N359" s="171">
        <v>1</v>
      </c>
      <c r="O359" s="234"/>
      <c r="P359" s="234"/>
      <c r="AF359" s="234"/>
    </row>
    <row r="360" spans="1:32" s="168" customFormat="1" ht="9" customHeight="1">
      <c r="A360" s="173" t="s">
        <v>27</v>
      </c>
      <c r="B360" s="174">
        <f t="shared" si="19"/>
        <v>202</v>
      </c>
      <c r="C360" s="174"/>
      <c r="D360" s="174">
        <v>190</v>
      </c>
      <c r="E360" s="174"/>
      <c r="F360" s="174">
        <v>7</v>
      </c>
      <c r="G360" s="174"/>
      <c r="H360" s="174">
        <v>5</v>
      </c>
      <c r="I360" s="175"/>
      <c r="J360" s="174">
        <f t="shared" si="20"/>
        <v>72</v>
      </c>
      <c r="K360" s="174">
        <v>30</v>
      </c>
      <c r="L360" s="174">
        <v>1</v>
      </c>
      <c r="M360" s="174">
        <v>38</v>
      </c>
      <c r="N360" s="174">
        <v>3</v>
      </c>
      <c r="O360" s="234"/>
      <c r="P360" s="234"/>
      <c r="AF360" s="234"/>
    </row>
    <row r="361" spans="1:32" s="168" customFormat="1" ht="9" customHeight="1">
      <c r="A361" s="170" t="s">
        <v>28</v>
      </c>
      <c r="B361" s="171">
        <f t="shared" si="19"/>
        <v>102</v>
      </c>
      <c r="C361" s="171"/>
      <c r="D361" s="171">
        <v>70</v>
      </c>
      <c r="E361" s="171"/>
      <c r="F361" s="171">
        <v>31</v>
      </c>
      <c r="G361" s="171"/>
      <c r="H361" s="171">
        <v>1</v>
      </c>
      <c r="I361" s="172"/>
      <c r="J361" s="171">
        <f t="shared" si="20"/>
        <v>37</v>
      </c>
      <c r="K361" s="171">
        <v>21</v>
      </c>
      <c r="L361" s="171">
        <v>1</v>
      </c>
      <c r="M361" s="171">
        <v>11</v>
      </c>
      <c r="N361" s="171">
        <v>4</v>
      </c>
      <c r="O361" s="234"/>
      <c r="P361" s="234"/>
      <c r="AF361" s="234"/>
    </row>
    <row r="362" spans="1:32" s="168" customFormat="1" ht="9" customHeight="1">
      <c r="A362" s="170" t="s">
        <v>29</v>
      </c>
      <c r="B362" s="171">
        <f t="shared" si="19"/>
        <v>59</v>
      </c>
      <c r="C362" s="171"/>
      <c r="D362" s="171">
        <v>24</v>
      </c>
      <c r="E362" s="171"/>
      <c r="F362" s="171">
        <v>34</v>
      </c>
      <c r="G362" s="171"/>
      <c r="H362" s="171">
        <v>1</v>
      </c>
      <c r="I362" s="172"/>
      <c r="J362" s="171">
        <f t="shared" si="20"/>
        <v>18</v>
      </c>
      <c r="K362" s="171">
        <v>11</v>
      </c>
      <c r="L362" s="171">
        <v>1</v>
      </c>
      <c r="M362" s="171">
        <v>6</v>
      </c>
      <c r="N362" s="171">
        <v>0</v>
      </c>
      <c r="O362" s="234"/>
      <c r="P362" s="234"/>
      <c r="AF362" s="234"/>
    </row>
    <row r="363" spans="1:32" s="168" customFormat="1" ht="9" customHeight="1">
      <c r="A363" s="170" t="s">
        <v>30</v>
      </c>
      <c r="B363" s="171">
        <f t="shared" si="19"/>
        <v>1438</v>
      </c>
      <c r="C363" s="171"/>
      <c r="D363" s="171">
        <v>1433</v>
      </c>
      <c r="E363" s="171"/>
      <c r="F363" s="171">
        <v>5</v>
      </c>
      <c r="G363" s="171"/>
      <c r="H363" s="171">
        <v>0</v>
      </c>
      <c r="I363" s="172"/>
      <c r="J363" s="171">
        <f t="shared" si="20"/>
        <v>10</v>
      </c>
      <c r="K363" s="171">
        <v>5</v>
      </c>
      <c r="L363" s="171">
        <v>1</v>
      </c>
      <c r="M363" s="171">
        <v>4</v>
      </c>
      <c r="N363" s="171">
        <v>0</v>
      </c>
      <c r="O363" s="234"/>
      <c r="P363" s="234"/>
      <c r="AF363" s="234"/>
    </row>
    <row r="364" spans="1:32" s="168" customFormat="1" ht="9" customHeight="1">
      <c r="A364" s="173" t="s">
        <v>31</v>
      </c>
      <c r="B364" s="174">
        <f t="shared" si="19"/>
        <v>83</v>
      </c>
      <c r="C364" s="174"/>
      <c r="D364" s="174">
        <v>45</v>
      </c>
      <c r="E364" s="174"/>
      <c r="F364" s="174">
        <v>38</v>
      </c>
      <c r="G364" s="174"/>
      <c r="H364" s="174">
        <v>0</v>
      </c>
      <c r="I364" s="175"/>
      <c r="J364" s="174">
        <f t="shared" si="20"/>
        <v>11</v>
      </c>
      <c r="K364" s="174">
        <v>8</v>
      </c>
      <c r="L364" s="174">
        <v>0</v>
      </c>
      <c r="M364" s="174">
        <v>2</v>
      </c>
      <c r="N364" s="174">
        <v>1</v>
      </c>
      <c r="O364" s="234"/>
      <c r="P364" s="234"/>
      <c r="AF364" s="234"/>
    </row>
    <row r="365" spans="1:32" s="168" customFormat="1" ht="9" customHeight="1">
      <c r="A365" s="170" t="s">
        <v>32</v>
      </c>
      <c r="B365" s="171">
        <f t="shared" si="19"/>
        <v>42</v>
      </c>
      <c r="C365" s="171"/>
      <c r="D365" s="171">
        <v>36</v>
      </c>
      <c r="E365" s="171"/>
      <c r="F365" s="171">
        <v>6</v>
      </c>
      <c r="G365" s="171"/>
      <c r="H365" s="171">
        <v>0</v>
      </c>
      <c r="I365" s="172"/>
      <c r="J365" s="171">
        <f t="shared" si="20"/>
        <v>17</v>
      </c>
      <c r="K365" s="171">
        <v>10</v>
      </c>
      <c r="L365" s="171">
        <v>1</v>
      </c>
      <c r="M365" s="171">
        <v>5</v>
      </c>
      <c r="N365" s="171">
        <v>1</v>
      </c>
      <c r="O365" s="234"/>
      <c r="P365" s="234"/>
      <c r="AF365" s="234"/>
    </row>
    <row r="366" spans="1:32" s="168" customFormat="1" ht="9" customHeight="1">
      <c r="A366" s="170" t="s">
        <v>33</v>
      </c>
      <c r="B366" s="171">
        <f t="shared" si="19"/>
        <v>93</v>
      </c>
      <c r="C366" s="171"/>
      <c r="D366" s="171">
        <v>69</v>
      </c>
      <c r="E366" s="171"/>
      <c r="F366" s="171">
        <v>23</v>
      </c>
      <c r="G366" s="171"/>
      <c r="H366" s="171">
        <v>1</v>
      </c>
      <c r="I366" s="172"/>
      <c r="J366" s="171">
        <f t="shared" si="20"/>
        <v>31</v>
      </c>
      <c r="K366" s="171">
        <v>29</v>
      </c>
      <c r="L366" s="171">
        <v>1</v>
      </c>
      <c r="M366" s="171">
        <v>1</v>
      </c>
      <c r="N366" s="171">
        <v>0</v>
      </c>
      <c r="O366" s="234"/>
      <c r="P366" s="234"/>
      <c r="AF366" s="234"/>
    </row>
    <row r="367" spans="1:32" s="168" customFormat="1" ht="9" customHeight="1">
      <c r="A367" s="170" t="s">
        <v>34</v>
      </c>
      <c r="B367" s="171">
        <f t="shared" si="19"/>
        <v>44</v>
      </c>
      <c r="C367" s="171"/>
      <c r="D367" s="171">
        <v>11</v>
      </c>
      <c r="E367" s="171"/>
      <c r="F367" s="171">
        <v>33</v>
      </c>
      <c r="G367" s="171"/>
      <c r="H367" s="171">
        <v>0</v>
      </c>
      <c r="I367" s="172"/>
      <c r="J367" s="171">
        <f t="shared" si="20"/>
        <v>10</v>
      </c>
      <c r="K367" s="171">
        <v>7</v>
      </c>
      <c r="L367" s="171">
        <v>1</v>
      </c>
      <c r="M367" s="171">
        <v>2</v>
      </c>
      <c r="N367" s="171">
        <v>0</v>
      </c>
      <c r="O367" s="234"/>
      <c r="P367" s="234"/>
      <c r="AF367" s="234"/>
    </row>
    <row r="368" spans="1:32" s="168" customFormat="1" ht="9" customHeight="1">
      <c r="A368" s="173" t="s">
        <v>35</v>
      </c>
      <c r="B368" s="174">
        <f t="shared" si="19"/>
        <v>127</v>
      </c>
      <c r="C368" s="174"/>
      <c r="D368" s="174">
        <v>42</v>
      </c>
      <c r="E368" s="174"/>
      <c r="F368" s="174">
        <v>84</v>
      </c>
      <c r="G368" s="174"/>
      <c r="H368" s="174">
        <v>1</v>
      </c>
      <c r="I368" s="175"/>
      <c r="J368" s="174">
        <f t="shared" si="20"/>
        <v>9</v>
      </c>
      <c r="K368" s="174">
        <v>6</v>
      </c>
      <c r="L368" s="174">
        <v>0</v>
      </c>
      <c r="M368" s="174">
        <v>2</v>
      </c>
      <c r="N368" s="174">
        <v>1</v>
      </c>
      <c r="O368" s="234"/>
      <c r="P368" s="234"/>
      <c r="AF368" s="234"/>
    </row>
    <row r="369" spans="1:32" s="168" customFormat="1" ht="9" customHeight="1">
      <c r="A369" s="170" t="s">
        <v>36</v>
      </c>
      <c r="B369" s="171">
        <f t="shared" si="19"/>
        <v>14</v>
      </c>
      <c r="C369" s="171"/>
      <c r="D369" s="171">
        <v>8</v>
      </c>
      <c r="E369" s="171"/>
      <c r="F369" s="171">
        <v>5</v>
      </c>
      <c r="G369" s="171"/>
      <c r="H369" s="171">
        <v>1</v>
      </c>
      <c r="I369" s="172"/>
      <c r="J369" s="171">
        <f t="shared" si="20"/>
        <v>10</v>
      </c>
      <c r="K369" s="171">
        <v>5</v>
      </c>
      <c r="L369" s="171">
        <v>1</v>
      </c>
      <c r="M369" s="171">
        <v>3</v>
      </c>
      <c r="N369" s="171">
        <v>1</v>
      </c>
      <c r="O369" s="234"/>
      <c r="P369" s="234"/>
      <c r="AF369" s="234"/>
    </row>
    <row r="370" spans="1:32" s="168" customFormat="1" ht="9" customHeight="1">
      <c r="A370" s="170" t="s">
        <v>37</v>
      </c>
      <c r="B370" s="171">
        <f t="shared" si="19"/>
        <v>162</v>
      </c>
      <c r="C370" s="171"/>
      <c r="D370" s="171">
        <v>72</v>
      </c>
      <c r="E370" s="171"/>
      <c r="F370" s="171">
        <v>84</v>
      </c>
      <c r="G370" s="171"/>
      <c r="H370" s="171">
        <v>6</v>
      </c>
      <c r="I370" s="172"/>
      <c r="J370" s="171">
        <f t="shared" si="20"/>
        <v>82</v>
      </c>
      <c r="K370" s="171">
        <v>36</v>
      </c>
      <c r="L370" s="171">
        <v>1</v>
      </c>
      <c r="M370" s="171">
        <v>35</v>
      </c>
      <c r="N370" s="171">
        <v>10</v>
      </c>
      <c r="O370" s="234"/>
      <c r="P370" s="234"/>
      <c r="AF370" s="234"/>
    </row>
    <row r="371" spans="1:32" s="168" customFormat="1" ht="9" customHeight="1">
      <c r="A371" s="170" t="s">
        <v>38</v>
      </c>
      <c r="B371" s="171">
        <f t="shared" si="19"/>
        <v>140</v>
      </c>
      <c r="C371" s="171"/>
      <c r="D371" s="171">
        <v>47</v>
      </c>
      <c r="E371" s="171"/>
      <c r="F371" s="171">
        <v>93</v>
      </c>
      <c r="G371" s="171"/>
      <c r="H371" s="171">
        <v>0</v>
      </c>
      <c r="I371" s="172"/>
      <c r="J371" s="171">
        <f t="shared" si="20"/>
        <v>6</v>
      </c>
      <c r="K371" s="171">
        <v>5</v>
      </c>
      <c r="L371" s="171">
        <v>0</v>
      </c>
      <c r="M371" s="171">
        <v>1</v>
      </c>
      <c r="N371" s="171">
        <v>0</v>
      </c>
      <c r="O371" s="234"/>
      <c r="P371" s="234"/>
      <c r="AF371" s="234"/>
    </row>
    <row r="372" spans="1:32" s="168" customFormat="1" ht="9" customHeight="1">
      <c r="A372" s="173" t="s">
        <v>39</v>
      </c>
      <c r="B372" s="174">
        <f t="shared" si="19"/>
        <v>66</v>
      </c>
      <c r="C372" s="174"/>
      <c r="D372" s="174">
        <v>57</v>
      </c>
      <c r="E372" s="174"/>
      <c r="F372" s="174">
        <v>8</v>
      </c>
      <c r="G372" s="174"/>
      <c r="H372" s="174">
        <v>1</v>
      </c>
      <c r="I372" s="175"/>
      <c r="J372" s="174">
        <f t="shared" si="20"/>
        <v>17</v>
      </c>
      <c r="K372" s="177">
        <v>9</v>
      </c>
      <c r="L372" s="174">
        <v>1</v>
      </c>
      <c r="M372" s="174">
        <v>5</v>
      </c>
      <c r="N372" s="174">
        <v>2</v>
      </c>
      <c r="O372" s="234"/>
      <c r="P372" s="234"/>
      <c r="AF372" s="234"/>
    </row>
    <row r="373" spans="1:32" s="168" customFormat="1" ht="9" customHeight="1">
      <c r="A373" s="176"/>
      <c r="B373" s="189"/>
      <c r="C373" s="189"/>
      <c r="D373" s="189"/>
      <c r="E373" s="189"/>
      <c r="F373" s="189"/>
      <c r="G373" s="189"/>
      <c r="H373" s="189"/>
      <c r="I373" s="191"/>
      <c r="J373" s="189"/>
      <c r="K373" s="189"/>
      <c r="L373" s="189"/>
      <c r="M373" s="189"/>
      <c r="N373" s="189"/>
      <c r="O373" s="234"/>
      <c r="P373" s="234"/>
      <c r="AF373" s="234"/>
    </row>
    <row r="374" spans="1:32" s="168" customFormat="1" ht="9" customHeight="1">
      <c r="A374" s="211">
        <v>2005</v>
      </c>
      <c r="B374" s="176"/>
      <c r="C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</row>
    <row r="375" spans="1:32" s="168" customFormat="1" ht="9" customHeight="1">
      <c r="A375" s="214" t="s">
        <v>7</v>
      </c>
      <c r="B375" s="188">
        <f>SUM(B377:B408)</f>
        <v>9422</v>
      </c>
      <c r="C375" s="188"/>
      <c r="D375" s="188">
        <f>SUM(D377:D408)</f>
        <v>4908</v>
      </c>
      <c r="E375" s="188"/>
      <c r="F375" s="188">
        <f>SUM(F377:F408)</f>
        <v>4450</v>
      </c>
      <c r="G375" s="188"/>
      <c r="H375" s="188">
        <f>SUM(H377:H408)</f>
        <v>64</v>
      </c>
      <c r="I375" s="188"/>
      <c r="J375" s="188">
        <f>SUM(J377:J408)</f>
        <v>2088</v>
      </c>
      <c r="K375" s="188">
        <f>SUM(K377:K408)</f>
        <v>898</v>
      </c>
      <c r="L375" s="188">
        <f>SUM(L377:L408)</f>
        <v>644</v>
      </c>
      <c r="M375" s="188">
        <f>SUM(M377:M408)</f>
        <v>436</v>
      </c>
      <c r="N375" s="188">
        <f>SUM(N377:N408)</f>
        <v>110</v>
      </c>
    </row>
    <row r="376" spans="1:32" s="168" customFormat="1" ht="3.95" customHeight="1">
      <c r="A376" s="214"/>
      <c r="B376" s="188"/>
      <c r="C376" s="188"/>
      <c r="D376" s="188"/>
      <c r="E376" s="188"/>
      <c r="F376" s="188"/>
      <c r="G376" s="188"/>
      <c r="H376" s="188"/>
      <c r="I376" s="188"/>
      <c r="J376" s="188"/>
      <c r="K376" s="188"/>
      <c r="L376" s="188"/>
      <c r="M376" s="188"/>
      <c r="N376" s="188"/>
    </row>
    <row r="377" spans="1:32" s="168" customFormat="1" ht="9" customHeight="1">
      <c r="A377" s="170" t="s">
        <v>8</v>
      </c>
      <c r="B377" s="171">
        <f t="shared" ref="B377:B408" si="21">SUM(D377:H377)</f>
        <v>70</v>
      </c>
      <c r="C377" s="171"/>
      <c r="D377" s="171">
        <v>63</v>
      </c>
      <c r="E377" s="171"/>
      <c r="F377" s="171">
        <v>6</v>
      </c>
      <c r="G377" s="171"/>
      <c r="H377" s="171">
        <v>1</v>
      </c>
      <c r="I377" s="171"/>
      <c r="J377" s="171">
        <f t="shared" ref="J377:J408" si="22">SUM(K377:N377)</f>
        <v>18</v>
      </c>
      <c r="K377" s="171">
        <v>8</v>
      </c>
      <c r="L377" s="171">
        <v>4</v>
      </c>
      <c r="M377" s="171">
        <v>6</v>
      </c>
      <c r="N377" s="171">
        <v>0</v>
      </c>
      <c r="O377" s="234"/>
      <c r="P377" s="234"/>
      <c r="AF377" s="234"/>
    </row>
    <row r="378" spans="1:32" s="168" customFormat="1" ht="9" customHeight="1">
      <c r="A378" s="170" t="s">
        <v>9</v>
      </c>
      <c r="B378" s="171">
        <f t="shared" si="21"/>
        <v>133</v>
      </c>
      <c r="C378" s="171"/>
      <c r="D378" s="171">
        <v>62</v>
      </c>
      <c r="E378" s="171"/>
      <c r="F378" s="171">
        <v>71</v>
      </c>
      <c r="G378" s="171"/>
      <c r="H378" s="171">
        <v>0</v>
      </c>
      <c r="I378" s="172"/>
      <c r="J378" s="171">
        <f t="shared" si="22"/>
        <v>15</v>
      </c>
      <c r="K378" s="171">
        <v>4</v>
      </c>
      <c r="L378" s="171">
        <v>3</v>
      </c>
      <c r="M378" s="171">
        <v>8</v>
      </c>
      <c r="N378" s="171">
        <v>0</v>
      </c>
      <c r="O378" s="234"/>
      <c r="P378" s="234"/>
      <c r="AF378" s="234"/>
    </row>
    <row r="379" spans="1:32" s="168" customFormat="1" ht="9" customHeight="1">
      <c r="A379" s="170" t="s">
        <v>10</v>
      </c>
      <c r="B379" s="171">
        <f t="shared" si="21"/>
        <v>92</v>
      </c>
      <c r="C379" s="171"/>
      <c r="D379" s="171">
        <v>81</v>
      </c>
      <c r="E379" s="171"/>
      <c r="F379" s="171">
        <v>10</v>
      </c>
      <c r="G379" s="171"/>
      <c r="H379" s="171">
        <v>1</v>
      </c>
      <c r="I379" s="172"/>
      <c r="J379" s="171">
        <f t="shared" si="22"/>
        <v>11</v>
      </c>
      <c r="K379" s="171">
        <v>2</v>
      </c>
      <c r="L379" s="171">
        <v>5</v>
      </c>
      <c r="M379" s="171">
        <v>4</v>
      </c>
      <c r="N379" s="171">
        <v>0</v>
      </c>
      <c r="O379" s="234"/>
      <c r="P379" s="234"/>
      <c r="AF379" s="234"/>
    </row>
    <row r="380" spans="1:32" s="168" customFormat="1" ht="9" customHeight="1">
      <c r="A380" s="173" t="s">
        <v>11</v>
      </c>
      <c r="B380" s="174">
        <f t="shared" si="21"/>
        <v>36</v>
      </c>
      <c r="C380" s="174"/>
      <c r="D380" s="174">
        <v>30</v>
      </c>
      <c r="E380" s="174"/>
      <c r="F380" s="174">
        <v>6</v>
      </c>
      <c r="G380" s="174"/>
      <c r="H380" s="174">
        <v>0</v>
      </c>
      <c r="I380" s="175"/>
      <c r="J380" s="174">
        <f t="shared" si="22"/>
        <v>12</v>
      </c>
      <c r="K380" s="174">
        <v>5</v>
      </c>
      <c r="L380" s="174">
        <v>5</v>
      </c>
      <c r="M380" s="174">
        <v>2</v>
      </c>
      <c r="N380" s="174">
        <v>0</v>
      </c>
      <c r="O380" s="234"/>
      <c r="P380" s="234"/>
      <c r="AF380" s="234"/>
    </row>
    <row r="381" spans="1:32" s="168" customFormat="1" ht="9" customHeight="1">
      <c r="A381" s="170" t="s">
        <v>12</v>
      </c>
      <c r="B381" s="171">
        <f t="shared" si="21"/>
        <v>90</v>
      </c>
      <c r="C381" s="171"/>
      <c r="D381" s="171">
        <v>59</v>
      </c>
      <c r="E381" s="171"/>
      <c r="F381" s="171">
        <v>30</v>
      </c>
      <c r="G381" s="171"/>
      <c r="H381" s="171">
        <v>1</v>
      </c>
      <c r="I381" s="172"/>
      <c r="J381" s="171">
        <f t="shared" si="22"/>
        <v>11</v>
      </c>
      <c r="K381" s="171">
        <v>4</v>
      </c>
      <c r="L381" s="171">
        <v>4</v>
      </c>
      <c r="M381" s="171">
        <v>3</v>
      </c>
      <c r="N381" s="171">
        <v>0</v>
      </c>
      <c r="O381" s="234"/>
      <c r="P381" s="234"/>
      <c r="AF381" s="234"/>
    </row>
    <row r="382" spans="1:32" s="168" customFormat="1" ht="9" customHeight="1">
      <c r="A382" s="170" t="s">
        <v>13</v>
      </c>
      <c r="B382" s="171">
        <f t="shared" si="21"/>
        <v>64</v>
      </c>
      <c r="C382" s="171"/>
      <c r="D382" s="171">
        <v>30</v>
      </c>
      <c r="E382" s="171"/>
      <c r="F382" s="171">
        <v>34</v>
      </c>
      <c r="G382" s="171"/>
      <c r="H382" s="171">
        <v>0</v>
      </c>
      <c r="I382" s="172"/>
      <c r="J382" s="171">
        <f t="shared" si="22"/>
        <v>8</v>
      </c>
      <c r="K382" s="171">
        <v>2</v>
      </c>
      <c r="L382" s="171">
        <v>2</v>
      </c>
      <c r="M382" s="171">
        <v>4</v>
      </c>
      <c r="N382" s="171">
        <v>0</v>
      </c>
      <c r="O382" s="234"/>
      <c r="P382" s="234"/>
      <c r="AF382" s="234"/>
    </row>
    <row r="383" spans="1:32" s="168" customFormat="1" ht="9" customHeight="1">
      <c r="A383" s="170" t="s">
        <v>14</v>
      </c>
      <c r="B383" s="171">
        <f t="shared" si="21"/>
        <v>169</v>
      </c>
      <c r="C383" s="171"/>
      <c r="D383" s="171">
        <v>164</v>
      </c>
      <c r="E383" s="171"/>
      <c r="F383" s="171">
        <v>3</v>
      </c>
      <c r="G383" s="171"/>
      <c r="H383" s="171">
        <v>2</v>
      </c>
      <c r="I383" s="172"/>
      <c r="J383" s="171">
        <f t="shared" si="22"/>
        <v>28</v>
      </c>
      <c r="K383" s="171">
        <v>9</v>
      </c>
      <c r="L383" s="171">
        <v>3</v>
      </c>
      <c r="M383" s="171">
        <v>15</v>
      </c>
      <c r="N383" s="171">
        <v>1</v>
      </c>
      <c r="O383" s="234"/>
      <c r="P383" s="234"/>
      <c r="AF383" s="234"/>
    </row>
    <row r="384" spans="1:32" s="168" customFormat="1" ht="9" customHeight="1">
      <c r="A384" s="173" t="s">
        <v>15</v>
      </c>
      <c r="B384" s="174">
        <f t="shared" si="21"/>
        <v>165</v>
      </c>
      <c r="C384" s="174"/>
      <c r="D384" s="174">
        <v>152</v>
      </c>
      <c r="E384" s="174"/>
      <c r="F384" s="174">
        <v>13</v>
      </c>
      <c r="G384" s="174"/>
      <c r="H384" s="174">
        <v>0</v>
      </c>
      <c r="I384" s="175"/>
      <c r="J384" s="174">
        <f t="shared" si="22"/>
        <v>22</v>
      </c>
      <c r="K384" s="174">
        <v>13</v>
      </c>
      <c r="L384" s="174">
        <v>5</v>
      </c>
      <c r="M384" s="174">
        <v>4</v>
      </c>
      <c r="N384" s="174">
        <v>0</v>
      </c>
      <c r="O384" s="234"/>
      <c r="P384" s="234"/>
      <c r="AF384" s="234"/>
    </row>
    <row r="385" spans="1:32" s="168" customFormat="1" ht="9" customHeight="1">
      <c r="A385" s="176" t="s">
        <v>16</v>
      </c>
      <c r="B385" s="171">
        <f t="shared" si="21"/>
        <v>3188</v>
      </c>
      <c r="C385" s="171"/>
      <c r="D385" s="171">
        <v>477</v>
      </c>
      <c r="E385" s="171"/>
      <c r="F385" s="171">
        <v>2686</v>
      </c>
      <c r="G385" s="171"/>
      <c r="H385" s="171">
        <v>25</v>
      </c>
      <c r="I385" s="172"/>
      <c r="J385" s="171">
        <f t="shared" si="22"/>
        <v>670</v>
      </c>
      <c r="K385" s="171">
        <v>67</v>
      </c>
      <c r="L385" s="171">
        <v>436</v>
      </c>
      <c r="M385" s="171">
        <v>133</v>
      </c>
      <c r="N385" s="171">
        <v>34</v>
      </c>
      <c r="O385" s="234"/>
      <c r="P385" s="234"/>
      <c r="AF385" s="234"/>
    </row>
    <row r="386" spans="1:32" s="168" customFormat="1" ht="9" customHeight="1">
      <c r="A386" s="170" t="s">
        <v>17</v>
      </c>
      <c r="B386" s="171">
        <f t="shared" si="21"/>
        <v>102</v>
      </c>
      <c r="C386" s="171"/>
      <c r="D386" s="171">
        <v>96</v>
      </c>
      <c r="E386" s="171"/>
      <c r="F386" s="171">
        <v>5</v>
      </c>
      <c r="G386" s="171"/>
      <c r="H386" s="171">
        <v>1</v>
      </c>
      <c r="I386" s="172"/>
      <c r="J386" s="171">
        <f t="shared" si="22"/>
        <v>17</v>
      </c>
      <c r="K386" s="171">
        <v>10</v>
      </c>
      <c r="L386" s="171">
        <v>5</v>
      </c>
      <c r="M386" s="171">
        <v>2</v>
      </c>
      <c r="N386" s="171">
        <v>0</v>
      </c>
      <c r="O386" s="234"/>
      <c r="P386" s="234"/>
      <c r="AF386" s="234"/>
    </row>
    <row r="387" spans="1:32" s="168" customFormat="1" ht="9" customHeight="1">
      <c r="A387" s="170" t="s">
        <v>18</v>
      </c>
      <c r="B387" s="171">
        <f t="shared" si="21"/>
        <v>319</v>
      </c>
      <c r="C387" s="171"/>
      <c r="D387" s="171">
        <v>225</v>
      </c>
      <c r="E387" s="171"/>
      <c r="F387" s="171">
        <v>93</v>
      </c>
      <c r="G387" s="171"/>
      <c r="H387" s="171">
        <v>1</v>
      </c>
      <c r="I387" s="172"/>
      <c r="J387" s="171">
        <f t="shared" si="22"/>
        <v>83</v>
      </c>
      <c r="K387" s="171">
        <v>47</v>
      </c>
      <c r="L387" s="171">
        <v>5</v>
      </c>
      <c r="M387" s="171">
        <v>25</v>
      </c>
      <c r="N387" s="171">
        <v>6</v>
      </c>
      <c r="O387" s="234"/>
      <c r="P387" s="234"/>
      <c r="AF387" s="234"/>
    </row>
    <row r="388" spans="1:32" s="168" customFormat="1" ht="9" customHeight="1">
      <c r="A388" s="173" t="s">
        <v>19</v>
      </c>
      <c r="B388" s="174">
        <f t="shared" si="21"/>
        <v>398</v>
      </c>
      <c r="C388" s="174"/>
      <c r="D388" s="174">
        <v>379</v>
      </c>
      <c r="E388" s="174"/>
      <c r="F388" s="174">
        <v>16</v>
      </c>
      <c r="G388" s="174"/>
      <c r="H388" s="174">
        <v>3</v>
      </c>
      <c r="I388" s="175"/>
      <c r="J388" s="174">
        <f t="shared" si="22"/>
        <v>144</v>
      </c>
      <c r="K388" s="174">
        <v>100</v>
      </c>
      <c r="L388" s="174">
        <v>11</v>
      </c>
      <c r="M388" s="174">
        <v>24</v>
      </c>
      <c r="N388" s="174">
        <v>9</v>
      </c>
      <c r="O388" s="234"/>
      <c r="P388" s="234"/>
      <c r="AF388" s="234"/>
    </row>
    <row r="389" spans="1:32" s="168" customFormat="1" ht="9" customHeight="1">
      <c r="A389" s="170" t="s">
        <v>20</v>
      </c>
      <c r="B389" s="171">
        <f t="shared" si="21"/>
        <v>132</v>
      </c>
      <c r="C389" s="171"/>
      <c r="D389" s="171">
        <v>70</v>
      </c>
      <c r="E389" s="171"/>
      <c r="F389" s="171">
        <v>61</v>
      </c>
      <c r="G389" s="171"/>
      <c r="H389" s="171">
        <v>1</v>
      </c>
      <c r="I389" s="172"/>
      <c r="J389" s="171">
        <f t="shared" si="22"/>
        <v>39</v>
      </c>
      <c r="K389" s="171">
        <v>28</v>
      </c>
      <c r="L389" s="171">
        <v>4</v>
      </c>
      <c r="M389" s="171">
        <v>5</v>
      </c>
      <c r="N389" s="171">
        <v>2</v>
      </c>
      <c r="O389" s="234"/>
      <c r="P389" s="234"/>
      <c r="AF389" s="234"/>
    </row>
    <row r="390" spans="1:32" s="168" customFormat="1" ht="9" customHeight="1">
      <c r="A390" s="170" t="s">
        <v>21</v>
      </c>
      <c r="B390" s="171">
        <f t="shared" si="21"/>
        <v>959</v>
      </c>
      <c r="C390" s="171"/>
      <c r="D390" s="171">
        <v>483</v>
      </c>
      <c r="E390" s="171"/>
      <c r="F390" s="171">
        <v>473</v>
      </c>
      <c r="G390" s="171"/>
      <c r="H390" s="171">
        <v>3</v>
      </c>
      <c r="I390" s="172"/>
      <c r="J390" s="171">
        <f t="shared" si="22"/>
        <v>75</v>
      </c>
      <c r="K390" s="171">
        <v>39</v>
      </c>
      <c r="L390" s="171">
        <v>10</v>
      </c>
      <c r="M390" s="171">
        <v>17</v>
      </c>
      <c r="N390" s="171">
        <v>9</v>
      </c>
      <c r="O390" s="234"/>
      <c r="P390" s="234"/>
      <c r="AF390" s="234"/>
    </row>
    <row r="391" spans="1:32" s="168" customFormat="1" ht="9" customHeight="1">
      <c r="A391" s="170" t="s">
        <v>22</v>
      </c>
      <c r="B391" s="171">
        <f t="shared" si="21"/>
        <v>220</v>
      </c>
      <c r="C391" s="171"/>
      <c r="D391" s="171">
        <v>117</v>
      </c>
      <c r="E391" s="171"/>
      <c r="F391" s="171">
        <v>100</v>
      </c>
      <c r="G391" s="171"/>
      <c r="H391" s="171">
        <v>3</v>
      </c>
      <c r="I391" s="172"/>
      <c r="J391" s="171">
        <f t="shared" si="22"/>
        <v>84</v>
      </c>
      <c r="K391" s="171">
        <v>48</v>
      </c>
      <c r="L391" s="171">
        <v>26</v>
      </c>
      <c r="M391" s="171">
        <v>6</v>
      </c>
      <c r="N391" s="171">
        <v>4</v>
      </c>
      <c r="O391" s="234"/>
      <c r="P391" s="234"/>
      <c r="AF391" s="234"/>
    </row>
    <row r="392" spans="1:32" s="168" customFormat="1" ht="9" customHeight="1">
      <c r="A392" s="173" t="s">
        <v>23</v>
      </c>
      <c r="B392" s="174">
        <f t="shared" si="21"/>
        <v>214</v>
      </c>
      <c r="C392" s="174"/>
      <c r="D392" s="174">
        <v>174</v>
      </c>
      <c r="E392" s="174"/>
      <c r="F392" s="174">
        <v>37</v>
      </c>
      <c r="G392" s="174"/>
      <c r="H392" s="174">
        <v>3</v>
      </c>
      <c r="I392" s="175"/>
      <c r="J392" s="174">
        <f t="shared" si="22"/>
        <v>99</v>
      </c>
      <c r="K392" s="174">
        <v>29</v>
      </c>
      <c r="L392" s="174">
        <v>30</v>
      </c>
      <c r="M392" s="174">
        <v>25</v>
      </c>
      <c r="N392" s="174">
        <v>15</v>
      </c>
      <c r="O392" s="234"/>
      <c r="P392" s="234"/>
      <c r="AF392" s="234"/>
    </row>
    <row r="393" spans="1:32" s="168" customFormat="1" ht="9" customHeight="1">
      <c r="A393" s="170" t="s">
        <v>24</v>
      </c>
      <c r="B393" s="171">
        <f t="shared" si="21"/>
        <v>172</v>
      </c>
      <c r="C393" s="171"/>
      <c r="D393" s="171">
        <v>147</v>
      </c>
      <c r="E393" s="171"/>
      <c r="F393" s="171">
        <v>24</v>
      </c>
      <c r="G393" s="171"/>
      <c r="H393" s="171">
        <v>1</v>
      </c>
      <c r="I393" s="172"/>
      <c r="J393" s="171">
        <f t="shared" si="22"/>
        <v>56</v>
      </c>
      <c r="K393" s="171">
        <v>33</v>
      </c>
      <c r="L393" s="171">
        <v>5</v>
      </c>
      <c r="M393" s="171">
        <v>16</v>
      </c>
      <c r="N393" s="171">
        <v>2</v>
      </c>
      <c r="O393" s="234"/>
      <c r="P393" s="234"/>
      <c r="AF393" s="234"/>
    </row>
    <row r="394" spans="1:32" s="168" customFormat="1" ht="9" customHeight="1">
      <c r="A394" s="170" t="s">
        <v>25</v>
      </c>
      <c r="B394" s="171">
        <f t="shared" si="21"/>
        <v>99</v>
      </c>
      <c r="C394" s="171"/>
      <c r="D394" s="171">
        <v>95</v>
      </c>
      <c r="E394" s="171"/>
      <c r="F394" s="171">
        <v>4</v>
      </c>
      <c r="G394" s="171"/>
      <c r="H394" s="171">
        <v>0</v>
      </c>
      <c r="I394" s="172"/>
      <c r="J394" s="171">
        <f t="shared" si="22"/>
        <v>16</v>
      </c>
      <c r="K394" s="171">
        <v>5</v>
      </c>
      <c r="L394" s="171">
        <v>5</v>
      </c>
      <c r="M394" s="171">
        <v>4</v>
      </c>
      <c r="N394" s="171">
        <v>2</v>
      </c>
      <c r="O394" s="234"/>
      <c r="P394" s="234"/>
      <c r="AF394" s="234"/>
    </row>
    <row r="395" spans="1:32" s="168" customFormat="1" ht="9" customHeight="1">
      <c r="A395" s="170" t="s">
        <v>26</v>
      </c>
      <c r="B395" s="171">
        <f t="shared" si="21"/>
        <v>242</v>
      </c>
      <c r="C395" s="171"/>
      <c r="D395" s="171">
        <v>68</v>
      </c>
      <c r="E395" s="171"/>
      <c r="F395" s="171">
        <v>173</v>
      </c>
      <c r="G395" s="171"/>
      <c r="H395" s="171">
        <v>1</v>
      </c>
      <c r="I395" s="172"/>
      <c r="J395" s="171">
        <f t="shared" si="22"/>
        <v>18</v>
      </c>
      <c r="K395" s="171">
        <v>8</v>
      </c>
      <c r="L395" s="171">
        <v>3</v>
      </c>
      <c r="M395" s="171">
        <v>6</v>
      </c>
      <c r="N395" s="171">
        <v>1</v>
      </c>
      <c r="O395" s="234"/>
      <c r="P395" s="234"/>
      <c r="AF395" s="234"/>
    </row>
    <row r="396" spans="1:32" s="168" customFormat="1" ht="9" customHeight="1">
      <c r="A396" s="173" t="s">
        <v>27</v>
      </c>
      <c r="B396" s="174">
        <f t="shared" si="21"/>
        <v>188</v>
      </c>
      <c r="C396" s="174"/>
      <c r="D396" s="174">
        <v>177</v>
      </c>
      <c r="E396" s="174"/>
      <c r="F396" s="174">
        <v>6</v>
      </c>
      <c r="G396" s="174"/>
      <c r="H396" s="174">
        <v>5</v>
      </c>
      <c r="I396" s="175"/>
      <c r="J396" s="174">
        <f t="shared" si="22"/>
        <v>71</v>
      </c>
      <c r="K396" s="174">
        <v>28</v>
      </c>
      <c r="L396" s="174">
        <v>4</v>
      </c>
      <c r="M396" s="174">
        <v>37</v>
      </c>
      <c r="N396" s="174">
        <v>2</v>
      </c>
      <c r="O396" s="234"/>
      <c r="P396" s="234"/>
      <c r="AF396" s="234"/>
    </row>
    <row r="397" spans="1:32" s="168" customFormat="1" ht="9" customHeight="1">
      <c r="A397" s="170" t="s">
        <v>28</v>
      </c>
      <c r="B397" s="171">
        <f t="shared" si="21"/>
        <v>208</v>
      </c>
      <c r="C397" s="171"/>
      <c r="D397" s="171">
        <v>155</v>
      </c>
      <c r="E397" s="171"/>
      <c r="F397" s="171">
        <v>52</v>
      </c>
      <c r="G397" s="171"/>
      <c r="H397" s="171">
        <v>1</v>
      </c>
      <c r="I397" s="172"/>
      <c r="J397" s="171">
        <f t="shared" si="22"/>
        <v>72</v>
      </c>
      <c r="K397" s="171">
        <v>50</v>
      </c>
      <c r="L397" s="171">
        <v>5</v>
      </c>
      <c r="M397" s="171">
        <v>11</v>
      </c>
      <c r="N397" s="171">
        <v>6</v>
      </c>
      <c r="O397" s="234"/>
      <c r="P397" s="234"/>
      <c r="AF397" s="234"/>
    </row>
    <row r="398" spans="1:32" s="168" customFormat="1" ht="9" customHeight="1">
      <c r="A398" s="170" t="s">
        <v>29</v>
      </c>
      <c r="B398" s="171">
        <f t="shared" si="21"/>
        <v>98</v>
      </c>
      <c r="C398" s="171"/>
      <c r="D398" s="171">
        <v>84</v>
      </c>
      <c r="E398" s="171"/>
      <c r="F398" s="171">
        <v>13</v>
      </c>
      <c r="G398" s="171"/>
      <c r="H398" s="171">
        <v>1</v>
      </c>
      <c r="I398" s="172"/>
      <c r="J398" s="171">
        <f t="shared" si="22"/>
        <v>38</v>
      </c>
      <c r="K398" s="171">
        <v>28</v>
      </c>
      <c r="L398" s="171">
        <v>5</v>
      </c>
      <c r="M398" s="171">
        <v>4</v>
      </c>
      <c r="N398" s="171">
        <v>1</v>
      </c>
      <c r="O398" s="234"/>
      <c r="P398" s="234"/>
      <c r="AF398" s="234"/>
    </row>
    <row r="399" spans="1:32" s="168" customFormat="1" ht="9" customHeight="1">
      <c r="A399" s="170" t="s">
        <v>30</v>
      </c>
      <c r="B399" s="171">
        <f t="shared" si="21"/>
        <v>430</v>
      </c>
      <c r="C399" s="171"/>
      <c r="D399" s="171">
        <v>395</v>
      </c>
      <c r="E399" s="171"/>
      <c r="F399" s="171">
        <v>35</v>
      </c>
      <c r="G399" s="171"/>
      <c r="H399" s="171">
        <v>0</v>
      </c>
      <c r="I399" s="172"/>
      <c r="J399" s="171">
        <f t="shared" si="22"/>
        <v>17</v>
      </c>
      <c r="K399" s="171">
        <v>2</v>
      </c>
      <c r="L399" s="171">
        <v>9</v>
      </c>
      <c r="M399" s="171">
        <v>6</v>
      </c>
      <c r="N399" s="171">
        <v>0</v>
      </c>
      <c r="O399" s="234"/>
      <c r="P399" s="234"/>
      <c r="AF399" s="234"/>
    </row>
    <row r="400" spans="1:32" s="168" customFormat="1" ht="9" customHeight="1">
      <c r="A400" s="173" t="s">
        <v>31</v>
      </c>
      <c r="B400" s="174">
        <f t="shared" si="21"/>
        <v>151</v>
      </c>
      <c r="C400" s="174"/>
      <c r="D400" s="174">
        <v>77</v>
      </c>
      <c r="E400" s="174"/>
      <c r="F400" s="174">
        <v>73</v>
      </c>
      <c r="G400" s="174"/>
      <c r="H400" s="174">
        <v>1</v>
      </c>
      <c r="I400" s="175"/>
      <c r="J400" s="174">
        <f t="shared" si="22"/>
        <v>22</v>
      </c>
      <c r="K400" s="174">
        <v>13</v>
      </c>
      <c r="L400" s="174">
        <v>5</v>
      </c>
      <c r="M400" s="174">
        <v>3</v>
      </c>
      <c r="N400" s="174">
        <v>1</v>
      </c>
      <c r="O400" s="234"/>
      <c r="P400" s="234"/>
      <c r="AF400" s="234"/>
    </row>
    <row r="401" spans="1:32" s="168" customFormat="1" ht="9" customHeight="1">
      <c r="A401" s="170" t="s">
        <v>32</v>
      </c>
      <c r="B401" s="171">
        <f t="shared" si="21"/>
        <v>99</v>
      </c>
      <c r="C401" s="171"/>
      <c r="D401" s="171">
        <v>90</v>
      </c>
      <c r="E401" s="171"/>
      <c r="F401" s="171">
        <v>8</v>
      </c>
      <c r="G401" s="171"/>
      <c r="H401" s="171">
        <v>1</v>
      </c>
      <c r="I401" s="172"/>
      <c r="J401" s="171">
        <f t="shared" si="22"/>
        <v>36</v>
      </c>
      <c r="K401" s="171">
        <v>21</v>
      </c>
      <c r="L401" s="171">
        <v>4</v>
      </c>
      <c r="M401" s="171">
        <v>10</v>
      </c>
      <c r="N401" s="171">
        <v>1</v>
      </c>
      <c r="O401" s="234"/>
      <c r="P401" s="234"/>
      <c r="AF401" s="234"/>
    </row>
    <row r="402" spans="1:32" s="168" customFormat="1" ht="9" customHeight="1">
      <c r="A402" s="170" t="s">
        <v>33</v>
      </c>
      <c r="B402" s="171">
        <f t="shared" si="21"/>
        <v>61</v>
      </c>
      <c r="C402" s="171"/>
      <c r="D402" s="171">
        <v>55</v>
      </c>
      <c r="E402" s="171"/>
      <c r="F402" s="171">
        <v>5</v>
      </c>
      <c r="G402" s="171"/>
      <c r="H402" s="171">
        <v>1</v>
      </c>
      <c r="I402" s="172"/>
      <c r="J402" s="171">
        <f t="shared" si="22"/>
        <v>24</v>
      </c>
      <c r="K402" s="171">
        <v>11</v>
      </c>
      <c r="L402" s="171">
        <v>6</v>
      </c>
      <c r="M402" s="171">
        <v>7</v>
      </c>
      <c r="N402" s="171">
        <v>0</v>
      </c>
      <c r="O402" s="234"/>
      <c r="P402" s="234"/>
      <c r="AF402" s="234"/>
    </row>
    <row r="403" spans="1:32" s="168" customFormat="1" ht="9" customHeight="1">
      <c r="A403" s="170" t="s">
        <v>34</v>
      </c>
      <c r="B403" s="171">
        <f t="shared" si="21"/>
        <v>53</v>
      </c>
      <c r="C403" s="171"/>
      <c r="D403" s="171">
        <v>50</v>
      </c>
      <c r="E403" s="171"/>
      <c r="F403" s="171">
        <v>3</v>
      </c>
      <c r="G403" s="171"/>
      <c r="H403" s="171">
        <v>0</v>
      </c>
      <c r="I403" s="172"/>
      <c r="J403" s="171">
        <f t="shared" si="22"/>
        <v>29</v>
      </c>
      <c r="K403" s="171">
        <v>20</v>
      </c>
      <c r="L403" s="171">
        <v>5</v>
      </c>
      <c r="M403" s="171">
        <v>3</v>
      </c>
      <c r="N403" s="171">
        <v>1</v>
      </c>
      <c r="O403" s="234"/>
      <c r="P403" s="234"/>
      <c r="AF403" s="234"/>
    </row>
    <row r="404" spans="1:32" s="168" customFormat="1" ht="9" customHeight="1">
      <c r="A404" s="173" t="s">
        <v>35</v>
      </c>
      <c r="B404" s="174">
        <f t="shared" si="21"/>
        <v>129</v>
      </c>
      <c r="C404" s="174"/>
      <c r="D404" s="174">
        <v>59</v>
      </c>
      <c r="E404" s="174"/>
      <c r="F404" s="174">
        <v>69</v>
      </c>
      <c r="G404" s="174"/>
      <c r="H404" s="174">
        <v>1</v>
      </c>
      <c r="I404" s="175"/>
      <c r="J404" s="174">
        <f t="shared" si="22"/>
        <v>24</v>
      </c>
      <c r="K404" s="174">
        <v>14</v>
      </c>
      <c r="L404" s="174">
        <v>7</v>
      </c>
      <c r="M404" s="174">
        <v>3</v>
      </c>
      <c r="N404" s="174">
        <v>0</v>
      </c>
      <c r="O404" s="234"/>
      <c r="P404" s="234"/>
      <c r="AF404" s="234"/>
    </row>
    <row r="405" spans="1:32" s="168" customFormat="1" ht="9" customHeight="1">
      <c r="A405" s="170" t="s">
        <v>36</v>
      </c>
      <c r="B405" s="171">
        <f t="shared" si="21"/>
        <v>39</v>
      </c>
      <c r="C405" s="171"/>
      <c r="D405" s="171">
        <v>33</v>
      </c>
      <c r="E405" s="171"/>
      <c r="F405" s="171">
        <v>6</v>
      </c>
      <c r="G405" s="171"/>
      <c r="H405" s="171">
        <v>0</v>
      </c>
      <c r="I405" s="172"/>
      <c r="J405" s="171">
        <f t="shared" si="22"/>
        <v>29</v>
      </c>
      <c r="K405" s="171">
        <v>21</v>
      </c>
      <c r="L405" s="171">
        <v>4</v>
      </c>
      <c r="M405" s="171">
        <v>3</v>
      </c>
      <c r="N405" s="171">
        <v>1</v>
      </c>
      <c r="O405" s="234"/>
      <c r="P405" s="234"/>
      <c r="AF405" s="234"/>
    </row>
    <row r="406" spans="1:32" s="168" customFormat="1" ht="9" customHeight="1">
      <c r="A406" s="170" t="s">
        <v>37</v>
      </c>
      <c r="B406" s="171">
        <f t="shared" si="21"/>
        <v>490</v>
      </c>
      <c r="C406" s="171"/>
      <c r="D406" s="171">
        <v>304</v>
      </c>
      <c r="E406" s="171"/>
      <c r="F406" s="171">
        <v>182</v>
      </c>
      <c r="G406" s="171"/>
      <c r="H406" s="171">
        <v>4</v>
      </c>
      <c r="I406" s="172"/>
      <c r="J406" s="171">
        <f t="shared" si="22"/>
        <v>224</v>
      </c>
      <c r="K406" s="171">
        <v>172</v>
      </c>
      <c r="L406" s="171">
        <v>11</v>
      </c>
      <c r="M406" s="171">
        <v>32</v>
      </c>
      <c r="N406" s="171">
        <v>9</v>
      </c>
      <c r="O406" s="234"/>
      <c r="P406" s="234"/>
      <c r="AF406" s="234"/>
    </row>
    <row r="407" spans="1:32" s="168" customFormat="1" ht="9" customHeight="1">
      <c r="A407" s="170" t="s">
        <v>38</v>
      </c>
      <c r="B407" s="171">
        <f t="shared" si="21"/>
        <v>481</v>
      </c>
      <c r="C407" s="171"/>
      <c r="D407" s="171">
        <v>343</v>
      </c>
      <c r="E407" s="171"/>
      <c r="F407" s="171">
        <v>137</v>
      </c>
      <c r="G407" s="171"/>
      <c r="H407" s="171">
        <v>1</v>
      </c>
      <c r="I407" s="172"/>
      <c r="J407" s="171">
        <f t="shared" si="22"/>
        <v>43</v>
      </c>
      <c r="K407" s="171">
        <v>35</v>
      </c>
      <c r="L407" s="171">
        <v>3</v>
      </c>
      <c r="M407" s="171">
        <v>4</v>
      </c>
      <c r="N407" s="171">
        <v>1</v>
      </c>
      <c r="O407" s="234"/>
      <c r="P407" s="234"/>
      <c r="AF407" s="234"/>
    </row>
    <row r="408" spans="1:32" s="168" customFormat="1" ht="9" customHeight="1">
      <c r="A408" s="173" t="s">
        <v>39</v>
      </c>
      <c r="B408" s="174">
        <f t="shared" si="21"/>
        <v>131</v>
      </c>
      <c r="C408" s="174"/>
      <c r="D408" s="174">
        <v>114</v>
      </c>
      <c r="E408" s="174"/>
      <c r="F408" s="174">
        <v>16</v>
      </c>
      <c r="G408" s="174"/>
      <c r="H408" s="174">
        <v>1</v>
      </c>
      <c r="I408" s="175"/>
      <c r="J408" s="174">
        <f t="shared" si="22"/>
        <v>33</v>
      </c>
      <c r="K408" s="177">
        <v>22</v>
      </c>
      <c r="L408" s="174">
        <v>5</v>
      </c>
      <c r="M408" s="174">
        <v>4</v>
      </c>
      <c r="N408" s="174">
        <v>2</v>
      </c>
      <c r="O408" s="234"/>
      <c r="P408" s="234"/>
      <c r="AF408" s="234"/>
    </row>
    <row r="409" spans="1:32" ht="9" customHeight="1">
      <c r="A409" s="176"/>
      <c r="B409" s="189"/>
      <c r="C409" s="189"/>
      <c r="D409" s="189"/>
      <c r="E409" s="189"/>
      <c r="F409" s="189"/>
      <c r="G409" s="189"/>
      <c r="H409" s="189"/>
      <c r="I409" s="191"/>
      <c r="J409" s="189"/>
      <c r="K409" s="189"/>
      <c r="L409" s="189"/>
      <c r="M409" s="189"/>
      <c r="N409" s="189"/>
      <c r="O409" s="250"/>
      <c r="P409" s="250"/>
      <c r="Q409" s="311"/>
      <c r="R409" s="311"/>
      <c r="S409" s="311"/>
      <c r="T409" s="311"/>
      <c r="U409" s="311"/>
      <c r="V409" s="311"/>
      <c r="W409" s="311"/>
      <c r="X409" s="311"/>
      <c r="Y409" s="311"/>
      <c r="Z409" s="311"/>
      <c r="AA409" s="311"/>
      <c r="AB409" s="311"/>
      <c r="AC409" s="311"/>
      <c r="AD409" s="311"/>
      <c r="AE409" s="311"/>
      <c r="AF409" s="250"/>
    </row>
    <row r="410" spans="1:32" ht="9" customHeight="1">
      <c r="A410" s="211">
        <v>2006</v>
      </c>
      <c r="B410" s="210"/>
      <c r="C410" s="176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250"/>
      <c r="P410" s="250"/>
      <c r="Q410" s="311"/>
      <c r="R410" s="311"/>
      <c r="S410" s="311"/>
      <c r="T410" s="311"/>
      <c r="U410" s="311"/>
      <c r="V410" s="311"/>
      <c r="W410" s="311"/>
      <c r="X410" s="311"/>
      <c r="Y410" s="311"/>
      <c r="Z410" s="311"/>
      <c r="AA410" s="311"/>
      <c r="AB410" s="311"/>
      <c r="AC410" s="311"/>
      <c r="AD410" s="311"/>
      <c r="AE410" s="311"/>
      <c r="AF410" s="250"/>
    </row>
    <row r="411" spans="1:32" s="162" customFormat="1" ht="9" customHeight="1">
      <c r="A411" s="214" t="s">
        <v>7</v>
      </c>
      <c r="B411" s="188">
        <f>SUM(B413:B444)</f>
        <v>9240.5620850298892</v>
      </c>
      <c r="C411" s="188"/>
      <c r="D411" s="188">
        <f>SUM(D413:D444)</f>
        <v>8088.0157052921622</v>
      </c>
      <c r="E411" s="188"/>
      <c r="F411" s="188">
        <f>SUM(F413:F444)</f>
        <v>1107.719379737727</v>
      </c>
      <c r="G411" s="188"/>
      <c r="H411" s="188">
        <f>SUM(H413:H444)+7</f>
        <v>45.289000000000001</v>
      </c>
      <c r="I411" s="188"/>
      <c r="J411" s="188">
        <f>SUM(J413:J444)</f>
        <v>2771.7959998854217</v>
      </c>
      <c r="K411" s="188">
        <f>SUM(K413:K444)</f>
        <v>1703.2077947078374</v>
      </c>
      <c r="L411" s="188">
        <f>SUM(L413:L444)</f>
        <v>159.55415056922843</v>
      </c>
      <c r="M411" s="188">
        <f>SUM(M413:M444)</f>
        <v>491.30905460835589</v>
      </c>
      <c r="N411" s="188">
        <f>SUM(N413:N444)+1</f>
        <v>417.72500000000002</v>
      </c>
      <c r="O411" s="161"/>
      <c r="P411" s="161"/>
      <c r="AF411" s="161"/>
    </row>
    <row r="412" spans="1:32" s="162" customFormat="1" ht="3.95" customHeight="1">
      <c r="A412" s="214"/>
      <c r="B412" s="188"/>
      <c r="C412" s="188"/>
      <c r="D412" s="188"/>
      <c r="E412" s="188"/>
      <c r="F412" s="188"/>
      <c r="G412" s="188"/>
      <c r="H412" s="188"/>
      <c r="I412" s="188"/>
      <c r="J412" s="188"/>
      <c r="K412" s="188"/>
      <c r="L412" s="188"/>
      <c r="M412" s="188"/>
      <c r="N412" s="188"/>
      <c r="O412" s="161"/>
      <c r="P412" s="161"/>
      <c r="AF412" s="161"/>
    </row>
    <row r="413" spans="1:32" s="162" customFormat="1" ht="9" customHeight="1">
      <c r="A413" s="176" t="s">
        <v>8</v>
      </c>
      <c r="B413" s="189">
        <f>SUM(D413:H413)</f>
        <v>67.680743781871527</v>
      </c>
      <c r="C413" s="189"/>
      <c r="D413" s="189">
        <v>59.696080862474922</v>
      </c>
      <c r="E413" s="189"/>
      <c r="F413" s="189">
        <v>7.1956629193965975</v>
      </c>
      <c r="G413" s="189"/>
      <c r="H413" s="189">
        <v>0.78900000000000003</v>
      </c>
      <c r="I413" s="189"/>
      <c r="J413" s="189">
        <f>SUM(K413:N413)</f>
        <v>22.31525607454687</v>
      </c>
      <c r="K413" s="189">
        <v>14.156949009737442</v>
      </c>
      <c r="L413" s="189">
        <v>2.1573070648094248</v>
      </c>
      <c r="M413" s="189">
        <v>4.9690000000000003</v>
      </c>
      <c r="N413" s="189">
        <v>1.032</v>
      </c>
      <c r="P413" s="161"/>
      <c r="AF413" s="161"/>
    </row>
    <row r="414" spans="1:32" s="162" customFormat="1" ht="9" customHeight="1">
      <c r="A414" s="176" t="s">
        <v>9</v>
      </c>
      <c r="B414" s="189">
        <f>SUM(D414:H414)+0.291</f>
        <v>178.23137245502758</v>
      </c>
      <c r="C414" s="189"/>
      <c r="D414" s="189">
        <v>157.80016727108784</v>
      </c>
      <c r="E414" s="189"/>
      <c r="F414" s="189">
        <v>20.140205183939742</v>
      </c>
      <c r="G414" s="189"/>
      <c r="H414" s="189" t="s">
        <v>63</v>
      </c>
      <c r="I414" s="191"/>
      <c r="J414" s="189">
        <f>SUM(K414:N414)</f>
        <v>6.7064533189707181</v>
      </c>
      <c r="K414" s="189">
        <v>4.7504533189707185</v>
      </c>
      <c r="L414" s="189" t="s">
        <v>63</v>
      </c>
      <c r="M414" s="189">
        <v>1.956</v>
      </c>
      <c r="N414" s="189" t="s">
        <v>63</v>
      </c>
      <c r="P414" s="161"/>
      <c r="AF414" s="161"/>
    </row>
    <row r="415" spans="1:32" ht="9" customHeight="1">
      <c r="A415" s="176" t="s">
        <v>10</v>
      </c>
      <c r="B415" s="189">
        <f>SUM(D415:H415)+0.338</f>
        <v>107.19392437315094</v>
      </c>
      <c r="C415" s="189"/>
      <c r="D415" s="189">
        <v>97.998011544930449</v>
      </c>
      <c r="E415" s="189"/>
      <c r="F415" s="189">
        <v>8.8579128282204866</v>
      </c>
      <c r="G415" s="189"/>
      <c r="H415" s="189" t="s">
        <v>63</v>
      </c>
      <c r="I415" s="191"/>
      <c r="J415" s="189">
        <f>SUM(K415:N415)+1</f>
        <v>8.2401742068938653</v>
      </c>
      <c r="K415" s="189">
        <v>2.2643861913094252</v>
      </c>
      <c r="L415" s="189">
        <v>3.6137880155844395</v>
      </c>
      <c r="M415" s="189">
        <v>1.3620000000000001</v>
      </c>
      <c r="N415" s="189" t="s">
        <v>63</v>
      </c>
      <c r="P415" s="250"/>
      <c r="Q415" s="311"/>
      <c r="R415" s="311"/>
      <c r="S415" s="311"/>
      <c r="T415" s="311"/>
      <c r="U415" s="311"/>
      <c r="V415" s="311"/>
      <c r="W415" s="311"/>
      <c r="X415" s="311"/>
      <c r="Y415" s="311"/>
      <c r="Z415" s="311"/>
      <c r="AA415" s="311"/>
      <c r="AB415" s="311"/>
      <c r="AC415" s="311"/>
      <c r="AD415" s="311"/>
      <c r="AE415" s="311"/>
      <c r="AF415" s="250"/>
    </row>
    <row r="416" spans="1:32" ht="9" customHeight="1">
      <c r="A416" s="173" t="s">
        <v>11</v>
      </c>
      <c r="B416" s="174">
        <f>SUM(D416:H416)+0.304</f>
        <v>38.585394891196415</v>
      </c>
      <c r="C416" s="174"/>
      <c r="D416" s="174">
        <v>35.051217217946729</v>
      </c>
      <c r="E416" s="174"/>
      <c r="F416" s="174">
        <v>3.2301776732496861</v>
      </c>
      <c r="G416" s="174"/>
      <c r="H416" s="174" t="s">
        <v>63</v>
      </c>
      <c r="I416" s="175"/>
      <c r="J416" s="174">
        <f t="shared" ref="J416:J444" si="23">SUM(K416:N416)</f>
        <v>11.67851145949486</v>
      </c>
      <c r="K416" s="174">
        <v>7.2915794341685061</v>
      </c>
      <c r="L416" s="174">
        <v>2.1809320253263542</v>
      </c>
      <c r="M416" s="174">
        <v>1.0720000000000001</v>
      </c>
      <c r="N416" s="174">
        <v>1.1339999999999999</v>
      </c>
      <c r="P416" s="250"/>
      <c r="Q416" s="311"/>
      <c r="R416" s="311"/>
      <c r="S416" s="311"/>
      <c r="T416" s="311"/>
      <c r="U416" s="311"/>
      <c r="V416" s="311"/>
      <c r="W416" s="311"/>
      <c r="X416" s="311"/>
      <c r="Y416" s="311"/>
      <c r="Z416" s="311"/>
      <c r="AA416" s="311"/>
      <c r="AB416" s="311"/>
      <c r="AC416" s="311"/>
      <c r="AD416" s="311"/>
      <c r="AE416" s="311"/>
      <c r="AF416" s="250"/>
    </row>
    <row r="417" spans="1:32" ht="9" customHeight="1">
      <c r="A417" s="176" t="s">
        <v>12</v>
      </c>
      <c r="B417" s="189">
        <f>SUM(D417:H417)+0.349</f>
        <v>87.827099652651597</v>
      </c>
      <c r="C417" s="189"/>
      <c r="D417" s="189">
        <v>77.599870882490364</v>
      </c>
      <c r="E417" s="189"/>
      <c r="F417" s="189">
        <v>9.8782287701612361</v>
      </c>
      <c r="G417" s="189"/>
      <c r="H417" s="189" t="s">
        <v>63</v>
      </c>
      <c r="I417" s="191"/>
      <c r="J417" s="189">
        <f t="shared" si="23"/>
        <v>13.359950082130766</v>
      </c>
      <c r="K417" s="189">
        <v>9.5772733814659414</v>
      </c>
      <c r="L417" s="189">
        <v>1.0546767006648228</v>
      </c>
      <c r="M417" s="189">
        <v>1.7969999999999999</v>
      </c>
      <c r="N417" s="189">
        <v>0.93100000000000005</v>
      </c>
      <c r="P417" s="250"/>
      <c r="Q417" s="311"/>
      <c r="R417" s="311"/>
      <c r="S417" s="311"/>
      <c r="T417" s="311"/>
      <c r="U417" s="311"/>
      <c r="V417" s="311"/>
      <c r="W417" s="311"/>
      <c r="X417" s="311"/>
      <c r="Y417" s="311"/>
      <c r="Z417" s="311"/>
      <c r="AA417" s="311"/>
      <c r="AB417" s="311"/>
      <c r="AC417" s="311"/>
      <c r="AD417" s="311"/>
      <c r="AE417" s="311"/>
      <c r="AF417" s="250"/>
    </row>
    <row r="418" spans="1:32" ht="9" customHeight="1">
      <c r="A418" s="176" t="s">
        <v>13</v>
      </c>
      <c r="B418" s="189">
        <f>SUM(D418:H418)+0.392</f>
        <v>55.246763661105248</v>
      </c>
      <c r="C418" s="189"/>
      <c r="D418" s="189">
        <v>48.139224548168386</v>
      </c>
      <c r="E418" s="189"/>
      <c r="F418" s="189">
        <v>6.7155391129368613</v>
      </c>
      <c r="G418" s="189"/>
      <c r="H418" s="189" t="s">
        <v>63</v>
      </c>
      <c r="I418" s="191"/>
      <c r="J418" s="189">
        <f t="shared" si="23"/>
        <v>11.844113507498646</v>
      </c>
      <c r="K418" s="189">
        <v>3.598113507498645</v>
      </c>
      <c r="L418" s="189" t="s">
        <v>63</v>
      </c>
      <c r="M418" s="189">
        <v>5.4710000000000001</v>
      </c>
      <c r="N418" s="189">
        <v>2.7749999999999999</v>
      </c>
    </row>
    <row r="419" spans="1:32" ht="9" customHeight="1">
      <c r="A419" s="176" t="s">
        <v>14</v>
      </c>
      <c r="B419" s="189">
        <f>SUM(D419:H419)</f>
        <v>145.97128156810106</v>
      </c>
      <c r="C419" s="189"/>
      <c r="D419" s="189">
        <v>137.17364916341521</v>
      </c>
      <c r="E419" s="189"/>
      <c r="F419" s="189">
        <v>7.1196324046858619</v>
      </c>
      <c r="G419" s="189"/>
      <c r="H419" s="189">
        <v>1.6779999999999999</v>
      </c>
      <c r="I419" s="191"/>
      <c r="J419" s="189">
        <f t="shared" si="23"/>
        <v>53.815150593179105</v>
      </c>
      <c r="K419" s="189">
        <v>12.02691546012414</v>
      </c>
      <c r="L419" s="189">
        <v>12.368235133054961</v>
      </c>
      <c r="M419" s="189">
        <v>22.623999999999999</v>
      </c>
      <c r="N419" s="189">
        <v>6.7960000000000003</v>
      </c>
    </row>
    <row r="420" spans="1:32" ht="9" customHeight="1">
      <c r="A420" s="173" t="s">
        <v>15</v>
      </c>
      <c r="B420" s="174">
        <f>SUM(D420:H420)+0.304</f>
        <v>154.03561647666371</v>
      </c>
      <c r="C420" s="174"/>
      <c r="D420" s="174">
        <v>134.6847848231323</v>
      </c>
      <c r="E420" s="174"/>
      <c r="F420" s="174">
        <v>19.046831653531406</v>
      </c>
      <c r="G420" s="174"/>
      <c r="H420" s="174" t="s">
        <v>63</v>
      </c>
      <c r="I420" s="175"/>
      <c r="J420" s="174">
        <f t="shared" si="23"/>
        <v>25.634076241719935</v>
      </c>
      <c r="K420" s="174">
        <v>23.024171696229136</v>
      </c>
      <c r="L420" s="174">
        <v>0.55590454549079726</v>
      </c>
      <c r="M420" s="174">
        <v>1.4630000000000001</v>
      </c>
      <c r="N420" s="174">
        <v>0.59099999999999997</v>
      </c>
    </row>
    <row r="421" spans="1:32" ht="9" customHeight="1">
      <c r="A421" s="176" t="s">
        <v>16</v>
      </c>
      <c r="B421" s="189">
        <f>SUM(D421:H421)</f>
        <v>3133.6763998233819</v>
      </c>
      <c r="C421" s="189"/>
      <c r="D421" s="189">
        <v>2739.8102533863635</v>
      </c>
      <c r="E421" s="189"/>
      <c r="F421" s="189">
        <v>381.35714643701863</v>
      </c>
      <c r="G421" s="189"/>
      <c r="H421" s="189">
        <v>12.509</v>
      </c>
      <c r="I421" s="191"/>
      <c r="J421" s="189">
        <f t="shared" si="23"/>
        <v>715.42225901633674</v>
      </c>
      <c r="K421" s="189">
        <v>460.93208577954954</v>
      </c>
      <c r="L421" s="189">
        <v>32.178378628431282</v>
      </c>
      <c r="M421" s="189">
        <v>89.684794608355972</v>
      </c>
      <c r="N421" s="189">
        <v>132.62700000000001</v>
      </c>
    </row>
    <row r="422" spans="1:32" ht="9" customHeight="1">
      <c r="A422" s="176" t="s">
        <v>17</v>
      </c>
      <c r="B422" s="189">
        <f>SUM(D422:H422)+0.412</f>
        <v>106.07568815910435</v>
      </c>
      <c r="C422" s="189"/>
      <c r="D422" s="189">
        <v>94.850331264197763</v>
      </c>
      <c r="E422" s="189"/>
      <c r="F422" s="189">
        <v>10.813356894906578</v>
      </c>
      <c r="G422" s="189"/>
      <c r="H422" s="189" t="s">
        <v>63</v>
      </c>
      <c r="I422" s="191"/>
      <c r="J422" s="189">
        <f t="shared" si="23"/>
        <v>25.759801403648833</v>
      </c>
      <c r="K422" s="189">
        <v>18.716574446652562</v>
      </c>
      <c r="L422" s="189">
        <v>3.4672269569962713</v>
      </c>
      <c r="M422" s="189">
        <v>2.012</v>
      </c>
      <c r="N422" s="189">
        <v>1.5640000000000001</v>
      </c>
    </row>
    <row r="423" spans="1:32" ht="9" customHeight="1">
      <c r="A423" s="176" t="s">
        <v>18</v>
      </c>
      <c r="B423" s="189">
        <f t="shared" ref="B423:B428" si="24">SUM(D423:H423)</f>
        <v>340.31073025183542</v>
      </c>
      <c r="C423" s="189"/>
      <c r="D423" s="189">
        <v>297.38142340778364</v>
      </c>
      <c r="E423" s="189"/>
      <c r="F423" s="189">
        <v>41.91630684405181</v>
      </c>
      <c r="G423" s="189"/>
      <c r="H423" s="189">
        <v>1.0129999999999999</v>
      </c>
      <c r="I423" s="191"/>
      <c r="J423" s="189">
        <f t="shared" si="23"/>
        <v>107.79111970310417</v>
      </c>
      <c r="K423" s="189">
        <v>37.725773052112629</v>
      </c>
      <c r="L423" s="189">
        <v>2.4023466509915483</v>
      </c>
      <c r="M423" s="189">
        <v>45.204999999999998</v>
      </c>
      <c r="N423" s="189">
        <v>22.457999999999998</v>
      </c>
    </row>
    <row r="424" spans="1:32" ht="9" customHeight="1">
      <c r="A424" s="173" t="s">
        <v>19</v>
      </c>
      <c r="B424" s="174">
        <f t="shared" si="24"/>
        <v>295.50155856440927</v>
      </c>
      <c r="C424" s="174"/>
      <c r="D424" s="174">
        <v>250.46315738342412</v>
      </c>
      <c r="E424" s="174"/>
      <c r="F424" s="174">
        <v>41.624401180985139</v>
      </c>
      <c r="G424" s="174"/>
      <c r="H424" s="174">
        <v>3.4140000000000001</v>
      </c>
      <c r="I424" s="175"/>
      <c r="J424" s="174">
        <f t="shared" si="23"/>
        <v>305.80195966594738</v>
      </c>
      <c r="K424" s="174">
        <v>206.94373244159328</v>
      </c>
      <c r="L424" s="174">
        <v>19.655967224354093</v>
      </c>
      <c r="M424" s="174">
        <v>44.20926</v>
      </c>
      <c r="N424" s="174">
        <v>34.993000000000002</v>
      </c>
    </row>
    <row r="425" spans="1:32" ht="9" customHeight="1">
      <c r="A425" s="176" t="s">
        <v>20</v>
      </c>
      <c r="B425" s="189">
        <f t="shared" si="24"/>
        <v>114.31116938967099</v>
      </c>
      <c r="C425" s="189"/>
      <c r="D425" s="189">
        <v>98.880308208385841</v>
      </c>
      <c r="E425" s="189"/>
      <c r="F425" s="189">
        <v>14.845861181285157</v>
      </c>
      <c r="G425" s="189"/>
      <c r="H425" s="189">
        <v>0.58499999999999996</v>
      </c>
      <c r="I425" s="191"/>
      <c r="J425" s="189">
        <f t="shared" si="23"/>
        <v>56.124857121371214</v>
      </c>
      <c r="K425" s="189">
        <v>34.101835386441735</v>
      </c>
      <c r="L425" s="189">
        <v>2.7440217349294844</v>
      </c>
      <c r="M425" s="189">
        <v>10.528</v>
      </c>
      <c r="N425" s="189">
        <v>8.7509999999999994</v>
      </c>
    </row>
    <row r="426" spans="1:32" ht="9" customHeight="1">
      <c r="A426" s="176" t="s">
        <v>21</v>
      </c>
      <c r="B426" s="189">
        <f t="shared" si="24"/>
        <v>901.70249513230488</v>
      </c>
      <c r="C426" s="189"/>
      <c r="D426" s="189">
        <v>788.46325859664989</v>
      </c>
      <c r="E426" s="189"/>
      <c r="F426" s="189">
        <v>109.71123653565495</v>
      </c>
      <c r="G426" s="189"/>
      <c r="H426" s="189">
        <v>3.528</v>
      </c>
      <c r="I426" s="191"/>
      <c r="J426" s="189">
        <f t="shared" si="23"/>
        <v>129.32974533338844</v>
      </c>
      <c r="K426" s="189">
        <v>83.046015417817131</v>
      </c>
      <c r="L426" s="189">
        <v>2.1097299155713189</v>
      </c>
      <c r="M426" s="189">
        <v>14.478</v>
      </c>
      <c r="N426" s="189">
        <v>29.696000000000002</v>
      </c>
    </row>
    <row r="427" spans="1:32" ht="9" customHeight="1">
      <c r="A427" s="176" t="s">
        <v>22</v>
      </c>
      <c r="B427" s="189">
        <f t="shared" si="24"/>
        <v>205.93063578743258</v>
      </c>
      <c r="C427" s="189"/>
      <c r="D427" s="189">
        <v>176.98606110130288</v>
      </c>
      <c r="E427" s="189"/>
      <c r="F427" s="189">
        <v>27.376574686129672</v>
      </c>
      <c r="G427" s="189"/>
      <c r="H427" s="189">
        <v>1.5680000000000001</v>
      </c>
      <c r="I427" s="191"/>
      <c r="J427" s="189">
        <f t="shared" si="23"/>
        <v>120.94724133685136</v>
      </c>
      <c r="K427" s="189">
        <v>88.045639539309803</v>
      </c>
      <c r="L427" s="189">
        <v>7.3756017975415631</v>
      </c>
      <c r="M427" s="189">
        <v>10.949</v>
      </c>
      <c r="N427" s="189">
        <v>14.577</v>
      </c>
    </row>
    <row r="428" spans="1:32" ht="9" customHeight="1">
      <c r="A428" s="173" t="s">
        <v>23</v>
      </c>
      <c r="B428" s="174">
        <f t="shared" si="24"/>
        <v>247.18322599709569</v>
      </c>
      <c r="C428" s="174"/>
      <c r="D428" s="174">
        <v>219.16081477188936</v>
      </c>
      <c r="E428" s="174"/>
      <c r="F428" s="174">
        <v>25.991411225206306</v>
      </c>
      <c r="G428" s="174"/>
      <c r="H428" s="174">
        <v>2.0310000000000001</v>
      </c>
      <c r="I428" s="175"/>
      <c r="J428" s="174">
        <f t="shared" si="23"/>
        <v>132.92472341834787</v>
      </c>
      <c r="K428" s="174">
        <v>38.53714020785538</v>
      </c>
      <c r="L428" s="174">
        <v>12.398583210492477</v>
      </c>
      <c r="M428" s="174">
        <v>31.108000000000001</v>
      </c>
      <c r="N428" s="174">
        <v>50.881</v>
      </c>
    </row>
    <row r="429" spans="1:32" ht="9" customHeight="1">
      <c r="A429" s="176" t="s">
        <v>24</v>
      </c>
      <c r="B429" s="189">
        <f>SUM(D429:H429)+0.309</f>
        <v>166.90043150198224</v>
      </c>
      <c r="C429" s="189"/>
      <c r="D429" s="189">
        <v>147.58337290932928</v>
      </c>
      <c r="E429" s="189"/>
      <c r="F429" s="189">
        <v>19.008058592652947</v>
      </c>
      <c r="G429" s="189"/>
      <c r="H429" s="189" t="s">
        <v>63</v>
      </c>
      <c r="I429" s="191"/>
      <c r="J429" s="189">
        <f t="shared" si="23"/>
        <v>60.493283858367491</v>
      </c>
      <c r="K429" s="189">
        <v>23.202693761381962</v>
      </c>
      <c r="L429" s="189">
        <v>2.8915900969855204</v>
      </c>
      <c r="M429" s="189">
        <v>28.306000000000001</v>
      </c>
      <c r="N429" s="189">
        <v>6.093</v>
      </c>
    </row>
    <row r="430" spans="1:32" ht="9" customHeight="1">
      <c r="A430" s="176" t="s">
        <v>25</v>
      </c>
      <c r="B430" s="189">
        <f>SUM(D430:H430)+0.407</f>
        <v>100.10432618937175</v>
      </c>
      <c r="C430" s="189"/>
      <c r="D430" s="189">
        <v>91.486673153031887</v>
      </c>
      <c r="E430" s="189"/>
      <c r="F430" s="189">
        <v>8.2106530363398598</v>
      </c>
      <c r="G430" s="189"/>
      <c r="H430" s="189" t="s">
        <v>63</v>
      </c>
      <c r="I430" s="191"/>
      <c r="J430" s="189">
        <f t="shared" si="23"/>
        <v>19.059357603959562</v>
      </c>
      <c r="K430" s="189">
        <v>3.1241954230329765</v>
      </c>
      <c r="L430" s="189">
        <v>4.3661621809265831</v>
      </c>
      <c r="M430" s="189">
        <v>4.8289999999999997</v>
      </c>
      <c r="N430" s="189">
        <v>6.74</v>
      </c>
    </row>
    <row r="431" spans="1:32" ht="9" customHeight="1">
      <c r="A431" s="176" t="s">
        <v>26</v>
      </c>
      <c r="B431" s="189">
        <f>SUM(D431:H431)+0.298</f>
        <v>250.39816715829983</v>
      </c>
      <c r="C431" s="189"/>
      <c r="D431" s="189">
        <v>221.91966019088176</v>
      </c>
      <c r="E431" s="189"/>
      <c r="F431" s="189">
        <v>28.180506967418083</v>
      </c>
      <c r="G431" s="189"/>
      <c r="H431" s="189" t="s">
        <v>63</v>
      </c>
      <c r="I431" s="191"/>
      <c r="J431" s="189">
        <f t="shared" si="23"/>
        <v>20.928885210427584</v>
      </c>
      <c r="K431" s="189">
        <v>14.214086417285651</v>
      </c>
      <c r="L431" s="189">
        <v>1.4897987931419328</v>
      </c>
      <c r="M431" s="189">
        <v>1.597</v>
      </c>
      <c r="N431" s="189">
        <v>3.6280000000000001</v>
      </c>
    </row>
    <row r="432" spans="1:32" ht="9" customHeight="1">
      <c r="A432" s="173" t="s">
        <v>27</v>
      </c>
      <c r="B432" s="174">
        <f>SUM(D432:H432)</f>
        <v>193.06458624844521</v>
      </c>
      <c r="C432" s="174"/>
      <c r="D432" s="174">
        <v>166.65409197323859</v>
      </c>
      <c r="E432" s="174"/>
      <c r="F432" s="174">
        <v>22.267494275206619</v>
      </c>
      <c r="G432" s="174"/>
      <c r="H432" s="174">
        <v>4.1429999999999998</v>
      </c>
      <c r="I432" s="175"/>
      <c r="J432" s="174">
        <f t="shared" si="23"/>
        <v>88.134768332061213</v>
      </c>
      <c r="K432" s="174">
        <v>26.300203603412125</v>
      </c>
      <c r="L432" s="174">
        <v>3.2175647286490854</v>
      </c>
      <c r="M432" s="174">
        <v>49.517000000000003</v>
      </c>
      <c r="N432" s="174">
        <v>9.1</v>
      </c>
    </row>
    <row r="433" spans="1:32" ht="9" customHeight="1">
      <c r="A433" s="176" t="s">
        <v>28</v>
      </c>
      <c r="B433" s="189">
        <f>SUM(D433:H433)+0.399</f>
        <v>226.26506907928294</v>
      </c>
      <c r="C433" s="189"/>
      <c r="D433" s="189">
        <v>193.1290742355306</v>
      </c>
      <c r="E433" s="189"/>
      <c r="F433" s="189">
        <v>32.736994843752342</v>
      </c>
      <c r="G433" s="189"/>
      <c r="H433" s="189" t="s">
        <v>63</v>
      </c>
      <c r="I433" s="191"/>
      <c r="J433" s="189">
        <f t="shared" si="23"/>
        <v>117.45539590148678</v>
      </c>
      <c r="K433" s="189">
        <v>72.233309597354463</v>
      </c>
      <c r="L433" s="189">
        <v>2.4600863041323247</v>
      </c>
      <c r="M433" s="189">
        <v>23.747</v>
      </c>
      <c r="N433" s="189">
        <v>19.015000000000001</v>
      </c>
    </row>
    <row r="434" spans="1:32" ht="9" customHeight="1">
      <c r="A434" s="176" t="s">
        <v>29</v>
      </c>
      <c r="B434" s="189">
        <f>SUM(D434:H434)</f>
        <v>108.40788670966101</v>
      </c>
      <c r="C434" s="189"/>
      <c r="D434" s="189">
        <v>96.936653965532841</v>
      </c>
      <c r="E434" s="189"/>
      <c r="F434" s="189">
        <v>10.73723274412818</v>
      </c>
      <c r="G434" s="189"/>
      <c r="H434" s="189">
        <v>0.73399999999999999</v>
      </c>
      <c r="I434" s="191"/>
      <c r="J434" s="189">
        <f t="shared" si="23"/>
        <v>54.08293081654044</v>
      </c>
      <c r="K434" s="189">
        <v>36.848013632786461</v>
      </c>
      <c r="L434" s="189">
        <v>6.1969171837539783</v>
      </c>
      <c r="M434" s="189">
        <v>8.5440000000000005</v>
      </c>
      <c r="N434" s="189">
        <v>2.4940000000000002</v>
      </c>
    </row>
    <row r="435" spans="1:32" ht="9" customHeight="1">
      <c r="A435" s="176" t="s">
        <v>30</v>
      </c>
      <c r="B435" s="189">
        <f>SUM(D435:H435)+0.336</f>
        <v>414.58320472743645</v>
      </c>
      <c r="C435" s="189"/>
      <c r="D435" s="189">
        <v>369.39241612142729</v>
      </c>
      <c r="E435" s="189"/>
      <c r="F435" s="189">
        <v>44.85478860600913</v>
      </c>
      <c r="G435" s="189"/>
      <c r="H435" s="189" t="s">
        <v>63</v>
      </c>
      <c r="I435" s="191"/>
      <c r="J435" s="189">
        <f t="shared" si="23"/>
        <v>9.5697333169122913</v>
      </c>
      <c r="K435" s="189">
        <v>0.98228873804307515</v>
      </c>
      <c r="L435" s="189">
        <v>1.4204445788692153</v>
      </c>
      <c r="M435" s="189">
        <v>3.4689999999999999</v>
      </c>
      <c r="N435" s="189">
        <v>3.698</v>
      </c>
    </row>
    <row r="436" spans="1:32" ht="9" customHeight="1">
      <c r="A436" s="173" t="s">
        <v>31</v>
      </c>
      <c r="B436" s="174">
        <f>SUM(D436:H436)+0.404</f>
        <v>138.70586764589061</v>
      </c>
      <c r="C436" s="174"/>
      <c r="D436" s="174">
        <v>120.66567803364832</v>
      </c>
      <c r="E436" s="174"/>
      <c r="F436" s="174">
        <v>17.63618961224228</v>
      </c>
      <c r="G436" s="174"/>
      <c r="H436" s="174" t="s">
        <v>63</v>
      </c>
      <c r="I436" s="175"/>
      <c r="J436" s="174">
        <f t="shared" si="23"/>
        <v>32.086383914447474</v>
      </c>
      <c r="K436" s="174">
        <v>26.207975855052563</v>
      </c>
      <c r="L436" s="174">
        <v>0.83140805939490947</v>
      </c>
      <c r="M436" s="174">
        <v>2.9049999999999998</v>
      </c>
      <c r="N436" s="174">
        <v>2.1419999999999999</v>
      </c>
    </row>
    <row r="437" spans="1:32" ht="9" customHeight="1">
      <c r="A437" s="176" t="s">
        <v>32</v>
      </c>
      <c r="B437" s="189">
        <f>SUM(D437:H437)</f>
        <v>121.42608468484254</v>
      </c>
      <c r="C437" s="189"/>
      <c r="D437" s="189">
        <v>105.73193417113123</v>
      </c>
      <c r="E437" s="189"/>
      <c r="F437" s="189">
        <v>12.500150513711308</v>
      </c>
      <c r="G437" s="189"/>
      <c r="H437" s="189">
        <v>3.194</v>
      </c>
      <c r="I437" s="191"/>
      <c r="J437" s="189">
        <f t="shared" si="23"/>
        <v>36.077394019138509</v>
      </c>
      <c r="K437" s="189">
        <v>22.342191875411899</v>
      </c>
      <c r="L437" s="189">
        <v>4.047202143726607</v>
      </c>
      <c r="M437" s="189">
        <v>7.0730000000000004</v>
      </c>
      <c r="N437" s="189">
        <v>2.6150000000000002</v>
      </c>
    </row>
    <row r="438" spans="1:32" ht="9" customHeight="1">
      <c r="A438" s="176" t="s">
        <v>33</v>
      </c>
      <c r="B438" s="189">
        <f>SUM(D438:H438)+0.395</f>
        <v>66.03970026866682</v>
      </c>
      <c r="C438" s="189"/>
      <c r="D438" s="189">
        <v>59.92633292435459</v>
      </c>
      <c r="E438" s="189"/>
      <c r="F438" s="189">
        <v>5.7183673443122345</v>
      </c>
      <c r="G438" s="189"/>
      <c r="H438" s="189" t="s">
        <v>63</v>
      </c>
      <c r="I438" s="191"/>
      <c r="J438" s="189">
        <f t="shared" si="23"/>
        <v>14.856300080410813</v>
      </c>
      <c r="K438" s="189">
        <v>9.8965873863245086</v>
      </c>
      <c r="L438" s="189">
        <v>3.0077126940863055</v>
      </c>
      <c r="M438" s="189">
        <v>1.952</v>
      </c>
      <c r="N438" s="189" t="s">
        <v>63</v>
      </c>
    </row>
    <row r="439" spans="1:32" ht="9" customHeight="1">
      <c r="A439" s="176" t="s">
        <v>34</v>
      </c>
      <c r="B439" s="189">
        <f>SUM(D439:H439)+0.423</f>
        <v>45.663363152775617</v>
      </c>
      <c r="C439" s="189"/>
      <c r="D439" s="189">
        <v>41.198417513672851</v>
      </c>
      <c r="E439" s="189"/>
      <c r="F439" s="189">
        <v>4.0419456391027611</v>
      </c>
      <c r="G439" s="189"/>
      <c r="H439" s="189" t="s">
        <v>63</v>
      </c>
      <c r="I439" s="191"/>
      <c r="J439" s="189">
        <f t="shared" si="23"/>
        <v>30.571506133239584</v>
      </c>
      <c r="K439" s="189">
        <v>22.748316150880672</v>
      </c>
      <c r="L439" s="189">
        <v>4.0831899823589106</v>
      </c>
      <c r="M439" s="189">
        <v>2.37</v>
      </c>
      <c r="N439" s="189">
        <v>1.37</v>
      </c>
    </row>
    <row r="440" spans="1:32" ht="9" customHeight="1">
      <c r="A440" s="173" t="s">
        <v>35</v>
      </c>
      <c r="B440" s="174">
        <f>SUM(D440:H440)+0.375</f>
        <v>119.80173827668783</v>
      </c>
      <c r="C440" s="174"/>
      <c r="D440" s="174">
        <v>105.71946619584088</v>
      </c>
      <c r="E440" s="174"/>
      <c r="F440" s="174">
        <v>13.707272080846947</v>
      </c>
      <c r="G440" s="174"/>
      <c r="H440" s="174" t="s">
        <v>63</v>
      </c>
      <c r="I440" s="175"/>
      <c r="J440" s="174">
        <f t="shared" si="23"/>
        <v>29.929922291693813</v>
      </c>
      <c r="K440" s="174">
        <v>25.713491710018776</v>
      </c>
      <c r="L440" s="174">
        <v>2.6314305816750361</v>
      </c>
      <c r="M440" s="174">
        <v>1.585</v>
      </c>
      <c r="N440" s="174" t="s">
        <v>63</v>
      </c>
    </row>
    <row r="441" spans="1:32" ht="9" customHeight="1">
      <c r="A441" s="176" t="s">
        <v>36</v>
      </c>
      <c r="B441" s="189">
        <f>SUM(D441:H441)+0.498</f>
        <v>32.850167710274157</v>
      </c>
      <c r="C441" s="189"/>
      <c r="D441" s="189">
        <v>29.00239284332903</v>
      </c>
      <c r="E441" s="189"/>
      <c r="F441" s="189">
        <v>3.3497748669451308</v>
      </c>
      <c r="G441" s="189"/>
      <c r="H441" s="189" t="s">
        <v>63</v>
      </c>
      <c r="I441" s="191"/>
      <c r="J441" s="189">
        <f t="shared" si="23"/>
        <v>44.311662800683159</v>
      </c>
      <c r="K441" s="189">
        <v>30.804296311422981</v>
      </c>
      <c r="L441" s="189">
        <v>4.4663664892601744</v>
      </c>
      <c r="M441" s="189">
        <v>6.1059999999999999</v>
      </c>
      <c r="N441" s="189">
        <v>2.9350000000000001</v>
      </c>
    </row>
    <row r="442" spans="1:32" ht="9" customHeight="1">
      <c r="A442" s="176" t="s">
        <v>37</v>
      </c>
      <c r="B442" s="189">
        <f>SUM(D442:H442)</f>
        <v>457.0437306682781</v>
      </c>
      <c r="C442" s="189"/>
      <c r="D442" s="189">
        <v>379.52746631910213</v>
      </c>
      <c r="E442" s="189"/>
      <c r="F442" s="189">
        <v>75.399264349175951</v>
      </c>
      <c r="G442" s="189"/>
      <c r="H442" s="189">
        <v>2.117</v>
      </c>
      <c r="I442" s="191"/>
      <c r="J442" s="189">
        <f t="shared" si="23"/>
        <v>355.46247817535686</v>
      </c>
      <c r="K442" s="189">
        <v>259.35306955173291</v>
      </c>
      <c r="L442" s="189">
        <v>8.4334086236238779</v>
      </c>
      <c r="M442" s="189">
        <v>50.390999999999998</v>
      </c>
      <c r="N442" s="189">
        <v>37.284999999999997</v>
      </c>
    </row>
    <row r="443" spans="1:32" ht="9" customHeight="1">
      <c r="A443" s="176" t="s">
        <v>38</v>
      </c>
      <c r="B443" s="189">
        <f>SUM(D443:H443)+0.304</f>
        <v>510.30454728576188</v>
      </c>
      <c r="C443" s="189"/>
      <c r="D443" s="189">
        <v>448.35177235029181</v>
      </c>
      <c r="E443" s="189"/>
      <c r="F443" s="189">
        <v>61.648774935470108</v>
      </c>
      <c r="G443" s="189"/>
      <c r="H443" s="189" t="s">
        <v>63</v>
      </c>
      <c r="I443" s="191"/>
      <c r="J443" s="189">
        <f t="shared" si="23"/>
        <v>71.16842677610272</v>
      </c>
      <c r="K443" s="189">
        <v>63.736154564767723</v>
      </c>
      <c r="L443" s="189">
        <v>2.0802722113350121</v>
      </c>
      <c r="M443" s="189">
        <v>2.1179999999999999</v>
      </c>
      <c r="N443" s="189">
        <v>3.234</v>
      </c>
    </row>
    <row r="444" spans="1:32" ht="9" customHeight="1">
      <c r="A444" s="173" t="s">
        <v>39</v>
      </c>
      <c r="B444" s="174">
        <f>SUM(D444:H444)</f>
        <v>109.5391137572292</v>
      </c>
      <c r="C444" s="174"/>
      <c r="D444" s="174">
        <v>96.651687958176296</v>
      </c>
      <c r="E444" s="174"/>
      <c r="F444" s="174">
        <v>11.901425799052907</v>
      </c>
      <c r="G444" s="174"/>
      <c r="H444" s="174">
        <v>0.98599999999999999</v>
      </c>
      <c r="I444" s="175"/>
      <c r="J444" s="174">
        <f t="shared" si="23"/>
        <v>39.912178171162559</v>
      </c>
      <c r="K444" s="177">
        <v>20.762281858092376</v>
      </c>
      <c r="L444" s="174">
        <v>3.6678963130701852</v>
      </c>
      <c r="M444" s="174">
        <v>7.9119999999999999</v>
      </c>
      <c r="N444" s="174">
        <v>7.57</v>
      </c>
    </row>
    <row r="445" spans="1:32" ht="9" customHeight="1">
      <c r="A445" s="176"/>
      <c r="B445" s="189"/>
      <c r="C445" s="189"/>
      <c r="D445" s="189"/>
      <c r="E445" s="189"/>
      <c r="F445" s="189"/>
      <c r="G445" s="189"/>
      <c r="H445" s="189"/>
      <c r="I445" s="191"/>
      <c r="J445" s="189"/>
      <c r="K445" s="189"/>
      <c r="L445" s="189"/>
      <c r="M445" s="189"/>
      <c r="N445" s="189"/>
      <c r="O445" s="250"/>
      <c r="P445" s="250"/>
      <c r="Q445" s="311"/>
      <c r="R445" s="311"/>
      <c r="S445" s="311"/>
      <c r="T445" s="311"/>
      <c r="U445" s="311"/>
      <c r="V445" s="311"/>
      <c r="W445" s="311"/>
      <c r="X445" s="311"/>
      <c r="Y445" s="311"/>
      <c r="Z445" s="311"/>
      <c r="AA445" s="311"/>
      <c r="AB445" s="311"/>
      <c r="AC445" s="311"/>
      <c r="AD445" s="311"/>
      <c r="AE445" s="311"/>
      <c r="AF445" s="250"/>
    </row>
    <row r="446" spans="1:32" ht="9" customHeight="1">
      <c r="A446" s="211">
        <v>2007</v>
      </c>
      <c r="B446" s="176"/>
      <c r="C446" s="176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250"/>
      <c r="P446" s="250"/>
      <c r="Q446" s="311"/>
      <c r="R446" s="311"/>
      <c r="S446" s="311"/>
      <c r="T446" s="311"/>
      <c r="U446" s="311"/>
      <c r="V446" s="311"/>
      <c r="W446" s="311"/>
      <c r="X446" s="311"/>
      <c r="Y446" s="311"/>
      <c r="Z446" s="311"/>
      <c r="AA446" s="311"/>
      <c r="AB446" s="311"/>
      <c r="AC446" s="311"/>
      <c r="AD446" s="311"/>
      <c r="AE446" s="311"/>
      <c r="AF446" s="250"/>
    </row>
    <row r="447" spans="1:32" s="162" customFormat="1" ht="9" customHeight="1">
      <c r="A447" s="214" t="s">
        <v>7</v>
      </c>
      <c r="B447" s="188">
        <f>SUM(B449:B480)-6</f>
        <v>9746.6660000000029</v>
      </c>
      <c r="C447" s="188"/>
      <c r="D447" s="188">
        <f>SUM(D449:D480)</f>
        <v>8710.0879999999979</v>
      </c>
      <c r="E447" s="188"/>
      <c r="F447" s="188">
        <f>SUM(F449:F480)</f>
        <v>994.64399999999989</v>
      </c>
      <c r="G447" s="188"/>
      <c r="H447" s="188">
        <f>SUM(H449:H480)+4</f>
        <v>41.933999999999997</v>
      </c>
      <c r="I447" s="188"/>
      <c r="J447" s="188">
        <f>SUM(J449:J480)</f>
        <v>2293.8890000000001</v>
      </c>
      <c r="K447" s="188">
        <f>SUM(K449:K480)</f>
        <v>1207.8850000000002</v>
      </c>
      <c r="L447" s="188">
        <f>SUM(L449:L480)+3</f>
        <v>135.44899999999998</v>
      </c>
      <c r="M447" s="188">
        <f>SUM(M449:M480)</f>
        <v>560.70699999999999</v>
      </c>
      <c r="N447" s="188">
        <f>SUM(N449:N480)+1</f>
        <v>390.54199999999997</v>
      </c>
      <c r="O447" s="161"/>
      <c r="P447" s="161"/>
      <c r="AF447" s="161"/>
    </row>
    <row r="448" spans="1:32" s="162" customFormat="1" ht="3.95" customHeight="1">
      <c r="A448" s="214"/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188"/>
      <c r="M448" s="188"/>
      <c r="N448" s="188"/>
      <c r="O448" s="161"/>
      <c r="P448" s="161"/>
      <c r="AF448" s="161"/>
    </row>
    <row r="449" spans="1:32" s="162" customFormat="1" ht="9" customHeight="1">
      <c r="A449" s="176" t="s">
        <v>8</v>
      </c>
      <c r="B449" s="189">
        <f>SUM(D449:H449)</f>
        <v>36.731000000000002</v>
      </c>
      <c r="C449" s="189"/>
      <c r="D449" s="189">
        <v>29.273</v>
      </c>
      <c r="E449" s="189"/>
      <c r="F449" s="189">
        <v>6.4610000000000003</v>
      </c>
      <c r="G449" s="189"/>
      <c r="H449" s="189">
        <v>0.997</v>
      </c>
      <c r="I449" s="189"/>
      <c r="J449" s="189">
        <f>SUM(K449:N449)</f>
        <v>18.175999999999998</v>
      </c>
      <c r="K449" s="189">
        <v>9.3469999999999995</v>
      </c>
      <c r="L449" s="189" t="s">
        <v>63</v>
      </c>
      <c r="M449" s="189">
        <v>7.7759999999999998</v>
      </c>
      <c r="N449" s="189">
        <v>1.0529999999999999</v>
      </c>
      <c r="O449" s="189"/>
      <c r="P449" s="161"/>
      <c r="AF449" s="161"/>
    </row>
    <row r="450" spans="1:32" s="162" customFormat="1" ht="9" customHeight="1">
      <c r="A450" s="176" t="s">
        <v>9</v>
      </c>
      <c r="B450" s="189">
        <f>SUM(D450:H450)</f>
        <v>167.11799999999999</v>
      </c>
      <c r="C450" s="189"/>
      <c r="D450" s="189">
        <v>150.01599999999999</v>
      </c>
      <c r="E450" s="189"/>
      <c r="F450" s="189">
        <v>17.102</v>
      </c>
      <c r="G450" s="189"/>
      <c r="H450" s="189" t="s">
        <v>63</v>
      </c>
      <c r="I450" s="191"/>
      <c r="J450" s="189">
        <f>SUM(K450:N450)+0.306</f>
        <v>9.5909999999999993</v>
      </c>
      <c r="K450" s="189">
        <v>7.7560000000000002</v>
      </c>
      <c r="L450" s="189" t="s">
        <v>63</v>
      </c>
      <c r="M450" s="189">
        <v>1.5289999999999999</v>
      </c>
      <c r="N450" s="189" t="s">
        <v>63</v>
      </c>
      <c r="O450" s="189"/>
      <c r="P450" s="161"/>
      <c r="AF450" s="161"/>
    </row>
    <row r="451" spans="1:32" ht="9" customHeight="1">
      <c r="A451" s="176" t="s">
        <v>10</v>
      </c>
      <c r="B451" s="189">
        <f>SUM(D451:H451)+1</f>
        <v>114.449</v>
      </c>
      <c r="C451" s="189"/>
      <c r="D451" s="189">
        <v>112.71</v>
      </c>
      <c r="E451" s="189"/>
      <c r="F451" s="189">
        <v>0.73899999999999999</v>
      </c>
      <c r="G451" s="189"/>
      <c r="H451" s="189" t="s">
        <v>63</v>
      </c>
      <c r="I451" s="191"/>
      <c r="J451" s="189">
        <f>SUM(K451:N451)</f>
        <v>3.9939999999999998</v>
      </c>
      <c r="K451" s="189">
        <v>2.7269999999999999</v>
      </c>
      <c r="L451" s="189" t="s">
        <v>63</v>
      </c>
      <c r="M451" s="189">
        <v>1.2669999999999999</v>
      </c>
      <c r="N451" s="189" t="s">
        <v>63</v>
      </c>
      <c r="O451" s="189"/>
      <c r="P451" s="250"/>
      <c r="Q451" s="311"/>
      <c r="R451" s="311"/>
      <c r="S451" s="311"/>
      <c r="T451" s="311"/>
      <c r="U451" s="311"/>
      <c r="V451" s="311"/>
      <c r="W451" s="311"/>
      <c r="X451" s="311"/>
      <c r="Y451" s="311"/>
      <c r="Z451" s="311"/>
      <c r="AA451" s="311"/>
      <c r="AB451" s="311"/>
      <c r="AC451" s="311"/>
      <c r="AD451" s="311"/>
      <c r="AE451" s="311"/>
      <c r="AF451" s="250"/>
    </row>
    <row r="452" spans="1:32" ht="9" customHeight="1">
      <c r="A452" s="173" t="s">
        <v>11</v>
      </c>
      <c r="B452" s="174">
        <f t="shared" ref="B452:B457" si="25">SUM(D452:H452)</f>
        <v>22.672999999999998</v>
      </c>
      <c r="C452" s="174"/>
      <c r="D452" s="174">
        <v>19.773</v>
      </c>
      <c r="E452" s="174"/>
      <c r="F452" s="174">
        <v>2.9</v>
      </c>
      <c r="G452" s="174"/>
      <c r="H452" s="174" t="s">
        <v>63</v>
      </c>
      <c r="I452" s="175"/>
      <c r="J452" s="174">
        <f>SUM(K452:N452)</f>
        <v>9.0440000000000005</v>
      </c>
      <c r="K452" s="174">
        <v>4.8140000000000001</v>
      </c>
      <c r="L452" s="174">
        <v>1.839</v>
      </c>
      <c r="M452" s="174">
        <v>1.329</v>
      </c>
      <c r="N452" s="174">
        <v>1.0620000000000001</v>
      </c>
      <c r="O452" s="189"/>
      <c r="P452" s="250"/>
      <c r="Q452" s="311"/>
      <c r="R452" s="311"/>
      <c r="S452" s="311"/>
      <c r="T452" s="311"/>
      <c r="U452" s="311"/>
      <c r="V452" s="311"/>
      <c r="W452" s="311"/>
      <c r="X452" s="311"/>
      <c r="Y452" s="311"/>
      <c r="Z452" s="311"/>
      <c r="AA452" s="311"/>
      <c r="AB452" s="311"/>
      <c r="AC452" s="311"/>
      <c r="AD452" s="311"/>
      <c r="AE452" s="311"/>
      <c r="AF452" s="250"/>
    </row>
    <row r="453" spans="1:32" ht="9" customHeight="1">
      <c r="A453" s="176" t="s">
        <v>12</v>
      </c>
      <c r="B453" s="189">
        <f t="shared" si="25"/>
        <v>62.317</v>
      </c>
      <c r="C453" s="189"/>
      <c r="D453" s="189">
        <v>57.883000000000003</v>
      </c>
      <c r="E453" s="189"/>
      <c r="F453" s="189">
        <v>4.4340000000000002</v>
      </c>
      <c r="G453" s="189"/>
      <c r="H453" s="189" t="s">
        <v>63</v>
      </c>
      <c r="I453" s="191"/>
      <c r="J453" s="189">
        <f>SUM(K453:N453)</f>
        <v>13.499999999999998</v>
      </c>
      <c r="K453" s="189">
        <v>9.7919999999999998</v>
      </c>
      <c r="L453" s="189">
        <v>0.88900000000000001</v>
      </c>
      <c r="M453" s="189">
        <v>1.863</v>
      </c>
      <c r="N453" s="189">
        <v>0.95599999999999996</v>
      </c>
      <c r="O453" s="189"/>
      <c r="P453" s="250"/>
      <c r="Q453" s="311"/>
      <c r="R453" s="311"/>
      <c r="S453" s="311"/>
      <c r="T453" s="311"/>
      <c r="U453" s="311"/>
      <c r="V453" s="311"/>
      <c r="W453" s="311"/>
      <c r="X453" s="311"/>
      <c r="Y453" s="311"/>
      <c r="Z453" s="311"/>
      <c r="AA453" s="311"/>
      <c r="AB453" s="311"/>
      <c r="AC453" s="311"/>
      <c r="AD453" s="311"/>
      <c r="AE453" s="311"/>
      <c r="AF453" s="250"/>
    </row>
    <row r="454" spans="1:32" ht="9" customHeight="1">
      <c r="A454" s="176" t="s">
        <v>13</v>
      </c>
      <c r="B454" s="189">
        <f t="shared" si="25"/>
        <v>140.679</v>
      </c>
      <c r="C454" s="189"/>
      <c r="D454" s="189">
        <v>128.727</v>
      </c>
      <c r="E454" s="189"/>
      <c r="F454" s="189">
        <v>11.952</v>
      </c>
      <c r="G454" s="189"/>
      <c r="H454" s="189" t="s">
        <v>63</v>
      </c>
      <c r="I454" s="191"/>
      <c r="J454" s="189">
        <f>SUM(K454:N454)+1</f>
        <v>21.464000000000002</v>
      </c>
      <c r="K454" s="189">
        <v>10.898999999999999</v>
      </c>
      <c r="L454" s="189" t="s">
        <v>63</v>
      </c>
      <c r="M454" s="189">
        <v>7.4450000000000003</v>
      </c>
      <c r="N454" s="189">
        <v>2.12</v>
      </c>
      <c r="O454" s="189"/>
    </row>
    <row r="455" spans="1:32" ht="9" customHeight="1">
      <c r="A455" s="176" t="s">
        <v>14</v>
      </c>
      <c r="B455" s="189">
        <f t="shared" si="25"/>
        <v>241.77600000000001</v>
      </c>
      <c r="C455" s="189"/>
      <c r="D455" s="189">
        <v>237.71600000000001</v>
      </c>
      <c r="E455" s="189"/>
      <c r="F455" s="189">
        <v>1.778</v>
      </c>
      <c r="G455" s="189"/>
      <c r="H455" s="189">
        <v>2.282</v>
      </c>
      <c r="I455" s="191"/>
      <c r="J455" s="189">
        <f>SUM(K455:N455)</f>
        <v>82.927000000000007</v>
      </c>
      <c r="K455" s="189">
        <v>30.402000000000001</v>
      </c>
      <c r="L455" s="189">
        <v>8.4429999999999996</v>
      </c>
      <c r="M455" s="189">
        <v>29.774999999999999</v>
      </c>
      <c r="N455" s="189">
        <v>14.307</v>
      </c>
      <c r="O455" s="189"/>
    </row>
    <row r="456" spans="1:32" ht="9" customHeight="1">
      <c r="A456" s="173" t="s">
        <v>15</v>
      </c>
      <c r="B456" s="174">
        <f t="shared" si="25"/>
        <v>75.793999999999997</v>
      </c>
      <c r="C456" s="174"/>
      <c r="D456" s="174">
        <v>74.590999999999994</v>
      </c>
      <c r="E456" s="174"/>
      <c r="F456" s="174">
        <v>1.2030000000000001</v>
      </c>
      <c r="G456" s="174"/>
      <c r="H456" s="174" t="s">
        <v>63</v>
      </c>
      <c r="I456" s="175"/>
      <c r="J456" s="174">
        <f>SUM(K456:N456)+1</f>
        <v>15.66</v>
      </c>
      <c r="K456" s="174">
        <v>13.162000000000001</v>
      </c>
      <c r="L456" s="174" t="s">
        <v>63</v>
      </c>
      <c r="M456" s="174">
        <v>1.498</v>
      </c>
      <c r="N456" s="174" t="s">
        <v>63</v>
      </c>
      <c r="O456" s="189"/>
    </row>
    <row r="457" spans="1:32" ht="9" customHeight="1">
      <c r="A457" s="176" t="s">
        <v>16</v>
      </c>
      <c r="B457" s="189">
        <f t="shared" si="25"/>
        <v>4399.5739999999996</v>
      </c>
      <c r="C457" s="189"/>
      <c r="D457" s="189">
        <v>3800.9090000000001</v>
      </c>
      <c r="E457" s="189"/>
      <c r="F457" s="189">
        <v>586.827</v>
      </c>
      <c r="G457" s="189"/>
      <c r="H457" s="189">
        <v>11.837999999999999</v>
      </c>
      <c r="I457" s="191"/>
      <c r="J457" s="189">
        <f t="shared" ref="J457:J464" si="26">SUM(K457:N457)</f>
        <v>271.01100000000002</v>
      </c>
      <c r="K457" s="189">
        <v>88.762</v>
      </c>
      <c r="L457" s="189">
        <v>56.887999999999998</v>
      </c>
      <c r="M457" s="189">
        <v>55.942</v>
      </c>
      <c r="N457" s="189">
        <v>69.418999999999997</v>
      </c>
      <c r="O457" s="189"/>
    </row>
    <row r="458" spans="1:32" ht="9" customHeight="1">
      <c r="A458" s="176" t="s">
        <v>17</v>
      </c>
      <c r="B458" s="189">
        <f>SUM(D458:H458)+1</f>
        <v>77.461000000000013</v>
      </c>
      <c r="C458" s="189"/>
      <c r="D458" s="189">
        <v>75.915000000000006</v>
      </c>
      <c r="E458" s="189"/>
      <c r="F458" s="189">
        <v>0.54600000000000004</v>
      </c>
      <c r="G458" s="189"/>
      <c r="H458" s="189" t="s">
        <v>63</v>
      </c>
      <c r="I458" s="191"/>
      <c r="J458" s="189">
        <f t="shared" si="26"/>
        <v>27.340000000000003</v>
      </c>
      <c r="K458" s="189">
        <v>20.484000000000002</v>
      </c>
      <c r="L458" s="189">
        <v>2.9239999999999999</v>
      </c>
      <c r="M458" s="189">
        <v>2.399</v>
      </c>
      <c r="N458" s="189">
        <v>1.5329999999999999</v>
      </c>
      <c r="O458" s="189"/>
    </row>
    <row r="459" spans="1:32" ht="9" customHeight="1">
      <c r="A459" s="176" t="s">
        <v>18</v>
      </c>
      <c r="B459" s="189">
        <f t="shared" ref="B459:B464" si="27">SUM(D459:H459)</f>
        <v>194.83699999999999</v>
      </c>
      <c r="C459" s="189"/>
      <c r="D459" s="189">
        <v>188.76</v>
      </c>
      <c r="E459" s="189"/>
      <c r="F459" s="189">
        <v>5.3390000000000004</v>
      </c>
      <c r="G459" s="189"/>
      <c r="H459" s="189">
        <v>0.73799999999999999</v>
      </c>
      <c r="I459" s="191"/>
      <c r="J459" s="189">
        <f t="shared" si="26"/>
        <v>130.16200000000001</v>
      </c>
      <c r="K459" s="189">
        <v>51.96</v>
      </c>
      <c r="L459" s="189">
        <v>2.1190000000000002</v>
      </c>
      <c r="M459" s="189">
        <v>55.301000000000002</v>
      </c>
      <c r="N459" s="189">
        <v>20.782</v>
      </c>
      <c r="O459" s="189"/>
    </row>
    <row r="460" spans="1:32" ht="9" customHeight="1">
      <c r="A460" s="173" t="s">
        <v>19</v>
      </c>
      <c r="B460" s="174">
        <f t="shared" si="27"/>
        <v>205.03300000000002</v>
      </c>
      <c r="C460" s="174"/>
      <c r="D460" s="174">
        <v>201.34800000000001</v>
      </c>
      <c r="E460" s="174"/>
      <c r="F460" s="174">
        <v>0.59799999999999998</v>
      </c>
      <c r="G460" s="174"/>
      <c r="H460" s="174">
        <v>3.0870000000000002</v>
      </c>
      <c r="I460" s="175"/>
      <c r="J460" s="174">
        <f t="shared" si="26"/>
        <v>251.97899999999998</v>
      </c>
      <c r="K460" s="174">
        <v>146.761</v>
      </c>
      <c r="L460" s="174">
        <v>16.574999999999999</v>
      </c>
      <c r="M460" s="174">
        <v>56.488</v>
      </c>
      <c r="N460" s="174">
        <v>32.155000000000001</v>
      </c>
      <c r="O460" s="189"/>
    </row>
    <row r="461" spans="1:32" ht="9" customHeight="1">
      <c r="A461" s="176" t="s">
        <v>20</v>
      </c>
      <c r="B461" s="189">
        <f t="shared" si="27"/>
        <v>173.71800000000002</v>
      </c>
      <c r="C461" s="189"/>
      <c r="D461" s="189">
        <v>171.126</v>
      </c>
      <c r="E461" s="189"/>
      <c r="F461" s="189">
        <v>2.5920000000000001</v>
      </c>
      <c r="G461" s="189"/>
      <c r="H461" s="189" t="s">
        <v>63</v>
      </c>
      <c r="I461" s="191"/>
      <c r="J461" s="189">
        <f t="shared" si="26"/>
        <v>74.566000000000003</v>
      </c>
      <c r="K461" s="189">
        <v>53.113</v>
      </c>
      <c r="L461" s="189">
        <v>1.2829999999999999</v>
      </c>
      <c r="M461" s="189">
        <v>11.461</v>
      </c>
      <c r="N461" s="189">
        <v>8.7089999999999996</v>
      </c>
      <c r="O461" s="189"/>
    </row>
    <row r="462" spans="1:32" ht="9" customHeight="1">
      <c r="A462" s="176" t="s">
        <v>21</v>
      </c>
      <c r="B462" s="189">
        <f t="shared" si="27"/>
        <v>663.38099999999997</v>
      </c>
      <c r="C462" s="189"/>
      <c r="D462" s="189">
        <v>574.25199999999995</v>
      </c>
      <c r="E462" s="189"/>
      <c r="F462" s="189">
        <v>85.766999999999996</v>
      </c>
      <c r="G462" s="189"/>
      <c r="H462" s="189">
        <v>3.3620000000000001</v>
      </c>
      <c r="I462" s="191"/>
      <c r="J462" s="189">
        <f t="shared" si="26"/>
        <v>131.87200000000001</v>
      </c>
      <c r="K462" s="189">
        <v>80.411000000000001</v>
      </c>
      <c r="L462" s="189" t="s">
        <v>63</v>
      </c>
      <c r="M462" s="189">
        <v>17.529</v>
      </c>
      <c r="N462" s="189">
        <v>33.932000000000002</v>
      </c>
      <c r="O462" s="189"/>
    </row>
    <row r="463" spans="1:32" ht="9" customHeight="1">
      <c r="A463" s="176" t="s">
        <v>22</v>
      </c>
      <c r="B463" s="189">
        <f t="shared" si="27"/>
        <v>545.48099999999999</v>
      </c>
      <c r="C463" s="189"/>
      <c r="D463" s="189">
        <v>500.25400000000002</v>
      </c>
      <c r="E463" s="189"/>
      <c r="F463" s="189">
        <v>44.573999999999998</v>
      </c>
      <c r="G463" s="189"/>
      <c r="H463" s="189">
        <v>0.65300000000000002</v>
      </c>
      <c r="I463" s="191"/>
      <c r="J463" s="189">
        <f t="shared" si="26"/>
        <v>166.08600000000001</v>
      </c>
      <c r="K463" s="189">
        <v>89.495999999999995</v>
      </c>
      <c r="L463" s="189">
        <v>3.63</v>
      </c>
      <c r="M463" s="189">
        <v>35.167000000000002</v>
      </c>
      <c r="N463" s="189">
        <v>37.792999999999999</v>
      </c>
      <c r="O463" s="189"/>
    </row>
    <row r="464" spans="1:32" ht="9" customHeight="1">
      <c r="A464" s="173" t="s">
        <v>23</v>
      </c>
      <c r="B464" s="174">
        <f t="shared" si="27"/>
        <v>253.95800000000003</v>
      </c>
      <c r="C464" s="174"/>
      <c r="D464" s="174">
        <v>245.96100000000001</v>
      </c>
      <c r="E464" s="174"/>
      <c r="F464" s="174">
        <v>5.8220000000000001</v>
      </c>
      <c r="G464" s="174"/>
      <c r="H464" s="174">
        <v>2.1749999999999998</v>
      </c>
      <c r="I464" s="175"/>
      <c r="J464" s="174">
        <f t="shared" si="26"/>
        <v>173.096</v>
      </c>
      <c r="K464" s="174">
        <v>68.561000000000007</v>
      </c>
      <c r="L464" s="174">
        <v>10.455</v>
      </c>
      <c r="M464" s="174">
        <v>36.429000000000002</v>
      </c>
      <c r="N464" s="174">
        <v>57.651000000000003</v>
      </c>
      <c r="O464" s="189"/>
    </row>
    <row r="465" spans="1:15" ht="9" customHeight="1">
      <c r="A465" s="176" t="s">
        <v>24</v>
      </c>
      <c r="B465" s="189">
        <f>SUM(D465:H465)+1</f>
        <v>106.29300000000001</v>
      </c>
      <c r="C465" s="189"/>
      <c r="D465" s="189">
        <v>96.364000000000004</v>
      </c>
      <c r="E465" s="189"/>
      <c r="F465" s="189">
        <v>8.9290000000000003</v>
      </c>
      <c r="G465" s="189"/>
      <c r="H465" s="189" t="s">
        <v>63</v>
      </c>
      <c r="I465" s="191"/>
      <c r="J465" s="189">
        <f>SUM(K465:N465)+1</f>
        <v>80.22</v>
      </c>
      <c r="K465" s="189">
        <v>43.39</v>
      </c>
      <c r="L465" s="189" t="s">
        <v>63</v>
      </c>
      <c r="M465" s="189">
        <v>30.893999999999998</v>
      </c>
      <c r="N465" s="189">
        <v>4.9359999999999999</v>
      </c>
      <c r="O465" s="189"/>
    </row>
    <row r="466" spans="1:15" ht="9" customHeight="1">
      <c r="A466" s="176" t="s">
        <v>25</v>
      </c>
      <c r="B466" s="189">
        <f>SUM(D466:H466)+1</f>
        <v>316.327</v>
      </c>
      <c r="C466" s="189"/>
      <c r="D466" s="189">
        <v>295.48099999999999</v>
      </c>
      <c r="E466" s="189"/>
      <c r="F466" s="189">
        <v>19.846</v>
      </c>
      <c r="G466" s="189"/>
      <c r="H466" s="189" t="s">
        <v>63</v>
      </c>
      <c r="I466" s="191"/>
      <c r="J466" s="189">
        <f t="shared" ref="J466:J480" si="28">SUM(K466:N466)</f>
        <v>32.894999999999996</v>
      </c>
      <c r="K466" s="189">
        <v>15.345000000000001</v>
      </c>
      <c r="L466" s="189">
        <v>3.6819999999999999</v>
      </c>
      <c r="M466" s="189">
        <v>7.0019999999999998</v>
      </c>
      <c r="N466" s="189">
        <v>6.8659999999999997</v>
      </c>
      <c r="O466" s="189"/>
    </row>
    <row r="467" spans="1:15" ht="9" customHeight="1">
      <c r="A467" s="176" t="s">
        <v>26</v>
      </c>
      <c r="B467" s="189">
        <f>SUM(D467:H467)+1</f>
        <v>276.44499999999999</v>
      </c>
      <c r="C467" s="189"/>
      <c r="D467" s="189">
        <v>249.94499999999999</v>
      </c>
      <c r="E467" s="189"/>
      <c r="F467" s="189">
        <v>25.5</v>
      </c>
      <c r="G467" s="189"/>
      <c r="H467" s="189" t="s">
        <v>63</v>
      </c>
      <c r="I467" s="191"/>
      <c r="J467" s="189">
        <f t="shared" si="28"/>
        <v>19.919999999999998</v>
      </c>
      <c r="K467" s="189">
        <v>16.154</v>
      </c>
      <c r="L467" s="189" t="s">
        <v>63</v>
      </c>
      <c r="M467" s="189">
        <v>1.7370000000000001</v>
      </c>
      <c r="N467" s="189">
        <v>2.0289999999999999</v>
      </c>
      <c r="O467" s="189"/>
    </row>
    <row r="468" spans="1:15" ht="9" customHeight="1">
      <c r="A468" s="173" t="s">
        <v>27</v>
      </c>
      <c r="B468" s="174">
        <f>SUM(D468:H468)</f>
        <v>338.08000000000004</v>
      </c>
      <c r="C468" s="174"/>
      <c r="D468" s="174">
        <v>313.846</v>
      </c>
      <c r="E468" s="174"/>
      <c r="F468" s="174">
        <v>19.994</v>
      </c>
      <c r="G468" s="174"/>
      <c r="H468" s="174">
        <v>4.24</v>
      </c>
      <c r="I468" s="175"/>
      <c r="J468" s="174">
        <f t="shared" si="28"/>
        <v>125.124</v>
      </c>
      <c r="K468" s="174">
        <v>42.613999999999997</v>
      </c>
      <c r="L468" s="174">
        <v>1.5169999999999999</v>
      </c>
      <c r="M468" s="174">
        <v>72.200999999999993</v>
      </c>
      <c r="N468" s="174">
        <v>8.7919999999999998</v>
      </c>
      <c r="O468" s="189"/>
    </row>
    <row r="469" spans="1:15" ht="9" customHeight="1">
      <c r="A469" s="176" t="s">
        <v>28</v>
      </c>
      <c r="B469" s="189">
        <f>SUM(D469:H469)</f>
        <v>122.32600000000001</v>
      </c>
      <c r="C469" s="189"/>
      <c r="D469" s="189">
        <v>114.05</v>
      </c>
      <c r="E469" s="189"/>
      <c r="F469" s="189">
        <v>7.1829999999999998</v>
      </c>
      <c r="G469" s="189"/>
      <c r="H469" s="189">
        <v>1.093</v>
      </c>
      <c r="I469" s="191"/>
      <c r="J469" s="189">
        <f t="shared" si="28"/>
        <v>114.639</v>
      </c>
      <c r="K469" s="189">
        <v>62.44</v>
      </c>
      <c r="L469" s="189">
        <v>4.0780000000000003</v>
      </c>
      <c r="M469" s="189">
        <v>25.068000000000001</v>
      </c>
      <c r="N469" s="189">
        <v>23.053000000000001</v>
      </c>
      <c r="O469" s="189"/>
    </row>
    <row r="470" spans="1:15" ht="9" customHeight="1">
      <c r="A470" s="176" t="s">
        <v>29</v>
      </c>
      <c r="B470" s="189">
        <f>SUM(D470:H470)</f>
        <v>60.573999999999998</v>
      </c>
      <c r="C470" s="189"/>
      <c r="D470" s="189">
        <v>59.582000000000001</v>
      </c>
      <c r="E470" s="189"/>
      <c r="F470" s="189">
        <v>0.99199999999999999</v>
      </c>
      <c r="G470" s="189"/>
      <c r="H470" s="189" t="s">
        <v>63</v>
      </c>
      <c r="I470" s="191"/>
      <c r="J470" s="189">
        <f t="shared" si="28"/>
        <v>39.011999999999993</v>
      </c>
      <c r="K470" s="189">
        <v>22.946999999999999</v>
      </c>
      <c r="L470" s="189">
        <v>5.2249999999999996</v>
      </c>
      <c r="M470" s="189">
        <v>7.2569999999999997</v>
      </c>
      <c r="N470" s="189">
        <v>3.5830000000000002</v>
      </c>
      <c r="O470" s="189"/>
    </row>
    <row r="471" spans="1:15" ht="9" customHeight="1">
      <c r="A471" s="176" t="s">
        <v>30</v>
      </c>
      <c r="B471" s="189">
        <f>SUM(D471:H471)+1</f>
        <v>410.48399999999998</v>
      </c>
      <c r="C471" s="189"/>
      <c r="D471" s="189">
        <v>397.80399999999997</v>
      </c>
      <c r="E471" s="189"/>
      <c r="F471" s="189">
        <v>11.68</v>
      </c>
      <c r="G471" s="189"/>
      <c r="H471" s="189" t="s">
        <v>63</v>
      </c>
      <c r="I471" s="191"/>
      <c r="J471" s="189">
        <f t="shared" si="28"/>
        <v>13.564</v>
      </c>
      <c r="K471" s="189">
        <v>9.9890000000000008</v>
      </c>
      <c r="L471" s="189" t="s">
        <v>63</v>
      </c>
      <c r="M471" s="189">
        <v>2.923</v>
      </c>
      <c r="N471" s="189">
        <v>0.65200000000000002</v>
      </c>
      <c r="O471" s="189"/>
    </row>
    <row r="472" spans="1:15" ht="9" customHeight="1">
      <c r="A472" s="173" t="s">
        <v>31</v>
      </c>
      <c r="B472" s="174">
        <f>SUM(D472:H472)</f>
        <v>134.04599999999999</v>
      </c>
      <c r="C472" s="174"/>
      <c r="D472" s="174">
        <v>114.92400000000001</v>
      </c>
      <c r="E472" s="174"/>
      <c r="F472" s="174">
        <v>19.122</v>
      </c>
      <c r="G472" s="174"/>
      <c r="H472" s="174" t="s">
        <v>63</v>
      </c>
      <c r="I472" s="175"/>
      <c r="J472" s="174">
        <f t="shared" si="28"/>
        <v>24.774000000000001</v>
      </c>
      <c r="K472" s="174">
        <v>17.734000000000002</v>
      </c>
      <c r="L472" s="174">
        <v>0.55200000000000005</v>
      </c>
      <c r="M472" s="174">
        <v>3.044</v>
      </c>
      <c r="N472" s="174">
        <v>3.444</v>
      </c>
      <c r="O472" s="189"/>
    </row>
    <row r="473" spans="1:15" ht="9" customHeight="1">
      <c r="A473" s="176" t="s">
        <v>32</v>
      </c>
      <c r="B473" s="189">
        <f>SUM(D473:H473)</f>
        <v>117.245</v>
      </c>
      <c r="C473" s="189"/>
      <c r="D473" s="189">
        <v>112.89100000000001</v>
      </c>
      <c r="E473" s="189"/>
      <c r="F473" s="189">
        <v>1.341</v>
      </c>
      <c r="G473" s="189"/>
      <c r="H473" s="189">
        <v>3.0129999999999999</v>
      </c>
      <c r="I473" s="191"/>
      <c r="J473" s="189">
        <f t="shared" si="28"/>
        <v>41.061</v>
      </c>
      <c r="K473" s="189">
        <v>27.835999999999999</v>
      </c>
      <c r="L473" s="189">
        <v>1.696</v>
      </c>
      <c r="M473" s="189">
        <v>6.8209999999999997</v>
      </c>
      <c r="N473" s="189">
        <v>4.7080000000000002</v>
      </c>
      <c r="O473" s="189"/>
    </row>
    <row r="474" spans="1:15" ht="9" customHeight="1">
      <c r="A474" s="176" t="s">
        <v>33</v>
      </c>
      <c r="B474" s="189">
        <f>SUM(D474:H474)+1</f>
        <v>53.136000000000003</v>
      </c>
      <c r="C474" s="189"/>
      <c r="D474" s="189">
        <v>48.731000000000002</v>
      </c>
      <c r="E474" s="189"/>
      <c r="F474" s="189">
        <v>3.4049999999999998</v>
      </c>
      <c r="G474" s="189"/>
      <c r="H474" s="189" t="s">
        <v>63</v>
      </c>
      <c r="I474" s="191"/>
      <c r="J474" s="189">
        <f t="shared" si="28"/>
        <v>11.505000000000001</v>
      </c>
      <c r="K474" s="189">
        <v>8.8360000000000003</v>
      </c>
      <c r="L474" s="189">
        <v>0.878</v>
      </c>
      <c r="M474" s="189">
        <v>1.7909999999999999</v>
      </c>
      <c r="N474" s="189" t="s">
        <v>63</v>
      </c>
      <c r="O474" s="189"/>
    </row>
    <row r="475" spans="1:15" ht="9" customHeight="1">
      <c r="A475" s="176" t="s">
        <v>34</v>
      </c>
      <c r="B475" s="189">
        <f>SUM(D475:H475)</f>
        <v>24.527000000000001</v>
      </c>
      <c r="C475" s="189"/>
      <c r="D475" s="189">
        <v>20.898</v>
      </c>
      <c r="E475" s="189"/>
      <c r="F475" s="189">
        <v>3.629</v>
      </c>
      <c r="G475" s="189"/>
      <c r="H475" s="189" t="s">
        <v>63</v>
      </c>
      <c r="I475" s="191"/>
      <c r="J475" s="189">
        <f t="shared" si="28"/>
        <v>16.148999999999997</v>
      </c>
      <c r="K475" s="189">
        <v>8.4819999999999993</v>
      </c>
      <c r="L475" s="189">
        <v>3.4430000000000001</v>
      </c>
      <c r="M475" s="189">
        <v>2.61</v>
      </c>
      <c r="N475" s="189">
        <v>1.6140000000000001</v>
      </c>
      <c r="O475" s="189"/>
    </row>
    <row r="476" spans="1:15" ht="9" customHeight="1">
      <c r="A476" s="173" t="s">
        <v>35</v>
      </c>
      <c r="B476" s="174">
        <f>SUM(D476:H476)+1</f>
        <v>59.364999999999995</v>
      </c>
      <c r="C476" s="174"/>
      <c r="D476" s="174">
        <v>50.01</v>
      </c>
      <c r="E476" s="174"/>
      <c r="F476" s="174">
        <v>8.3550000000000004</v>
      </c>
      <c r="G476" s="174"/>
      <c r="H476" s="174" t="s">
        <v>63</v>
      </c>
      <c r="I476" s="175"/>
      <c r="J476" s="174">
        <f t="shared" si="28"/>
        <v>14.823999999999998</v>
      </c>
      <c r="K476" s="174">
        <v>11.212999999999999</v>
      </c>
      <c r="L476" s="174">
        <v>1.764</v>
      </c>
      <c r="M476" s="174">
        <v>1.847</v>
      </c>
      <c r="N476" s="174" t="s">
        <v>63</v>
      </c>
      <c r="O476" s="189"/>
    </row>
    <row r="477" spans="1:15" ht="9" customHeight="1">
      <c r="A477" s="176" t="s">
        <v>36</v>
      </c>
      <c r="B477" s="189">
        <f>SUM(D477:H477)+1</f>
        <v>22.256</v>
      </c>
      <c r="C477" s="189"/>
      <c r="D477" s="189">
        <v>18.248000000000001</v>
      </c>
      <c r="E477" s="189"/>
      <c r="F477" s="189">
        <v>3.008</v>
      </c>
      <c r="G477" s="189"/>
      <c r="H477" s="189" t="s">
        <v>63</v>
      </c>
      <c r="I477" s="191"/>
      <c r="J477" s="189">
        <f t="shared" si="28"/>
        <v>28.132999999999999</v>
      </c>
      <c r="K477" s="189">
        <v>14.162000000000001</v>
      </c>
      <c r="L477" s="189">
        <v>3.766</v>
      </c>
      <c r="M477" s="189">
        <v>7.3739999999999997</v>
      </c>
      <c r="N477" s="189">
        <v>2.831</v>
      </c>
      <c r="O477" s="189"/>
    </row>
    <row r="478" spans="1:15" ht="9" customHeight="1">
      <c r="A478" s="176" t="s">
        <v>37</v>
      </c>
      <c r="B478" s="189">
        <f>SUM(D478:H478)</f>
        <v>169.87799999999999</v>
      </c>
      <c r="C478" s="189"/>
      <c r="D478" s="189">
        <v>99.224999999999994</v>
      </c>
      <c r="E478" s="189"/>
      <c r="F478" s="189">
        <v>67.703999999999994</v>
      </c>
      <c r="G478" s="189"/>
      <c r="H478" s="189">
        <v>2.9489999999999998</v>
      </c>
      <c r="I478" s="191"/>
      <c r="J478" s="189">
        <f t="shared" si="28"/>
        <v>272.75400000000002</v>
      </c>
      <c r="K478" s="189">
        <v>183.928</v>
      </c>
      <c r="L478" s="189">
        <v>0.80300000000000005</v>
      </c>
      <c r="M478" s="189">
        <v>54.828000000000003</v>
      </c>
      <c r="N478" s="189">
        <v>33.195</v>
      </c>
      <c r="O478" s="189"/>
    </row>
    <row r="479" spans="1:15" ht="9" customHeight="1">
      <c r="A479" s="176" t="s">
        <v>38</v>
      </c>
      <c r="B479" s="189">
        <f>SUM(D479:H479)+1</f>
        <v>88.432000000000002</v>
      </c>
      <c r="C479" s="189"/>
      <c r="D479" s="189">
        <v>73.412999999999997</v>
      </c>
      <c r="E479" s="189"/>
      <c r="F479" s="189">
        <v>14.019</v>
      </c>
      <c r="G479" s="189"/>
      <c r="H479" s="189" t="s">
        <v>63</v>
      </c>
      <c r="I479" s="191"/>
      <c r="J479" s="189">
        <f t="shared" si="28"/>
        <v>16.82</v>
      </c>
      <c r="K479" s="189">
        <v>9.7309999999999999</v>
      </c>
      <c r="L479" s="189" t="s">
        <v>63</v>
      </c>
      <c r="M479" s="189">
        <v>2.0979999999999999</v>
      </c>
      <c r="N479" s="189">
        <v>4.9909999999999997</v>
      </c>
      <c r="O479" s="189"/>
    </row>
    <row r="480" spans="1:15" ht="9" customHeight="1">
      <c r="A480" s="173" t="s">
        <v>39</v>
      </c>
      <c r="B480" s="174">
        <f>SUM(D480:H480)</f>
        <v>78.272000000000006</v>
      </c>
      <c r="C480" s="174"/>
      <c r="D480" s="174">
        <v>75.462000000000003</v>
      </c>
      <c r="E480" s="174"/>
      <c r="F480" s="174">
        <v>1.3029999999999999</v>
      </c>
      <c r="G480" s="174"/>
      <c r="H480" s="174">
        <v>1.5069999999999999</v>
      </c>
      <c r="I480" s="175"/>
      <c r="J480" s="174">
        <f t="shared" si="28"/>
        <v>42.026999999999994</v>
      </c>
      <c r="K480" s="177">
        <v>24.637</v>
      </c>
      <c r="L480" s="174" t="s">
        <v>63</v>
      </c>
      <c r="M480" s="174">
        <v>10.013999999999999</v>
      </c>
      <c r="N480" s="174">
        <v>7.3760000000000003</v>
      </c>
      <c r="O480" s="189"/>
    </row>
    <row r="481" spans="1:32" ht="9" customHeight="1">
      <c r="A481" s="176"/>
      <c r="B481" s="189"/>
      <c r="C481" s="189"/>
      <c r="D481" s="189"/>
      <c r="E481" s="189"/>
      <c r="F481" s="189"/>
      <c r="G481" s="189"/>
      <c r="H481" s="189"/>
      <c r="I481" s="191"/>
      <c r="J481" s="189"/>
      <c r="K481" s="189"/>
      <c r="L481" s="189"/>
      <c r="M481" s="189"/>
      <c r="N481" s="189"/>
      <c r="O481" s="250"/>
      <c r="P481" s="250"/>
      <c r="Q481" s="311"/>
      <c r="R481" s="311"/>
      <c r="S481" s="311"/>
      <c r="T481" s="311"/>
      <c r="U481" s="311"/>
      <c r="V481" s="311"/>
      <c r="W481" s="311"/>
      <c r="X481" s="311"/>
      <c r="Y481" s="311"/>
      <c r="Z481" s="311"/>
      <c r="AA481" s="311"/>
      <c r="AB481" s="311"/>
      <c r="AC481" s="311"/>
      <c r="AD481" s="311"/>
      <c r="AE481" s="311"/>
      <c r="AF481" s="250"/>
    </row>
    <row r="482" spans="1:32" ht="9" customHeight="1">
      <c r="A482" s="211">
        <v>2008</v>
      </c>
      <c r="B482" s="176"/>
      <c r="C482" s="176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76"/>
      <c r="O482" s="250"/>
      <c r="P482" s="250"/>
      <c r="Q482" s="311"/>
      <c r="R482" s="311"/>
      <c r="S482" s="311"/>
      <c r="T482" s="311"/>
      <c r="U482" s="311"/>
      <c r="V482" s="311"/>
      <c r="W482" s="311"/>
      <c r="X482" s="311"/>
      <c r="Y482" s="311"/>
      <c r="Z482" s="311"/>
      <c r="AA482" s="311"/>
      <c r="AB482" s="311"/>
      <c r="AC482" s="311"/>
      <c r="AD482" s="311"/>
      <c r="AE482" s="311"/>
      <c r="AF482" s="250"/>
    </row>
    <row r="483" spans="1:32" s="162" customFormat="1" ht="9" customHeight="1">
      <c r="A483" s="214" t="s">
        <v>7</v>
      </c>
      <c r="B483" s="188">
        <f>SUM(B485:B516)+2</f>
        <v>8964.4989999999962</v>
      </c>
      <c r="C483" s="188"/>
      <c r="D483" s="188">
        <f>SUM(D485:D516)</f>
        <v>8407.9360000000015</v>
      </c>
      <c r="E483" s="188"/>
      <c r="F483" s="188">
        <f>SUM(F485:F516)+1</f>
        <v>552.25000000000011</v>
      </c>
      <c r="G483" s="188"/>
      <c r="H483" s="188">
        <f>SUM(H485:H516)+3</f>
        <v>4.3129999999999997</v>
      </c>
      <c r="I483" s="188"/>
      <c r="J483" s="188">
        <f>SUM(J485:J516)+1</f>
        <v>2159.9790000000003</v>
      </c>
      <c r="K483" s="188">
        <f>SUM(K485:K516)</f>
        <v>1175.769</v>
      </c>
      <c r="L483" s="188">
        <f>SUM(L485:L516)+2</f>
        <v>82.846000000000004</v>
      </c>
      <c r="M483" s="188">
        <f>SUM(M485:M516)</f>
        <v>620.88099999999986</v>
      </c>
      <c r="N483" s="188">
        <f>SUM(N485:N516)</f>
        <v>280.48299999999995</v>
      </c>
      <c r="O483" s="161"/>
      <c r="P483" s="161"/>
      <c r="AF483" s="161"/>
    </row>
    <row r="484" spans="1:32" s="162" customFormat="1" ht="3.95" customHeight="1">
      <c r="A484" s="214"/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188"/>
      <c r="M484" s="188"/>
      <c r="N484" s="188"/>
      <c r="O484" s="161"/>
      <c r="P484" s="161"/>
      <c r="AF484" s="161"/>
    </row>
    <row r="485" spans="1:32" s="162" customFormat="1" ht="9" customHeight="1">
      <c r="A485" s="176" t="s">
        <v>8</v>
      </c>
      <c r="B485" s="189">
        <f t="shared" ref="B485:B493" si="29">SUM(D485:H485)</f>
        <v>32.531999999999996</v>
      </c>
      <c r="C485" s="189"/>
      <c r="D485" s="189">
        <v>32.531999999999996</v>
      </c>
      <c r="E485" s="189"/>
      <c r="F485" s="189">
        <v>0</v>
      </c>
      <c r="G485" s="189"/>
      <c r="H485" s="189">
        <v>0</v>
      </c>
      <c r="I485" s="189"/>
      <c r="J485" s="189">
        <f t="shared" ref="J485:J514" si="30">SUM(K485:N485)</f>
        <v>15.34</v>
      </c>
      <c r="K485" s="189">
        <v>9.2739999999999991</v>
      </c>
      <c r="L485" s="189" t="s">
        <v>63</v>
      </c>
      <c r="M485" s="189">
        <v>4.8559999999999999</v>
      </c>
      <c r="N485" s="189">
        <v>1.21</v>
      </c>
      <c r="O485" s="189"/>
      <c r="P485" s="161"/>
      <c r="AF485" s="161"/>
    </row>
    <row r="486" spans="1:32" s="162" customFormat="1" ht="9" customHeight="1">
      <c r="A486" s="176" t="s">
        <v>9</v>
      </c>
      <c r="B486" s="189">
        <f t="shared" si="29"/>
        <v>46.631</v>
      </c>
      <c r="C486" s="189"/>
      <c r="D486" s="189">
        <v>40.274000000000001</v>
      </c>
      <c r="E486" s="189"/>
      <c r="F486" s="189">
        <v>6.3570000000000002</v>
      </c>
      <c r="G486" s="189"/>
      <c r="H486" s="189" t="s">
        <v>63</v>
      </c>
      <c r="I486" s="191"/>
      <c r="J486" s="189">
        <f t="shared" si="30"/>
        <v>15.209</v>
      </c>
      <c r="K486" s="189">
        <v>11.797000000000001</v>
      </c>
      <c r="L486" s="189">
        <v>0.71899999999999997</v>
      </c>
      <c r="M486" s="189">
        <v>2.032</v>
      </c>
      <c r="N486" s="189">
        <v>0.66100000000000003</v>
      </c>
      <c r="O486" s="189"/>
      <c r="P486" s="161"/>
      <c r="AF486" s="161"/>
    </row>
    <row r="487" spans="1:32" ht="9" customHeight="1">
      <c r="A487" s="176" t="s">
        <v>10</v>
      </c>
      <c r="B487" s="189">
        <f t="shared" si="29"/>
        <v>62.930999999999997</v>
      </c>
      <c r="C487" s="189"/>
      <c r="D487" s="189">
        <v>62.36</v>
      </c>
      <c r="E487" s="189"/>
      <c r="F487" s="189">
        <v>0.57099999999999995</v>
      </c>
      <c r="G487" s="189"/>
      <c r="H487" s="189" t="s">
        <v>63</v>
      </c>
      <c r="I487" s="191"/>
      <c r="J487" s="189">
        <f t="shared" si="30"/>
        <v>6.5910000000000011</v>
      </c>
      <c r="K487" s="189">
        <v>4.3710000000000004</v>
      </c>
      <c r="L487" s="189">
        <v>0.66700000000000004</v>
      </c>
      <c r="M487" s="189">
        <v>1.294</v>
      </c>
      <c r="N487" s="189">
        <v>0.25900000000000001</v>
      </c>
      <c r="O487" s="189"/>
      <c r="P487" s="250"/>
      <c r="Q487" s="311"/>
      <c r="R487" s="311"/>
      <c r="S487" s="311"/>
      <c r="T487" s="311"/>
      <c r="U487" s="311"/>
      <c r="V487" s="311"/>
      <c r="W487" s="311"/>
      <c r="X487" s="311"/>
      <c r="Y487" s="311"/>
      <c r="Z487" s="311"/>
      <c r="AA487" s="311"/>
      <c r="AB487" s="311"/>
      <c r="AC487" s="311"/>
      <c r="AD487" s="311"/>
      <c r="AE487" s="311"/>
      <c r="AF487" s="250"/>
    </row>
    <row r="488" spans="1:32" ht="9" customHeight="1">
      <c r="A488" s="173" t="s">
        <v>11</v>
      </c>
      <c r="B488" s="174">
        <f t="shared" si="29"/>
        <v>18.827000000000002</v>
      </c>
      <c r="C488" s="174"/>
      <c r="D488" s="174">
        <v>18.827000000000002</v>
      </c>
      <c r="E488" s="174"/>
      <c r="F488" s="174">
        <v>0</v>
      </c>
      <c r="G488" s="174"/>
      <c r="H488" s="174">
        <v>0</v>
      </c>
      <c r="I488" s="175"/>
      <c r="J488" s="174">
        <f t="shared" si="30"/>
        <v>10.069000000000001</v>
      </c>
      <c r="K488" s="174">
        <v>5.4640000000000004</v>
      </c>
      <c r="L488" s="174" t="s">
        <v>63</v>
      </c>
      <c r="M488" s="174">
        <v>3.5379999999999998</v>
      </c>
      <c r="N488" s="174">
        <v>1.0669999999999999</v>
      </c>
      <c r="O488" s="189"/>
      <c r="P488" s="250"/>
      <c r="Q488" s="311"/>
      <c r="R488" s="311"/>
      <c r="S488" s="311"/>
      <c r="T488" s="311"/>
      <c r="U488" s="311"/>
      <c r="V488" s="311"/>
      <c r="W488" s="311"/>
      <c r="X488" s="311"/>
      <c r="Y488" s="311"/>
      <c r="Z488" s="311"/>
      <c r="AA488" s="311"/>
      <c r="AB488" s="311"/>
      <c r="AC488" s="311"/>
      <c r="AD488" s="311"/>
      <c r="AE488" s="311"/>
      <c r="AF488" s="250"/>
    </row>
    <row r="489" spans="1:32" ht="9" customHeight="1">
      <c r="A489" s="176" t="s">
        <v>12</v>
      </c>
      <c r="B489" s="189">
        <f t="shared" si="29"/>
        <v>49.382000000000005</v>
      </c>
      <c r="C489" s="189"/>
      <c r="D489" s="189">
        <v>47.017000000000003</v>
      </c>
      <c r="E489" s="189"/>
      <c r="F489" s="189">
        <v>2.3650000000000002</v>
      </c>
      <c r="G489" s="189"/>
      <c r="H489" s="189">
        <v>0</v>
      </c>
      <c r="I489" s="191"/>
      <c r="J489" s="189">
        <f t="shared" si="30"/>
        <v>15.136999999999999</v>
      </c>
      <c r="K489" s="189">
        <v>12.420999999999999</v>
      </c>
      <c r="L489" s="189" t="s">
        <v>63</v>
      </c>
      <c r="M489" s="189">
        <v>2.2189999999999999</v>
      </c>
      <c r="N489" s="189">
        <v>0.497</v>
      </c>
      <c r="O489" s="189"/>
      <c r="P489" s="250"/>
      <c r="Q489" s="311"/>
      <c r="R489" s="311"/>
      <c r="S489" s="311"/>
      <c r="T489" s="311"/>
      <c r="U489" s="311"/>
      <c r="V489" s="311"/>
      <c r="W489" s="311"/>
      <c r="X489" s="311"/>
      <c r="Y489" s="311"/>
      <c r="Z489" s="311"/>
      <c r="AA489" s="311"/>
      <c r="AB489" s="311"/>
      <c r="AC489" s="311"/>
      <c r="AD489" s="311"/>
      <c r="AE489" s="311"/>
      <c r="AF489" s="250"/>
    </row>
    <row r="490" spans="1:32" ht="9" customHeight="1">
      <c r="A490" s="176" t="s">
        <v>13</v>
      </c>
      <c r="B490" s="189">
        <f t="shared" si="29"/>
        <v>57.966999999999999</v>
      </c>
      <c r="C490" s="189"/>
      <c r="D490" s="189">
        <v>47.283000000000001</v>
      </c>
      <c r="E490" s="189"/>
      <c r="F490" s="189">
        <v>10.683999999999999</v>
      </c>
      <c r="G490" s="189"/>
      <c r="H490" s="189" t="s">
        <v>63</v>
      </c>
      <c r="I490" s="191"/>
      <c r="J490" s="189">
        <f t="shared" si="30"/>
        <v>21.180000000000003</v>
      </c>
      <c r="K490" s="189">
        <v>11.217000000000001</v>
      </c>
      <c r="L490" s="189">
        <v>0.70099999999999996</v>
      </c>
      <c r="M490" s="189">
        <v>8.0169999999999995</v>
      </c>
      <c r="N490" s="189">
        <v>1.2450000000000001</v>
      </c>
      <c r="O490" s="189"/>
    </row>
    <row r="491" spans="1:32" ht="9" customHeight="1">
      <c r="A491" s="176" t="s">
        <v>14</v>
      </c>
      <c r="B491" s="189">
        <f t="shared" si="29"/>
        <v>251.38199999999998</v>
      </c>
      <c r="C491" s="189"/>
      <c r="D491" s="189">
        <v>248.12299999999999</v>
      </c>
      <c r="E491" s="189"/>
      <c r="F491" s="189">
        <v>3.2589999999999999</v>
      </c>
      <c r="G491" s="189"/>
      <c r="H491" s="189" t="s">
        <v>63</v>
      </c>
      <c r="I491" s="191"/>
      <c r="J491" s="189">
        <f t="shared" si="30"/>
        <v>78.340999999999994</v>
      </c>
      <c r="K491" s="189">
        <v>31.006</v>
      </c>
      <c r="L491" s="189">
        <v>8.6080000000000005</v>
      </c>
      <c r="M491" s="189">
        <v>25.373999999999999</v>
      </c>
      <c r="N491" s="189">
        <v>13.353</v>
      </c>
      <c r="O491" s="189"/>
    </row>
    <row r="492" spans="1:32" ht="9" customHeight="1">
      <c r="A492" s="173" t="s">
        <v>15</v>
      </c>
      <c r="B492" s="174">
        <f t="shared" si="29"/>
        <v>268.22399999999999</v>
      </c>
      <c r="C492" s="174"/>
      <c r="D492" s="174">
        <v>266.31799999999998</v>
      </c>
      <c r="E492" s="174"/>
      <c r="F492" s="174">
        <v>1.9059999999999999</v>
      </c>
      <c r="G492" s="174"/>
      <c r="H492" s="174">
        <v>0</v>
      </c>
      <c r="I492" s="175"/>
      <c r="J492" s="174">
        <f t="shared" si="30"/>
        <v>21.152000000000001</v>
      </c>
      <c r="K492" s="174">
        <v>19.384</v>
      </c>
      <c r="L492" s="174" t="s">
        <v>63</v>
      </c>
      <c r="M492" s="174">
        <v>1.456</v>
      </c>
      <c r="N492" s="174">
        <v>0.312</v>
      </c>
      <c r="O492" s="189"/>
    </row>
    <row r="493" spans="1:32" ht="9" customHeight="1">
      <c r="A493" s="176" t="s">
        <v>16</v>
      </c>
      <c r="B493" s="189">
        <f t="shared" si="29"/>
        <v>1588.08</v>
      </c>
      <c r="C493" s="189"/>
      <c r="D493" s="189">
        <v>1294.662</v>
      </c>
      <c r="E493" s="189"/>
      <c r="F493" s="189">
        <v>293.41800000000001</v>
      </c>
      <c r="G493" s="189"/>
      <c r="H493" s="189" t="s">
        <v>63</v>
      </c>
      <c r="I493" s="191"/>
      <c r="J493" s="189">
        <f t="shared" si="30"/>
        <v>337.81000000000006</v>
      </c>
      <c r="K493" s="189">
        <v>228.30699999999999</v>
      </c>
      <c r="L493" s="189">
        <v>34.451999999999998</v>
      </c>
      <c r="M493" s="189">
        <v>34.945999999999998</v>
      </c>
      <c r="N493" s="189">
        <v>40.104999999999997</v>
      </c>
      <c r="O493" s="189"/>
    </row>
    <row r="494" spans="1:32" ht="9" customHeight="1">
      <c r="A494" s="176" t="s">
        <v>17</v>
      </c>
      <c r="B494" s="189">
        <f>SUM(D494:H494)+1</f>
        <v>52.400999999999996</v>
      </c>
      <c r="C494" s="189"/>
      <c r="D494" s="189">
        <v>51.131999999999998</v>
      </c>
      <c r="E494" s="189"/>
      <c r="F494" s="189">
        <v>0.26900000000000002</v>
      </c>
      <c r="G494" s="189"/>
      <c r="H494" s="189" t="s">
        <v>63</v>
      </c>
      <c r="I494" s="191"/>
      <c r="J494" s="189">
        <f t="shared" si="30"/>
        <v>21.43</v>
      </c>
      <c r="K494" s="189">
        <v>17.919</v>
      </c>
      <c r="L494" s="189" t="s">
        <v>63</v>
      </c>
      <c r="M494" s="189">
        <v>2.758</v>
      </c>
      <c r="N494" s="189">
        <v>0.753</v>
      </c>
      <c r="O494" s="189"/>
    </row>
    <row r="495" spans="1:32" ht="9" customHeight="1">
      <c r="A495" s="176" t="s">
        <v>18</v>
      </c>
      <c r="B495" s="189">
        <f>SUM(D495:H495)</f>
        <v>351.87799999999999</v>
      </c>
      <c r="C495" s="189"/>
      <c r="D495" s="189">
        <v>347.32299999999998</v>
      </c>
      <c r="E495" s="189"/>
      <c r="F495" s="189">
        <v>4.5549999999999997</v>
      </c>
      <c r="G495" s="189"/>
      <c r="H495" s="189" t="s">
        <v>63</v>
      </c>
      <c r="I495" s="191"/>
      <c r="J495" s="189">
        <f t="shared" si="30"/>
        <v>121.678</v>
      </c>
      <c r="K495" s="189">
        <v>43.219000000000001</v>
      </c>
      <c r="L495" s="189">
        <v>5.7629999999999999</v>
      </c>
      <c r="M495" s="189">
        <v>57.978999999999999</v>
      </c>
      <c r="N495" s="189">
        <v>14.717000000000001</v>
      </c>
      <c r="O495" s="189"/>
    </row>
    <row r="496" spans="1:32" ht="9" customHeight="1">
      <c r="A496" s="173" t="s">
        <v>19</v>
      </c>
      <c r="B496" s="174">
        <f>SUM(D496:H496)</f>
        <v>189.98500000000001</v>
      </c>
      <c r="C496" s="174"/>
      <c r="D496" s="174">
        <v>189.42400000000001</v>
      </c>
      <c r="E496" s="174"/>
      <c r="F496" s="174">
        <v>0.56100000000000005</v>
      </c>
      <c r="G496" s="174"/>
      <c r="H496" s="174">
        <v>0</v>
      </c>
      <c r="I496" s="175"/>
      <c r="J496" s="174">
        <f t="shared" si="30"/>
        <v>167.19499999999999</v>
      </c>
      <c r="K496" s="174">
        <v>65.97</v>
      </c>
      <c r="L496" s="174">
        <v>0.92700000000000005</v>
      </c>
      <c r="M496" s="174">
        <v>70.668000000000006</v>
      </c>
      <c r="N496" s="174">
        <v>29.63</v>
      </c>
      <c r="O496" s="189"/>
    </row>
    <row r="497" spans="1:15" ht="9" customHeight="1">
      <c r="A497" s="176" t="s">
        <v>20</v>
      </c>
      <c r="B497" s="189">
        <f>SUM(D497:H497)</f>
        <v>164.11499999999998</v>
      </c>
      <c r="C497" s="189"/>
      <c r="D497" s="189">
        <v>161.68299999999999</v>
      </c>
      <c r="E497" s="189"/>
      <c r="F497" s="189">
        <v>2.4319999999999999</v>
      </c>
      <c r="G497" s="189"/>
      <c r="H497" s="189" t="s">
        <v>63</v>
      </c>
      <c r="I497" s="191"/>
      <c r="J497" s="189">
        <f t="shared" si="30"/>
        <v>72.296999999999997</v>
      </c>
      <c r="K497" s="189">
        <v>49.863</v>
      </c>
      <c r="L497" s="189">
        <v>1.204</v>
      </c>
      <c r="M497" s="189">
        <v>14.207000000000001</v>
      </c>
      <c r="N497" s="189">
        <v>7.0229999999999997</v>
      </c>
      <c r="O497" s="189"/>
    </row>
    <row r="498" spans="1:15" ht="9" customHeight="1">
      <c r="A498" s="176" t="s">
        <v>21</v>
      </c>
      <c r="B498" s="189">
        <f>SUM(D498:H498)+1</f>
        <v>730.24900000000002</v>
      </c>
      <c r="C498" s="189"/>
      <c r="D498" s="189">
        <v>672.53</v>
      </c>
      <c r="E498" s="189"/>
      <c r="F498" s="189">
        <v>56.719000000000001</v>
      </c>
      <c r="G498" s="189"/>
      <c r="H498" s="189" t="s">
        <v>63</v>
      </c>
      <c r="I498" s="191"/>
      <c r="J498" s="189">
        <f t="shared" si="30"/>
        <v>110.637</v>
      </c>
      <c r="K498" s="189">
        <v>62.220999999999997</v>
      </c>
      <c r="L498" s="189">
        <v>2.46</v>
      </c>
      <c r="M498" s="189">
        <v>22.302</v>
      </c>
      <c r="N498" s="189">
        <v>23.654</v>
      </c>
      <c r="O498" s="189"/>
    </row>
    <row r="499" spans="1:15" ht="9" customHeight="1">
      <c r="A499" s="176" t="s">
        <v>22</v>
      </c>
      <c r="B499" s="189">
        <f t="shared" ref="B499:B516" si="31">SUM(D499:H499)</f>
        <v>1609.789</v>
      </c>
      <c r="C499" s="189"/>
      <c r="D499" s="189">
        <v>1555.578</v>
      </c>
      <c r="E499" s="189"/>
      <c r="F499" s="189">
        <v>54.210999999999999</v>
      </c>
      <c r="G499" s="189"/>
      <c r="H499" s="189" t="s">
        <v>63</v>
      </c>
      <c r="I499" s="191"/>
      <c r="J499" s="189">
        <f t="shared" si="30"/>
        <v>198.39599999999999</v>
      </c>
      <c r="K499" s="189">
        <v>124.76600000000001</v>
      </c>
      <c r="L499" s="189">
        <v>9.423</v>
      </c>
      <c r="M499" s="189">
        <v>32.896999999999998</v>
      </c>
      <c r="N499" s="189">
        <v>31.31</v>
      </c>
      <c r="O499" s="189"/>
    </row>
    <row r="500" spans="1:15" ht="9" customHeight="1">
      <c r="A500" s="173" t="s">
        <v>23</v>
      </c>
      <c r="B500" s="174">
        <f t="shared" si="31"/>
        <v>297.75799999999998</v>
      </c>
      <c r="C500" s="174"/>
      <c r="D500" s="174">
        <v>293.87099999999998</v>
      </c>
      <c r="E500" s="174"/>
      <c r="F500" s="174">
        <v>3.887</v>
      </c>
      <c r="G500" s="174"/>
      <c r="H500" s="174">
        <v>0</v>
      </c>
      <c r="I500" s="175"/>
      <c r="J500" s="174">
        <f t="shared" si="30"/>
        <v>148.07400000000001</v>
      </c>
      <c r="K500" s="174">
        <v>60.546999999999997</v>
      </c>
      <c r="L500" s="174">
        <v>0.70799999999999996</v>
      </c>
      <c r="M500" s="174">
        <v>41.875999999999998</v>
      </c>
      <c r="N500" s="174">
        <v>44.942999999999998</v>
      </c>
      <c r="O500" s="189"/>
    </row>
    <row r="501" spans="1:15" ht="9" customHeight="1">
      <c r="A501" s="176" t="s">
        <v>24</v>
      </c>
      <c r="B501" s="189">
        <f t="shared" si="31"/>
        <v>84.74799999999999</v>
      </c>
      <c r="C501" s="189"/>
      <c r="D501" s="189">
        <v>63.518999999999998</v>
      </c>
      <c r="E501" s="189"/>
      <c r="F501" s="189">
        <v>21.228999999999999</v>
      </c>
      <c r="G501" s="189"/>
      <c r="H501" s="189" t="s">
        <v>63</v>
      </c>
      <c r="I501" s="191"/>
      <c r="J501" s="189">
        <f t="shared" si="30"/>
        <v>70.812999999999988</v>
      </c>
      <c r="K501" s="189">
        <v>33.777000000000001</v>
      </c>
      <c r="L501" s="189" t="s">
        <v>63</v>
      </c>
      <c r="M501" s="189">
        <v>31.722000000000001</v>
      </c>
      <c r="N501" s="189">
        <v>5.3140000000000001</v>
      </c>
      <c r="O501" s="189"/>
    </row>
    <row r="502" spans="1:15" ht="9" customHeight="1">
      <c r="A502" s="176" t="s">
        <v>25</v>
      </c>
      <c r="B502" s="189">
        <f t="shared" si="31"/>
        <v>144.358</v>
      </c>
      <c r="C502" s="189"/>
      <c r="D502" s="189">
        <v>144.358</v>
      </c>
      <c r="E502" s="189"/>
      <c r="F502" s="189" t="s">
        <v>63</v>
      </c>
      <c r="G502" s="189"/>
      <c r="H502" s="189">
        <v>0</v>
      </c>
      <c r="I502" s="191"/>
      <c r="J502" s="189">
        <f t="shared" si="30"/>
        <v>26.266999999999999</v>
      </c>
      <c r="K502" s="189">
        <v>13.295999999999999</v>
      </c>
      <c r="L502" s="189" t="s">
        <v>63</v>
      </c>
      <c r="M502" s="189">
        <v>7.0179999999999998</v>
      </c>
      <c r="N502" s="189">
        <v>5.9530000000000003</v>
      </c>
      <c r="O502" s="189"/>
    </row>
    <row r="503" spans="1:15" ht="9" customHeight="1">
      <c r="A503" s="176" t="s">
        <v>26</v>
      </c>
      <c r="B503" s="189">
        <f t="shared" si="31"/>
        <v>317.63100000000003</v>
      </c>
      <c r="C503" s="189"/>
      <c r="D503" s="189">
        <v>294.26100000000002</v>
      </c>
      <c r="E503" s="189"/>
      <c r="F503" s="189">
        <v>23.37</v>
      </c>
      <c r="G503" s="189"/>
      <c r="H503" s="189" t="s">
        <v>63</v>
      </c>
      <c r="I503" s="191"/>
      <c r="J503" s="189">
        <f t="shared" si="30"/>
        <v>21.700000000000003</v>
      </c>
      <c r="K503" s="189">
        <v>17.364000000000001</v>
      </c>
      <c r="L503" s="189" t="s">
        <v>63</v>
      </c>
      <c r="M503" s="189">
        <v>2.7240000000000002</v>
      </c>
      <c r="N503" s="189">
        <v>1.6120000000000001</v>
      </c>
      <c r="O503" s="189"/>
    </row>
    <row r="504" spans="1:15" ht="9" customHeight="1">
      <c r="A504" s="173" t="s">
        <v>27</v>
      </c>
      <c r="B504" s="174">
        <f t="shared" si="31"/>
        <v>241.50700000000001</v>
      </c>
      <c r="C504" s="174"/>
      <c r="D504" s="174">
        <v>241.50700000000001</v>
      </c>
      <c r="E504" s="174"/>
      <c r="F504" s="174" t="s">
        <v>63</v>
      </c>
      <c r="G504" s="174"/>
      <c r="H504" s="174" t="s">
        <v>63</v>
      </c>
      <c r="I504" s="175"/>
      <c r="J504" s="174">
        <f t="shared" si="30"/>
        <v>148.029</v>
      </c>
      <c r="K504" s="174">
        <v>41.225000000000001</v>
      </c>
      <c r="L504" s="174">
        <v>1.6579999999999999</v>
      </c>
      <c r="M504" s="174">
        <v>97.198999999999998</v>
      </c>
      <c r="N504" s="174">
        <v>7.9470000000000001</v>
      </c>
      <c r="O504" s="189"/>
    </row>
    <row r="505" spans="1:15" ht="9" customHeight="1">
      <c r="A505" s="176" t="s">
        <v>28</v>
      </c>
      <c r="B505" s="189">
        <f t="shared" si="31"/>
        <v>329.45800000000003</v>
      </c>
      <c r="C505" s="189"/>
      <c r="D505" s="189">
        <v>325.89800000000002</v>
      </c>
      <c r="E505" s="189"/>
      <c r="F505" s="189">
        <v>3.56</v>
      </c>
      <c r="G505" s="189"/>
      <c r="H505" s="189" t="s">
        <v>63</v>
      </c>
      <c r="I505" s="191"/>
      <c r="J505" s="189">
        <f t="shared" si="30"/>
        <v>110.44500000000001</v>
      </c>
      <c r="K505" s="189">
        <v>61.093000000000004</v>
      </c>
      <c r="L505" s="189">
        <v>5.8639999999999999</v>
      </c>
      <c r="M505" s="189">
        <v>30.369</v>
      </c>
      <c r="N505" s="189">
        <v>13.119</v>
      </c>
      <c r="O505" s="189"/>
    </row>
    <row r="506" spans="1:15" ht="9" customHeight="1">
      <c r="A506" s="176" t="s">
        <v>29</v>
      </c>
      <c r="B506" s="189">
        <f t="shared" si="31"/>
        <v>49.099000000000004</v>
      </c>
      <c r="C506" s="189"/>
      <c r="D506" s="189">
        <v>39.206000000000003</v>
      </c>
      <c r="E506" s="189"/>
      <c r="F506" s="189">
        <v>9.8930000000000007</v>
      </c>
      <c r="G506" s="189"/>
      <c r="H506" s="189" t="s">
        <v>63</v>
      </c>
      <c r="I506" s="191"/>
      <c r="J506" s="189">
        <f t="shared" si="30"/>
        <v>28.919</v>
      </c>
      <c r="K506" s="189">
        <v>20.832000000000001</v>
      </c>
      <c r="L506" s="189" t="s">
        <v>63</v>
      </c>
      <c r="M506" s="189">
        <v>6.9119999999999999</v>
      </c>
      <c r="N506" s="189">
        <v>1.175</v>
      </c>
      <c r="O506" s="189"/>
    </row>
    <row r="507" spans="1:15" ht="9" customHeight="1">
      <c r="A507" s="176" t="s">
        <v>30</v>
      </c>
      <c r="B507" s="189">
        <f t="shared" si="31"/>
        <v>916.93899999999996</v>
      </c>
      <c r="C507" s="189"/>
      <c r="D507" s="189">
        <v>907.45299999999997</v>
      </c>
      <c r="E507" s="189"/>
      <c r="F507" s="189">
        <v>9.4860000000000007</v>
      </c>
      <c r="G507" s="189"/>
      <c r="H507" s="189">
        <v>0</v>
      </c>
      <c r="I507" s="191"/>
      <c r="J507" s="189">
        <f t="shared" si="30"/>
        <v>13.203999999999999</v>
      </c>
      <c r="K507" s="189">
        <v>9.1809999999999992</v>
      </c>
      <c r="L507" s="189" t="s">
        <v>63</v>
      </c>
      <c r="M507" s="189">
        <v>3.6429999999999998</v>
      </c>
      <c r="N507" s="189">
        <v>0.38</v>
      </c>
      <c r="O507" s="189"/>
    </row>
    <row r="508" spans="1:15" ht="9" customHeight="1">
      <c r="A508" s="173" t="s">
        <v>31</v>
      </c>
      <c r="B508" s="174">
        <f t="shared" si="31"/>
        <v>70.632000000000005</v>
      </c>
      <c r="C508" s="174"/>
      <c r="D508" s="174">
        <v>62.710999999999999</v>
      </c>
      <c r="E508" s="174"/>
      <c r="F508" s="174">
        <v>7.9210000000000003</v>
      </c>
      <c r="G508" s="174"/>
      <c r="H508" s="174">
        <v>0</v>
      </c>
      <c r="I508" s="175"/>
      <c r="J508" s="174">
        <f t="shared" si="30"/>
        <v>30.012</v>
      </c>
      <c r="K508" s="174">
        <v>24.614000000000001</v>
      </c>
      <c r="L508" s="174">
        <v>0.79900000000000004</v>
      </c>
      <c r="M508" s="174">
        <v>3.242</v>
      </c>
      <c r="N508" s="174">
        <v>1.357</v>
      </c>
      <c r="O508" s="189"/>
    </row>
    <row r="509" spans="1:15" ht="9" customHeight="1">
      <c r="A509" s="176" t="s">
        <v>32</v>
      </c>
      <c r="B509" s="189">
        <f t="shared" si="31"/>
        <v>101.205</v>
      </c>
      <c r="C509" s="189"/>
      <c r="D509" s="189">
        <v>99.135999999999996</v>
      </c>
      <c r="E509" s="189"/>
      <c r="F509" s="189">
        <v>2.069</v>
      </c>
      <c r="G509" s="189"/>
      <c r="H509" s="189" t="s">
        <v>63</v>
      </c>
      <c r="I509" s="191"/>
      <c r="J509" s="189">
        <f t="shared" si="30"/>
        <v>30.064999999999998</v>
      </c>
      <c r="K509" s="189">
        <v>21.805</v>
      </c>
      <c r="L509" s="189" t="s">
        <v>63</v>
      </c>
      <c r="M509" s="189">
        <v>6.9969999999999999</v>
      </c>
      <c r="N509" s="189">
        <v>1.2629999999999999</v>
      </c>
      <c r="O509" s="189"/>
    </row>
    <row r="510" spans="1:15" ht="9" customHeight="1">
      <c r="A510" s="176" t="s">
        <v>33</v>
      </c>
      <c r="B510" s="189">
        <f t="shared" si="31"/>
        <v>75.571000000000012</v>
      </c>
      <c r="C510" s="189"/>
      <c r="D510" s="189">
        <v>66.465000000000003</v>
      </c>
      <c r="E510" s="189"/>
      <c r="F510" s="189">
        <v>7.7930000000000001</v>
      </c>
      <c r="G510" s="189"/>
      <c r="H510" s="189">
        <v>1.3129999999999999</v>
      </c>
      <c r="I510" s="191"/>
      <c r="J510" s="189">
        <f t="shared" si="30"/>
        <v>25.393999999999998</v>
      </c>
      <c r="K510" s="189">
        <v>17.523</v>
      </c>
      <c r="L510" s="189">
        <v>2.5619999999999998</v>
      </c>
      <c r="M510" s="189">
        <v>3.0249999999999999</v>
      </c>
      <c r="N510" s="189">
        <v>2.2839999999999998</v>
      </c>
      <c r="O510" s="189"/>
    </row>
    <row r="511" spans="1:15" ht="9" customHeight="1">
      <c r="A511" s="176" t="s">
        <v>34</v>
      </c>
      <c r="B511" s="189">
        <f t="shared" si="31"/>
        <v>18.829999999999998</v>
      </c>
      <c r="C511" s="189"/>
      <c r="D511" s="189">
        <v>18.829999999999998</v>
      </c>
      <c r="E511" s="189"/>
      <c r="F511" s="189" t="s">
        <v>63</v>
      </c>
      <c r="G511" s="189"/>
      <c r="H511" s="189">
        <v>0</v>
      </c>
      <c r="I511" s="191"/>
      <c r="J511" s="189">
        <f t="shared" si="30"/>
        <v>13.761999999999999</v>
      </c>
      <c r="K511" s="189">
        <v>8.7379999999999995</v>
      </c>
      <c r="L511" s="189" t="s">
        <v>63</v>
      </c>
      <c r="M511" s="189">
        <v>3.569</v>
      </c>
      <c r="N511" s="189">
        <v>1.4550000000000001</v>
      </c>
      <c r="O511" s="189"/>
    </row>
    <row r="512" spans="1:15" ht="9" customHeight="1">
      <c r="A512" s="173" t="s">
        <v>35</v>
      </c>
      <c r="B512" s="174">
        <f t="shared" si="31"/>
        <v>93.040999999999997</v>
      </c>
      <c r="C512" s="174"/>
      <c r="D512" s="174">
        <v>83.658000000000001</v>
      </c>
      <c r="E512" s="174"/>
      <c r="F512" s="174">
        <v>9.3829999999999991</v>
      </c>
      <c r="G512" s="174"/>
      <c r="H512" s="174">
        <v>0</v>
      </c>
      <c r="I512" s="175"/>
      <c r="J512" s="174">
        <f t="shared" si="30"/>
        <v>19.638999999999999</v>
      </c>
      <c r="K512" s="174">
        <v>16.210999999999999</v>
      </c>
      <c r="L512" s="174">
        <v>0.78600000000000003</v>
      </c>
      <c r="M512" s="174">
        <v>1.974</v>
      </c>
      <c r="N512" s="174">
        <v>0.66800000000000004</v>
      </c>
      <c r="O512" s="189"/>
    </row>
    <row r="513" spans="1:32" ht="9" customHeight="1">
      <c r="A513" s="176" t="s">
        <v>36</v>
      </c>
      <c r="B513" s="189">
        <f t="shared" si="31"/>
        <v>24.417999999999999</v>
      </c>
      <c r="C513" s="189"/>
      <c r="D513" s="189">
        <v>24.417999999999999</v>
      </c>
      <c r="E513" s="189"/>
      <c r="F513" s="189">
        <v>0</v>
      </c>
      <c r="G513" s="189"/>
      <c r="H513" s="189" t="s">
        <v>63</v>
      </c>
      <c r="I513" s="191"/>
      <c r="J513" s="189">
        <f t="shared" si="30"/>
        <v>27.760999999999999</v>
      </c>
      <c r="K513" s="189">
        <v>16.965</v>
      </c>
      <c r="L513" s="189" t="s">
        <v>63</v>
      </c>
      <c r="M513" s="189">
        <v>10.005000000000001</v>
      </c>
      <c r="N513" s="189">
        <v>0.79100000000000004</v>
      </c>
      <c r="O513" s="189"/>
    </row>
    <row r="514" spans="1:32" ht="9" customHeight="1">
      <c r="A514" s="176" t="s">
        <v>37</v>
      </c>
      <c r="B514" s="189">
        <f t="shared" si="31"/>
        <v>387.63099999999997</v>
      </c>
      <c r="C514" s="189"/>
      <c r="D514" s="189">
        <v>379.41699999999997</v>
      </c>
      <c r="E514" s="189"/>
      <c r="F514" s="189">
        <v>8.2140000000000004</v>
      </c>
      <c r="G514" s="189"/>
      <c r="H514" s="189" t="s">
        <v>63</v>
      </c>
      <c r="I514" s="191"/>
      <c r="J514" s="189">
        <f t="shared" si="30"/>
        <v>165.28199999999998</v>
      </c>
      <c r="K514" s="189">
        <v>79.828999999999994</v>
      </c>
      <c r="L514" s="189">
        <v>3.5449999999999999</v>
      </c>
      <c r="M514" s="189">
        <v>63.036000000000001</v>
      </c>
      <c r="N514" s="189">
        <v>18.872</v>
      </c>
      <c r="O514" s="189"/>
    </row>
    <row r="515" spans="1:32" ht="9" customHeight="1">
      <c r="A515" s="176" t="s">
        <v>38</v>
      </c>
      <c r="B515" s="189">
        <f t="shared" si="31"/>
        <v>67.5</v>
      </c>
      <c r="C515" s="189"/>
      <c r="D515" s="189">
        <v>61.189</v>
      </c>
      <c r="E515" s="189"/>
      <c r="F515" s="189">
        <v>6.3109999999999999</v>
      </c>
      <c r="G515" s="189"/>
      <c r="H515" s="189" t="s">
        <v>63</v>
      </c>
      <c r="I515" s="191"/>
      <c r="J515" s="189">
        <f>SUM(K515:N515)+1</f>
        <v>26.302</v>
      </c>
      <c r="K515" s="189">
        <v>10.486000000000001</v>
      </c>
      <c r="L515" s="189" t="s">
        <v>63</v>
      </c>
      <c r="M515" s="189">
        <v>12.715</v>
      </c>
      <c r="N515" s="189">
        <v>2.101</v>
      </c>
      <c r="O515" s="189"/>
    </row>
    <row r="516" spans="1:32" ht="9" customHeight="1">
      <c r="A516" s="173" t="s">
        <v>39</v>
      </c>
      <c r="B516" s="174">
        <f t="shared" si="31"/>
        <v>267.8</v>
      </c>
      <c r="C516" s="174"/>
      <c r="D516" s="174">
        <v>266.97300000000001</v>
      </c>
      <c r="E516" s="174"/>
      <c r="F516" s="174">
        <v>0.82699999999999996</v>
      </c>
      <c r="G516" s="174"/>
      <c r="H516" s="174" t="s">
        <v>63</v>
      </c>
      <c r="I516" s="175"/>
      <c r="J516" s="174">
        <f>SUM(K516:N516)</f>
        <v>40.849000000000004</v>
      </c>
      <c r="K516" s="177">
        <v>25.084</v>
      </c>
      <c r="L516" s="174" t="s">
        <v>63</v>
      </c>
      <c r="M516" s="174">
        <v>10.311999999999999</v>
      </c>
      <c r="N516" s="174">
        <v>5.4530000000000003</v>
      </c>
      <c r="O516" s="189"/>
    </row>
    <row r="517" spans="1:32" ht="9" customHeight="1">
      <c r="A517" s="176"/>
      <c r="B517" s="189"/>
      <c r="C517" s="189"/>
      <c r="D517" s="189"/>
      <c r="E517" s="189"/>
      <c r="F517" s="189"/>
      <c r="G517" s="189"/>
      <c r="H517" s="189"/>
      <c r="I517" s="191"/>
      <c r="J517" s="189"/>
      <c r="K517" s="189"/>
      <c r="L517" s="189"/>
      <c r="M517" s="189"/>
      <c r="N517" s="189"/>
      <c r="O517" s="250"/>
      <c r="P517" s="250"/>
      <c r="Q517" s="311"/>
      <c r="R517" s="311"/>
      <c r="S517" s="311"/>
      <c r="T517" s="311"/>
      <c r="U517" s="311"/>
      <c r="V517" s="311"/>
      <c r="W517" s="311"/>
      <c r="X517" s="311"/>
      <c r="Y517" s="311"/>
      <c r="Z517" s="311"/>
      <c r="AA517" s="311"/>
      <c r="AB517" s="311"/>
      <c r="AC517" s="311"/>
      <c r="AD517" s="311"/>
      <c r="AE517" s="311"/>
      <c r="AF517" s="250"/>
    </row>
    <row r="518" spans="1:32" ht="9" customHeight="1">
      <c r="A518" s="211">
        <v>2009</v>
      </c>
      <c r="B518" s="176"/>
      <c r="C518" s="176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76"/>
      <c r="O518" s="250"/>
      <c r="P518" s="250"/>
      <c r="Q518" s="311"/>
      <c r="R518" s="311"/>
      <c r="S518" s="311"/>
      <c r="T518" s="311"/>
      <c r="U518" s="311"/>
      <c r="V518" s="311"/>
      <c r="W518" s="311"/>
      <c r="X518" s="311"/>
      <c r="Y518" s="311"/>
      <c r="Z518" s="311"/>
      <c r="AA518" s="311"/>
      <c r="AB518" s="311"/>
      <c r="AC518" s="311"/>
      <c r="AD518" s="311"/>
      <c r="AE518" s="311"/>
      <c r="AF518" s="250"/>
    </row>
    <row r="519" spans="1:32" s="162" customFormat="1" ht="9" customHeight="1">
      <c r="A519" s="214" t="s">
        <v>7</v>
      </c>
      <c r="B519" s="188">
        <f>SUM(B521:B552)-1</f>
        <v>6155.8150000000005</v>
      </c>
      <c r="C519" s="188"/>
      <c r="D519" s="188">
        <f>SUM(D521:D552)</f>
        <v>5740.1329999999998</v>
      </c>
      <c r="E519" s="188"/>
      <c r="F519" s="188">
        <f>SUM(F521:F552)+2</f>
        <v>405.04499999999996</v>
      </c>
      <c r="G519" s="188"/>
      <c r="H519" s="188">
        <f>SUM(H521:H552)+5</f>
        <v>10.637</v>
      </c>
      <c r="I519" s="188"/>
      <c r="J519" s="188">
        <f>SUM(J521:J552)+1</f>
        <v>1934.6258702441719</v>
      </c>
      <c r="K519" s="188">
        <f>SUM(K521:K552)</f>
        <v>1097.7590000000002</v>
      </c>
      <c r="L519" s="188">
        <f>SUM(L521:L552)+2</f>
        <v>50.94</v>
      </c>
      <c r="M519" s="188">
        <f>SUM(M521:M552)</f>
        <v>324.27287024417154</v>
      </c>
      <c r="N519" s="188">
        <f>SUM(N521:N552)</f>
        <v>461.65400000000005</v>
      </c>
      <c r="O519" s="161"/>
      <c r="P519" s="161"/>
      <c r="AF519" s="161"/>
    </row>
    <row r="520" spans="1:32" s="162" customFormat="1" ht="3.95" customHeight="1">
      <c r="A520" s="214"/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188"/>
      <c r="M520" s="188"/>
      <c r="N520" s="188"/>
      <c r="O520" s="161"/>
      <c r="P520" s="161"/>
      <c r="AF520" s="161"/>
    </row>
    <row r="521" spans="1:32" s="162" customFormat="1" ht="9" customHeight="1">
      <c r="A521" s="176" t="s">
        <v>8</v>
      </c>
      <c r="B521" s="189">
        <f>SUM(D521:H521)+1</f>
        <v>62.48</v>
      </c>
      <c r="C521" s="189"/>
      <c r="D521" s="189">
        <v>61.48</v>
      </c>
      <c r="E521" s="189"/>
      <c r="F521" s="189">
        <v>0</v>
      </c>
      <c r="G521" s="189"/>
      <c r="H521" s="189" t="s">
        <v>63</v>
      </c>
      <c r="I521" s="189"/>
      <c r="J521" s="189">
        <f t="shared" ref="J521:J537" si="32">SUM(K521:N521)</f>
        <v>13.741233387302708</v>
      </c>
      <c r="K521" s="189">
        <v>9.6150000000000002</v>
      </c>
      <c r="L521" s="189">
        <v>0</v>
      </c>
      <c r="M521" s="189">
        <v>2.5362333873027083</v>
      </c>
      <c r="N521" s="189">
        <v>1.59</v>
      </c>
      <c r="O521" s="189"/>
      <c r="P521" s="161"/>
      <c r="AF521" s="161"/>
    </row>
    <row r="522" spans="1:32" s="162" customFormat="1" ht="9" customHeight="1">
      <c r="A522" s="176" t="s">
        <v>9</v>
      </c>
      <c r="B522" s="189">
        <f>SUM(D522:H522)</f>
        <v>129.76499999999999</v>
      </c>
      <c r="C522" s="189"/>
      <c r="D522" s="189">
        <v>129.76499999999999</v>
      </c>
      <c r="E522" s="189"/>
      <c r="F522" s="189" t="s">
        <v>63</v>
      </c>
      <c r="G522" s="189"/>
      <c r="H522" s="189" t="s">
        <v>63</v>
      </c>
      <c r="I522" s="191"/>
      <c r="J522" s="189">
        <f t="shared" si="32"/>
        <v>12.312290412479223</v>
      </c>
      <c r="K522" s="189">
        <v>10.210000000000001</v>
      </c>
      <c r="L522" s="189" t="s">
        <v>63</v>
      </c>
      <c r="M522" s="189">
        <v>1.0612904124792224</v>
      </c>
      <c r="N522" s="189">
        <v>1.0409999999999999</v>
      </c>
      <c r="O522" s="189"/>
      <c r="P522" s="161"/>
      <c r="AF522" s="161"/>
    </row>
    <row r="523" spans="1:32" ht="9" customHeight="1">
      <c r="A523" s="176" t="s">
        <v>10</v>
      </c>
      <c r="B523" s="189">
        <f>SUM(D523:H523)</f>
        <v>32.709000000000003</v>
      </c>
      <c r="C523" s="189"/>
      <c r="D523" s="189">
        <v>32.709000000000003</v>
      </c>
      <c r="E523" s="189"/>
      <c r="F523" s="189" t="s">
        <v>63</v>
      </c>
      <c r="G523" s="189"/>
      <c r="H523" s="189" t="s">
        <v>63</v>
      </c>
      <c r="I523" s="191"/>
      <c r="J523" s="189">
        <f t="shared" si="32"/>
        <v>4.2498414339311585</v>
      </c>
      <c r="K523" s="189">
        <v>3.06</v>
      </c>
      <c r="L523" s="189" t="s">
        <v>63</v>
      </c>
      <c r="M523" s="189">
        <v>0.67584143393115825</v>
      </c>
      <c r="N523" s="189">
        <v>0.51400000000000001</v>
      </c>
      <c r="O523" s="189"/>
      <c r="P523" s="250"/>
      <c r="Q523" s="311"/>
      <c r="R523" s="311"/>
      <c r="S523" s="311"/>
      <c r="T523" s="311"/>
      <c r="U523" s="311"/>
      <c r="V523" s="311"/>
      <c r="W523" s="311"/>
      <c r="X523" s="311"/>
      <c r="Y523" s="311"/>
      <c r="Z523" s="311"/>
      <c r="AA523" s="311"/>
      <c r="AB523" s="311"/>
      <c r="AC523" s="311"/>
      <c r="AD523" s="311"/>
      <c r="AE523" s="311"/>
      <c r="AF523" s="250"/>
    </row>
    <row r="524" spans="1:32" ht="9" customHeight="1">
      <c r="A524" s="173" t="s">
        <v>11</v>
      </c>
      <c r="B524" s="174">
        <f>SUM(D524:H524)</f>
        <v>54.098999999999997</v>
      </c>
      <c r="C524" s="174"/>
      <c r="D524" s="174">
        <v>54.098999999999997</v>
      </c>
      <c r="E524" s="174"/>
      <c r="F524" s="174">
        <v>0</v>
      </c>
      <c r="G524" s="174"/>
      <c r="H524" s="174" t="s">
        <v>63</v>
      </c>
      <c r="I524" s="175"/>
      <c r="J524" s="174">
        <f t="shared" si="32"/>
        <v>8.6808570272399042</v>
      </c>
      <c r="K524" s="174">
        <v>6.2130000000000001</v>
      </c>
      <c r="L524" s="174">
        <v>0</v>
      </c>
      <c r="M524" s="174">
        <v>1.8478570272399055</v>
      </c>
      <c r="N524" s="174">
        <v>0.62</v>
      </c>
      <c r="O524" s="189"/>
      <c r="P524" s="250"/>
      <c r="Q524" s="311"/>
      <c r="R524" s="311"/>
      <c r="S524" s="311"/>
      <c r="T524" s="311"/>
      <c r="U524" s="311"/>
      <c r="V524" s="311"/>
      <c r="W524" s="311"/>
      <c r="X524" s="311"/>
      <c r="Y524" s="311"/>
      <c r="Z524" s="311"/>
      <c r="AA524" s="311"/>
      <c r="AB524" s="311"/>
      <c r="AC524" s="311"/>
      <c r="AD524" s="311"/>
      <c r="AE524" s="311"/>
      <c r="AF524" s="250"/>
    </row>
    <row r="525" spans="1:32" ht="9" customHeight="1">
      <c r="A525" s="176" t="s">
        <v>12</v>
      </c>
      <c r="B525" s="189">
        <f>SUM(D525:H525)</f>
        <v>118.339</v>
      </c>
      <c r="C525" s="189"/>
      <c r="D525" s="189">
        <v>118.339</v>
      </c>
      <c r="E525" s="189"/>
      <c r="F525" s="189" t="s">
        <v>63</v>
      </c>
      <c r="G525" s="189"/>
      <c r="H525" s="189" t="s">
        <v>63</v>
      </c>
      <c r="I525" s="191"/>
      <c r="J525" s="189">
        <f t="shared" si="32"/>
        <v>9.5579583785882836</v>
      </c>
      <c r="K525" s="189">
        <v>7.4779999999999998</v>
      </c>
      <c r="L525" s="189" t="s">
        <v>63</v>
      </c>
      <c r="M525" s="189">
        <v>1.1589583785882847</v>
      </c>
      <c r="N525" s="189">
        <v>0.92100000000000004</v>
      </c>
      <c r="O525" s="189"/>
      <c r="P525" s="250"/>
      <c r="Q525" s="311"/>
      <c r="R525" s="311"/>
      <c r="S525" s="311"/>
      <c r="T525" s="311"/>
      <c r="U525" s="311"/>
      <c r="V525" s="311"/>
      <c r="W525" s="311"/>
      <c r="X525" s="311"/>
      <c r="Y525" s="311"/>
      <c r="Z525" s="311"/>
      <c r="AA525" s="311"/>
      <c r="AB525" s="311"/>
      <c r="AC525" s="311"/>
      <c r="AD525" s="311"/>
      <c r="AE525" s="311"/>
      <c r="AF525" s="250"/>
    </row>
    <row r="526" spans="1:32" ht="9" customHeight="1">
      <c r="A526" s="176" t="s">
        <v>13</v>
      </c>
      <c r="B526" s="189">
        <f>SUM(D526:H526)</f>
        <v>58.162999999999997</v>
      </c>
      <c r="C526" s="189"/>
      <c r="D526" s="189">
        <v>58.162999999999997</v>
      </c>
      <c r="E526" s="189"/>
      <c r="F526" s="189">
        <v>0</v>
      </c>
      <c r="G526" s="189"/>
      <c r="H526" s="189" t="s">
        <v>63</v>
      </c>
      <c r="I526" s="191"/>
      <c r="J526" s="189">
        <f t="shared" si="32"/>
        <v>14.969187616558035</v>
      </c>
      <c r="K526" s="189">
        <v>9.0090000000000003</v>
      </c>
      <c r="L526" s="189" t="s">
        <v>63</v>
      </c>
      <c r="M526" s="189">
        <v>4.1871876165580337</v>
      </c>
      <c r="N526" s="189">
        <v>1.7729999999999999</v>
      </c>
      <c r="O526" s="189"/>
    </row>
    <row r="527" spans="1:32" ht="9" customHeight="1">
      <c r="A527" s="176" t="s">
        <v>14</v>
      </c>
      <c r="B527" s="189">
        <f>SUM(D527:H527)+1</f>
        <v>143.41200000000001</v>
      </c>
      <c r="C527" s="189"/>
      <c r="D527" s="189">
        <v>141.80199999999999</v>
      </c>
      <c r="E527" s="189"/>
      <c r="F527" s="189">
        <v>0.61</v>
      </c>
      <c r="G527" s="189"/>
      <c r="H527" s="189" t="s">
        <v>63</v>
      </c>
      <c r="I527" s="191"/>
      <c r="J527" s="189">
        <f t="shared" si="32"/>
        <v>36.865550652681002</v>
      </c>
      <c r="K527" s="189">
        <v>13.547000000000001</v>
      </c>
      <c r="L527" s="189" t="s">
        <v>63</v>
      </c>
      <c r="M527" s="189">
        <v>13.252550652680997</v>
      </c>
      <c r="N527" s="189">
        <v>10.066000000000001</v>
      </c>
      <c r="O527" s="189"/>
    </row>
    <row r="528" spans="1:32" ht="9" customHeight="1">
      <c r="A528" s="173" t="s">
        <v>15</v>
      </c>
      <c r="B528" s="174">
        <f t="shared" ref="B528:B535" si="33">SUM(D528:H528)</f>
        <v>123.892</v>
      </c>
      <c r="C528" s="174"/>
      <c r="D528" s="174">
        <v>122.678</v>
      </c>
      <c r="E528" s="174"/>
      <c r="F528" s="174">
        <v>1.214</v>
      </c>
      <c r="G528" s="174"/>
      <c r="H528" s="174" t="s">
        <v>63</v>
      </c>
      <c r="I528" s="175"/>
      <c r="J528" s="174">
        <f t="shared" si="32"/>
        <v>12.079452185319758</v>
      </c>
      <c r="K528" s="174">
        <v>10.657999999999999</v>
      </c>
      <c r="L528" s="174" t="s">
        <v>63</v>
      </c>
      <c r="M528" s="174">
        <v>0.76045218531975767</v>
      </c>
      <c r="N528" s="174">
        <v>0.66100000000000003</v>
      </c>
      <c r="O528" s="189"/>
    </row>
    <row r="529" spans="1:15" ht="9" customHeight="1">
      <c r="A529" s="176" t="s">
        <v>16</v>
      </c>
      <c r="B529" s="189">
        <f t="shared" si="33"/>
        <v>1330.82</v>
      </c>
      <c r="C529" s="189"/>
      <c r="D529" s="189">
        <v>1098.636</v>
      </c>
      <c r="E529" s="189"/>
      <c r="F529" s="189">
        <v>229.965</v>
      </c>
      <c r="G529" s="189"/>
      <c r="H529" s="189">
        <v>2.2189999999999999</v>
      </c>
      <c r="I529" s="191"/>
      <c r="J529" s="189">
        <f t="shared" si="32"/>
        <v>428.55800000000005</v>
      </c>
      <c r="K529" s="189">
        <v>234.47300000000001</v>
      </c>
      <c r="L529" s="189">
        <v>30.254000000000001</v>
      </c>
      <c r="M529" s="189">
        <v>104.04</v>
      </c>
      <c r="N529" s="189">
        <v>59.790999999999997</v>
      </c>
      <c r="O529" s="189"/>
    </row>
    <row r="530" spans="1:15" ht="9" customHeight="1">
      <c r="A530" s="176" t="s">
        <v>17</v>
      </c>
      <c r="B530" s="189">
        <f t="shared" si="33"/>
        <v>86.710999999999999</v>
      </c>
      <c r="C530" s="189"/>
      <c r="D530" s="189">
        <v>86.710999999999999</v>
      </c>
      <c r="E530" s="189"/>
      <c r="F530" s="189" t="s">
        <v>63</v>
      </c>
      <c r="G530" s="189"/>
      <c r="H530" s="189" t="s">
        <v>63</v>
      </c>
      <c r="I530" s="191"/>
      <c r="J530" s="189">
        <f t="shared" si="32"/>
        <v>14.264471927961464</v>
      </c>
      <c r="K530" s="189">
        <v>12.244</v>
      </c>
      <c r="L530" s="189">
        <v>0</v>
      </c>
      <c r="M530" s="189">
        <v>1.4404719279614642</v>
      </c>
      <c r="N530" s="189">
        <v>0.57999999999999996</v>
      </c>
      <c r="O530" s="189"/>
    </row>
    <row r="531" spans="1:15" ht="9" customHeight="1">
      <c r="A531" s="176" t="s">
        <v>18</v>
      </c>
      <c r="B531" s="189">
        <f t="shared" si="33"/>
        <v>166.79400000000001</v>
      </c>
      <c r="C531" s="189"/>
      <c r="D531" s="189">
        <v>166.00800000000001</v>
      </c>
      <c r="E531" s="189"/>
      <c r="F531" s="189">
        <v>0.78600000000000003</v>
      </c>
      <c r="G531" s="189"/>
      <c r="H531" s="189" t="s">
        <v>63</v>
      </c>
      <c r="I531" s="191"/>
      <c r="J531" s="189">
        <f t="shared" si="32"/>
        <v>99.467000000000013</v>
      </c>
      <c r="K531" s="189">
        <v>61.289000000000001</v>
      </c>
      <c r="L531" s="189">
        <v>1.677</v>
      </c>
      <c r="M531" s="189">
        <v>15.282</v>
      </c>
      <c r="N531" s="189">
        <v>21.219000000000001</v>
      </c>
      <c r="O531" s="189"/>
    </row>
    <row r="532" spans="1:15" ht="9" customHeight="1">
      <c r="A532" s="173" t="s">
        <v>19</v>
      </c>
      <c r="B532" s="174">
        <f t="shared" si="33"/>
        <v>144.733</v>
      </c>
      <c r="C532" s="174"/>
      <c r="D532" s="174">
        <v>144.733</v>
      </c>
      <c r="E532" s="174"/>
      <c r="F532" s="174" t="s">
        <v>63</v>
      </c>
      <c r="G532" s="174"/>
      <c r="H532" s="174" t="s">
        <v>63</v>
      </c>
      <c r="I532" s="175"/>
      <c r="J532" s="174">
        <f t="shared" si="32"/>
        <v>118.169</v>
      </c>
      <c r="K532" s="174">
        <v>78.34</v>
      </c>
      <c r="L532" s="174">
        <v>0.50700000000000001</v>
      </c>
      <c r="M532" s="174">
        <v>16.908999999999999</v>
      </c>
      <c r="N532" s="174">
        <v>22.413</v>
      </c>
      <c r="O532" s="189"/>
    </row>
    <row r="533" spans="1:15" ht="9" customHeight="1">
      <c r="A533" s="176" t="s">
        <v>20</v>
      </c>
      <c r="B533" s="189">
        <f t="shared" si="33"/>
        <v>65.006</v>
      </c>
      <c r="C533" s="189"/>
      <c r="D533" s="189">
        <v>63.929000000000002</v>
      </c>
      <c r="E533" s="189"/>
      <c r="F533" s="189">
        <v>1.077</v>
      </c>
      <c r="G533" s="189"/>
      <c r="H533" s="189" t="s">
        <v>63</v>
      </c>
      <c r="I533" s="191"/>
      <c r="J533" s="189">
        <f t="shared" si="32"/>
        <v>75.069153981344641</v>
      </c>
      <c r="K533" s="189">
        <v>59.781999999999996</v>
      </c>
      <c r="L533" s="189">
        <v>1.87</v>
      </c>
      <c r="M533" s="189">
        <v>7.4201539813446411</v>
      </c>
      <c r="N533" s="189">
        <v>5.9969999999999999</v>
      </c>
      <c r="O533" s="189"/>
    </row>
    <row r="534" spans="1:15" ht="9" customHeight="1">
      <c r="A534" s="176" t="s">
        <v>21</v>
      </c>
      <c r="B534" s="189">
        <f t="shared" si="33"/>
        <v>750.01100000000008</v>
      </c>
      <c r="C534" s="189"/>
      <c r="D534" s="189">
        <v>631.49800000000005</v>
      </c>
      <c r="E534" s="189"/>
      <c r="F534" s="189">
        <v>117.38800000000001</v>
      </c>
      <c r="G534" s="189"/>
      <c r="H534" s="189">
        <v>1.125</v>
      </c>
      <c r="I534" s="191"/>
      <c r="J534" s="189">
        <f t="shared" si="32"/>
        <v>123.67099999999999</v>
      </c>
      <c r="K534" s="189">
        <v>65.022999999999996</v>
      </c>
      <c r="L534" s="189">
        <v>2.6869999999999998</v>
      </c>
      <c r="M534" s="189">
        <v>16.648</v>
      </c>
      <c r="N534" s="189">
        <v>39.313000000000002</v>
      </c>
      <c r="O534" s="189"/>
    </row>
    <row r="535" spans="1:15" ht="9" customHeight="1">
      <c r="A535" s="176" t="s">
        <v>22</v>
      </c>
      <c r="B535" s="189">
        <f t="shared" si="33"/>
        <v>269.25100000000003</v>
      </c>
      <c r="C535" s="189"/>
      <c r="D535" s="189">
        <v>251.274</v>
      </c>
      <c r="E535" s="189"/>
      <c r="F535" s="189">
        <v>16.97</v>
      </c>
      <c r="G535" s="189"/>
      <c r="H535" s="189">
        <v>1.0069999999999999</v>
      </c>
      <c r="I535" s="191"/>
      <c r="J535" s="189">
        <f t="shared" si="32"/>
        <v>255.59</v>
      </c>
      <c r="K535" s="189">
        <v>105.583</v>
      </c>
      <c r="L535" s="189">
        <v>4.9359999999999999</v>
      </c>
      <c r="M535" s="189">
        <v>11.387</v>
      </c>
      <c r="N535" s="189">
        <v>133.684</v>
      </c>
      <c r="O535" s="189"/>
    </row>
    <row r="536" spans="1:15" ht="9" customHeight="1">
      <c r="A536" s="173" t="s">
        <v>23</v>
      </c>
      <c r="B536" s="174">
        <f>SUM(D536:H536)+1</f>
        <v>158.155</v>
      </c>
      <c r="C536" s="174"/>
      <c r="D536" s="174">
        <v>153.446</v>
      </c>
      <c r="E536" s="174"/>
      <c r="F536" s="174">
        <v>3.7090000000000001</v>
      </c>
      <c r="G536" s="174"/>
      <c r="H536" s="174" t="s">
        <v>63</v>
      </c>
      <c r="I536" s="175"/>
      <c r="J536" s="174">
        <f t="shared" si="32"/>
        <v>125.25135694536411</v>
      </c>
      <c r="K536" s="174">
        <v>52.637999999999998</v>
      </c>
      <c r="L536" s="174">
        <v>1.9159999999999999</v>
      </c>
      <c r="M536" s="174">
        <v>21.871356945364127</v>
      </c>
      <c r="N536" s="174">
        <v>48.826000000000001</v>
      </c>
      <c r="O536" s="189"/>
    </row>
    <row r="537" spans="1:15" ht="9" customHeight="1">
      <c r="A537" s="176" t="s">
        <v>24</v>
      </c>
      <c r="B537" s="189">
        <f>SUM(D537:H537)</f>
        <v>93.811999999999998</v>
      </c>
      <c r="C537" s="189"/>
      <c r="D537" s="189">
        <v>89.602000000000004</v>
      </c>
      <c r="E537" s="189"/>
      <c r="F537" s="189">
        <v>4.21</v>
      </c>
      <c r="G537" s="189"/>
      <c r="H537" s="189" t="s">
        <v>63</v>
      </c>
      <c r="I537" s="191"/>
      <c r="J537" s="189">
        <f t="shared" si="32"/>
        <v>39.98503861450093</v>
      </c>
      <c r="K537" s="189">
        <v>20.677</v>
      </c>
      <c r="L537" s="189" t="s">
        <v>63</v>
      </c>
      <c r="M537" s="189">
        <v>16.568038614500928</v>
      </c>
      <c r="N537" s="189">
        <v>2.74</v>
      </c>
      <c r="O537" s="189"/>
    </row>
    <row r="538" spans="1:15" ht="9" customHeight="1">
      <c r="A538" s="176" t="s">
        <v>25</v>
      </c>
      <c r="B538" s="189">
        <f>SUM(D538:H538)+1</f>
        <v>75.210999999999999</v>
      </c>
      <c r="C538" s="189"/>
      <c r="D538" s="189">
        <v>74.210999999999999</v>
      </c>
      <c r="E538" s="189"/>
      <c r="F538" s="189" t="s">
        <v>63</v>
      </c>
      <c r="G538" s="189"/>
      <c r="H538" s="189" t="s">
        <v>63</v>
      </c>
      <c r="I538" s="191"/>
      <c r="J538" s="189">
        <f>SUM(K538:N538)+1</f>
        <v>22.299421316328338</v>
      </c>
      <c r="K538" s="189">
        <v>11.548999999999999</v>
      </c>
      <c r="L538" s="189" t="s">
        <v>63</v>
      </c>
      <c r="M538" s="189">
        <v>3.6654213163283376</v>
      </c>
      <c r="N538" s="189">
        <v>6.085</v>
      </c>
      <c r="O538" s="189"/>
    </row>
    <row r="539" spans="1:15" ht="9" customHeight="1">
      <c r="A539" s="176" t="s">
        <v>26</v>
      </c>
      <c r="B539" s="189">
        <f>SUM(D539:H539)</f>
        <v>474.738</v>
      </c>
      <c r="C539" s="189"/>
      <c r="D539" s="189">
        <v>459.36500000000001</v>
      </c>
      <c r="E539" s="189"/>
      <c r="F539" s="189">
        <v>14.659000000000001</v>
      </c>
      <c r="G539" s="189"/>
      <c r="H539" s="189">
        <v>0.71399999999999997</v>
      </c>
      <c r="I539" s="191"/>
      <c r="J539" s="189">
        <f t="shared" ref="J539:J552" si="34">SUM(K539:N539)</f>
        <v>48.864000000000004</v>
      </c>
      <c r="K539" s="189">
        <v>12.86</v>
      </c>
      <c r="L539" s="189" t="s">
        <v>63</v>
      </c>
      <c r="M539" s="189">
        <v>6.423</v>
      </c>
      <c r="N539" s="189">
        <v>29.581</v>
      </c>
      <c r="O539" s="189"/>
    </row>
    <row r="540" spans="1:15" ht="9" customHeight="1">
      <c r="A540" s="173" t="s">
        <v>27</v>
      </c>
      <c r="B540" s="174">
        <f>SUM(D540:H540)+1</f>
        <v>155.31</v>
      </c>
      <c r="C540" s="174"/>
      <c r="D540" s="174">
        <v>154.31</v>
      </c>
      <c r="E540" s="174"/>
      <c r="F540" s="174" t="s">
        <v>63</v>
      </c>
      <c r="G540" s="174"/>
      <c r="H540" s="174" t="s">
        <v>63</v>
      </c>
      <c r="I540" s="175"/>
      <c r="J540" s="174">
        <f t="shared" si="34"/>
        <v>88.966999999999999</v>
      </c>
      <c r="K540" s="174">
        <v>65.588999999999999</v>
      </c>
      <c r="L540" s="174">
        <v>1.1240000000000001</v>
      </c>
      <c r="M540" s="174">
        <v>15.766</v>
      </c>
      <c r="N540" s="174">
        <v>6.4880000000000004</v>
      </c>
      <c r="O540" s="189"/>
    </row>
    <row r="541" spans="1:15" ht="9" customHeight="1">
      <c r="A541" s="176" t="s">
        <v>28</v>
      </c>
      <c r="B541" s="189">
        <f>SUM(D541:H541)</f>
        <v>131.91099999999997</v>
      </c>
      <c r="C541" s="189"/>
      <c r="D541" s="189">
        <v>130.89599999999999</v>
      </c>
      <c r="E541" s="189"/>
      <c r="F541" s="189">
        <v>1.0149999999999999</v>
      </c>
      <c r="G541" s="189"/>
      <c r="H541" s="189" t="s">
        <v>63</v>
      </c>
      <c r="I541" s="191"/>
      <c r="J541" s="189">
        <f t="shared" si="34"/>
        <v>61.933382153829484</v>
      </c>
      <c r="K541" s="189">
        <v>34.878</v>
      </c>
      <c r="L541" s="189" t="s">
        <v>63</v>
      </c>
      <c r="M541" s="189">
        <v>15.861382153829478</v>
      </c>
      <c r="N541" s="189">
        <v>11.194000000000001</v>
      </c>
      <c r="O541" s="189"/>
    </row>
    <row r="542" spans="1:15" ht="9" customHeight="1">
      <c r="A542" s="176" t="s">
        <v>29</v>
      </c>
      <c r="B542" s="189">
        <f>SUM(D542:H542)+1</f>
        <v>61.414999999999999</v>
      </c>
      <c r="C542" s="189"/>
      <c r="D542" s="189">
        <v>60.414999999999999</v>
      </c>
      <c r="E542" s="189"/>
      <c r="F542" s="189">
        <v>0</v>
      </c>
      <c r="G542" s="189"/>
      <c r="H542" s="189" t="s">
        <v>63</v>
      </c>
      <c r="I542" s="191"/>
      <c r="J542" s="189">
        <f t="shared" si="34"/>
        <v>23.529058725913576</v>
      </c>
      <c r="K542" s="189">
        <v>18.213000000000001</v>
      </c>
      <c r="L542" s="189" t="s">
        <v>63</v>
      </c>
      <c r="M542" s="189">
        <v>3.6100587259135746</v>
      </c>
      <c r="N542" s="189">
        <v>1.706</v>
      </c>
      <c r="O542" s="189"/>
    </row>
    <row r="543" spans="1:15" ht="9" customHeight="1">
      <c r="A543" s="176" t="s">
        <v>30</v>
      </c>
      <c r="B543" s="189">
        <f t="shared" ref="B543:B550" si="35">SUM(D543:H543)</f>
        <v>487.19900000000001</v>
      </c>
      <c r="C543" s="189"/>
      <c r="D543" s="189">
        <v>486.62700000000001</v>
      </c>
      <c r="E543" s="189"/>
      <c r="F543" s="189" t="s">
        <v>63</v>
      </c>
      <c r="G543" s="189"/>
      <c r="H543" s="189">
        <v>0.57199999999999995</v>
      </c>
      <c r="I543" s="191"/>
      <c r="J543" s="189">
        <f t="shared" si="34"/>
        <v>23.782697329065847</v>
      </c>
      <c r="K543" s="189">
        <v>13.28</v>
      </c>
      <c r="L543" s="189">
        <v>2.6150000000000002</v>
      </c>
      <c r="M543" s="189">
        <v>1.9026973290658495</v>
      </c>
      <c r="N543" s="189">
        <v>5.9850000000000003</v>
      </c>
      <c r="O543" s="189"/>
    </row>
    <row r="544" spans="1:15" ht="9" customHeight="1">
      <c r="A544" s="173" t="s">
        <v>31</v>
      </c>
      <c r="B544" s="174">
        <f t="shared" si="35"/>
        <v>78</v>
      </c>
      <c r="C544" s="174"/>
      <c r="D544" s="174">
        <v>78</v>
      </c>
      <c r="E544" s="174"/>
      <c r="F544" s="174" t="s">
        <v>63</v>
      </c>
      <c r="G544" s="174"/>
      <c r="H544" s="174" t="s">
        <v>63</v>
      </c>
      <c r="I544" s="175"/>
      <c r="J544" s="174">
        <f t="shared" si="34"/>
        <v>17.821259604949624</v>
      </c>
      <c r="K544" s="174">
        <v>14.013</v>
      </c>
      <c r="L544" s="174" t="s">
        <v>63</v>
      </c>
      <c r="M544" s="174">
        <v>1.6932596049496254</v>
      </c>
      <c r="N544" s="174">
        <v>2.1150000000000002</v>
      </c>
      <c r="O544" s="189"/>
    </row>
    <row r="545" spans="1:32" ht="9" customHeight="1">
      <c r="A545" s="176" t="s">
        <v>32</v>
      </c>
      <c r="B545" s="189">
        <f t="shared" si="35"/>
        <v>149.18300000000002</v>
      </c>
      <c r="C545" s="189"/>
      <c r="D545" s="189">
        <v>147.10300000000001</v>
      </c>
      <c r="E545" s="189"/>
      <c r="F545" s="189">
        <v>2.08</v>
      </c>
      <c r="G545" s="189"/>
      <c r="H545" s="189" t="s">
        <v>63</v>
      </c>
      <c r="I545" s="191"/>
      <c r="J545" s="189">
        <f t="shared" si="34"/>
        <v>26.654453255963151</v>
      </c>
      <c r="K545" s="189">
        <v>21.236000000000001</v>
      </c>
      <c r="L545" s="189">
        <v>0.63800000000000001</v>
      </c>
      <c r="M545" s="189">
        <v>3.6544532559631491</v>
      </c>
      <c r="N545" s="189">
        <v>1.1259999999999999</v>
      </c>
      <c r="O545" s="189"/>
    </row>
    <row r="546" spans="1:32" ht="9" customHeight="1">
      <c r="A546" s="176" t="s">
        <v>33</v>
      </c>
      <c r="B546" s="189">
        <f t="shared" si="35"/>
        <v>128.88</v>
      </c>
      <c r="C546" s="189"/>
      <c r="D546" s="189">
        <v>128.88</v>
      </c>
      <c r="E546" s="189"/>
      <c r="F546" s="189">
        <v>0</v>
      </c>
      <c r="G546" s="189"/>
      <c r="H546" s="189" t="s">
        <v>63</v>
      </c>
      <c r="I546" s="191"/>
      <c r="J546" s="189">
        <f t="shared" si="34"/>
        <v>10.343922981176007</v>
      </c>
      <c r="K546" s="189">
        <v>7.08</v>
      </c>
      <c r="L546" s="189" t="s">
        <v>63</v>
      </c>
      <c r="M546" s="189">
        <v>1.5799229811760076</v>
      </c>
      <c r="N546" s="189">
        <v>1.6839999999999999</v>
      </c>
      <c r="O546" s="189"/>
    </row>
    <row r="547" spans="1:32" ht="9" customHeight="1">
      <c r="A547" s="176" t="s">
        <v>34</v>
      </c>
      <c r="B547" s="189">
        <f t="shared" si="35"/>
        <v>53.801000000000002</v>
      </c>
      <c r="C547" s="189"/>
      <c r="D547" s="189">
        <v>53.801000000000002</v>
      </c>
      <c r="E547" s="189"/>
      <c r="F547" s="189">
        <v>0</v>
      </c>
      <c r="G547" s="189"/>
      <c r="H547" s="189" t="s">
        <v>63</v>
      </c>
      <c r="I547" s="191"/>
      <c r="J547" s="189">
        <f t="shared" si="34"/>
        <v>11.57504797349328</v>
      </c>
      <c r="K547" s="189">
        <v>5.6989999999999998</v>
      </c>
      <c r="L547" s="189" t="s">
        <v>63</v>
      </c>
      <c r="M547" s="189">
        <v>1.8640479734932796</v>
      </c>
      <c r="N547" s="189">
        <v>4.0119999999999996</v>
      </c>
      <c r="O547" s="189"/>
    </row>
    <row r="548" spans="1:32" ht="9" customHeight="1">
      <c r="A548" s="173" t="s">
        <v>35</v>
      </c>
      <c r="B548" s="174">
        <f t="shared" si="35"/>
        <v>120.501</v>
      </c>
      <c r="C548" s="174"/>
      <c r="D548" s="174">
        <v>116.54900000000001</v>
      </c>
      <c r="E548" s="174"/>
      <c r="F548" s="174">
        <v>3.952</v>
      </c>
      <c r="G548" s="174"/>
      <c r="H548" s="174" t="s">
        <v>63</v>
      </c>
      <c r="I548" s="175"/>
      <c r="J548" s="174">
        <f t="shared" si="34"/>
        <v>12.506997674327748</v>
      </c>
      <c r="K548" s="174">
        <v>8.9179999999999993</v>
      </c>
      <c r="L548" s="174">
        <v>0.71599999999999997</v>
      </c>
      <c r="M548" s="174">
        <v>1.0309976743277485</v>
      </c>
      <c r="N548" s="174">
        <v>1.8420000000000001</v>
      </c>
      <c r="O548" s="189"/>
    </row>
    <row r="549" spans="1:32" ht="9" customHeight="1">
      <c r="A549" s="176" t="s">
        <v>36</v>
      </c>
      <c r="B549" s="189">
        <f t="shared" si="35"/>
        <v>48.603000000000002</v>
      </c>
      <c r="C549" s="189"/>
      <c r="D549" s="189">
        <v>48.603000000000002</v>
      </c>
      <c r="E549" s="189"/>
      <c r="F549" s="189" t="s">
        <v>63</v>
      </c>
      <c r="G549" s="189"/>
      <c r="H549" s="189" t="s">
        <v>63</v>
      </c>
      <c r="I549" s="191"/>
      <c r="J549" s="189">
        <f t="shared" si="34"/>
        <v>18.817497331129239</v>
      </c>
      <c r="K549" s="189">
        <v>10.637</v>
      </c>
      <c r="L549" s="189" t="s">
        <v>63</v>
      </c>
      <c r="M549" s="189">
        <v>5.2254973311292412</v>
      </c>
      <c r="N549" s="189">
        <v>2.9550000000000001</v>
      </c>
      <c r="O549" s="189"/>
    </row>
    <row r="550" spans="1:32" ht="9" customHeight="1">
      <c r="A550" s="176" t="s">
        <v>37</v>
      </c>
      <c r="B550" s="189">
        <f t="shared" si="35"/>
        <v>162.11799999999999</v>
      </c>
      <c r="C550" s="189"/>
      <c r="D550" s="189">
        <v>159.90899999999999</v>
      </c>
      <c r="E550" s="189"/>
      <c r="F550" s="189">
        <v>2.2090000000000001</v>
      </c>
      <c r="G550" s="189"/>
      <c r="H550" s="189" t="s">
        <v>63</v>
      </c>
      <c r="I550" s="191"/>
      <c r="J550" s="189">
        <f t="shared" si="34"/>
        <v>109.11199999999999</v>
      </c>
      <c r="K550" s="189">
        <v>76.706999999999994</v>
      </c>
      <c r="L550" s="189" t="s">
        <v>63</v>
      </c>
      <c r="M550" s="189">
        <v>12.923</v>
      </c>
      <c r="N550" s="189">
        <v>19.481999999999999</v>
      </c>
      <c r="O550" s="189"/>
    </row>
    <row r="551" spans="1:32" ht="9" customHeight="1">
      <c r="A551" s="176" t="s">
        <v>38</v>
      </c>
      <c r="B551" s="189">
        <f>SUM(D551:H551)+1</f>
        <v>94.38900000000001</v>
      </c>
      <c r="C551" s="189"/>
      <c r="D551" s="189">
        <v>91.284000000000006</v>
      </c>
      <c r="E551" s="189"/>
      <c r="F551" s="189">
        <v>2.105</v>
      </c>
      <c r="G551" s="189"/>
      <c r="H551" s="189" t="s">
        <v>63</v>
      </c>
      <c r="I551" s="191"/>
      <c r="J551" s="189">
        <f t="shared" si="34"/>
        <v>17.246899406827417</v>
      </c>
      <c r="K551" s="189">
        <v>7.65</v>
      </c>
      <c r="L551" s="189" t="s">
        <v>63</v>
      </c>
      <c r="M551" s="189">
        <v>6.6408994068274163</v>
      </c>
      <c r="N551" s="189">
        <v>2.956</v>
      </c>
      <c r="O551" s="189"/>
    </row>
    <row r="552" spans="1:32" ht="9" customHeight="1">
      <c r="A552" s="173" t="s">
        <v>39</v>
      </c>
      <c r="B552" s="174">
        <f>SUM(D552:H552)+1</f>
        <v>147.404</v>
      </c>
      <c r="C552" s="174"/>
      <c r="D552" s="174">
        <v>145.30799999999999</v>
      </c>
      <c r="E552" s="174"/>
      <c r="F552" s="174">
        <v>1.0960000000000001</v>
      </c>
      <c r="G552" s="174"/>
      <c r="H552" s="174" t="s">
        <v>63</v>
      </c>
      <c r="I552" s="175"/>
      <c r="J552" s="174">
        <f t="shared" si="34"/>
        <v>47.690839927896526</v>
      </c>
      <c r="K552" s="177">
        <v>29.611000000000001</v>
      </c>
      <c r="L552" s="174" t="s">
        <v>63</v>
      </c>
      <c r="M552" s="174">
        <v>5.3858399278965257</v>
      </c>
      <c r="N552" s="174">
        <v>12.694000000000001</v>
      </c>
      <c r="O552" s="189"/>
    </row>
    <row r="553" spans="1:32" ht="9" customHeight="1">
      <c r="A553" s="176" t="s">
        <v>147</v>
      </c>
      <c r="B553" s="189"/>
      <c r="C553" s="189"/>
      <c r="D553" s="189"/>
      <c r="E553" s="189"/>
      <c r="F553" s="189"/>
      <c r="G553" s="189"/>
      <c r="H553" s="189"/>
      <c r="I553" s="191"/>
      <c r="J553" s="189"/>
      <c r="K553" s="189"/>
      <c r="L553" s="189"/>
      <c r="M553" s="189"/>
      <c r="N553" s="189"/>
      <c r="O553" s="250"/>
      <c r="P553" s="250"/>
      <c r="Q553" s="311"/>
      <c r="R553" s="311"/>
      <c r="S553" s="311"/>
      <c r="T553" s="311"/>
      <c r="U553" s="311"/>
      <c r="V553" s="311"/>
      <c r="W553" s="311"/>
      <c r="X553" s="311"/>
      <c r="Y553" s="311"/>
      <c r="Z553" s="311"/>
      <c r="AA553" s="311"/>
      <c r="AB553" s="311"/>
      <c r="AC553" s="311"/>
      <c r="AD553" s="311"/>
      <c r="AE553" s="311"/>
      <c r="AF553" s="250"/>
    </row>
    <row r="554" spans="1:32" ht="9" customHeight="1">
      <c r="A554" s="211">
        <v>2010</v>
      </c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188"/>
      <c r="M554" s="188"/>
      <c r="N554" s="188"/>
      <c r="O554" s="250"/>
      <c r="P554" s="254"/>
      <c r="Q554" s="255"/>
      <c r="R554" s="311"/>
      <c r="S554" s="311"/>
      <c r="T554" s="311"/>
      <c r="U554" s="311"/>
      <c r="V554" s="311"/>
      <c r="W554" s="311"/>
      <c r="X554" s="311"/>
      <c r="Y554" s="311"/>
      <c r="Z554" s="311"/>
      <c r="AA554" s="311"/>
      <c r="AB554" s="311"/>
      <c r="AC554" s="311"/>
      <c r="AD554" s="311"/>
      <c r="AE554" s="311"/>
      <c r="AF554" s="250"/>
    </row>
    <row r="555" spans="1:32" s="162" customFormat="1" ht="9" customHeight="1">
      <c r="A555" s="214" t="s">
        <v>7</v>
      </c>
      <c r="B555" s="188">
        <f>SUM(B557:B588)+3</f>
        <v>6557.4450000000015</v>
      </c>
      <c r="C555" s="188"/>
      <c r="D555" s="188">
        <f>SUM(D557:D588)</f>
        <v>5817.0870000000004</v>
      </c>
      <c r="E555" s="188"/>
      <c r="F555" s="188">
        <f>SUM(F557:F588)+2</f>
        <v>695.40900000000011</v>
      </c>
      <c r="G555" s="188"/>
      <c r="H555" s="188">
        <f>SUM(H557:H588)+1</f>
        <v>44.948999999999998</v>
      </c>
      <c r="I555" s="188"/>
      <c r="J555" s="188">
        <f>SUM(J557:J588)+1</f>
        <v>2098.7869999999994</v>
      </c>
      <c r="K555" s="188">
        <f>SUM(K557:K588)</f>
        <v>1027.7490000000003</v>
      </c>
      <c r="L555" s="188">
        <f>SUM(L557:L588)+3</f>
        <v>98.289999999999978</v>
      </c>
      <c r="M555" s="188">
        <f>SUM(M557:M588)+1</f>
        <v>677.36400000000003</v>
      </c>
      <c r="N555" s="188">
        <f>SUM(N557:N588)+2</f>
        <v>297.38399999999996</v>
      </c>
      <c r="O555" s="161"/>
      <c r="P555" s="256"/>
      <c r="Q555" s="257"/>
      <c r="AF555" s="161"/>
    </row>
    <row r="556" spans="1:32" s="162" customFormat="1" ht="3.95" customHeight="1">
      <c r="A556" s="214"/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188"/>
      <c r="M556" s="188"/>
      <c r="N556" s="188"/>
      <c r="O556" s="161"/>
      <c r="P556" s="256"/>
      <c r="Q556" s="257"/>
      <c r="AF556" s="161"/>
    </row>
    <row r="557" spans="1:32" s="162" customFormat="1" ht="9" customHeight="1">
      <c r="A557" s="176" t="s">
        <v>8</v>
      </c>
      <c r="B557" s="189">
        <f t="shared" ref="B557:B588" si="36">SUM(D557:H557)</f>
        <v>20.805</v>
      </c>
      <c r="C557" s="189"/>
      <c r="D557" s="189">
        <v>20.805</v>
      </c>
      <c r="E557" s="189"/>
      <c r="F557" s="189">
        <v>0</v>
      </c>
      <c r="G557" s="189"/>
      <c r="H557" s="189">
        <v>0</v>
      </c>
      <c r="I557" s="189"/>
      <c r="J557" s="189">
        <f t="shared" ref="J557:J565" si="37">SUM(K557:N557)</f>
        <v>15.846</v>
      </c>
      <c r="K557" s="189">
        <v>9.2460000000000004</v>
      </c>
      <c r="L557" s="189">
        <v>1.8420000000000001</v>
      </c>
      <c r="M557" s="189">
        <v>3.4079999999999999</v>
      </c>
      <c r="N557" s="189">
        <v>1.35</v>
      </c>
      <c r="O557" s="189"/>
      <c r="P557" s="189"/>
      <c r="Q557" s="258"/>
      <c r="AF557" s="161"/>
    </row>
    <row r="558" spans="1:32" s="162" customFormat="1" ht="9" customHeight="1">
      <c r="A558" s="176" t="s">
        <v>9</v>
      </c>
      <c r="B558" s="189">
        <f t="shared" si="36"/>
        <v>40.085000000000001</v>
      </c>
      <c r="C558" s="189"/>
      <c r="D558" s="189">
        <v>40.085000000000001</v>
      </c>
      <c r="E558" s="189"/>
      <c r="F558" s="189" t="s">
        <v>63</v>
      </c>
      <c r="G558" s="189"/>
      <c r="H558" s="189" t="s">
        <v>63</v>
      </c>
      <c r="I558" s="191"/>
      <c r="J558" s="189">
        <f t="shared" si="37"/>
        <v>11.004</v>
      </c>
      <c r="K558" s="189">
        <v>9.4789999999999992</v>
      </c>
      <c r="L558" s="189" t="s">
        <v>63</v>
      </c>
      <c r="M558" s="189">
        <v>1.5249999999999999</v>
      </c>
      <c r="N558" s="189" t="s">
        <v>63</v>
      </c>
      <c r="O558" s="189"/>
      <c r="P558" s="189"/>
      <c r="Q558" s="258"/>
      <c r="AF558" s="161"/>
    </row>
    <row r="559" spans="1:32" ht="9" customHeight="1">
      <c r="A559" s="176" t="s">
        <v>10</v>
      </c>
      <c r="B559" s="189">
        <f t="shared" si="36"/>
        <v>89.524000000000001</v>
      </c>
      <c r="C559" s="189"/>
      <c r="D559" s="189">
        <v>89.524000000000001</v>
      </c>
      <c r="E559" s="189"/>
      <c r="F559" s="189" t="s">
        <v>63</v>
      </c>
      <c r="G559" s="189"/>
      <c r="H559" s="189" t="s">
        <v>63</v>
      </c>
      <c r="I559" s="191"/>
      <c r="J559" s="189">
        <f t="shared" si="37"/>
        <v>6.0410000000000004</v>
      </c>
      <c r="K559" s="189">
        <v>4.8780000000000001</v>
      </c>
      <c r="L559" s="189" t="s">
        <v>63</v>
      </c>
      <c r="M559" s="189">
        <v>1.163</v>
      </c>
      <c r="N559" s="189" t="s">
        <v>63</v>
      </c>
      <c r="O559" s="189"/>
      <c r="P559" s="189"/>
      <c r="Q559" s="258"/>
      <c r="R559" s="311"/>
      <c r="S559" s="311"/>
      <c r="T559" s="311"/>
      <c r="U559" s="311"/>
      <c r="V559" s="311"/>
      <c r="W559" s="311"/>
      <c r="X559" s="311"/>
      <c r="Y559" s="311"/>
      <c r="Z559" s="311"/>
      <c r="AA559" s="311"/>
      <c r="AB559" s="311"/>
      <c r="AC559" s="311"/>
      <c r="AD559" s="311"/>
      <c r="AE559" s="311"/>
      <c r="AF559" s="250"/>
    </row>
    <row r="560" spans="1:32" ht="9" customHeight="1">
      <c r="A560" s="173" t="s">
        <v>11</v>
      </c>
      <c r="B560" s="174">
        <f t="shared" si="36"/>
        <v>11.997</v>
      </c>
      <c r="C560" s="174"/>
      <c r="D560" s="174">
        <v>11.997</v>
      </c>
      <c r="E560" s="174"/>
      <c r="F560" s="174">
        <v>0</v>
      </c>
      <c r="G560" s="174"/>
      <c r="H560" s="174">
        <v>0</v>
      </c>
      <c r="I560" s="175"/>
      <c r="J560" s="174">
        <f t="shared" si="37"/>
        <v>5.9430000000000005</v>
      </c>
      <c r="K560" s="174">
        <v>4.6470000000000002</v>
      </c>
      <c r="L560" s="174">
        <v>0</v>
      </c>
      <c r="M560" s="174">
        <v>1.296</v>
      </c>
      <c r="N560" s="174" t="s">
        <v>63</v>
      </c>
      <c r="O560" s="189"/>
      <c r="P560" s="189"/>
      <c r="Q560" s="258"/>
      <c r="R560" s="311"/>
      <c r="S560" s="311"/>
      <c r="T560" s="311"/>
      <c r="U560" s="311"/>
      <c r="V560" s="311"/>
      <c r="W560" s="311"/>
      <c r="X560" s="311"/>
      <c r="Y560" s="311"/>
      <c r="Z560" s="311"/>
      <c r="AA560" s="311"/>
      <c r="AB560" s="311"/>
      <c r="AC560" s="311"/>
      <c r="AD560" s="311"/>
      <c r="AE560" s="311"/>
      <c r="AF560" s="250"/>
    </row>
    <row r="561" spans="1:32" ht="9" customHeight="1">
      <c r="A561" s="176" t="s">
        <v>12</v>
      </c>
      <c r="B561" s="189">
        <f t="shared" si="36"/>
        <v>100.38099999999999</v>
      </c>
      <c r="C561" s="189"/>
      <c r="D561" s="189">
        <v>35.113999999999997</v>
      </c>
      <c r="E561" s="189"/>
      <c r="F561" s="189">
        <v>57.692999999999998</v>
      </c>
      <c r="G561" s="189"/>
      <c r="H561" s="189">
        <v>7.5739999999999998</v>
      </c>
      <c r="I561" s="191"/>
      <c r="J561" s="189">
        <f t="shared" si="37"/>
        <v>11.835999999999999</v>
      </c>
      <c r="K561" s="189">
        <v>8.4849999999999994</v>
      </c>
      <c r="L561" s="189" t="s">
        <v>63</v>
      </c>
      <c r="M561" s="189">
        <v>1.0229999999999999</v>
      </c>
      <c r="N561" s="189">
        <v>2.3279999999999998</v>
      </c>
      <c r="O561" s="189"/>
      <c r="P561" s="189"/>
      <c r="Q561" s="258"/>
      <c r="R561" s="311"/>
      <c r="S561" s="311"/>
      <c r="T561" s="311"/>
      <c r="U561" s="311"/>
      <c r="V561" s="311"/>
      <c r="W561" s="311"/>
      <c r="X561" s="311"/>
      <c r="Y561" s="311"/>
      <c r="Z561" s="311"/>
      <c r="AA561" s="311"/>
      <c r="AB561" s="311"/>
      <c r="AC561" s="311"/>
      <c r="AD561" s="311"/>
      <c r="AE561" s="311"/>
      <c r="AF561" s="250"/>
    </row>
    <row r="562" spans="1:32" ht="9" customHeight="1">
      <c r="A562" s="176" t="s">
        <v>13</v>
      </c>
      <c r="B562" s="189">
        <f t="shared" si="36"/>
        <v>18.585999999999999</v>
      </c>
      <c r="C562" s="189"/>
      <c r="D562" s="189">
        <v>18.585999999999999</v>
      </c>
      <c r="E562" s="189"/>
      <c r="F562" s="189" t="s">
        <v>63</v>
      </c>
      <c r="G562" s="189"/>
      <c r="H562" s="189" t="s">
        <v>63</v>
      </c>
      <c r="I562" s="191"/>
      <c r="J562" s="189">
        <f t="shared" si="37"/>
        <v>18.626999999999999</v>
      </c>
      <c r="K562" s="189">
        <v>10.347</v>
      </c>
      <c r="L562" s="189" t="s">
        <v>63</v>
      </c>
      <c r="M562" s="189">
        <v>7.157</v>
      </c>
      <c r="N562" s="189">
        <v>1.123</v>
      </c>
      <c r="O562" s="189"/>
      <c r="P562" s="189"/>
      <c r="Q562" s="258"/>
    </row>
    <row r="563" spans="1:32" ht="9" customHeight="1">
      <c r="A563" s="176" t="s">
        <v>14</v>
      </c>
      <c r="B563" s="189">
        <f t="shared" si="36"/>
        <v>115.14100000000001</v>
      </c>
      <c r="C563" s="189"/>
      <c r="D563" s="189">
        <v>115.14100000000001</v>
      </c>
      <c r="E563" s="189"/>
      <c r="F563" s="189" t="s">
        <v>63</v>
      </c>
      <c r="G563" s="189"/>
      <c r="H563" s="189" t="s">
        <v>63</v>
      </c>
      <c r="I563" s="191"/>
      <c r="J563" s="189">
        <f t="shared" si="37"/>
        <v>37.896999999999998</v>
      </c>
      <c r="K563" s="189">
        <v>15.382999999999999</v>
      </c>
      <c r="L563" s="189" t="s">
        <v>63</v>
      </c>
      <c r="M563" s="189">
        <v>18.393999999999998</v>
      </c>
      <c r="N563" s="189">
        <v>4.12</v>
      </c>
      <c r="O563" s="189"/>
      <c r="P563" s="189"/>
      <c r="Q563" s="258"/>
    </row>
    <row r="564" spans="1:32" ht="9" customHeight="1">
      <c r="A564" s="173" t="s">
        <v>15</v>
      </c>
      <c r="B564" s="174">
        <f t="shared" si="36"/>
        <v>56.746000000000002</v>
      </c>
      <c r="C564" s="174"/>
      <c r="D564" s="174">
        <v>56.036999999999999</v>
      </c>
      <c r="E564" s="174"/>
      <c r="F564" s="174">
        <v>0.70899999999999996</v>
      </c>
      <c r="G564" s="174"/>
      <c r="H564" s="174" t="s">
        <v>63</v>
      </c>
      <c r="I564" s="175"/>
      <c r="J564" s="174">
        <f t="shared" si="37"/>
        <v>11.042</v>
      </c>
      <c r="K564" s="174">
        <v>10.403</v>
      </c>
      <c r="L564" s="174" t="s">
        <v>63</v>
      </c>
      <c r="M564" s="174" t="s">
        <v>63</v>
      </c>
      <c r="N564" s="174">
        <v>0.63900000000000001</v>
      </c>
      <c r="O564" s="189"/>
      <c r="P564" s="189"/>
      <c r="Q564" s="258"/>
    </row>
    <row r="565" spans="1:32" ht="9" customHeight="1">
      <c r="A565" s="176" t="s">
        <v>16</v>
      </c>
      <c r="B565" s="189">
        <f t="shared" si="36"/>
        <v>3012.8789999999999</v>
      </c>
      <c r="C565" s="189"/>
      <c r="D565" s="189">
        <v>2842.4969999999998</v>
      </c>
      <c r="E565" s="189"/>
      <c r="F565" s="189">
        <v>170.38200000000001</v>
      </c>
      <c r="G565" s="189"/>
      <c r="H565" s="189" t="s">
        <v>63</v>
      </c>
      <c r="I565" s="191"/>
      <c r="J565" s="189">
        <f t="shared" si="37"/>
        <v>570.81399999999996</v>
      </c>
      <c r="K565" s="189">
        <v>207.18299999999999</v>
      </c>
      <c r="L565" s="189">
        <v>58.533000000000001</v>
      </c>
      <c r="M565" s="189">
        <v>249.79300000000001</v>
      </c>
      <c r="N565" s="189">
        <v>55.305</v>
      </c>
      <c r="O565" s="189"/>
      <c r="P565" s="189"/>
      <c r="Q565" s="258"/>
    </row>
    <row r="566" spans="1:32" ht="9" customHeight="1">
      <c r="A566" s="176" t="s">
        <v>17</v>
      </c>
      <c r="B566" s="189">
        <f t="shared" si="36"/>
        <v>25.803999999999998</v>
      </c>
      <c r="C566" s="189"/>
      <c r="D566" s="189">
        <v>25.803999999999998</v>
      </c>
      <c r="E566" s="189"/>
      <c r="F566" s="189" t="s">
        <v>63</v>
      </c>
      <c r="G566" s="189"/>
      <c r="H566" s="189" t="s">
        <v>63</v>
      </c>
      <c r="I566" s="191"/>
      <c r="J566" s="189">
        <f>SUM(K566:N566)+1</f>
        <v>21.475999999999999</v>
      </c>
      <c r="K566" s="189">
        <v>16.260999999999999</v>
      </c>
      <c r="L566" s="189" t="s">
        <v>63</v>
      </c>
      <c r="M566" s="189">
        <v>2.8050000000000002</v>
      </c>
      <c r="N566" s="189">
        <v>1.41</v>
      </c>
      <c r="O566" s="189"/>
      <c r="P566" s="189"/>
      <c r="Q566" s="258"/>
    </row>
    <row r="567" spans="1:32" ht="9" customHeight="1">
      <c r="A567" s="176" t="s">
        <v>18</v>
      </c>
      <c r="B567" s="189">
        <f t="shared" si="36"/>
        <v>129.95599999999999</v>
      </c>
      <c r="C567" s="189"/>
      <c r="D567" s="189">
        <v>125.97199999999999</v>
      </c>
      <c r="E567" s="189"/>
      <c r="F567" s="189">
        <v>3.984</v>
      </c>
      <c r="G567" s="189"/>
      <c r="H567" s="189" t="s">
        <v>63</v>
      </c>
      <c r="I567" s="191"/>
      <c r="J567" s="189">
        <f t="shared" ref="J567:J578" si="38">SUM(K567:N567)</f>
        <v>101.566</v>
      </c>
      <c r="K567" s="189">
        <v>57.863999999999997</v>
      </c>
      <c r="L567" s="189" t="s">
        <v>63</v>
      </c>
      <c r="M567" s="189">
        <v>29.262</v>
      </c>
      <c r="N567" s="189">
        <v>14.44</v>
      </c>
      <c r="O567" s="189"/>
      <c r="P567" s="189"/>
      <c r="Q567" s="258"/>
    </row>
    <row r="568" spans="1:32" ht="9" customHeight="1">
      <c r="A568" s="173" t="s">
        <v>19</v>
      </c>
      <c r="B568" s="174">
        <f t="shared" si="36"/>
        <v>65.849000000000004</v>
      </c>
      <c r="C568" s="174"/>
      <c r="D568" s="174">
        <v>65.849000000000004</v>
      </c>
      <c r="E568" s="174"/>
      <c r="F568" s="174" t="s">
        <v>63</v>
      </c>
      <c r="G568" s="174"/>
      <c r="H568" s="174">
        <v>0</v>
      </c>
      <c r="I568" s="175"/>
      <c r="J568" s="174">
        <f t="shared" si="38"/>
        <v>134.93799999999999</v>
      </c>
      <c r="K568" s="174">
        <v>51.284999999999997</v>
      </c>
      <c r="L568" s="174" t="s">
        <v>63</v>
      </c>
      <c r="M568" s="174">
        <v>61.801000000000002</v>
      </c>
      <c r="N568" s="174">
        <v>21.852</v>
      </c>
      <c r="O568" s="189"/>
      <c r="P568" s="189"/>
      <c r="Q568" s="258"/>
    </row>
    <row r="569" spans="1:32" ht="9" customHeight="1">
      <c r="A569" s="176" t="s">
        <v>20</v>
      </c>
      <c r="B569" s="189">
        <f t="shared" si="36"/>
        <v>26.895999999999997</v>
      </c>
      <c r="C569" s="189"/>
      <c r="D569" s="189">
        <v>26.08</v>
      </c>
      <c r="E569" s="189"/>
      <c r="F569" s="189">
        <v>0.81599999999999995</v>
      </c>
      <c r="G569" s="189"/>
      <c r="H569" s="189" t="s">
        <v>63</v>
      </c>
      <c r="I569" s="191"/>
      <c r="J569" s="189">
        <f t="shared" si="38"/>
        <v>34.518000000000001</v>
      </c>
      <c r="K569" s="189">
        <v>23.015999999999998</v>
      </c>
      <c r="L569" s="189">
        <v>0.67800000000000005</v>
      </c>
      <c r="M569" s="189">
        <v>5.1740000000000004</v>
      </c>
      <c r="N569" s="189">
        <v>5.65</v>
      </c>
      <c r="O569" s="189"/>
      <c r="P569" s="189"/>
      <c r="Q569" s="258"/>
    </row>
    <row r="570" spans="1:32" ht="9" customHeight="1">
      <c r="A570" s="176" t="s">
        <v>21</v>
      </c>
      <c r="B570" s="189">
        <f t="shared" si="36"/>
        <v>606.63800000000003</v>
      </c>
      <c r="C570" s="189"/>
      <c r="D570" s="189">
        <v>495.99700000000001</v>
      </c>
      <c r="E570" s="189"/>
      <c r="F570" s="189">
        <v>107.16200000000001</v>
      </c>
      <c r="G570" s="189"/>
      <c r="H570" s="189">
        <v>3.4790000000000001</v>
      </c>
      <c r="I570" s="191"/>
      <c r="J570" s="189">
        <f t="shared" si="38"/>
        <v>156.518</v>
      </c>
      <c r="K570" s="189">
        <v>100.22199999999999</v>
      </c>
      <c r="L570" s="189">
        <v>6.5359999999999996</v>
      </c>
      <c r="M570" s="189">
        <v>9.0229999999999997</v>
      </c>
      <c r="N570" s="189">
        <v>40.737000000000002</v>
      </c>
      <c r="O570" s="189"/>
      <c r="P570" s="189"/>
      <c r="Q570" s="258"/>
    </row>
    <row r="571" spans="1:32" ht="9" customHeight="1">
      <c r="A571" s="176" t="s">
        <v>22</v>
      </c>
      <c r="B571" s="189">
        <f t="shared" si="36"/>
        <v>230.97500000000002</v>
      </c>
      <c r="C571" s="189"/>
      <c r="D571" s="189">
        <v>205.69200000000001</v>
      </c>
      <c r="E571" s="189"/>
      <c r="F571" s="189">
        <v>25.283000000000001</v>
      </c>
      <c r="G571" s="189"/>
      <c r="H571" s="189" t="s">
        <v>63</v>
      </c>
      <c r="I571" s="191"/>
      <c r="J571" s="189">
        <f t="shared" si="38"/>
        <v>156.45400000000001</v>
      </c>
      <c r="K571" s="189">
        <v>102.792</v>
      </c>
      <c r="L571" s="189">
        <v>3.2149999999999999</v>
      </c>
      <c r="M571" s="189">
        <v>20.451000000000001</v>
      </c>
      <c r="N571" s="189">
        <v>29.995999999999999</v>
      </c>
      <c r="O571" s="189"/>
      <c r="P571" s="189"/>
      <c r="Q571" s="258"/>
    </row>
    <row r="572" spans="1:32" ht="9" customHeight="1">
      <c r="A572" s="173" t="s">
        <v>23</v>
      </c>
      <c r="B572" s="174">
        <f t="shared" si="36"/>
        <v>137.14699999999999</v>
      </c>
      <c r="C572" s="174"/>
      <c r="D572" s="174">
        <v>119.821</v>
      </c>
      <c r="E572" s="174"/>
      <c r="F572" s="174">
        <v>4.2699999999999996</v>
      </c>
      <c r="G572" s="174"/>
      <c r="H572" s="174">
        <v>13.055999999999999</v>
      </c>
      <c r="I572" s="175"/>
      <c r="J572" s="174">
        <f t="shared" si="38"/>
        <v>110.053</v>
      </c>
      <c r="K572" s="174">
        <v>54.220999999999997</v>
      </c>
      <c r="L572" s="174">
        <v>0.88900000000000001</v>
      </c>
      <c r="M572" s="174">
        <v>14.863</v>
      </c>
      <c r="N572" s="174">
        <v>40.08</v>
      </c>
      <c r="O572" s="189"/>
      <c r="P572" s="189"/>
      <c r="Q572" s="258"/>
    </row>
    <row r="573" spans="1:32" ht="9" customHeight="1">
      <c r="A573" s="176" t="s">
        <v>24</v>
      </c>
      <c r="B573" s="189">
        <f t="shared" si="36"/>
        <v>75.685999999999993</v>
      </c>
      <c r="C573" s="189"/>
      <c r="D573" s="189">
        <v>68.683999999999997</v>
      </c>
      <c r="E573" s="189"/>
      <c r="F573" s="189">
        <v>7.0019999999999998</v>
      </c>
      <c r="G573" s="189"/>
      <c r="H573" s="189" t="s">
        <v>63</v>
      </c>
      <c r="I573" s="191"/>
      <c r="J573" s="189">
        <f t="shared" si="38"/>
        <v>45.983000000000004</v>
      </c>
      <c r="K573" s="189">
        <v>18.035</v>
      </c>
      <c r="L573" s="189" t="s">
        <v>63</v>
      </c>
      <c r="M573" s="189">
        <v>25.677</v>
      </c>
      <c r="N573" s="189">
        <v>2.2709999999999999</v>
      </c>
      <c r="O573" s="189"/>
      <c r="P573" s="189"/>
      <c r="Q573" s="258"/>
    </row>
    <row r="574" spans="1:32" ht="9" customHeight="1">
      <c r="A574" s="176" t="s">
        <v>25</v>
      </c>
      <c r="B574" s="189">
        <f t="shared" si="36"/>
        <v>116.161</v>
      </c>
      <c r="C574" s="189"/>
      <c r="D574" s="189">
        <v>116.161</v>
      </c>
      <c r="E574" s="189"/>
      <c r="F574" s="189" t="s">
        <v>63</v>
      </c>
      <c r="G574" s="189"/>
      <c r="H574" s="189">
        <v>0</v>
      </c>
      <c r="I574" s="191"/>
      <c r="J574" s="189">
        <f t="shared" si="38"/>
        <v>20.634999999999998</v>
      </c>
      <c r="K574" s="189">
        <v>12.266999999999999</v>
      </c>
      <c r="L574" s="189" t="s">
        <v>63</v>
      </c>
      <c r="M574" s="189">
        <v>2.98</v>
      </c>
      <c r="N574" s="189">
        <v>5.3879999999999999</v>
      </c>
      <c r="O574" s="189"/>
      <c r="P574" s="189"/>
      <c r="Q574" s="258"/>
    </row>
    <row r="575" spans="1:32" ht="9" customHeight="1">
      <c r="A575" s="176" t="s">
        <v>26</v>
      </c>
      <c r="B575" s="189">
        <f t="shared" si="36"/>
        <v>320.14300000000003</v>
      </c>
      <c r="C575" s="189"/>
      <c r="D575" s="189">
        <v>68.73</v>
      </c>
      <c r="E575" s="189"/>
      <c r="F575" s="189">
        <v>238.58199999999999</v>
      </c>
      <c r="G575" s="189"/>
      <c r="H575" s="189">
        <v>12.831</v>
      </c>
      <c r="I575" s="191"/>
      <c r="J575" s="189">
        <f t="shared" si="38"/>
        <v>84.031999999999996</v>
      </c>
      <c r="K575" s="189">
        <v>42.005000000000003</v>
      </c>
      <c r="L575" s="189">
        <v>13.317</v>
      </c>
      <c r="M575" s="189">
        <v>14.076000000000001</v>
      </c>
      <c r="N575" s="189">
        <v>14.634</v>
      </c>
      <c r="O575" s="189"/>
      <c r="P575" s="189"/>
      <c r="Q575" s="258"/>
    </row>
    <row r="576" spans="1:32" ht="9" customHeight="1">
      <c r="A576" s="173" t="s">
        <v>27</v>
      </c>
      <c r="B576" s="174">
        <f t="shared" si="36"/>
        <v>131.45699999999999</v>
      </c>
      <c r="C576" s="174"/>
      <c r="D576" s="174">
        <v>130.762</v>
      </c>
      <c r="E576" s="174"/>
      <c r="F576" s="174">
        <v>0.69499999999999995</v>
      </c>
      <c r="G576" s="174"/>
      <c r="H576" s="174" t="s">
        <v>63</v>
      </c>
      <c r="I576" s="175"/>
      <c r="J576" s="174">
        <f t="shared" si="38"/>
        <v>107.65400000000001</v>
      </c>
      <c r="K576" s="174">
        <v>34.097000000000001</v>
      </c>
      <c r="L576" s="174" t="s">
        <v>63</v>
      </c>
      <c r="M576" s="174">
        <v>68.59</v>
      </c>
      <c r="N576" s="174">
        <v>4.9669999999999996</v>
      </c>
      <c r="O576" s="189"/>
      <c r="P576" s="189"/>
      <c r="Q576" s="258"/>
    </row>
    <row r="577" spans="1:17" ht="9" customHeight="1">
      <c r="A577" s="176" t="s">
        <v>28</v>
      </c>
      <c r="B577" s="189">
        <f t="shared" si="36"/>
        <v>63.773000000000003</v>
      </c>
      <c r="C577" s="189"/>
      <c r="D577" s="189">
        <v>62.941000000000003</v>
      </c>
      <c r="E577" s="189"/>
      <c r="F577" s="189">
        <v>0.83199999999999996</v>
      </c>
      <c r="G577" s="189"/>
      <c r="H577" s="189" t="s">
        <v>63</v>
      </c>
      <c r="I577" s="191"/>
      <c r="J577" s="189">
        <f t="shared" si="38"/>
        <v>70.313000000000002</v>
      </c>
      <c r="K577" s="189">
        <v>30.844999999999999</v>
      </c>
      <c r="L577" s="189">
        <v>0.80300000000000005</v>
      </c>
      <c r="M577" s="189">
        <v>28.651</v>
      </c>
      <c r="N577" s="189">
        <v>10.013999999999999</v>
      </c>
      <c r="O577" s="189"/>
      <c r="P577" s="189"/>
      <c r="Q577" s="258"/>
    </row>
    <row r="578" spans="1:17" ht="9" customHeight="1">
      <c r="A578" s="176" t="s">
        <v>29</v>
      </c>
      <c r="B578" s="189">
        <f t="shared" si="36"/>
        <v>29.012</v>
      </c>
      <c r="C578" s="189"/>
      <c r="D578" s="189">
        <v>29.012</v>
      </c>
      <c r="E578" s="189"/>
      <c r="F578" s="189" t="s">
        <v>63</v>
      </c>
      <c r="G578" s="189"/>
      <c r="H578" s="189" t="s">
        <v>63</v>
      </c>
      <c r="I578" s="191"/>
      <c r="J578" s="189">
        <f t="shared" si="38"/>
        <v>24.675000000000004</v>
      </c>
      <c r="K578" s="189">
        <v>16.928000000000001</v>
      </c>
      <c r="L578" s="189" t="s">
        <v>63</v>
      </c>
      <c r="M578" s="189">
        <v>4.702</v>
      </c>
      <c r="N578" s="189">
        <v>3.0449999999999999</v>
      </c>
      <c r="O578" s="189"/>
      <c r="P578" s="189"/>
      <c r="Q578" s="258"/>
    </row>
    <row r="579" spans="1:17" ht="9" customHeight="1">
      <c r="A579" s="176" t="s">
        <v>30</v>
      </c>
      <c r="B579" s="189">
        <f t="shared" si="36"/>
        <v>687.27699999999993</v>
      </c>
      <c r="C579" s="189"/>
      <c r="D579" s="189">
        <v>670.57299999999998</v>
      </c>
      <c r="E579" s="189"/>
      <c r="F579" s="189">
        <v>16.704000000000001</v>
      </c>
      <c r="G579" s="189"/>
      <c r="H579" s="189" t="s">
        <v>63</v>
      </c>
      <c r="I579" s="191"/>
      <c r="J579" s="189">
        <f>SUM(K579:N579)+1</f>
        <v>34.345999999999997</v>
      </c>
      <c r="K579" s="189">
        <v>17.434999999999999</v>
      </c>
      <c r="L579" s="189" t="s">
        <v>63</v>
      </c>
      <c r="M579" s="189">
        <v>12.006</v>
      </c>
      <c r="N579" s="189">
        <v>3.9049999999999998</v>
      </c>
      <c r="O579" s="189"/>
      <c r="P579" s="189"/>
      <c r="Q579" s="258"/>
    </row>
    <row r="580" spans="1:17" ht="9" customHeight="1">
      <c r="A580" s="173" t="s">
        <v>31</v>
      </c>
      <c r="B580" s="174">
        <f t="shared" si="36"/>
        <v>37.280999999999999</v>
      </c>
      <c r="C580" s="174"/>
      <c r="D580" s="174">
        <v>37.280999999999999</v>
      </c>
      <c r="E580" s="174"/>
      <c r="F580" s="174" t="s">
        <v>63</v>
      </c>
      <c r="G580" s="174"/>
      <c r="H580" s="174" t="s">
        <v>63</v>
      </c>
      <c r="I580" s="175"/>
      <c r="J580" s="174">
        <f>SUM(K580:N580)</f>
        <v>20.058999999999997</v>
      </c>
      <c r="K580" s="174">
        <v>14.577</v>
      </c>
      <c r="L580" s="174" t="s">
        <v>63</v>
      </c>
      <c r="M580" s="174">
        <v>3.0209999999999999</v>
      </c>
      <c r="N580" s="174">
        <v>2.4609999999999999</v>
      </c>
      <c r="O580" s="189"/>
      <c r="P580" s="189"/>
      <c r="Q580" s="258"/>
    </row>
    <row r="581" spans="1:17" ht="9" customHeight="1">
      <c r="A581" s="176" t="s">
        <v>32</v>
      </c>
      <c r="B581" s="189">
        <f t="shared" si="36"/>
        <v>49.247</v>
      </c>
      <c r="C581" s="189"/>
      <c r="D581" s="189">
        <v>47.402999999999999</v>
      </c>
      <c r="E581" s="189"/>
      <c r="F581" s="189">
        <v>1.8440000000000001</v>
      </c>
      <c r="G581" s="189"/>
      <c r="H581" s="189" t="s">
        <v>63</v>
      </c>
      <c r="I581" s="191"/>
      <c r="J581" s="189">
        <f>SUM(K581:N581)+1</f>
        <v>23.259</v>
      </c>
      <c r="K581" s="189">
        <v>16.73</v>
      </c>
      <c r="L581" s="189" t="s">
        <v>63</v>
      </c>
      <c r="M581" s="189">
        <v>4.5039999999999996</v>
      </c>
      <c r="N581" s="189">
        <v>1.0249999999999999</v>
      </c>
      <c r="O581" s="189"/>
      <c r="P581" s="189"/>
      <c r="Q581" s="258"/>
    </row>
    <row r="582" spans="1:17" ht="9" customHeight="1">
      <c r="A582" s="176" t="s">
        <v>33</v>
      </c>
      <c r="B582" s="189">
        <f t="shared" si="36"/>
        <v>21.141999999999999</v>
      </c>
      <c r="C582" s="189"/>
      <c r="D582" s="189">
        <v>21.141999999999999</v>
      </c>
      <c r="E582" s="189"/>
      <c r="F582" s="189" t="s">
        <v>63</v>
      </c>
      <c r="G582" s="189"/>
      <c r="H582" s="189" t="s">
        <v>63</v>
      </c>
      <c r="I582" s="191"/>
      <c r="J582" s="189">
        <f t="shared" ref="J582:J588" si="39">SUM(K582:N582)</f>
        <v>8.9540000000000006</v>
      </c>
      <c r="K582" s="189">
        <v>6.3609999999999998</v>
      </c>
      <c r="L582" s="189" t="s">
        <v>63</v>
      </c>
      <c r="M582" s="189">
        <v>1.944</v>
      </c>
      <c r="N582" s="189">
        <v>0.64900000000000002</v>
      </c>
      <c r="O582" s="189"/>
      <c r="P582" s="189"/>
      <c r="Q582" s="258"/>
    </row>
    <row r="583" spans="1:17" ht="9" customHeight="1">
      <c r="A583" s="176" t="s">
        <v>34</v>
      </c>
      <c r="B583" s="189">
        <f t="shared" si="36"/>
        <v>30.36</v>
      </c>
      <c r="C583" s="189"/>
      <c r="D583" s="189">
        <v>17.52</v>
      </c>
      <c r="E583" s="189"/>
      <c r="F583" s="189">
        <v>6.5990000000000002</v>
      </c>
      <c r="G583" s="189"/>
      <c r="H583" s="189">
        <v>6.2409999999999997</v>
      </c>
      <c r="I583" s="191"/>
      <c r="J583" s="189">
        <f t="shared" si="39"/>
        <v>39.935000000000002</v>
      </c>
      <c r="K583" s="189">
        <v>18.571999999999999</v>
      </c>
      <c r="L583" s="189">
        <v>6.2409999999999997</v>
      </c>
      <c r="M583" s="189">
        <v>8.032</v>
      </c>
      <c r="N583" s="189">
        <v>7.09</v>
      </c>
      <c r="O583" s="189"/>
      <c r="P583" s="189"/>
      <c r="Q583" s="258"/>
    </row>
    <row r="584" spans="1:17" ht="9" customHeight="1">
      <c r="A584" s="173" t="s">
        <v>35</v>
      </c>
      <c r="B584" s="174">
        <f t="shared" si="36"/>
        <v>27.143000000000001</v>
      </c>
      <c r="C584" s="174"/>
      <c r="D584" s="174">
        <v>26.599</v>
      </c>
      <c r="E584" s="174"/>
      <c r="F584" s="174">
        <v>0.54400000000000004</v>
      </c>
      <c r="G584" s="174"/>
      <c r="H584" s="174">
        <v>0</v>
      </c>
      <c r="I584" s="175"/>
      <c r="J584" s="174">
        <f t="shared" si="39"/>
        <v>14.854000000000001</v>
      </c>
      <c r="K584" s="174">
        <v>8.6720000000000006</v>
      </c>
      <c r="L584" s="174" t="s">
        <v>63</v>
      </c>
      <c r="M584" s="174">
        <v>5.35</v>
      </c>
      <c r="N584" s="174">
        <v>0.83199999999999996</v>
      </c>
      <c r="O584" s="189"/>
      <c r="P584" s="189"/>
      <c r="Q584" s="258"/>
    </row>
    <row r="585" spans="1:17" ht="9" customHeight="1">
      <c r="A585" s="176" t="s">
        <v>36</v>
      </c>
      <c r="B585" s="189">
        <f t="shared" si="36"/>
        <v>27.184000000000001</v>
      </c>
      <c r="C585" s="189"/>
      <c r="D585" s="189">
        <v>25.928000000000001</v>
      </c>
      <c r="E585" s="189"/>
      <c r="F585" s="189">
        <v>1.256</v>
      </c>
      <c r="G585" s="189"/>
      <c r="H585" s="189" t="s">
        <v>63</v>
      </c>
      <c r="I585" s="191"/>
      <c r="J585" s="189">
        <f t="shared" si="39"/>
        <v>20.202999999999999</v>
      </c>
      <c r="K585" s="189">
        <v>9.5</v>
      </c>
      <c r="L585" s="189">
        <v>1.597</v>
      </c>
      <c r="M585" s="189">
        <v>6.4059999999999997</v>
      </c>
      <c r="N585" s="189">
        <v>2.7</v>
      </c>
      <c r="O585" s="189"/>
      <c r="P585" s="189"/>
      <c r="Q585" s="258"/>
    </row>
    <row r="586" spans="1:17" ht="9" customHeight="1">
      <c r="A586" s="176" t="s">
        <v>37</v>
      </c>
      <c r="B586" s="189">
        <f t="shared" si="36"/>
        <v>65.917000000000002</v>
      </c>
      <c r="C586" s="189"/>
      <c r="D586" s="189">
        <v>64.296000000000006</v>
      </c>
      <c r="E586" s="189"/>
      <c r="F586" s="189">
        <v>1.621</v>
      </c>
      <c r="G586" s="189"/>
      <c r="H586" s="189" t="s">
        <v>63</v>
      </c>
      <c r="I586" s="191"/>
      <c r="J586" s="189">
        <f t="shared" si="39"/>
        <v>122.84800000000001</v>
      </c>
      <c r="K586" s="189">
        <v>53.363</v>
      </c>
      <c r="L586" s="189">
        <v>0.877</v>
      </c>
      <c r="M586" s="189">
        <v>55.125</v>
      </c>
      <c r="N586" s="189">
        <v>13.483000000000001</v>
      </c>
      <c r="O586" s="189"/>
      <c r="P586" s="189"/>
      <c r="Q586" s="258"/>
    </row>
    <row r="587" spans="1:17" ht="9" customHeight="1">
      <c r="A587" s="176" t="s">
        <v>38</v>
      </c>
      <c r="B587" s="189">
        <f t="shared" si="36"/>
        <v>129.76900000000001</v>
      </c>
      <c r="C587" s="189"/>
      <c r="D587" s="189">
        <v>83.155000000000001</v>
      </c>
      <c r="E587" s="189"/>
      <c r="F587" s="189">
        <v>46.613999999999997</v>
      </c>
      <c r="G587" s="189"/>
      <c r="H587" s="189" t="s">
        <v>63</v>
      </c>
      <c r="I587" s="191"/>
      <c r="J587" s="189">
        <f t="shared" si="39"/>
        <v>13.648</v>
      </c>
      <c r="K587" s="189">
        <v>8.0079999999999991</v>
      </c>
      <c r="L587" s="189" t="s">
        <v>63</v>
      </c>
      <c r="M587" s="189">
        <v>1.75</v>
      </c>
      <c r="N587" s="189">
        <v>3.89</v>
      </c>
      <c r="O587" s="189"/>
      <c r="P587" s="189"/>
      <c r="Q587" s="258"/>
    </row>
    <row r="588" spans="1:17" ht="9" customHeight="1">
      <c r="A588" s="173" t="s">
        <v>39</v>
      </c>
      <c r="B588" s="174">
        <f t="shared" si="36"/>
        <v>53.484000000000002</v>
      </c>
      <c r="C588" s="174"/>
      <c r="D588" s="174">
        <v>51.899000000000001</v>
      </c>
      <c r="E588" s="174"/>
      <c r="F588" s="174">
        <v>0.81699999999999995</v>
      </c>
      <c r="G588" s="174"/>
      <c r="H588" s="174">
        <v>0.76800000000000002</v>
      </c>
      <c r="I588" s="175"/>
      <c r="J588" s="174">
        <f t="shared" si="39"/>
        <v>41.816000000000003</v>
      </c>
      <c r="K588" s="177">
        <v>34.642000000000003</v>
      </c>
      <c r="L588" s="174">
        <v>0.76200000000000001</v>
      </c>
      <c r="M588" s="174">
        <v>6.4119999999999999</v>
      </c>
      <c r="N588" s="174" t="s">
        <v>63</v>
      </c>
      <c r="O588" s="189"/>
      <c r="P588" s="189"/>
      <c r="Q588" s="258"/>
    </row>
    <row r="589" spans="1:17" ht="9" customHeight="1">
      <c r="A589" s="214"/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188"/>
      <c r="M589" s="188"/>
      <c r="N589" s="188"/>
      <c r="O589" s="189"/>
      <c r="P589" s="189"/>
      <c r="Q589" s="258"/>
    </row>
    <row r="590" spans="1:17" ht="9" customHeight="1">
      <c r="A590" s="211">
        <v>2011</v>
      </c>
      <c r="B590" s="188"/>
      <c r="C590" s="188"/>
      <c r="D590" s="188"/>
      <c r="E590" s="188"/>
      <c r="F590" s="188"/>
      <c r="G590" s="188"/>
      <c r="H590" s="188"/>
      <c r="I590" s="176"/>
      <c r="J590" s="188"/>
      <c r="K590" s="188"/>
      <c r="L590" s="188"/>
      <c r="M590" s="188"/>
      <c r="N590" s="188"/>
      <c r="O590" s="189"/>
      <c r="P590" s="189"/>
      <c r="Q590" s="258"/>
    </row>
    <row r="591" spans="1:17" ht="9" customHeight="1">
      <c r="A591" s="214" t="s">
        <v>7</v>
      </c>
      <c r="B591" s="188">
        <f>SUM(B593:B624)</f>
        <v>7611.6499999999978</v>
      </c>
      <c r="C591" s="188"/>
      <c r="D591" s="188">
        <f>SUM(D593:D624)</f>
        <v>7003.3059999999996</v>
      </c>
      <c r="E591" s="188"/>
      <c r="F591" s="188">
        <f>SUM(F593:F624)+1</f>
        <v>551.827</v>
      </c>
      <c r="G591" s="188"/>
      <c r="H591" s="188">
        <f>SUM(H593:H624)+1</f>
        <v>55.516999999999996</v>
      </c>
      <c r="I591" s="188"/>
      <c r="J591" s="188">
        <f>SUM(J593:J624)-1</f>
        <v>1689.3749999999998</v>
      </c>
      <c r="K591" s="188">
        <f>SUM(K593:K624)</f>
        <v>900.33300000000008</v>
      </c>
      <c r="L591" s="188">
        <f>SUM(L593:L624)</f>
        <v>43.756</v>
      </c>
      <c r="M591" s="188">
        <f>SUM(M593:M624)</f>
        <v>491.09799999999996</v>
      </c>
      <c r="N591" s="188">
        <f>SUM(N593:N624)+1</f>
        <v>252.18800000000005</v>
      </c>
      <c r="O591" s="189"/>
      <c r="P591" s="189"/>
      <c r="Q591" s="258"/>
    </row>
    <row r="592" spans="1:17" ht="3.95" customHeight="1">
      <c r="A592" s="214"/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188"/>
      <c r="M592" s="188"/>
      <c r="N592" s="188"/>
      <c r="O592" s="189"/>
      <c r="P592" s="189"/>
      <c r="Q592" s="258"/>
    </row>
    <row r="593" spans="1:17" ht="9" customHeight="1">
      <c r="A593" s="176" t="s">
        <v>8</v>
      </c>
      <c r="B593" s="189">
        <f>SUM(D593:H593)</f>
        <v>16.085999999999999</v>
      </c>
      <c r="C593" s="189"/>
      <c r="D593" s="189">
        <v>16.085999999999999</v>
      </c>
      <c r="E593" s="189"/>
      <c r="F593" s="189">
        <v>0</v>
      </c>
      <c r="G593" s="189"/>
      <c r="H593" s="189">
        <v>0</v>
      </c>
      <c r="I593" s="189"/>
      <c r="J593" s="189">
        <f>SUM(K593:N593)</f>
        <v>15.042</v>
      </c>
      <c r="K593" s="189">
        <v>8.3219999999999992</v>
      </c>
      <c r="L593" s="189" t="s">
        <v>63</v>
      </c>
      <c r="M593" s="189">
        <v>5.7430000000000003</v>
      </c>
      <c r="N593" s="189">
        <v>0.97699999999999998</v>
      </c>
      <c r="O593" s="189"/>
      <c r="P593" s="189"/>
      <c r="Q593" s="258"/>
    </row>
    <row r="594" spans="1:17" ht="9" customHeight="1">
      <c r="A594" s="176" t="s">
        <v>9</v>
      </c>
      <c r="B594" s="189">
        <f>SUM(D594:H594)</f>
        <v>43.986000000000004</v>
      </c>
      <c r="C594" s="189"/>
      <c r="D594" s="189">
        <v>24.667000000000002</v>
      </c>
      <c r="E594" s="189"/>
      <c r="F594" s="189">
        <v>19.318999999999999</v>
      </c>
      <c r="G594" s="189"/>
      <c r="H594" s="189" t="s">
        <v>63</v>
      </c>
      <c r="I594" s="191"/>
      <c r="J594" s="189">
        <f>SUM(K594:N594)</f>
        <v>10.087</v>
      </c>
      <c r="K594" s="189">
        <v>9.2509999999999994</v>
      </c>
      <c r="L594" s="189" t="s">
        <v>63</v>
      </c>
      <c r="M594" s="189">
        <v>0.83599999999999997</v>
      </c>
      <c r="N594" s="189" t="s">
        <v>63</v>
      </c>
      <c r="O594" s="189"/>
      <c r="P594" s="189"/>
      <c r="Q594" s="258"/>
    </row>
    <row r="595" spans="1:17" ht="9" customHeight="1">
      <c r="A595" s="176" t="s">
        <v>10</v>
      </c>
      <c r="B595" s="189">
        <f>SUM(D595:H595)+1</f>
        <v>59.366</v>
      </c>
      <c r="C595" s="189"/>
      <c r="D595" s="189">
        <v>58.366</v>
      </c>
      <c r="E595" s="189"/>
      <c r="F595" s="189" t="s">
        <v>63</v>
      </c>
      <c r="G595" s="189"/>
      <c r="H595" s="189" t="s">
        <v>63</v>
      </c>
      <c r="I595" s="191"/>
      <c r="J595" s="189">
        <f>SUM(K595:N595)+1</f>
        <v>4.4930000000000003</v>
      </c>
      <c r="K595" s="189">
        <v>2.5019999999999998</v>
      </c>
      <c r="L595" s="189" t="s">
        <v>63</v>
      </c>
      <c r="M595" s="189">
        <v>0.99099999999999999</v>
      </c>
      <c r="N595" s="189" t="s">
        <v>63</v>
      </c>
      <c r="O595" s="189"/>
      <c r="P595" s="189"/>
      <c r="Q595" s="258"/>
    </row>
    <row r="596" spans="1:17" ht="9" customHeight="1">
      <c r="A596" s="173" t="s">
        <v>11</v>
      </c>
      <c r="B596" s="174">
        <f t="shared" ref="B596:B603" si="40">SUM(D596:H596)</f>
        <v>10.371</v>
      </c>
      <c r="C596" s="174"/>
      <c r="D596" s="174">
        <v>9.827</v>
      </c>
      <c r="E596" s="174"/>
      <c r="F596" s="174">
        <v>0.54400000000000004</v>
      </c>
      <c r="G596" s="174"/>
      <c r="H596" s="174">
        <v>0</v>
      </c>
      <c r="I596" s="175"/>
      <c r="J596" s="174">
        <f>SUM(K596:N596)+1</f>
        <v>5.3339999999999996</v>
      </c>
      <c r="K596" s="174">
        <v>3.0739999999999998</v>
      </c>
      <c r="L596" s="174">
        <v>0</v>
      </c>
      <c r="M596" s="174">
        <v>1.26</v>
      </c>
      <c r="N596" s="174" t="s">
        <v>63</v>
      </c>
      <c r="O596" s="189"/>
      <c r="P596" s="189"/>
      <c r="Q596" s="258"/>
    </row>
    <row r="597" spans="1:17" ht="9" customHeight="1">
      <c r="A597" s="176" t="s">
        <v>12</v>
      </c>
      <c r="B597" s="189">
        <f t="shared" si="40"/>
        <v>37.489999999999995</v>
      </c>
      <c r="C597" s="189"/>
      <c r="D597" s="189">
        <v>15.574999999999999</v>
      </c>
      <c r="E597" s="189"/>
      <c r="F597" s="189">
        <v>2.34</v>
      </c>
      <c r="G597" s="189"/>
      <c r="H597" s="189">
        <v>19.574999999999999</v>
      </c>
      <c r="I597" s="191"/>
      <c r="J597" s="189">
        <f>SUM(K597:N597)</f>
        <v>10.525</v>
      </c>
      <c r="K597" s="189">
        <v>7.6539999999999999</v>
      </c>
      <c r="L597" s="189" t="s">
        <v>63</v>
      </c>
      <c r="M597" s="189">
        <v>0.97799999999999998</v>
      </c>
      <c r="N597" s="189">
        <v>1.893</v>
      </c>
      <c r="O597" s="189"/>
      <c r="P597" s="189"/>
      <c r="Q597" s="258"/>
    </row>
    <row r="598" spans="1:17" ht="9" customHeight="1">
      <c r="A598" s="176" t="s">
        <v>13</v>
      </c>
      <c r="B598" s="189">
        <f t="shared" si="40"/>
        <v>20.751999999999999</v>
      </c>
      <c r="C598" s="189"/>
      <c r="D598" s="189">
        <v>20.751999999999999</v>
      </c>
      <c r="E598" s="189"/>
      <c r="F598" s="189" t="s">
        <v>63</v>
      </c>
      <c r="G598" s="189"/>
      <c r="H598" s="189">
        <v>0</v>
      </c>
      <c r="I598" s="191"/>
      <c r="J598" s="189">
        <f>SUM(K598:N598)+1</f>
        <v>17.393000000000001</v>
      </c>
      <c r="K598" s="189">
        <v>8.7940000000000005</v>
      </c>
      <c r="L598" s="189" t="s">
        <v>63</v>
      </c>
      <c r="M598" s="189">
        <v>6.3410000000000002</v>
      </c>
      <c r="N598" s="189">
        <v>1.258</v>
      </c>
      <c r="O598" s="189"/>
      <c r="P598" s="189"/>
      <c r="Q598" s="258"/>
    </row>
    <row r="599" spans="1:17" ht="9" customHeight="1">
      <c r="A599" s="176" t="s">
        <v>14</v>
      </c>
      <c r="B599" s="189">
        <f t="shared" si="40"/>
        <v>118.70399999999999</v>
      </c>
      <c r="C599" s="189"/>
      <c r="D599" s="189">
        <v>118.70399999999999</v>
      </c>
      <c r="E599" s="189"/>
      <c r="F599" s="189" t="s">
        <v>63</v>
      </c>
      <c r="G599" s="189"/>
      <c r="H599" s="189" t="s">
        <v>63</v>
      </c>
      <c r="I599" s="191"/>
      <c r="J599" s="189">
        <f t="shared" ref="J599:J604" si="41">SUM(K599:N599)</f>
        <v>41.814</v>
      </c>
      <c r="K599" s="189">
        <v>17.890999999999998</v>
      </c>
      <c r="L599" s="189" t="s">
        <v>63</v>
      </c>
      <c r="M599" s="189">
        <v>20.04</v>
      </c>
      <c r="N599" s="189">
        <v>3.883</v>
      </c>
      <c r="O599" s="189"/>
      <c r="P599" s="189"/>
      <c r="Q599" s="258"/>
    </row>
    <row r="600" spans="1:17" ht="9" customHeight="1">
      <c r="A600" s="173" t="s">
        <v>15</v>
      </c>
      <c r="B600" s="174">
        <f t="shared" si="40"/>
        <v>39.226999999999997</v>
      </c>
      <c r="C600" s="174"/>
      <c r="D600" s="174">
        <v>39.226999999999997</v>
      </c>
      <c r="E600" s="174"/>
      <c r="F600" s="174" t="s">
        <v>63</v>
      </c>
      <c r="G600" s="174"/>
      <c r="H600" s="174">
        <v>0</v>
      </c>
      <c r="I600" s="175"/>
      <c r="J600" s="174">
        <f t="shared" si="41"/>
        <v>12.915000000000001</v>
      </c>
      <c r="K600" s="174">
        <v>10.496</v>
      </c>
      <c r="L600" s="174" t="s">
        <v>63</v>
      </c>
      <c r="M600" s="174">
        <v>0.96099999999999997</v>
      </c>
      <c r="N600" s="174">
        <v>1.458</v>
      </c>
      <c r="O600" s="189"/>
      <c r="P600" s="189"/>
      <c r="Q600" s="258"/>
    </row>
    <row r="601" spans="1:17" ht="9" customHeight="1">
      <c r="A601" s="176" t="s">
        <v>16</v>
      </c>
      <c r="B601" s="189">
        <f t="shared" si="40"/>
        <v>4868.2809999999999</v>
      </c>
      <c r="C601" s="189"/>
      <c r="D601" s="189">
        <v>4728.3239999999996</v>
      </c>
      <c r="E601" s="189"/>
      <c r="F601" s="189">
        <v>139.95699999999999</v>
      </c>
      <c r="G601" s="189"/>
      <c r="H601" s="189" t="s">
        <v>63</v>
      </c>
      <c r="I601" s="191"/>
      <c r="J601" s="189">
        <f t="shared" si="41"/>
        <v>338.85399999999998</v>
      </c>
      <c r="K601" s="189">
        <v>138.268</v>
      </c>
      <c r="L601" s="189">
        <v>25</v>
      </c>
      <c r="M601" s="189">
        <v>131.29900000000001</v>
      </c>
      <c r="N601" s="189">
        <v>44.286999999999999</v>
      </c>
      <c r="O601" s="189"/>
      <c r="P601" s="189"/>
      <c r="Q601" s="258"/>
    </row>
    <row r="602" spans="1:17" ht="9" customHeight="1">
      <c r="A602" s="176" t="s">
        <v>17</v>
      </c>
      <c r="B602" s="189">
        <f t="shared" si="40"/>
        <v>23.744</v>
      </c>
      <c r="C602" s="189"/>
      <c r="D602" s="189">
        <v>23.744</v>
      </c>
      <c r="E602" s="189"/>
      <c r="F602" s="189" t="s">
        <v>63</v>
      </c>
      <c r="G602" s="189"/>
      <c r="H602" s="189">
        <v>0</v>
      </c>
      <c r="I602" s="191"/>
      <c r="J602" s="189">
        <f t="shared" si="41"/>
        <v>19.348000000000003</v>
      </c>
      <c r="K602" s="189">
        <v>15.409000000000001</v>
      </c>
      <c r="L602" s="189" t="s">
        <v>63</v>
      </c>
      <c r="M602" s="189">
        <v>2.1589999999999998</v>
      </c>
      <c r="N602" s="189">
        <v>1.78</v>
      </c>
      <c r="O602" s="189"/>
      <c r="P602" s="189"/>
      <c r="Q602" s="258"/>
    </row>
    <row r="603" spans="1:17" ht="9" customHeight="1">
      <c r="A603" s="176" t="s">
        <v>18</v>
      </c>
      <c r="B603" s="189">
        <f t="shared" si="40"/>
        <v>114.65300000000001</v>
      </c>
      <c r="C603" s="189"/>
      <c r="D603" s="189">
        <v>113.801</v>
      </c>
      <c r="E603" s="189"/>
      <c r="F603" s="189">
        <v>0.85199999999999998</v>
      </c>
      <c r="G603" s="189"/>
      <c r="H603" s="189" t="s">
        <v>63</v>
      </c>
      <c r="I603" s="191"/>
      <c r="J603" s="189">
        <f t="shared" si="41"/>
        <v>102.164</v>
      </c>
      <c r="K603" s="189">
        <v>66.177999999999997</v>
      </c>
      <c r="L603" s="189" t="s">
        <v>63</v>
      </c>
      <c r="M603" s="189">
        <v>25.56</v>
      </c>
      <c r="N603" s="189">
        <v>10.426</v>
      </c>
      <c r="O603" s="189"/>
      <c r="P603" s="189"/>
      <c r="Q603" s="258"/>
    </row>
    <row r="604" spans="1:17" ht="9" customHeight="1">
      <c r="A604" s="173" t="s">
        <v>19</v>
      </c>
      <c r="B604" s="174">
        <f>SUM(D604:H604)+1</f>
        <v>51.241999999999997</v>
      </c>
      <c r="C604" s="174"/>
      <c r="D604" s="174">
        <v>50.241999999999997</v>
      </c>
      <c r="E604" s="174"/>
      <c r="F604" s="174" t="s">
        <v>63</v>
      </c>
      <c r="G604" s="174"/>
      <c r="H604" s="174">
        <v>0</v>
      </c>
      <c r="I604" s="175"/>
      <c r="J604" s="174">
        <f t="shared" si="41"/>
        <v>116.44800000000001</v>
      </c>
      <c r="K604" s="174">
        <v>58.637999999999998</v>
      </c>
      <c r="L604" s="174">
        <v>0.76800000000000002</v>
      </c>
      <c r="M604" s="174">
        <v>39.936</v>
      </c>
      <c r="N604" s="174">
        <v>17.106000000000002</v>
      </c>
      <c r="O604" s="189"/>
      <c r="P604" s="189"/>
      <c r="Q604" s="258"/>
    </row>
    <row r="605" spans="1:17" ht="9" customHeight="1">
      <c r="A605" s="176" t="s">
        <v>20</v>
      </c>
      <c r="B605" s="189">
        <f t="shared" ref="B605:B621" si="42">SUM(D605:H605)</f>
        <v>32.117000000000004</v>
      </c>
      <c r="C605" s="189"/>
      <c r="D605" s="189">
        <v>31.155000000000001</v>
      </c>
      <c r="E605" s="189"/>
      <c r="F605" s="189">
        <v>0.96199999999999997</v>
      </c>
      <c r="G605" s="189"/>
      <c r="H605" s="189" t="s">
        <v>63</v>
      </c>
      <c r="I605" s="191"/>
      <c r="J605" s="189">
        <f>SUM(K605:N605)+1</f>
        <v>46.260999999999996</v>
      </c>
      <c r="K605" s="189">
        <v>32.109000000000002</v>
      </c>
      <c r="L605" s="189" t="s">
        <v>63</v>
      </c>
      <c r="M605" s="189">
        <v>4.6779999999999999</v>
      </c>
      <c r="N605" s="189">
        <v>8.4740000000000002</v>
      </c>
      <c r="O605" s="189"/>
      <c r="P605" s="189"/>
      <c r="Q605" s="258"/>
    </row>
    <row r="606" spans="1:17" ht="9" customHeight="1">
      <c r="A606" s="176" t="s">
        <v>21</v>
      </c>
      <c r="B606" s="189">
        <f t="shared" si="42"/>
        <v>560.83100000000002</v>
      </c>
      <c r="C606" s="189"/>
      <c r="D606" s="189">
        <v>409.37200000000001</v>
      </c>
      <c r="E606" s="189"/>
      <c r="F606" s="189">
        <v>119.88800000000001</v>
      </c>
      <c r="G606" s="189"/>
      <c r="H606" s="189">
        <v>31.571000000000002</v>
      </c>
      <c r="I606" s="191"/>
      <c r="J606" s="189">
        <f t="shared" ref="J606:J624" si="43">SUM(K606:N606)</f>
        <v>173.91799999999998</v>
      </c>
      <c r="K606" s="189">
        <v>104.053</v>
      </c>
      <c r="L606" s="189">
        <v>7.7080000000000002</v>
      </c>
      <c r="M606" s="189">
        <v>21.599</v>
      </c>
      <c r="N606" s="189">
        <v>40.558</v>
      </c>
      <c r="O606" s="189"/>
      <c r="P606" s="189"/>
      <c r="Q606" s="258"/>
    </row>
    <row r="607" spans="1:17" ht="9" customHeight="1">
      <c r="A607" s="176" t="s">
        <v>22</v>
      </c>
      <c r="B607" s="189">
        <f t="shared" si="42"/>
        <v>142.13299999999998</v>
      </c>
      <c r="C607" s="189"/>
      <c r="D607" s="189">
        <v>129.47999999999999</v>
      </c>
      <c r="E607" s="189"/>
      <c r="F607" s="189">
        <v>12.653</v>
      </c>
      <c r="G607" s="189"/>
      <c r="H607" s="189" t="s">
        <v>63</v>
      </c>
      <c r="I607" s="191"/>
      <c r="J607" s="189">
        <f t="shared" si="43"/>
        <v>142</v>
      </c>
      <c r="K607" s="189">
        <v>102.831</v>
      </c>
      <c r="L607" s="189">
        <v>3.2250000000000001</v>
      </c>
      <c r="M607" s="189">
        <v>9.3170000000000002</v>
      </c>
      <c r="N607" s="189">
        <v>26.626999999999999</v>
      </c>
      <c r="O607" s="189"/>
      <c r="P607" s="189"/>
      <c r="Q607" s="258"/>
    </row>
    <row r="608" spans="1:17" ht="9" customHeight="1">
      <c r="A608" s="173" t="s">
        <v>23</v>
      </c>
      <c r="B608" s="174">
        <f t="shared" si="42"/>
        <v>103.14500000000001</v>
      </c>
      <c r="C608" s="174"/>
      <c r="D608" s="174">
        <v>98.823999999999998</v>
      </c>
      <c r="E608" s="174"/>
      <c r="F608" s="174">
        <v>1.546</v>
      </c>
      <c r="G608" s="174"/>
      <c r="H608" s="174">
        <v>2.7749999999999999</v>
      </c>
      <c r="I608" s="175"/>
      <c r="J608" s="174">
        <f t="shared" si="43"/>
        <v>102.50999999999999</v>
      </c>
      <c r="K608" s="174">
        <v>51.2</v>
      </c>
      <c r="L608" s="174">
        <v>0.71</v>
      </c>
      <c r="M608" s="174">
        <v>16.111000000000001</v>
      </c>
      <c r="N608" s="174">
        <v>34.488999999999997</v>
      </c>
      <c r="O608" s="189"/>
      <c r="P608" s="189"/>
      <c r="Q608" s="258"/>
    </row>
    <row r="609" spans="1:17" ht="9" customHeight="1">
      <c r="A609" s="176" t="s">
        <v>24</v>
      </c>
      <c r="B609" s="189">
        <f t="shared" si="42"/>
        <v>53.320999999999998</v>
      </c>
      <c r="C609" s="189"/>
      <c r="D609" s="189">
        <v>47.143999999999998</v>
      </c>
      <c r="E609" s="189"/>
      <c r="F609" s="189">
        <v>6.1769999999999996</v>
      </c>
      <c r="G609" s="189"/>
      <c r="H609" s="189" t="s">
        <v>63</v>
      </c>
      <c r="I609" s="191"/>
      <c r="J609" s="189">
        <f t="shared" si="43"/>
        <v>47.972000000000001</v>
      </c>
      <c r="K609" s="189">
        <v>14.648</v>
      </c>
      <c r="L609" s="189">
        <v>1.153</v>
      </c>
      <c r="M609" s="189">
        <v>29.565000000000001</v>
      </c>
      <c r="N609" s="189">
        <v>2.6059999999999999</v>
      </c>
      <c r="O609" s="189"/>
      <c r="P609" s="189"/>
      <c r="Q609" s="258"/>
    </row>
    <row r="610" spans="1:17" ht="9" customHeight="1">
      <c r="A610" s="176" t="s">
        <v>25</v>
      </c>
      <c r="B610" s="189">
        <f t="shared" si="42"/>
        <v>40.478000000000002</v>
      </c>
      <c r="C610" s="189"/>
      <c r="D610" s="189">
        <v>40.478000000000002</v>
      </c>
      <c r="E610" s="189"/>
      <c r="F610" s="189" t="s">
        <v>63</v>
      </c>
      <c r="G610" s="189"/>
      <c r="H610" s="189">
        <v>0</v>
      </c>
      <c r="I610" s="191"/>
      <c r="J610" s="189">
        <f t="shared" si="43"/>
        <v>22.617000000000001</v>
      </c>
      <c r="K610" s="189">
        <v>11.807</v>
      </c>
      <c r="L610" s="189" t="s">
        <v>63</v>
      </c>
      <c r="M610" s="189">
        <v>5.8630000000000004</v>
      </c>
      <c r="N610" s="189">
        <v>4.9470000000000001</v>
      </c>
      <c r="O610" s="189"/>
      <c r="P610" s="189"/>
      <c r="Q610" s="258"/>
    </row>
    <row r="611" spans="1:17" ht="9" customHeight="1">
      <c r="A611" s="176" t="s">
        <v>26</v>
      </c>
      <c r="B611" s="189">
        <f t="shared" si="42"/>
        <v>72.878</v>
      </c>
      <c r="C611" s="189"/>
      <c r="D611" s="189">
        <v>56.856000000000002</v>
      </c>
      <c r="E611" s="189"/>
      <c r="F611" s="189">
        <v>16.021999999999998</v>
      </c>
      <c r="G611" s="189"/>
      <c r="H611" s="189" t="s">
        <v>63</v>
      </c>
      <c r="I611" s="191"/>
      <c r="J611" s="189">
        <f t="shared" si="43"/>
        <v>22.206000000000003</v>
      </c>
      <c r="K611" s="189">
        <v>14.55</v>
      </c>
      <c r="L611" s="189" t="s">
        <v>63</v>
      </c>
      <c r="M611" s="189">
        <v>4.5620000000000003</v>
      </c>
      <c r="N611" s="189">
        <v>3.0939999999999999</v>
      </c>
      <c r="O611" s="189"/>
      <c r="P611" s="189"/>
      <c r="Q611" s="258"/>
    </row>
    <row r="612" spans="1:17" ht="9" customHeight="1">
      <c r="A612" s="173" t="s">
        <v>27</v>
      </c>
      <c r="B612" s="174">
        <f t="shared" si="42"/>
        <v>83.248000000000005</v>
      </c>
      <c r="C612" s="174"/>
      <c r="D612" s="174">
        <v>83.248000000000005</v>
      </c>
      <c r="E612" s="174"/>
      <c r="F612" s="174" t="s">
        <v>63</v>
      </c>
      <c r="G612" s="174"/>
      <c r="H612" s="174">
        <v>0</v>
      </c>
      <c r="I612" s="175"/>
      <c r="J612" s="174">
        <f t="shared" si="43"/>
        <v>85.174000000000007</v>
      </c>
      <c r="K612" s="174">
        <v>26.713000000000001</v>
      </c>
      <c r="L612" s="174" t="s">
        <v>63</v>
      </c>
      <c r="M612" s="174">
        <v>55.323</v>
      </c>
      <c r="N612" s="174">
        <v>3.1379999999999999</v>
      </c>
      <c r="O612" s="189"/>
      <c r="P612" s="189"/>
      <c r="Q612" s="258"/>
    </row>
    <row r="613" spans="1:17" ht="9" customHeight="1">
      <c r="A613" s="176" t="s">
        <v>28</v>
      </c>
      <c r="B613" s="189">
        <f t="shared" si="42"/>
        <v>50.631999999999998</v>
      </c>
      <c r="C613" s="189"/>
      <c r="D613" s="189">
        <v>49.131999999999998</v>
      </c>
      <c r="E613" s="189"/>
      <c r="F613" s="189">
        <v>1.5</v>
      </c>
      <c r="G613" s="189"/>
      <c r="H613" s="189" t="s">
        <v>63</v>
      </c>
      <c r="I613" s="191"/>
      <c r="J613" s="189">
        <f t="shared" si="43"/>
        <v>64.135999999999996</v>
      </c>
      <c r="K613" s="189">
        <v>23.945</v>
      </c>
      <c r="L613" s="189">
        <v>1.506</v>
      </c>
      <c r="M613" s="189">
        <v>28.337</v>
      </c>
      <c r="N613" s="189">
        <v>10.348000000000001</v>
      </c>
      <c r="O613" s="189"/>
      <c r="P613" s="189"/>
      <c r="Q613" s="258"/>
    </row>
    <row r="614" spans="1:17" ht="9" customHeight="1">
      <c r="A614" s="176" t="s">
        <v>29</v>
      </c>
      <c r="B614" s="189">
        <f t="shared" si="42"/>
        <v>27.346</v>
      </c>
      <c r="C614" s="189"/>
      <c r="D614" s="189">
        <v>26.510999999999999</v>
      </c>
      <c r="E614" s="189"/>
      <c r="F614" s="189">
        <v>0.83499999999999996</v>
      </c>
      <c r="G614" s="189"/>
      <c r="H614" s="189" t="s">
        <v>63</v>
      </c>
      <c r="I614" s="191"/>
      <c r="J614" s="189">
        <f t="shared" si="43"/>
        <v>28.326000000000001</v>
      </c>
      <c r="K614" s="189">
        <v>17.396999999999998</v>
      </c>
      <c r="L614" s="189" t="s">
        <v>63</v>
      </c>
      <c r="M614" s="189">
        <v>6.25</v>
      </c>
      <c r="N614" s="189">
        <v>4.6790000000000003</v>
      </c>
      <c r="O614" s="189"/>
      <c r="P614" s="189"/>
      <c r="Q614" s="258"/>
    </row>
    <row r="615" spans="1:17" ht="9" customHeight="1">
      <c r="A615" s="176" t="s">
        <v>30</v>
      </c>
      <c r="B615" s="189">
        <f t="shared" si="42"/>
        <v>566.92900000000009</v>
      </c>
      <c r="C615" s="189"/>
      <c r="D615" s="189">
        <v>533.28700000000003</v>
      </c>
      <c r="E615" s="189"/>
      <c r="F615" s="189">
        <v>33.642000000000003</v>
      </c>
      <c r="G615" s="189"/>
      <c r="H615" s="189" t="s">
        <v>63</v>
      </c>
      <c r="I615" s="191"/>
      <c r="J615" s="189">
        <f t="shared" si="43"/>
        <v>28.366000000000003</v>
      </c>
      <c r="K615" s="189">
        <v>22.702000000000002</v>
      </c>
      <c r="L615" s="189" t="s">
        <v>63</v>
      </c>
      <c r="M615" s="189">
        <v>2.843</v>
      </c>
      <c r="N615" s="189">
        <v>2.8210000000000002</v>
      </c>
      <c r="O615" s="189"/>
      <c r="P615" s="189"/>
      <c r="Q615" s="258"/>
    </row>
    <row r="616" spans="1:17" ht="9" customHeight="1">
      <c r="A616" s="173" t="s">
        <v>31</v>
      </c>
      <c r="B616" s="174">
        <f t="shared" si="42"/>
        <v>219.119</v>
      </c>
      <c r="C616" s="174"/>
      <c r="D616" s="174">
        <v>30.585000000000001</v>
      </c>
      <c r="E616" s="174"/>
      <c r="F616" s="174">
        <v>188.53399999999999</v>
      </c>
      <c r="G616" s="174"/>
      <c r="H616" s="174">
        <v>0</v>
      </c>
      <c r="I616" s="175"/>
      <c r="J616" s="174">
        <f t="shared" si="43"/>
        <v>16.510999999999999</v>
      </c>
      <c r="K616" s="174">
        <v>13.994</v>
      </c>
      <c r="L616" s="174" t="s">
        <v>63</v>
      </c>
      <c r="M616" s="174" t="s">
        <v>63</v>
      </c>
      <c r="N616" s="174">
        <v>2.5169999999999999</v>
      </c>
      <c r="O616" s="189"/>
      <c r="P616" s="189"/>
      <c r="Q616" s="258"/>
    </row>
    <row r="617" spans="1:17" ht="9" customHeight="1">
      <c r="A617" s="176" t="s">
        <v>32</v>
      </c>
      <c r="B617" s="189">
        <f t="shared" si="42"/>
        <v>34.093000000000004</v>
      </c>
      <c r="C617" s="189"/>
      <c r="D617" s="189">
        <v>32.520000000000003</v>
      </c>
      <c r="E617" s="189"/>
      <c r="F617" s="189">
        <v>1.573</v>
      </c>
      <c r="G617" s="189"/>
      <c r="H617" s="189">
        <v>0</v>
      </c>
      <c r="I617" s="191"/>
      <c r="J617" s="189">
        <f t="shared" si="43"/>
        <v>20.948999999999998</v>
      </c>
      <c r="K617" s="189">
        <v>15.711</v>
      </c>
      <c r="L617" s="189">
        <v>0.63400000000000001</v>
      </c>
      <c r="M617" s="189">
        <v>3.8130000000000002</v>
      </c>
      <c r="N617" s="189">
        <v>0.79100000000000004</v>
      </c>
      <c r="O617" s="189"/>
      <c r="P617" s="189"/>
      <c r="Q617" s="258"/>
    </row>
    <row r="618" spans="1:17" ht="9" customHeight="1">
      <c r="A618" s="176" t="s">
        <v>33</v>
      </c>
      <c r="B618" s="189">
        <f t="shared" si="42"/>
        <v>18.189999999999998</v>
      </c>
      <c r="C618" s="189"/>
      <c r="D618" s="189">
        <v>16.893999999999998</v>
      </c>
      <c r="E618" s="189"/>
      <c r="F618" s="189">
        <v>1.296</v>
      </c>
      <c r="G618" s="189"/>
      <c r="H618" s="189" t="s">
        <v>63</v>
      </c>
      <c r="I618" s="191"/>
      <c r="J618" s="189">
        <f t="shared" si="43"/>
        <v>9.2349999999999994</v>
      </c>
      <c r="K618" s="189">
        <v>6.74</v>
      </c>
      <c r="L618" s="189">
        <v>0.54100000000000004</v>
      </c>
      <c r="M618" s="189">
        <v>1.242</v>
      </c>
      <c r="N618" s="189">
        <v>0.71199999999999997</v>
      </c>
      <c r="O618" s="189"/>
      <c r="P618" s="189"/>
      <c r="Q618" s="258"/>
    </row>
    <row r="619" spans="1:17" ht="9" customHeight="1">
      <c r="A619" s="176" t="s">
        <v>34</v>
      </c>
      <c r="B619" s="189">
        <f t="shared" si="42"/>
        <v>3.8839999999999999</v>
      </c>
      <c r="C619" s="189"/>
      <c r="D619" s="189">
        <v>3.8839999999999999</v>
      </c>
      <c r="E619" s="189"/>
      <c r="F619" s="189" t="s">
        <v>63</v>
      </c>
      <c r="G619" s="189"/>
      <c r="H619" s="189" t="s">
        <v>63</v>
      </c>
      <c r="I619" s="191"/>
      <c r="J619" s="189">
        <f t="shared" si="43"/>
        <v>7.5649999999999995</v>
      </c>
      <c r="K619" s="189">
        <v>5.49</v>
      </c>
      <c r="L619" s="189" t="s">
        <v>63</v>
      </c>
      <c r="M619" s="189">
        <v>0.91400000000000003</v>
      </c>
      <c r="N619" s="189">
        <v>1.161</v>
      </c>
      <c r="O619" s="189"/>
      <c r="P619" s="189"/>
      <c r="Q619" s="258"/>
    </row>
    <row r="620" spans="1:17" ht="9" customHeight="1">
      <c r="A620" s="173" t="s">
        <v>35</v>
      </c>
      <c r="B620" s="174">
        <f t="shared" si="42"/>
        <v>22.228999999999999</v>
      </c>
      <c r="C620" s="174"/>
      <c r="D620" s="174">
        <v>22.228999999999999</v>
      </c>
      <c r="E620" s="174"/>
      <c r="F620" s="174" t="s">
        <v>63</v>
      </c>
      <c r="G620" s="174"/>
      <c r="H620" s="174">
        <v>0</v>
      </c>
      <c r="I620" s="175"/>
      <c r="J620" s="174">
        <f t="shared" si="43"/>
        <v>8.9779999999999998</v>
      </c>
      <c r="K620" s="174">
        <v>6.9279999999999999</v>
      </c>
      <c r="L620" s="174" t="s">
        <v>63</v>
      </c>
      <c r="M620" s="174">
        <v>1.3280000000000001</v>
      </c>
      <c r="N620" s="174">
        <v>0.72199999999999998</v>
      </c>
      <c r="O620" s="189"/>
      <c r="P620" s="189"/>
      <c r="Q620" s="258"/>
    </row>
    <row r="621" spans="1:17" ht="9" customHeight="1">
      <c r="A621" s="176" t="s">
        <v>36</v>
      </c>
      <c r="B621" s="189">
        <f t="shared" si="42"/>
        <v>7.36</v>
      </c>
      <c r="C621" s="189"/>
      <c r="D621" s="189">
        <v>7.36</v>
      </c>
      <c r="E621" s="189"/>
      <c r="F621" s="189" t="s">
        <v>63</v>
      </c>
      <c r="G621" s="189"/>
      <c r="H621" s="189">
        <v>0</v>
      </c>
      <c r="I621" s="191"/>
      <c r="J621" s="189">
        <f t="shared" si="43"/>
        <v>12.002000000000001</v>
      </c>
      <c r="K621" s="189">
        <v>5.9850000000000003</v>
      </c>
      <c r="L621" s="189" t="s">
        <v>63</v>
      </c>
      <c r="M621" s="189">
        <v>5.0620000000000003</v>
      </c>
      <c r="N621" s="189">
        <v>0.95499999999999996</v>
      </c>
      <c r="O621" s="189"/>
      <c r="P621" s="189"/>
      <c r="Q621" s="258"/>
    </row>
    <row r="622" spans="1:17" ht="9" customHeight="1">
      <c r="A622" s="176" t="s">
        <v>37</v>
      </c>
      <c r="B622" s="189">
        <f>SUM(D622:H622)+1</f>
        <v>61.462999999999994</v>
      </c>
      <c r="C622" s="189"/>
      <c r="D622" s="189">
        <v>59.674999999999997</v>
      </c>
      <c r="E622" s="189"/>
      <c r="F622" s="189">
        <v>0.78800000000000003</v>
      </c>
      <c r="G622" s="189"/>
      <c r="H622" s="189" t="s">
        <v>63</v>
      </c>
      <c r="I622" s="191"/>
      <c r="J622" s="189">
        <f t="shared" si="43"/>
        <v>106.432</v>
      </c>
      <c r="K622" s="189">
        <v>47.38</v>
      </c>
      <c r="L622" s="189">
        <v>0.85</v>
      </c>
      <c r="M622" s="189">
        <v>47.542000000000002</v>
      </c>
      <c r="N622" s="189">
        <v>10.66</v>
      </c>
      <c r="O622" s="189"/>
      <c r="P622" s="189"/>
      <c r="Q622" s="258"/>
    </row>
    <row r="623" spans="1:17" ht="9" customHeight="1">
      <c r="A623" s="176" t="s">
        <v>38</v>
      </c>
      <c r="B623" s="189">
        <f>SUM(D623:H623)</f>
        <v>53.330999999999996</v>
      </c>
      <c r="C623" s="189"/>
      <c r="D623" s="189">
        <v>52.204999999999998</v>
      </c>
      <c r="E623" s="189"/>
      <c r="F623" s="189">
        <v>1.1259999999999999</v>
      </c>
      <c r="G623" s="189"/>
      <c r="H623" s="189" t="s">
        <v>63</v>
      </c>
      <c r="I623" s="191"/>
      <c r="J623" s="189">
        <f t="shared" si="43"/>
        <v>13.117000000000001</v>
      </c>
      <c r="K623" s="189">
        <v>7.9180000000000001</v>
      </c>
      <c r="L623" s="189" t="s">
        <v>63</v>
      </c>
      <c r="M623" s="189">
        <v>2.58</v>
      </c>
      <c r="N623" s="189">
        <v>2.6190000000000002</v>
      </c>
      <c r="O623" s="189"/>
      <c r="P623" s="189"/>
      <c r="Q623" s="258"/>
    </row>
    <row r="624" spans="1:17" ht="9" customHeight="1">
      <c r="A624" s="173" t="s">
        <v>39</v>
      </c>
      <c r="B624" s="174">
        <f>SUM(D624:H624)</f>
        <v>55.021000000000001</v>
      </c>
      <c r="C624" s="174"/>
      <c r="D624" s="174">
        <v>53.152000000000001</v>
      </c>
      <c r="E624" s="174"/>
      <c r="F624" s="174">
        <v>1.2729999999999999</v>
      </c>
      <c r="G624" s="174"/>
      <c r="H624" s="174">
        <v>0.59599999999999997</v>
      </c>
      <c r="I624" s="175"/>
      <c r="J624" s="174">
        <f t="shared" si="43"/>
        <v>37.683</v>
      </c>
      <c r="K624" s="177">
        <v>21.754999999999999</v>
      </c>
      <c r="L624" s="174">
        <v>1.661</v>
      </c>
      <c r="M624" s="174">
        <v>8.0649999999999995</v>
      </c>
      <c r="N624" s="174">
        <v>6.202</v>
      </c>
      <c r="O624" s="189"/>
      <c r="P624" s="189"/>
      <c r="Q624" s="258"/>
    </row>
    <row r="625" spans="1:32" s="168" customFormat="1" ht="9" customHeight="1">
      <c r="A625" s="181"/>
      <c r="B625" s="171"/>
      <c r="C625" s="171"/>
      <c r="D625" s="171"/>
      <c r="E625" s="171"/>
      <c r="F625" s="171"/>
      <c r="G625" s="171"/>
      <c r="H625" s="171"/>
      <c r="I625" s="172"/>
      <c r="J625" s="171"/>
      <c r="K625" s="171"/>
      <c r="L625" s="171"/>
      <c r="M625" s="171"/>
      <c r="N625" s="171"/>
      <c r="O625" s="234"/>
      <c r="P625" s="259"/>
      <c r="Q625" s="213"/>
      <c r="AF625" s="234"/>
    </row>
    <row r="626" spans="1:32" ht="9" customHeight="1">
      <c r="A626" s="211">
        <v>2012</v>
      </c>
      <c r="B626" s="188"/>
      <c r="C626" s="188"/>
      <c r="D626" s="188"/>
      <c r="E626" s="188"/>
      <c r="F626" s="188"/>
      <c r="G626" s="188"/>
      <c r="H626" s="188"/>
      <c r="I626" s="176"/>
      <c r="J626" s="188"/>
      <c r="K626" s="188"/>
      <c r="L626" s="188"/>
      <c r="M626" s="188"/>
      <c r="N626" s="188"/>
      <c r="O626" s="250"/>
      <c r="P626" s="254"/>
      <c r="Q626" s="255"/>
      <c r="R626" s="311"/>
      <c r="S626" s="311"/>
      <c r="T626" s="311"/>
      <c r="U626" s="311"/>
      <c r="V626" s="311"/>
      <c r="W626" s="311"/>
      <c r="X626" s="311"/>
      <c r="Y626" s="311"/>
      <c r="Z626" s="311"/>
      <c r="AA626" s="311"/>
      <c r="AB626" s="311"/>
      <c r="AC626" s="311"/>
      <c r="AD626" s="311"/>
      <c r="AE626" s="311"/>
      <c r="AF626" s="250"/>
    </row>
    <row r="627" spans="1:32" s="162" customFormat="1" ht="9" customHeight="1">
      <c r="A627" s="214" t="s">
        <v>7</v>
      </c>
      <c r="B627" s="188">
        <f>SUM(B629:B660)+1</f>
        <v>2922.9560000000001</v>
      </c>
      <c r="C627" s="188"/>
      <c r="D627" s="188">
        <f>SUM(D629:D660)</f>
        <v>2621.9690000000001</v>
      </c>
      <c r="E627" s="188"/>
      <c r="F627" s="188">
        <f>SUM(F629:F660)+1</f>
        <v>290.01400000000007</v>
      </c>
      <c r="G627" s="188"/>
      <c r="H627" s="188">
        <f>SUM(H629:H660)+2</f>
        <v>10.972999999999999</v>
      </c>
      <c r="I627" s="188"/>
      <c r="J627" s="188">
        <f>SUM(J629:J660)-1</f>
        <v>1616.3859999999995</v>
      </c>
      <c r="K627" s="188">
        <f>SUM(K629:K660)</f>
        <v>833.12299999999971</v>
      </c>
      <c r="L627" s="188">
        <f>SUM(L629:L660)+1</f>
        <v>41.693999999999996</v>
      </c>
      <c r="M627" s="188">
        <f>SUM(M629:M660)</f>
        <v>476.32499999999993</v>
      </c>
      <c r="N627" s="188">
        <f>SUM(N629:N660)+1</f>
        <v>264.24400000000003</v>
      </c>
      <c r="O627" s="188"/>
      <c r="P627" s="188"/>
      <c r="Q627" s="257"/>
      <c r="AF627" s="161"/>
    </row>
    <row r="628" spans="1:32" s="162" customFormat="1" ht="3.95" customHeight="1">
      <c r="A628" s="214"/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188"/>
      <c r="M628" s="188"/>
      <c r="N628" s="188"/>
      <c r="O628" s="161"/>
      <c r="P628" s="256"/>
      <c r="Q628" s="257"/>
      <c r="AF628" s="161"/>
    </row>
    <row r="629" spans="1:32" s="162" customFormat="1" ht="9" customHeight="1">
      <c r="A629" s="176" t="s">
        <v>8</v>
      </c>
      <c r="B629" s="189">
        <f t="shared" ref="B629:B635" si="44">SUM(D629:H629)</f>
        <v>14.916</v>
      </c>
      <c r="C629" s="189"/>
      <c r="D629" s="189">
        <v>14.916</v>
      </c>
      <c r="E629" s="189"/>
      <c r="F629" s="189" t="s">
        <v>63</v>
      </c>
      <c r="G629" s="189"/>
      <c r="H629" s="189">
        <v>0</v>
      </c>
      <c r="I629" s="189"/>
      <c r="J629" s="189">
        <f>SUM(K629:N629)</f>
        <v>13.396999999999998</v>
      </c>
      <c r="K629" s="189">
        <v>6.8380000000000001</v>
      </c>
      <c r="L629" s="189">
        <v>0</v>
      </c>
      <c r="M629" s="189">
        <v>4.4930000000000003</v>
      </c>
      <c r="N629" s="189">
        <v>2.0659999999999998</v>
      </c>
      <c r="O629" s="189"/>
      <c r="P629" s="189"/>
      <c r="Q629" s="258"/>
      <c r="AF629" s="161"/>
    </row>
    <row r="630" spans="1:32" s="162" customFormat="1" ht="9" customHeight="1">
      <c r="A630" s="176" t="s">
        <v>9</v>
      </c>
      <c r="B630" s="189">
        <f t="shared" si="44"/>
        <v>35.691000000000003</v>
      </c>
      <c r="C630" s="189"/>
      <c r="D630" s="189">
        <v>35.691000000000003</v>
      </c>
      <c r="E630" s="189"/>
      <c r="F630" s="189" t="s">
        <v>63</v>
      </c>
      <c r="G630" s="189"/>
      <c r="H630" s="189">
        <v>0</v>
      </c>
      <c r="I630" s="191"/>
      <c r="J630" s="189">
        <f>SUM(K630:N630)+1</f>
        <v>11.434000000000001</v>
      </c>
      <c r="K630" s="189">
        <v>7.4930000000000003</v>
      </c>
      <c r="L630" s="189" t="s">
        <v>63</v>
      </c>
      <c r="M630" s="189">
        <v>2.9409999999999998</v>
      </c>
      <c r="N630" s="189" t="s">
        <v>63</v>
      </c>
      <c r="O630" s="189"/>
      <c r="P630" s="189"/>
      <c r="Q630" s="258"/>
      <c r="AF630" s="161"/>
    </row>
    <row r="631" spans="1:32" ht="9" customHeight="1">
      <c r="A631" s="176" t="s">
        <v>10</v>
      </c>
      <c r="B631" s="189">
        <f t="shared" si="44"/>
        <v>49.33</v>
      </c>
      <c r="C631" s="189"/>
      <c r="D631" s="189">
        <v>49.33</v>
      </c>
      <c r="E631" s="189"/>
      <c r="F631" s="189" t="s">
        <v>63</v>
      </c>
      <c r="G631" s="189"/>
      <c r="H631" s="189" t="s">
        <v>63</v>
      </c>
      <c r="I631" s="191"/>
      <c r="J631" s="189">
        <f t="shared" ref="J631:J640" si="45">SUM(K631:N631)</f>
        <v>2.9819999999999998</v>
      </c>
      <c r="K631" s="189">
        <v>2.0049999999999999</v>
      </c>
      <c r="L631" s="189" t="s">
        <v>63</v>
      </c>
      <c r="M631" s="189">
        <v>0.97699999999999998</v>
      </c>
      <c r="N631" s="189" t="s">
        <v>63</v>
      </c>
      <c r="O631" s="189"/>
      <c r="P631" s="189"/>
      <c r="Q631" s="258"/>
      <c r="R631" s="311"/>
      <c r="S631" s="311"/>
      <c r="T631" s="311"/>
      <c r="U631" s="311"/>
      <c r="V631" s="311"/>
      <c r="W631" s="311"/>
      <c r="X631" s="311"/>
      <c r="Y631" s="311"/>
      <c r="Z631" s="311"/>
      <c r="AA631" s="311"/>
      <c r="AB631" s="311"/>
      <c r="AC631" s="311"/>
      <c r="AD631" s="311"/>
      <c r="AE631" s="311"/>
      <c r="AF631" s="250"/>
    </row>
    <row r="632" spans="1:32" ht="9" customHeight="1">
      <c r="A632" s="173" t="s">
        <v>11</v>
      </c>
      <c r="B632" s="174">
        <f t="shared" si="44"/>
        <v>12.154</v>
      </c>
      <c r="C632" s="174"/>
      <c r="D632" s="174">
        <v>12.154</v>
      </c>
      <c r="E632" s="174"/>
      <c r="F632" s="174">
        <v>0</v>
      </c>
      <c r="G632" s="174"/>
      <c r="H632" s="174">
        <v>0</v>
      </c>
      <c r="I632" s="175"/>
      <c r="J632" s="174">
        <f t="shared" si="45"/>
        <v>3.5989999999999998</v>
      </c>
      <c r="K632" s="174">
        <v>2.6579999999999999</v>
      </c>
      <c r="L632" s="174">
        <v>0</v>
      </c>
      <c r="M632" s="174">
        <v>0.94099999999999995</v>
      </c>
      <c r="N632" s="174" t="s">
        <v>63</v>
      </c>
      <c r="O632" s="189"/>
      <c r="P632" s="189"/>
      <c r="Q632" s="258"/>
      <c r="R632" s="311"/>
      <c r="S632" s="311"/>
      <c r="T632" s="311"/>
      <c r="U632" s="311"/>
      <c r="V632" s="311"/>
      <c r="W632" s="311"/>
      <c r="X632" s="311"/>
      <c r="Y632" s="311"/>
      <c r="Z632" s="311"/>
      <c r="AA632" s="311"/>
      <c r="AB632" s="311"/>
      <c r="AC632" s="311"/>
      <c r="AD632" s="311"/>
      <c r="AE632" s="311"/>
      <c r="AF632" s="250"/>
    </row>
    <row r="633" spans="1:32" ht="9" customHeight="1">
      <c r="A633" s="176" t="s">
        <v>12</v>
      </c>
      <c r="B633" s="189">
        <f t="shared" si="44"/>
        <v>36.966000000000001</v>
      </c>
      <c r="C633" s="189"/>
      <c r="D633" s="189">
        <v>35.478000000000002</v>
      </c>
      <c r="E633" s="189"/>
      <c r="F633" s="189">
        <v>1.488</v>
      </c>
      <c r="G633" s="189"/>
      <c r="H633" s="189" t="s">
        <v>63</v>
      </c>
      <c r="I633" s="191"/>
      <c r="J633" s="189">
        <f t="shared" si="45"/>
        <v>14.998999999999999</v>
      </c>
      <c r="K633" s="189">
        <v>10.128</v>
      </c>
      <c r="L633" s="189">
        <v>0.58399999999999996</v>
      </c>
      <c r="M633" s="189">
        <v>0.98099999999999998</v>
      </c>
      <c r="N633" s="189">
        <v>3.306</v>
      </c>
      <c r="O633" s="189"/>
      <c r="P633" s="189"/>
      <c r="Q633" s="258"/>
      <c r="R633" s="311"/>
      <c r="S633" s="311"/>
      <c r="T633" s="311"/>
      <c r="U633" s="311"/>
      <c r="V633" s="311"/>
      <c r="W633" s="311"/>
      <c r="X633" s="311"/>
      <c r="Y633" s="311"/>
      <c r="Z633" s="311"/>
      <c r="AA633" s="311"/>
      <c r="AB633" s="311"/>
      <c r="AC633" s="311"/>
      <c r="AD633" s="311"/>
      <c r="AE633" s="311"/>
      <c r="AF633" s="250"/>
    </row>
    <row r="634" spans="1:32" ht="9" customHeight="1">
      <c r="A634" s="176" t="s">
        <v>13</v>
      </c>
      <c r="B634" s="189">
        <f t="shared" si="44"/>
        <v>14.782999999999999</v>
      </c>
      <c r="C634" s="189"/>
      <c r="D634" s="189">
        <v>14.782999999999999</v>
      </c>
      <c r="E634" s="189"/>
      <c r="F634" s="189">
        <v>0</v>
      </c>
      <c r="G634" s="189"/>
      <c r="H634" s="189" t="s">
        <v>63</v>
      </c>
      <c r="I634" s="191"/>
      <c r="J634" s="189">
        <f t="shared" si="45"/>
        <v>15.798</v>
      </c>
      <c r="K634" s="189">
        <v>8.6530000000000005</v>
      </c>
      <c r="L634" s="189" t="s">
        <v>63</v>
      </c>
      <c r="M634" s="189">
        <v>5.4740000000000002</v>
      </c>
      <c r="N634" s="189">
        <v>1.671</v>
      </c>
      <c r="O634" s="189"/>
      <c r="P634" s="189"/>
      <c r="Q634" s="258"/>
    </row>
    <row r="635" spans="1:32" ht="9" customHeight="1">
      <c r="A635" s="176" t="s">
        <v>14</v>
      </c>
      <c r="B635" s="189">
        <f t="shared" si="44"/>
        <v>167.73500000000001</v>
      </c>
      <c r="C635" s="189"/>
      <c r="D635" s="189">
        <v>167.73500000000001</v>
      </c>
      <c r="E635" s="189"/>
      <c r="F635" s="189" t="s">
        <v>63</v>
      </c>
      <c r="G635" s="189"/>
      <c r="H635" s="189" t="s">
        <v>63</v>
      </c>
      <c r="I635" s="191"/>
      <c r="J635" s="189">
        <f t="shared" si="45"/>
        <v>41.935000000000002</v>
      </c>
      <c r="K635" s="189">
        <v>17.251000000000001</v>
      </c>
      <c r="L635" s="189" t="s">
        <v>63</v>
      </c>
      <c r="M635" s="189">
        <v>21.971</v>
      </c>
      <c r="N635" s="189">
        <v>2.7130000000000001</v>
      </c>
      <c r="O635" s="189"/>
      <c r="P635" s="189"/>
      <c r="Q635" s="258"/>
    </row>
    <row r="636" spans="1:32" ht="9" customHeight="1">
      <c r="A636" s="173" t="s">
        <v>15</v>
      </c>
      <c r="B636" s="174">
        <f>SUM(D636:H636)+1</f>
        <v>47.49</v>
      </c>
      <c r="C636" s="174"/>
      <c r="D636" s="174">
        <v>46.49</v>
      </c>
      <c r="E636" s="174"/>
      <c r="F636" s="174" t="s">
        <v>63</v>
      </c>
      <c r="G636" s="174"/>
      <c r="H636" s="174" t="s">
        <v>63</v>
      </c>
      <c r="I636" s="175"/>
      <c r="J636" s="174">
        <f t="shared" si="45"/>
        <v>13.981999999999999</v>
      </c>
      <c r="K636" s="174">
        <v>11.343</v>
      </c>
      <c r="L636" s="174" t="s">
        <v>63</v>
      </c>
      <c r="M636" s="174">
        <v>0.97599999999999998</v>
      </c>
      <c r="N636" s="174">
        <v>1.663</v>
      </c>
      <c r="O636" s="189"/>
      <c r="P636" s="189"/>
      <c r="Q636" s="258"/>
    </row>
    <row r="637" spans="1:32" ht="9" customHeight="1">
      <c r="A637" s="176" t="s">
        <v>16</v>
      </c>
      <c r="B637" s="189">
        <f>SUM(D637:H637)</f>
        <v>493.22899999999998</v>
      </c>
      <c r="C637" s="189"/>
      <c r="D637" s="189">
        <v>382.827</v>
      </c>
      <c r="E637" s="189"/>
      <c r="F637" s="189">
        <v>110.402</v>
      </c>
      <c r="G637" s="189"/>
      <c r="H637" s="189" t="s">
        <v>63</v>
      </c>
      <c r="I637" s="191"/>
      <c r="J637" s="189">
        <f t="shared" si="45"/>
        <v>389.024</v>
      </c>
      <c r="K637" s="189">
        <v>160.654</v>
      </c>
      <c r="L637" s="189">
        <v>20.902000000000001</v>
      </c>
      <c r="M637" s="189">
        <v>147.99700000000001</v>
      </c>
      <c r="N637" s="189">
        <v>59.470999999999997</v>
      </c>
      <c r="O637" s="189"/>
      <c r="P637" s="189"/>
      <c r="Q637" s="258"/>
    </row>
    <row r="638" spans="1:32" ht="9" customHeight="1">
      <c r="A638" s="176" t="s">
        <v>17</v>
      </c>
      <c r="B638" s="189">
        <f>SUM(D638:H638)</f>
        <v>34.040999999999997</v>
      </c>
      <c r="C638" s="189"/>
      <c r="D638" s="189">
        <v>34.040999999999997</v>
      </c>
      <c r="E638" s="189"/>
      <c r="F638" s="189" t="s">
        <v>63</v>
      </c>
      <c r="G638" s="189"/>
      <c r="H638" s="189">
        <v>0</v>
      </c>
      <c r="I638" s="191"/>
      <c r="J638" s="189">
        <f t="shared" si="45"/>
        <v>23.06</v>
      </c>
      <c r="K638" s="189">
        <v>16.134</v>
      </c>
      <c r="L638" s="189" t="s">
        <v>63</v>
      </c>
      <c r="M638" s="189">
        <v>4.577</v>
      </c>
      <c r="N638" s="189">
        <v>2.3490000000000002</v>
      </c>
      <c r="O638" s="189"/>
      <c r="P638" s="189"/>
      <c r="Q638" s="258"/>
    </row>
    <row r="639" spans="1:32" ht="9" customHeight="1">
      <c r="A639" s="176" t="s">
        <v>18</v>
      </c>
      <c r="B639" s="189">
        <f>SUM(D639:H639)</f>
        <v>147.22000000000003</v>
      </c>
      <c r="C639" s="189"/>
      <c r="D639" s="189">
        <v>131.46100000000001</v>
      </c>
      <c r="E639" s="189"/>
      <c r="F639" s="189">
        <v>12.465999999999999</v>
      </c>
      <c r="G639" s="189"/>
      <c r="H639" s="189">
        <v>3.2930000000000001</v>
      </c>
      <c r="I639" s="191"/>
      <c r="J639" s="189">
        <f t="shared" si="45"/>
        <v>95.75</v>
      </c>
      <c r="K639" s="189">
        <v>58.98</v>
      </c>
      <c r="L639" s="189">
        <v>0.504</v>
      </c>
      <c r="M639" s="189">
        <v>24.73</v>
      </c>
      <c r="N639" s="189">
        <v>11.536</v>
      </c>
      <c r="O639" s="189"/>
      <c r="P639" s="189"/>
      <c r="Q639" s="258"/>
    </row>
    <row r="640" spans="1:32" ht="9" customHeight="1">
      <c r="A640" s="173" t="s">
        <v>19</v>
      </c>
      <c r="B640" s="174">
        <f>SUM(D640:H640)</f>
        <v>43.02</v>
      </c>
      <c r="C640" s="174"/>
      <c r="D640" s="174">
        <v>43.02</v>
      </c>
      <c r="E640" s="174"/>
      <c r="F640" s="174" t="s">
        <v>63</v>
      </c>
      <c r="G640" s="174"/>
      <c r="H640" s="174" t="s">
        <v>63</v>
      </c>
      <c r="I640" s="175"/>
      <c r="J640" s="174">
        <f t="shared" si="45"/>
        <v>106.10299999999999</v>
      </c>
      <c r="K640" s="174">
        <v>47.430999999999997</v>
      </c>
      <c r="L640" s="174">
        <v>1.506</v>
      </c>
      <c r="M640" s="174">
        <v>40.405000000000001</v>
      </c>
      <c r="N640" s="174">
        <v>16.760999999999999</v>
      </c>
      <c r="O640" s="189"/>
      <c r="P640" s="189"/>
      <c r="Q640" s="258"/>
    </row>
    <row r="641" spans="1:17" ht="9" customHeight="1">
      <c r="A641" s="176" t="s">
        <v>20</v>
      </c>
      <c r="B641" s="189">
        <f>SUM(D641:H641)+1</f>
        <v>27.455000000000002</v>
      </c>
      <c r="C641" s="189"/>
      <c r="D641" s="189">
        <v>25.785</v>
      </c>
      <c r="E641" s="189"/>
      <c r="F641" s="189">
        <v>0.67</v>
      </c>
      <c r="G641" s="189"/>
      <c r="H641" s="189" t="s">
        <v>63</v>
      </c>
      <c r="I641" s="191"/>
      <c r="J641" s="189">
        <f>SUM(K641:N641)+1</f>
        <v>29.411999999999999</v>
      </c>
      <c r="K641" s="189">
        <v>19.234000000000002</v>
      </c>
      <c r="L641" s="189" t="s">
        <v>63</v>
      </c>
      <c r="M641" s="189">
        <v>3.6389999999999998</v>
      </c>
      <c r="N641" s="189">
        <v>5.5389999999999997</v>
      </c>
      <c r="O641" s="189"/>
      <c r="P641" s="189"/>
      <c r="Q641" s="258"/>
    </row>
    <row r="642" spans="1:17" ht="9" customHeight="1">
      <c r="A642" s="176" t="s">
        <v>21</v>
      </c>
      <c r="B642" s="189">
        <f t="shared" ref="B642:B660" si="46">SUM(D642:H642)</f>
        <v>395.87399999999997</v>
      </c>
      <c r="C642" s="189"/>
      <c r="D642" s="189">
        <v>314.06799999999998</v>
      </c>
      <c r="E642" s="189"/>
      <c r="F642" s="189">
        <v>76.649000000000001</v>
      </c>
      <c r="G642" s="189"/>
      <c r="H642" s="189">
        <v>5.157</v>
      </c>
      <c r="I642" s="191"/>
      <c r="J642" s="189">
        <f t="shared" ref="J642:J651" si="47">SUM(K642:N642)</f>
        <v>145.55399999999997</v>
      </c>
      <c r="K642" s="189">
        <v>91.346999999999994</v>
      </c>
      <c r="L642" s="189">
        <v>7.2489999999999997</v>
      </c>
      <c r="M642" s="189">
        <v>9.9540000000000006</v>
      </c>
      <c r="N642" s="189">
        <v>37.003999999999998</v>
      </c>
      <c r="O642" s="189"/>
      <c r="P642" s="189"/>
      <c r="Q642" s="258"/>
    </row>
    <row r="643" spans="1:17" ht="9" customHeight="1">
      <c r="A643" s="176" t="s">
        <v>22</v>
      </c>
      <c r="B643" s="189">
        <f t="shared" si="46"/>
        <v>109.163</v>
      </c>
      <c r="C643" s="189"/>
      <c r="D643" s="189">
        <v>96.31</v>
      </c>
      <c r="E643" s="189"/>
      <c r="F643" s="189">
        <v>12.33</v>
      </c>
      <c r="G643" s="189"/>
      <c r="H643" s="189">
        <v>0.52300000000000002</v>
      </c>
      <c r="I643" s="191"/>
      <c r="J643" s="189">
        <f t="shared" si="47"/>
        <v>109.536</v>
      </c>
      <c r="K643" s="189">
        <v>68.215000000000003</v>
      </c>
      <c r="L643" s="189">
        <v>4.0140000000000002</v>
      </c>
      <c r="M643" s="189">
        <v>11.231</v>
      </c>
      <c r="N643" s="189">
        <v>26.076000000000001</v>
      </c>
      <c r="O643" s="189"/>
      <c r="P643" s="189"/>
      <c r="Q643" s="258"/>
    </row>
    <row r="644" spans="1:17" ht="9" customHeight="1">
      <c r="A644" s="173" t="s">
        <v>23</v>
      </c>
      <c r="B644" s="174">
        <f t="shared" si="46"/>
        <v>97.673000000000002</v>
      </c>
      <c r="C644" s="174"/>
      <c r="D644" s="174">
        <v>96.453000000000003</v>
      </c>
      <c r="E644" s="174"/>
      <c r="F644" s="174">
        <v>1.22</v>
      </c>
      <c r="G644" s="174"/>
      <c r="H644" s="174" t="s">
        <v>63</v>
      </c>
      <c r="I644" s="175"/>
      <c r="J644" s="174">
        <f t="shared" si="47"/>
        <v>92.378</v>
      </c>
      <c r="K644" s="174">
        <v>45.582999999999998</v>
      </c>
      <c r="L644" s="174">
        <v>0.63100000000000001</v>
      </c>
      <c r="M644" s="174">
        <v>13.353</v>
      </c>
      <c r="N644" s="174">
        <v>32.811</v>
      </c>
      <c r="O644" s="189"/>
      <c r="P644" s="189"/>
      <c r="Q644" s="258"/>
    </row>
    <row r="645" spans="1:17" ht="9" customHeight="1">
      <c r="A645" s="176" t="s">
        <v>24</v>
      </c>
      <c r="B645" s="189">
        <f t="shared" si="46"/>
        <v>41.239999999999995</v>
      </c>
      <c r="C645" s="189"/>
      <c r="D645" s="189">
        <v>32.47</v>
      </c>
      <c r="E645" s="189"/>
      <c r="F645" s="189">
        <v>8.77</v>
      </c>
      <c r="G645" s="189"/>
      <c r="H645" s="189" t="s">
        <v>63</v>
      </c>
      <c r="I645" s="191"/>
      <c r="J645" s="189">
        <f t="shared" si="47"/>
        <v>37.917999999999999</v>
      </c>
      <c r="K645" s="189">
        <v>14.68</v>
      </c>
      <c r="L645" s="189" t="s">
        <v>63</v>
      </c>
      <c r="M645" s="189">
        <v>19.997</v>
      </c>
      <c r="N645" s="189">
        <v>3.2410000000000001</v>
      </c>
      <c r="O645" s="189"/>
      <c r="P645" s="189"/>
      <c r="Q645" s="258"/>
    </row>
    <row r="646" spans="1:17" ht="9" customHeight="1">
      <c r="A646" s="176" t="s">
        <v>25</v>
      </c>
      <c r="B646" s="189">
        <f t="shared" si="46"/>
        <v>38.859000000000002</v>
      </c>
      <c r="C646" s="189"/>
      <c r="D646" s="189">
        <v>38.859000000000002</v>
      </c>
      <c r="E646" s="189"/>
      <c r="F646" s="189" t="s">
        <v>63</v>
      </c>
      <c r="G646" s="189"/>
      <c r="H646" s="189">
        <v>0</v>
      </c>
      <c r="I646" s="191"/>
      <c r="J646" s="189">
        <f t="shared" si="47"/>
        <v>23.012</v>
      </c>
      <c r="K646" s="189">
        <v>14.679</v>
      </c>
      <c r="L646" s="189">
        <v>0</v>
      </c>
      <c r="M646" s="189">
        <v>3.11</v>
      </c>
      <c r="N646" s="189">
        <v>5.2229999999999999</v>
      </c>
      <c r="O646" s="189"/>
      <c r="P646" s="189"/>
      <c r="Q646" s="258"/>
    </row>
    <row r="647" spans="1:17" ht="9" customHeight="1">
      <c r="A647" s="176" t="s">
        <v>26</v>
      </c>
      <c r="B647" s="189">
        <f t="shared" si="46"/>
        <v>42.727000000000004</v>
      </c>
      <c r="C647" s="189"/>
      <c r="D647" s="189">
        <v>30.521000000000001</v>
      </c>
      <c r="E647" s="189"/>
      <c r="F647" s="189">
        <v>12.206</v>
      </c>
      <c r="G647" s="189"/>
      <c r="H647" s="189" t="s">
        <v>63</v>
      </c>
      <c r="I647" s="191"/>
      <c r="J647" s="189">
        <f t="shared" si="47"/>
        <v>19.687000000000001</v>
      </c>
      <c r="K647" s="189">
        <v>13.973000000000001</v>
      </c>
      <c r="L647" s="189">
        <v>0.60499999999999998</v>
      </c>
      <c r="M647" s="189">
        <v>2.456</v>
      </c>
      <c r="N647" s="189">
        <v>2.653</v>
      </c>
      <c r="O647" s="189"/>
      <c r="P647" s="189"/>
      <c r="Q647" s="258"/>
    </row>
    <row r="648" spans="1:17" ht="9" customHeight="1">
      <c r="A648" s="173" t="s">
        <v>27</v>
      </c>
      <c r="B648" s="174">
        <f t="shared" si="46"/>
        <v>92.277000000000001</v>
      </c>
      <c r="C648" s="174"/>
      <c r="D648" s="174">
        <v>91.738</v>
      </c>
      <c r="E648" s="174"/>
      <c r="F648" s="174">
        <v>0.53900000000000003</v>
      </c>
      <c r="G648" s="174"/>
      <c r="H648" s="174" t="s">
        <v>63</v>
      </c>
      <c r="I648" s="175"/>
      <c r="J648" s="174">
        <f t="shared" si="47"/>
        <v>87.298999999999992</v>
      </c>
      <c r="K648" s="174">
        <v>28.655000000000001</v>
      </c>
      <c r="L648" s="174" t="s">
        <v>63</v>
      </c>
      <c r="M648" s="174">
        <v>55.683999999999997</v>
      </c>
      <c r="N648" s="174">
        <v>2.96</v>
      </c>
      <c r="O648" s="189"/>
      <c r="P648" s="189"/>
      <c r="Q648" s="258"/>
    </row>
    <row r="649" spans="1:17" ht="9" customHeight="1">
      <c r="A649" s="176" t="s">
        <v>28</v>
      </c>
      <c r="B649" s="189">
        <f t="shared" si="46"/>
        <v>44.271000000000001</v>
      </c>
      <c r="C649" s="189"/>
      <c r="D649" s="189">
        <v>41.709000000000003</v>
      </c>
      <c r="E649" s="189"/>
      <c r="F649" s="189">
        <v>2.5619999999999998</v>
      </c>
      <c r="G649" s="189"/>
      <c r="H649" s="189" t="s">
        <v>63</v>
      </c>
      <c r="I649" s="191"/>
      <c r="J649" s="189">
        <f t="shared" si="47"/>
        <v>59.306999999999995</v>
      </c>
      <c r="K649" s="189">
        <v>19.934000000000001</v>
      </c>
      <c r="L649" s="189">
        <v>2.3860000000000001</v>
      </c>
      <c r="M649" s="189">
        <v>25.593</v>
      </c>
      <c r="N649" s="189">
        <v>11.394</v>
      </c>
      <c r="O649" s="189"/>
      <c r="P649" s="189"/>
      <c r="Q649" s="258"/>
    </row>
    <row r="650" spans="1:17" ht="9" customHeight="1">
      <c r="A650" s="176" t="s">
        <v>29</v>
      </c>
      <c r="B650" s="189">
        <f t="shared" si="46"/>
        <v>26.905000000000001</v>
      </c>
      <c r="C650" s="189"/>
      <c r="D650" s="189">
        <v>26.905000000000001</v>
      </c>
      <c r="E650" s="189"/>
      <c r="F650" s="189" t="s">
        <v>63</v>
      </c>
      <c r="G650" s="189"/>
      <c r="H650" s="189" t="s">
        <v>63</v>
      </c>
      <c r="I650" s="191"/>
      <c r="J650" s="189">
        <f t="shared" si="47"/>
        <v>24.527000000000001</v>
      </c>
      <c r="K650" s="189">
        <v>12.074999999999999</v>
      </c>
      <c r="L650" s="189" t="s">
        <v>63</v>
      </c>
      <c r="M650" s="189">
        <v>4.8730000000000002</v>
      </c>
      <c r="N650" s="189">
        <v>7.5789999999999997</v>
      </c>
      <c r="O650" s="189"/>
      <c r="P650" s="189"/>
      <c r="Q650" s="258"/>
    </row>
    <row r="651" spans="1:17" ht="9" customHeight="1">
      <c r="A651" s="176" t="s">
        <v>30</v>
      </c>
      <c r="B651" s="189">
        <f t="shared" si="46"/>
        <v>569.73900000000003</v>
      </c>
      <c r="C651" s="189"/>
      <c r="D651" s="189">
        <v>529.33199999999999</v>
      </c>
      <c r="E651" s="189"/>
      <c r="F651" s="189">
        <v>40.406999999999996</v>
      </c>
      <c r="G651" s="189"/>
      <c r="H651" s="189">
        <v>0</v>
      </c>
      <c r="I651" s="191"/>
      <c r="J651" s="189">
        <f t="shared" si="47"/>
        <v>27.593999999999998</v>
      </c>
      <c r="K651" s="189">
        <v>24.835999999999999</v>
      </c>
      <c r="L651" s="189" t="s">
        <v>63</v>
      </c>
      <c r="M651" s="189">
        <v>1.7490000000000001</v>
      </c>
      <c r="N651" s="189">
        <v>1.0089999999999999</v>
      </c>
      <c r="O651" s="189"/>
      <c r="P651" s="189"/>
      <c r="Q651" s="258"/>
    </row>
    <row r="652" spans="1:17" ht="9" customHeight="1">
      <c r="A652" s="173" t="s">
        <v>31</v>
      </c>
      <c r="B652" s="174">
        <f t="shared" si="46"/>
        <v>59.645000000000003</v>
      </c>
      <c r="C652" s="174"/>
      <c r="D652" s="174">
        <v>59.645000000000003</v>
      </c>
      <c r="E652" s="174"/>
      <c r="F652" s="174" t="s">
        <v>63</v>
      </c>
      <c r="G652" s="174"/>
      <c r="H652" s="174">
        <v>0</v>
      </c>
      <c r="I652" s="175"/>
      <c r="J652" s="174">
        <f>SUM(K652:N652)+1</f>
        <v>24.483000000000001</v>
      </c>
      <c r="K652" s="174">
        <v>20.010999999999999</v>
      </c>
      <c r="L652" s="174" t="s">
        <v>63</v>
      </c>
      <c r="M652" s="174">
        <v>0.72399999999999998</v>
      </c>
      <c r="N652" s="174">
        <v>2.7480000000000002</v>
      </c>
      <c r="O652" s="189"/>
      <c r="P652" s="189"/>
      <c r="Q652" s="258"/>
    </row>
    <row r="653" spans="1:17" ht="9" customHeight="1">
      <c r="A653" s="176" t="s">
        <v>32</v>
      </c>
      <c r="B653" s="189">
        <f t="shared" si="46"/>
        <v>27.864000000000001</v>
      </c>
      <c r="C653" s="189"/>
      <c r="D653" s="189">
        <v>26.423999999999999</v>
      </c>
      <c r="E653" s="189"/>
      <c r="F653" s="189">
        <v>1.44</v>
      </c>
      <c r="G653" s="189"/>
      <c r="H653" s="189">
        <v>0</v>
      </c>
      <c r="I653" s="191"/>
      <c r="J653" s="189">
        <f>SUM(K653:N653)+1</f>
        <v>19.254000000000001</v>
      </c>
      <c r="K653" s="189">
        <v>13.577</v>
      </c>
      <c r="L653" s="189" t="s">
        <v>63</v>
      </c>
      <c r="M653" s="189">
        <v>3.6469999999999998</v>
      </c>
      <c r="N653" s="189">
        <v>1.03</v>
      </c>
      <c r="O653" s="189"/>
      <c r="P653" s="189"/>
      <c r="Q653" s="258"/>
    </row>
    <row r="654" spans="1:17" ht="9" customHeight="1">
      <c r="A654" s="176" t="s">
        <v>33</v>
      </c>
      <c r="B654" s="189">
        <f t="shared" si="46"/>
        <v>24.451000000000001</v>
      </c>
      <c r="C654" s="189"/>
      <c r="D654" s="189">
        <v>22.658000000000001</v>
      </c>
      <c r="E654" s="189"/>
      <c r="F654" s="189">
        <v>1.7929999999999999</v>
      </c>
      <c r="G654" s="189"/>
      <c r="H654" s="189">
        <v>0</v>
      </c>
      <c r="I654" s="191"/>
      <c r="J654" s="189">
        <f t="shared" ref="J654:J660" si="48">SUM(K654:N654)</f>
        <v>8.7140000000000004</v>
      </c>
      <c r="K654" s="189">
        <v>6.8280000000000003</v>
      </c>
      <c r="L654" s="189" t="s">
        <v>63</v>
      </c>
      <c r="M654" s="189">
        <v>0.76300000000000001</v>
      </c>
      <c r="N654" s="189">
        <v>1.123</v>
      </c>
      <c r="O654" s="189"/>
      <c r="P654" s="189"/>
      <c r="Q654" s="258"/>
    </row>
    <row r="655" spans="1:17" ht="9" customHeight="1">
      <c r="A655" s="176" t="s">
        <v>34</v>
      </c>
      <c r="B655" s="189">
        <f t="shared" si="46"/>
        <v>3.1840000000000002</v>
      </c>
      <c r="C655" s="189"/>
      <c r="D655" s="189">
        <v>3.1840000000000002</v>
      </c>
      <c r="E655" s="189"/>
      <c r="F655" s="189" t="s">
        <v>63</v>
      </c>
      <c r="G655" s="189"/>
      <c r="H655" s="189">
        <v>0</v>
      </c>
      <c r="I655" s="191"/>
      <c r="J655" s="189">
        <f t="shared" si="48"/>
        <v>8.2739999999999991</v>
      </c>
      <c r="K655" s="189">
        <v>4.7649999999999997</v>
      </c>
      <c r="L655" s="189" t="s">
        <v>63</v>
      </c>
      <c r="M655" s="189">
        <v>2.5659999999999998</v>
      </c>
      <c r="N655" s="189">
        <v>0.94299999999999995</v>
      </c>
      <c r="O655" s="189"/>
      <c r="P655" s="189"/>
      <c r="Q655" s="258"/>
    </row>
    <row r="656" spans="1:17" ht="9" customHeight="1">
      <c r="A656" s="173" t="s">
        <v>35</v>
      </c>
      <c r="B656" s="174">
        <f t="shared" si="46"/>
        <v>24.920999999999999</v>
      </c>
      <c r="C656" s="174"/>
      <c r="D656" s="174">
        <v>24.920999999999999</v>
      </c>
      <c r="E656" s="174"/>
      <c r="F656" s="174" t="s">
        <v>63</v>
      </c>
      <c r="G656" s="174"/>
      <c r="H656" s="174" t="s">
        <v>63</v>
      </c>
      <c r="I656" s="175"/>
      <c r="J656" s="174">
        <f t="shared" si="48"/>
        <v>14.207999999999998</v>
      </c>
      <c r="K656" s="174">
        <v>10.039999999999999</v>
      </c>
      <c r="L656" s="174" t="s">
        <v>63</v>
      </c>
      <c r="M656" s="174">
        <v>2.972</v>
      </c>
      <c r="N656" s="174">
        <v>1.196</v>
      </c>
      <c r="O656" s="189"/>
      <c r="P656" s="189"/>
      <c r="Q656" s="258"/>
    </row>
    <row r="657" spans="1:32" ht="9" customHeight="1">
      <c r="A657" s="176" t="s">
        <v>36</v>
      </c>
      <c r="B657" s="189">
        <f t="shared" si="46"/>
        <v>6.2389999999999999</v>
      </c>
      <c r="C657" s="189"/>
      <c r="D657" s="189">
        <v>6.2389999999999999</v>
      </c>
      <c r="E657" s="189"/>
      <c r="F657" s="189" t="s">
        <v>63</v>
      </c>
      <c r="G657" s="189"/>
      <c r="H657" s="189">
        <v>0</v>
      </c>
      <c r="I657" s="191"/>
      <c r="J657" s="189">
        <f t="shared" si="48"/>
        <v>9.5969999999999995</v>
      </c>
      <c r="K657" s="189">
        <v>4.2530000000000001</v>
      </c>
      <c r="L657" s="189" t="s">
        <v>63</v>
      </c>
      <c r="M657" s="189">
        <v>4.68</v>
      </c>
      <c r="N657" s="189">
        <v>0.66400000000000003</v>
      </c>
      <c r="O657" s="189"/>
      <c r="P657" s="189"/>
      <c r="Q657" s="258"/>
    </row>
    <row r="658" spans="1:32" ht="9" customHeight="1">
      <c r="A658" s="176" t="s">
        <v>37</v>
      </c>
      <c r="B658" s="189">
        <f t="shared" si="46"/>
        <v>56.966999999999999</v>
      </c>
      <c r="C658" s="189"/>
      <c r="D658" s="189">
        <v>54.890999999999998</v>
      </c>
      <c r="E658" s="189"/>
      <c r="F658" s="189">
        <v>2.0760000000000001</v>
      </c>
      <c r="G658" s="189"/>
      <c r="H658" s="189" t="s">
        <v>63</v>
      </c>
      <c r="I658" s="191"/>
      <c r="J658" s="189">
        <f t="shared" si="48"/>
        <v>95.881999999999991</v>
      </c>
      <c r="K658" s="189">
        <v>41.915999999999997</v>
      </c>
      <c r="L658" s="189">
        <v>0.64100000000000001</v>
      </c>
      <c r="M658" s="189">
        <v>43.387999999999998</v>
      </c>
      <c r="N658" s="189">
        <v>9.9369999999999994</v>
      </c>
      <c r="O658" s="189"/>
      <c r="P658" s="189"/>
      <c r="Q658" s="258"/>
    </row>
    <row r="659" spans="1:32" ht="9" customHeight="1">
      <c r="A659" s="176" t="s">
        <v>38</v>
      </c>
      <c r="B659" s="189">
        <f t="shared" si="46"/>
        <v>76.917000000000002</v>
      </c>
      <c r="C659" s="189"/>
      <c r="D659" s="189">
        <v>76.222999999999999</v>
      </c>
      <c r="E659" s="189"/>
      <c r="F659" s="189">
        <v>0.69399999999999995</v>
      </c>
      <c r="G659" s="189"/>
      <c r="H659" s="189" t="s">
        <v>63</v>
      </c>
      <c r="I659" s="191"/>
      <c r="J659" s="189">
        <f t="shared" si="48"/>
        <v>13.083</v>
      </c>
      <c r="K659" s="189">
        <v>9.8010000000000002</v>
      </c>
      <c r="L659" s="189" t="s">
        <v>63</v>
      </c>
      <c r="M659" s="189">
        <v>0.89300000000000002</v>
      </c>
      <c r="N659" s="189">
        <v>2.3889999999999998</v>
      </c>
      <c r="O659" s="189"/>
      <c r="P659" s="189"/>
      <c r="Q659" s="258"/>
    </row>
    <row r="660" spans="1:32" ht="9" customHeight="1">
      <c r="A660" s="173" t="s">
        <v>39</v>
      </c>
      <c r="B660" s="174">
        <f t="shared" si="46"/>
        <v>59.01</v>
      </c>
      <c r="C660" s="174"/>
      <c r="D660" s="174">
        <v>55.707999999999998</v>
      </c>
      <c r="E660" s="174"/>
      <c r="F660" s="174">
        <v>3.302</v>
      </c>
      <c r="G660" s="174"/>
      <c r="H660" s="174" t="s">
        <v>63</v>
      </c>
      <c r="I660" s="175"/>
      <c r="J660" s="174">
        <f t="shared" si="48"/>
        <v>35.603999999999999</v>
      </c>
      <c r="K660" s="177">
        <v>19.152999999999999</v>
      </c>
      <c r="L660" s="174">
        <v>1.6719999999999999</v>
      </c>
      <c r="M660" s="174">
        <v>8.59</v>
      </c>
      <c r="N660" s="174">
        <v>6.1890000000000001</v>
      </c>
      <c r="O660" s="189"/>
      <c r="P660" s="189"/>
      <c r="Q660" s="258"/>
    </row>
    <row r="661" spans="1:32" s="168" customFormat="1" ht="9" customHeight="1">
      <c r="A661" s="181"/>
      <c r="B661" s="171"/>
      <c r="C661" s="171"/>
      <c r="D661" s="171"/>
      <c r="E661" s="171"/>
      <c r="F661" s="171"/>
      <c r="G661" s="171"/>
      <c r="H661" s="171"/>
      <c r="I661" s="172"/>
      <c r="J661" s="171"/>
      <c r="K661" s="171"/>
      <c r="L661" s="171"/>
      <c r="M661" s="171"/>
      <c r="N661" s="171"/>
      <c r="O661" s="234"/>
      <c r="P661" s="259"/>
      <c r="Q661" s="213"/>
      <c r="AF661" s="234"/>
    </row>
    <row r="662" spans="1:32" ht="9" customHeight="1">
      <c r="A662" s="211">
        <v>2013</v>
      </c>
      <c r="B662" s="188"/>
      <c r="C662" s="188"/>
      <c r="D662" s="188"/>
      <c r="E662" s="188"/>
      <c r="F662" s="188"/>
      <c r="G662" s="188"/>
      <c r="H662" s="188"/>
      <c r="I662" s="176"/>
      <c r="J662" s="188"/>
      <c r="K662" s="188"/>
      <c r="L662" s="188"/>
      <c r="M662" s="188"/>
      <c r="N662" s="188"/>
      <c r="O662" s="250"/>
      <c r="P662" s="254"/>
      <c r="Q662" s="255"/>
      <c r="R662" s="311"/>
      <c r="S662" s="311"/>
      <c r="T662" s="311"/>
      <c r="U662" s="311"/>
      <c r="V662" s="311"/>
      <c r="W662" s="311"/>
      <c r="X662" s="311"/>
      <c r="Y662" s="311"/>
      <c r="Z662" s="311"/>
      <c r="AA662" s="311"/>
      <c r="AB662" s="311"/>
      <c r="AC662" s="311"/>
      <c r="AD662" s="311"/>
      <c r="AE662" s="311"/>
      <c r="AF662" s="250"/>
    </row>
    <row r="663" spans="1:32" s="162" customFormat="1" ht="9" customHeight="1">
      <c r="A663" s="214" t="s">
        <v>7</v>
      </c>
      <c r="B663" s="188">
        <f>SUM(B665:B696)-1</f>
        <v>3029.38</v>
      </c>
      <c r="C663" s="188"/>
      <c r="D663" s="188">
        <f>SUM(D665:D696)</f>
        <v>2646.0179999999996</v>
      </c>
      <c r="E663" s="188"/>
      <c r="F663" s="188">
        <f>SUM(F665:F696)+1</f>
        <v>376.30900000000014</v>
      </c>
      <c r="G663" s="188"/>
      <c r="H663" s="188">
        <f>SUM(H665:H696)+1</f>
        <v>7.0529999999999999</v>
      </c>
      <c r="I663" s="188"/>
      <c r="J663" s="188">
        <f>SUM(J665:J696)+1</f>
        <v>1545.3130000000001</v>
      </c>
      <c r="K663" s="188">
        <f>SUM(K665:K696)</f>
        <v>819.14499999999998</v>
      </c>
      <c r="L663" s="188">
        <f>SUM(L665:L696)+2</f>
        <v>47.323999999999991</v>
      </c>
      <c r="M663" s="188">
        <f>SUM(M665:M696)</f>
        <v>412.55200000000002</v>
      </c>
      <c r="N663" s="188">
        <f>SUM(N665:N696)+2</f>
        <v>266.29200000000003</v>
      </c>
      <c r="O663" s="188"/>
      <c r="P663" s="188"/>
      <c r="Q663" s="257"/>
      <c r="AF663" s="161"/>
    </row>
    <row r="664" spans="1:32" s="162" customFormat="1" ht="3.95" customHeight="1">
      <c r="A664" s="214"/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188"/>
      <c r="M664" s="188"/>
      <c r="N664" s="188"/>
      <c r="O664" s="161"/>
      <c r="P664" s="256"/>
      <c r="Q664" s="257"/>
      <c r="AF664" s="161"/>
    </row>
    <row r="665" spans="1:32" s="162" customFormat="1" ht="9" customHeight="1">
      <c r="A665" s="176" t="s">
        <v>8</v>
      </c>
      <c r="B665" s="189">
        <f t="shared" ref="B665:B670" si="49">SUM(D665:H665)</f>
        <v>14.375</v>
      </c>
      <c r="C665" s="189"/>
      <c r="D665" s="189">
        <v>14.375</v>
      </c>
      <c r="E665" s="189"/>
      <c r="F665" s="189">
        <v>0</v>
      </c>
      <c r="G665" s="189"/>
      <c r="H665" s="189">
        <v>0</v>
      </c>
      <c r="I665" s="189"/>
      <c r="J665" s="189">
        <f>SUM(K665:N665)</f>
        <v>16.454999999999998</v>
      </c>
      <c r="K665" s="189">
        <v>8.2560000000000002</v>
      </c>
      <c r="L665" s="189">
        <v>0</v>
      </c>
      <c r="M665" s="189">
        <v>5.72</v>
      </c>
      <c r="N665" s="189">
        <v>2.4790000000000001</v>
      </c>
      <c r="O665" s="189"/>
      <c r="P665" s="189"/>
      <c r="Q665" s="258"/>
      <c r="AF665" s="161"/>
    </row>
    <row r="666" spans="1:32" s="162" customFormat="1" ht="9" customHeight="1">
      <c r="A666" s="176" t="s">
        <v>9</v>
      </c>
      <c r="B666" s="189">
        <f t="shared" si="49"/>
        <v>18.509</v>
      </c>
      <c r="C666" s="189"/>
      <c r="D666" s="189">
        <v>14.733000000000001</v>
      </c>
      <c r="E666" s="189"/>
      <c r="F666" s="189">
        <v>3.7759999999999998</v>
      </c>
      <c r="G666" s="189"/>
      <c r="H666" s="189">
        <v>0</v>
      </c>
      <c r="I666" s="191"/>
      <c r="J666" s="189">
        <f>SUM(K666:N666)</f>
        <v>13.085000000000001</v>
      </c>
      <c r="K666" s="189">
        <v>11.164</v>
      </c>
      <c r="L666" s="189">
        <v>1.07</v>
      </c>
      <c r="M666" s="189">
        <v>0.85099999999999998</v>
      </c>
      <c r="N666" s="189" t="s">
        <v>63</v>
      </c>
      <c r="O666" s="189"/>
      <c r="P666" s="189"/>
      <c r="Q666" s="258"/>
      <c r="AF666" s="161"/>
    </row>
    <row r="667" spans="1:32" ht="9" customHeight="1">
      <c r="A667" s="176" t="s">
        <v>10</v>
      </c>
      <c r="B667" s="189">
        <f t="shared" si="49"/>
        <v>40.335999999999999</v>
      </c>
      <c r="C667" s="189"/>
      <c r="D667" s="189">
        <v>40.335999999999999</v>
      </c>
      <c r="E667" s="189"/>
      <c r="F667" s="189">
        <v>0</v>
      </c>
      <c r="G667" s="189"/>
      <c r="H667" s="189">
        <v>0</v>
      </c>
      <c r="I667" s="191"/>
      <c r="J667" s="189">
        <f>SUM(K667:N667)+1</f>
        <v>8.472999999999999</v>
      </c>
      <c r="K667" s="189">
        <v>2.6859999999999999</v>
      </c>
      <c r="L667" s="189" t="s">
        <v>63</v>
      </c>
      <c r="M667" s="189">
        <v>4.7869999999999999</v>
      </c>
      <c r="N667" s="189" t="s">
        <v>63</v>
      </c>
      <c r="O667" s="189"/>
      <c r="P667" s="189"/>
      <c r="Q667" s="258"/>
      <c r="R667" s="311"/>
      <c r="S667" s="311"/>
      <c r="T667" s="311"/>
      <c r="U667" s="311"/>
      <c r="V667" s="311"/>
      <c r="W667" s="311"/>
      <c r="X667" s="311"/>
      <c r="Y667" s="311"/>
      <c r="Z667" s="311"/>
      <c r="AA667" s="311"/>
      <c r="AB667" s="311"/>
      <c r="AC667" s="311"/>
      <c r="AD667" s="311"/>
      <c r="AE667" s="311"/>
      <c r="AF667" s="250"/>
    </row>
    <row r="668" spans="1:32" ht="9" customHeight="1">
      <c r="A668" s="173" t="s">
        <v>11</v>
      </c>
      <c r="B668" s="174">
        <f t="shared" si="49"/>
        <v>12.301</v>
      </c>
      <c r="C668" s="174"/>
      <c r="D668" s="174">
        <v>12.301</v>
      </c>
      <c r="E668" s="174"/>
      <c r="F668" s="174">
        <v>0</v>
      </c>
      <c r="G668" s="174"/>
      <c r="H668" s="174">
        <v>0</v>
      </c>
      <c r="I668" s="175"/>
      <c r="J668" s="174">
        <f>SUM(K668:N668)+1</f>
        <v>6.0269999999999992</v>
      </c>
      <c r="K668" s="174">
        <v>4.0039999999999996</v>
      </c>
      <c r="L668" s="174">
        <v>0</v>
      </c>
      <c r="M668" s="174">
        <v>1.0229999999999999</v>
      </c>
      <c r="N668" s="174" t="s">
        <v>63</v>
      </c>
      <c r="O668" s="189"/>
      <c r="P668" s="189"/>
      <c r="Q668" s="258"/>
      <c r="R668" s="311"/>
      <c r="S668" s="311"/>
      <c r="T668" s="311"/>
      <c r="U668" s="311"/>
      <c r="V668" s="311"/>
      <c r="W668" s="311"/>
      <c r="X668" s="311"/>
      <c r="Y668" s="311"/>
      <c r="Z668" s="311"/>
      <c r="AA668" s="311"/>
      <c r="AB668" s="311"/>
      <c r="AC668" s="311"/>
      <c r="AD668" s="311"/>
      <c r="AE668" s="311"/>
      <c r="AF668" s="250"/>
    </row>
    <row r="669" spans="1:32" ht="9" customHeight="1">
      <c r="A669" s="176" t="s">
        <v>12</v>
      </c>
      <c r="B669" s="189">
        <f t="shared" si="49"/>
        <v>17.61</v>
      </c>
      <c r="C669" s="189"/>
      <c r="D669" s="189">
        <v>16.341000000000001</v>
      </c>
      <c r="E669" s="189"/>
      <c r="F669" s="189">
        <v>1.2689999999999999</v>
      </c>
      <c r="G669" s="189"/>
      <c r="H669" s="189">
        <v>0</v>
      </c>
      <c r="I669" s="191"/>
      <c r="J669" s="189">
        <f t="shared" ref="J669:J685" si="50">SUM(K669:N669)</f>
        <v>16.82</v>
      </c>
      <c r="K669" s="189">
        <v>15.054</v>
      </c>
      <c r="L669" s="189" t="s">
        <v>63</v>
      </c>
      <c r="M669" s="189" t="s">
        <v>63</v>
      </c>
      <c r="N669" s="189">
        <v>1.766</v>
      </c>
      <c r="O669" s="189"/>
      <c r="P669" s="189"/>
      <c r="Q669" s="258"/>
      <c r="R669" s="311"/>
      <c r="S669" s="311"/>
      <c r="T669" s="311"/>
      <c r="U669" s="311"/>
      <c r="V669" s="311"/>
      <c r="W669" s="311"/>
      <c r="X669" s="311"/>
      <c r="Y669" s="311"/>
      <c r="Z669" s="311"/>
      <c r="AA669" s="311"/>
      <c r="AB669" s="311"/>
      <c r="AC669" s="311"/>
      <c r="AD669" s="311"/>
      <c r="AE669" s="311"/>
      <c r="AF669" s="250"/>
    </row>
    <row r="670" spans="1:32" ht="9" customHeight="1">
      <c r="A670" s="176" t="s">
        <v>13</v>
      </c>
      <c r="B670" s="189">
        <f t="shared" si="49"/>
        <v>12.949</v>
      </c>
      <c r="C670" s="189"/>
      <c r="D670" s="189">
        <v>12.949</v>
      </c>
      <c r="E670" s="189"/>
      <c r="F670" s="189" t="s">
        <v>63</v>
      </c>
      <c r="G670" s="189"/>
      <c r="H670" s="189">
        <v>0</v>
      </c>
      <c r="I670" s="191"/>
      <c r="J670" s="189">
        <f t="shared" si="50"/>
        <v>13.86</v>
      </c>
      <c r="K670" s="189">
        <v>8.0890000000000004</v>
      </c>
      <c r="L670" s="189" t="s">
        <v>63</v>
      </c>
      <c r="M670" s="189">
        <v>4.085</v>
      </c>
      <c r="N670" s="189">
        <v>1.6859999999999999</v>
      </c>
      <c r="O670" s="189"/>
      <c r="P670" s="189"/>
      <c r="Q670" s="258"/>
    </row>
    <row r="671" spans="1:32" ht="9" customHeight="1">
      <c r="A671" s="176" t="s">
        <v>14</v>
      </c>
      <c r="B671" s="189">
        <f>SUM(D671:H671)+1</f>
        <v>172.37100000000001</v>
      </c>
      <c r="C671" s="189"/>
      <c r="D671" s="189">
        <v>171.37100000000001</v>
      </c>
      <c r="E671" s="189"/>
      <c r="F671" s="189" t="s">
        <v>63</v>
      </c>
      <c r="G671" s="189"/>
      <c r="H671" s="189" t="s">
        <v>63</v>
      </c>
      <c r="I671" s="191"/>
      <c r="J671" s="189">
        <f t="shared" si="50"/>
        <v>44.722999999999999</v>
      </c>
      <c r="K671" s="189">
        <v>13.81</v>
      </c>
      <c r="L671" s="189" t="s">
        <v>63</v>
      </c>
      <c r="M671" s="189">
        <v>28.919</v>
      </c>
      <c r="N671" s="189">
        <v>1.994</v>
      </c>
      <c r="O671" s="189"/>
      <c r="P671" s="189"/>
      <c r="Q671" s="258"/>
    </row>
    <row r="672" spans="1:32" ht="9" customHeight="1">
      <c r="A672" s="173" t="s">
        <v>15</v>
      </c>
      <c r="B672" s="174">
        <f t="shared" ref="B672:B686" si="51">SUM(D672:H672)</f>
        <v>27.518999999999998</v>
      </c>
      <c r="C672" s="174"/>
      <c r="D672" s="174">
        <v>26.414999999999999</v>
      </c>
      <c r="E672" s="174"/>
      <c r="F672" s="174">
        <v>1.1040000000000001</v>
      </c>
      <c r="G672" s="174"/>
      <c r="H672" s="174">
        <v>0</v>
      </c>
      <c r="I672" s="175"/>
      <c r="J672" s="174">
        <f t="shared" si="50"/>
        <v>13.893000000000001</v>
      </c>
      <c r="K672" s="174">
        <v>11.465999999999999</v>
      </c>
      <c r="L672" s="174" t="s">
        <v>63</v>
      </c>
      <c r="M672" s="174">
        <v>1.0049999999999999</v>
      </c>
      <c r="N672" s="174">
        <v>1.4219999999999999</v>
      </c>
      <c r="O672" s="189"/>
      <c r="P672" s="189"/>
      <c r="Q672" s="258"/>
    </row>
    <row r="673" spans="1:17" ht="9" customHeight="1">
      <c r="A673" s="176" t="s">
        <v>16</v>
      </c>
      <c r="B673" s="189">
        <f t="shared" si="51"/>
        <v>565.57799999999997</v>
      </c>
      <c r="C673" s="189"/>
      <c r="D673" s="189">
        <v>435.69400000000002</v>
      </c>
      <c r="E673" s="189"/>
      <c r="F673" s="189">
        <v>129.00800000000001</v>
      </c>
      <c r="G673" s="189"/>
      <c r="H673" s="189">
        <v>0.876</v>
      </c>
      <c r="I673" s="191"/>
      <c r="J673" s="189">
        <f t="shared" si="50"/>
        <v>294.37</v>
      </c>
      <c r="K673" s="189">
        <v>148.51300000000001</v>
      </c>
      <c r="L673" s="189">
        <v>19.763000000000002</v>
      </c>
      <c r="M673" s="189">
        <v>68.591999999999999</v>
      </c>
      <c r="N673" s="189">
        <v>57.502000000000002</v>
      </c>
      <c r="O673" s="189"/>
      <c r="P673" s="189"/>
      <c r="Q673" s="258"/>
    </row>
    <row r="674" spans="1:17" ht="9" customHeight="1">
      <c r="A674" s="176" t="s">
        <v>17</v>
      </c>
      <c r="B674" s="189">
        <f t="shared" si="51"/>
        <v>16.553000000000001</v>
      </c>
      <c r="C674" s="189"/>
      <c r="D674" s="189">
        <v>14.423</v>
      </c>
      <c r="E674" s="189"/>
      <c r="F674" s="189">
        <v>2.13</v>
      </c>
      <c r="G674" s="189"/>
      <c r="H674" s="189" t="s">
        <v>63</v>
      </c>
      <c r="I674" s="191"/>
      <c r="J674" s="189">
        <f t="shared" si="50"/>
        <v>19.682000000000002</v>
      </c>
      <c r="K674" s="189">
        <v>15.444000000000001</v>
      </c>
      <c r="L674" s="189" t="s">
        <v>63</v>
      </c>
      <c r="M674" s="189">
        <v>2.673</v>
      </c>
      <c r="N674" s="189">
        <v>1.5649999999999999</v>
      </c>
      <c r="O674" s="189"/>
      <c r="P674" s="189"/>
      <c r="Q674" s="258"/>
    </row>
    <row r="675" spans="1:17" ht="9" customHeight="1">
      <c r="A675" s="176" t="s">
        <v>18</v>
      </c>
      <c r="B675" s="189">
        <f t="shared" si="51"/>
        <v>147.46300000000002</v>
      </c>
      <c r="C675" s="189"/>
      <c r="D675" s="189">
        <v>119.42400000000001</v>
      </c>
      <c r="E675" s="189"/>
      <c r="F675" s="189">
        <v>26.507999999999999</v>
      </c>
      <c r="G675" s="189"/>
      <c r="H675" s="189">
        <v>1.5309999999999999</v>
      </c>
      <c r="I675" s="191"/>
      <c r="J675" s="189">
        <f t="shared" si="50"/>
        <v>89.197000000000003</v>
      </c>
      <c r="K675" s="189">
        <v>47.395000000000003</v>
      </c>
      <c r="L675" s="189">
        <v>1.712</v>
      </c>
      <c r="M675" s="189">
        <v>21.7</v>
      </c>
      <c r="N675" s="189">
        <v>18.39</v>
      </c>
      <c r="O675" s="189"/>
      <c r="P675" s="189"/>
      <c r="Q675" s="258"/>
    </row>
    <row r="676" spans="1:17" ht="9" customHeight="1">
      <c r="A676" s="173" t="s">
        <v>19</v>
      </c>
      <c r="B676" s="174">
        <f t="shared" si="51"/>
        <v>223.958</v>
      </c>
      <c r="C676" s="174"/>
      <c r="D676" s="174">
        <v>223.958</v>
      </c>
      <c r="E676" s="174"/>
      <c r="F676" s="174" t="s">
        <v>63</v>
      </c>
      <c r="G676" s="174"/>
      <c r="H676" s="174">
        <v>0</v>
      </c>
      <c r="I676" s="175"/>
      <c r="J676" s="174">
        <f t="shared" si="50"/>
        <v>88.322000000000003</v>
      </c>
      <c r="K676" s="174">
        <v>35.645000000000003</v>
      </c>
      <c r="L676" s="174" t="s">
        <v>63</v>
      </c>
      <c r="M676" s="174">
        <v>39.807000000000002</v>
      </c>
      <c r="N676" s="174">
        <v>12.87</v>
      </c>
      <c r="O676" s="189"/>
      <c r="P676" s="189"/>
      <c r="Q676" s="258"/>
    </row>
    <row r="677" spans="1:17" ht="9" customHeight="1">
      <c r="A677" s="176" t="s">
        <v>20</v>
      </c>
      <c r="B677" s="189">
        <f t="shared" si="51"/>
        <v>32.771999999999998</v>
      </c>
      <c r="C677" s="189"/>
      <c r="D677" s="189">
        <v>32.116999999999997</v>
      </c>
      <c r="E677" s="189"/>
      <c r="F677" s="189">
        <v>0.65500000000000003</v>
      </c>
      <c r="G677" s="189"/>
      <c r="H677" s="189" t="s">
        <v>63</v>
      </c>
      <c r="I677" s="191"/>
      <c r="J677" s="189">
        <f t="shared" si="50"/>
        <v>28.661999999999999</v>
      </c>
      <c r="K677" s="189">
        <v>18.318999999999999</v>
      </c>
      <c r="L677" s="189" t="s">
        <v>63</v>
      </c>
      <c r="M677" s="189">
        <v>4.2939999999999996</v>
      </c>
      <c r="N677" s="189">
        <v>6.0490000000000004</v>
      </c>
      <c r="O677" s="189"/>
      <c r="P677" s="189"/>
      <c r="Q677" s="258"/>
    </row>
    <row r="678" spans="1:17" ht="9" customHeight="1">
      <c r="A678" s="176" t="s">
        <v>21</v>
      </c>
      <c r="B678" s="189">
        <f t="shared" si="51"/>
        <v>468.09399999999999</v>
      </c>
      <c r="C678" s="189"/>
      <c r="D678" s="189">
        <v>340.399</v>
      </c>
      <c r="E678" s="189"/>
      <c r="F678" s="189">
        <v>126.59699999999999</v>
      </c>
      <c r="G678" s="189"/>
      <c r="H678" s="189">
        <v>1.0980000000000001</v>
      </c>
      <c r="I678" s="191"/>
      <c r="J678" s="189">
        <f t="shared" si="50"/>
        <v>180.52699999999999</v>
      </c>
      <c r="K678" s="189">
        <v>114.19499999999999</v>
      </c>
      <c r="L678" s="189">
        <v>10.972</v>
      </c>
      <c r="M678" s="189">
        <v>11.564</v>
      </c>
      <c r="N678" s="189">
        <v>43.795999999999999</v>
      </c>
      <c r="O678" s="189"/>
      <c r="P678" s="189"/>
      <c r="Q678" s="258"/>
    </row>
    <row r="679" spans="1:17" ht="9" customHeight="1">
      <c r="A679" s="176" t="s">
        <v>22</v>
      </c>
      <c r="B679" s="189">
        <f t="shared" si="51"/>
        <v>90.323999999999998</v>
      </c>
      <c r="C679" s="189"/>
      <c r="D679" s="189">
        <v>84.182000000000002</v>
      </c>
      <c r="E679" s="189"/>
      <c r="F679" s="189">
        <v>6.1420000000000003</v>
      </c>
      <c r="G679" s="189"/>
      <c r="H679" s="189" t="s">
        <v>63</v>
      </c>
      <c r="I679" s="191"/>
      <c r="J679" s="189">
        <f t="shared" si="50"/>
        <v>109.071</v>
      </c>
      <c r="K679" s="189">
        <v>64.438000000000002</v>
      </c>
      <c r="L679" s="189">
        <v>3.1629999999999998</v>
      </c>
      <c r="M679" s="189">
        <v>18.399000000000001</v>
      </c>
      <c r="N679" s="189">
        <v>23.071000000000002</v>
      </c>
      <c r="O679" s="189"/>
      <c r="P679" s="189"/>
      <c r="Q679" s="258"/>
    </row>
    <row r="680" spans="1:17" ht="9" customHeight="1">
      <c r="A680" s="173" t="s">
        <v>23</v>
      </c>
      <c r="B680" s="174">
        <f t="shared" si="51"/>
        <v>91.052999999999997</v>
      </c>
      <c r="C680" s="174"/>
      <c r="D680" s="174">
        <v>88.036000000000001</v>
      </c>
      <c r="E680" s="174"/>
      <c r="F680" s="174">
        <v>3.0169999999999999</v>
      </c>
      <c r="G680" s="174"/>
      <c r="H680" s="174" t="s">
        <v>63</v>
      </c>
      <c r="I680" s="175"/>
      <c r="J680" s="174">
        <f t="shared" si="50"/>
        <v>97.94</v>
      </c>
      <c r="K680" s="174">
        <v>45.125</v>
      </c>
      <c r="L680" s="174">
        <v>0.57599999999999996</v>
      </c>
      <c r="M680" s="174">
        <v>19.594000000000001</v>
      </c>
      <c r="N680" s="174">
        <v>32.645000000000003</v>
      </c>
      <c r="O680" s="189"/>
      <c r="P680" s="189"/>
      <c r="Q680" s="258"/>
    </row>
    <row r="681" spans="1:17" ht="9" customHeight="1">
      <c r="A681" s="176" t="s">
        <v>24</v>
      </c>
      <c r="B681" s="189">
        <f t="shared" si="51"/>
        <v>31.661999999999999</v>
      </c>
      <c r="C681" s="189"/>
      <c r="D681" s="189">
        <v>27.032</v>
      </c>
      <c r="E681" s="189"/>
      <c r="F681" s="189">
        <v>4.63</v>
      </c>
      <c r="G681" s="189"/>
      <c r="H681" s="189" t="s">
        <v>63</v>
      </c>
      <c r="I681" s="191"/>
      <c r="J681" s="189">
        <f t="shared" si="50"/>
        <v>37.369</v>
      </c>
      <c r="K681" s="189">
        <v>15.914999999999999</v>
      </c>
      <c r="L681" s="189" t="s">
        <v>63</v>
      </c>
      <c r="M681" s="189">
        <v>17.498999999999999</v>
      </c>
      <c r="N681" s="189">
        <v>3.9550000000000001</v>
      </c>
      <c r="O681" s="189"/>
      <c r="P681" s="189"/>
      <c r="Q681" s="258"/>
    </row>
    <row r="682" spans="1:17" ht="9" customHeight="1">
      <c r="A682" s="176" t="s">
        <v>25</v>
      </c>
      <c r="B682" s="189">
        <f t="shared" si="51"/>
        <v>45.523000000000003</v>
      </c>
      <c r="C682" s="189"/>
      <c r="D682" s="189">
        <v>45.523000000000003</v>
      </c>
      <c r="E682" s="189"/>
      <c r="F682" s="189" t="s">
        <v>63</v>
      </c>
      <c r="G682" s="189"/>
      <c r="H682" s="189">
        <v>0</v>
      </c>
      <c r="I682" s="191"/>
      <c r="J682" s="189">
        <f t="shared" si="50"/>
        <v>25.081000000000003</v>
      </c>
      <c r="K682" s="189">
        <v>15.968</v>
      </c>
      <c r="L682" s="189" t="s">
        <v>63</v>
      </c>
      <c r="M682" s="189">
        <v>3.2080000000000002</v>
      </c>
      <c r="N682" s="189">
        <v>5.9050000000000002</v>
      </c>
      <c r="O682" s="189"/>
      <c r="P682" s="189"/>
      <c r="Q682" s="258"/>
    </row>
    <row r="683" spans="1:17" ht="9" customHeight="1">
      <c r="A683" s="176" t="s">
        <v>26</v>
      </c>
      <c r="B683" s="189">
        <f t="shared" si="51"/>
        <v>54.551000000000002</v>
      </c>
      <c r="C683" s="189"/>
      <c r="D683" s="189">
        <v>41.902999999999999</v>
      </c>
      <c r="E683" s="189"/>
      <c r="F683" s="189">
        <v>12.648</v>
      </c>
      <c r="G683" s="189"/>
      <c r="H683" s="189" t="s">
        <v>63</v>
      </c>
      <c r="I683" s="191"/>
      <c r="J683" s="189">
        <f t="shared" si="50"/>
        <v>25.594999999999999</v>
      </c>
      <c r="K683" s="189">
        <v>16.484000000000002</v>
      </c>
      <c r="L683" s="189">
        <v>3.032</v>
      </c>
      <c r="M683" s="189">
        <v>2.1850000000000001</v>
      </c>
      <c r="N683" s="189">
        <v>3.8940000000000001</v>
      </c>
      <c r="O683" s="189"/>
      <c r="P683" s="189"/>
      <c r="Q683" s="258"/>
    </row>
    <row r="684" spans="1:17" ht="9" customHeight="1">
      <c r="A684" s="173" t="s">
        <v>27</v>
      </c>
      <c r="B684" s="174">
        <f t="shared" si="51"/>
        <v>57.128</v>
      </c>
      <c r="C684" s="174"/>
      <c r="D684" s="174">
        <v>57.128</v>
      </c>
      <c r="E684" s="174"/>
      <c r="F684" s="174" t="s">
        <v>63</v>
      </c>
      <c r="G684" s="174"/>
      <c r="H684" s="174">
        <v>0</v>
      </c>
      <c r="I684" s="175"/>
      <c r="J684" s="174">
        <f t="shared" si="50"/>
        <v>87.229000000000013</v>
      </c>
      <c r="K684" s="174">
        <v>25.158999999999999</v>
      </c>
      <c r="L684" s="174">
        <v>0</v>
      </c>
      <c r="M684" s="174">
        <v>58.426000000000002</v>
      </c>
      <c r="N684" s="174">
        <v>3.6440000000000001</v>
      </c>
      <c r="O684" s="189"/>
      <c r="P684" s="189"/>
      <c r="Q684" s="258"/>
    </row>
    <row r="685" spans="1:17" ht="9" customHeight="1">
      <c r="A685" s="176" t="s">
        <v>28</v>
      </c>
      <c r="B685" s="189">
        <f t="shared" si="51"/>
        <v>47.832000000000001</v>
      </c>
      <c r="C685" s="189"/>
      <c r="D685" s="189">
        <v>43.508000000000003</v>
      </c>
      <c r="E685" s="189"/>
      <c r="F685" s="189">
        <v>4.3239999999999998</v>
      </c>
      <c r="G685" s="189"/>
      <c r="H685" s="189">
        <v>0</v>
      </c>
      <c r="I685" s="191"/>
      <c r="J685" s="189">
        <f t="shared" si="50"/>
        <v>54.597999999999999</v>
      </c>
      <c r="K685" s="189">
        <v>21.622</v>
      </c>
      <c r="L685" s="189">
        <v>2.15</v>
      </c>
      <c r="M685" s="189">
        <v>21.67</v>
      </c>
      <c r="N685" s="189">
        <v>9.1560000000000006</v>
      </c>
      <c r="O685" s="189"/>
      <c r="P685" s="189"/>
      <c r="Q685" s="258"/>
    </row>
    <row r="686" spans="1:17" ht="9" customHeight="1">
      <c r="A686" s="176" t="s">
        <v>29</v>
      </c>
      <c r="B686" s="189">
        <f t="shared" si="51"/>
        <v>25.297999999999998</v>
      </c>
      <c r="C686" s="189"/>
      <c r="D686" s="189">
        <v>25.297999999999998</v>
      </c>
      <c r="E686" s="189"/>
      <c r="F686" s="189" t="s">
        <v>63</v>
      </c>
      <c r="G686" s="189"/>
      <c r="H686" s="189" t="s">
        <v>63</v>
      </c>
      <c r="I686" s="191"/>
      <c r="J686" s="189">
        <f>SUM(K686:N686)+1</f>
        <v>36.254999999999995</v>
      </c>
      <c r="K686" s="189">
        <v>23.797999999999998</v>
      </c>
      <c r="L686" s="189" t="s">
        <v>63</v>
      </c>
      <c r="M686" s="189">
        <v>5.6559999999999997</v>
      </c>
      <c r="N686" s="189">
        <v>5.8010000000000002</v>
      </c>
      <c r="O686" s="189"/>
      <c r="P686" s="189"/>
      <c r="Q686" s="258"/>
    </row>
    <row r="687" spans="1:17" ht="9" customHeight="1">
      <c r="A687" s="176" t="s">
        <v>30</v>
      </c>
      <c r="B687" s="189">
        <f>SUM(D687:H687)+1</f>
        <v>239.208</v>
      </c>
      <c r="C687" s="189"/>
      <c r="D687" s="189">
        <v>217.286</v>
      </c>
      <c r="E687" s="189"/>
      <c r="F687" s="189">
        <v>20.922000000000001</v>
      </c>
      <c r="G687" s="189"/>
      <c r="H687" s="189" t="s">
        <v>63</v>
      </c>
      <c r="I687" s="191"/>
      <c r="J687" s="189">
        <f t="shared" ref="J687:J696" si="52">SUM(K687:N687)</f>
        <v>17.683</v>
      </c>
      <c r="K687" s="189">
        <v>14.430999999999999</v>
      </c>
      <c r="L687" s="189" t="s">
        <v>63</v>
      </c>
      <c r="M687" s="189">
        <v>2.6869999999999998</v>
      </c>
      <c r="N687" s="189">
        <v>0.56499999999999995</v>
      </c>
      <c r="O687" s="189"/>
      <c r="P687" s="189"/>
      <c r="Q687" s="258"/>
    </row>
    <row r="688" spans="1:17" ht="9" customHeight="1">
      <c r="A688" s="173" t="s">
        <v>31</v>
      </c>
      <c r="B688" s="174">
        <f>SUM(D688:H688)</f>
        <v>44.386000000000003</v>
      </c>
      <c r="C688" s="174"/>
      <c r="D688" s="174">
        <v>44.386000000000003</v>
      </c>
      <c r="E688" s="174"/>
      <c r="F688" s="174" t="s">
        <v>63</v>
      </c>
      <c r="G688" s="174"/>
      <c r="H688" s="174" t="s">
        <v>63</v>
      </c>
      <c r="I688" s="175"/>
      <c r="J688" s="174">
        <f t="shared" si="52"/>
        <v>23.884</v>
      </c>
      <c r="K688" s="174">
        <v>20.236000000000001</v>
      </c>
      <c r="L688" s="174">
        <v>0.90300000000000002</v>
      </c>
      <c r="M688" s="174" t="s">
        <v>63</v>
      </c>
      <c r="N688" s="174">
        <v>2.7450000000000001</v>
      </c>
      <c r="O688" s="189"/>
      <c r="P688" s="189"/>
      <c r="Q688" s="258"/>
    </row>
    <row r="689" spans="1:32" ht="9" customHeight="1">
      <c r="A689" s="176" t="s">
        <v>32</v>
      </c>
      <c r="B689" s="189">
        <f>SUM(D689:H689)</f>
        <v>26.145</v>
      </c>
      <c r="C689" s="189"/>
      <c r="D689" s="189">
        <v>25.056999999999999</v>
      </c>
      <c r="E689" s="189"/>
      <c r="F689" s="189">
        <v>1.0880000000000001</v>
      </c>
      <c r="G689" s="189"/>
      <c r="H689" s="189">
        <v>0</v>
      </c>
      <c r="I689" s="191"/>
      <c r="J689" s="189">
        <f t="shared" si="52"/>
        <v>18.816000000000003</v>
      </c>
      <c r="K689" s="189">
        <v>13.063000000000001</v>
      </c>
      <c r="L689" s="189" t="s">
        <v>63</v>
      </c>
      <c r="M689" s="189">
        <v>4.6340000000000003</v>
      </c>
      <c r="N689" s="189">
        <v>1.119</v>
      </c>
      <c r="O689" s="189"/>
      <c r="P689" s="189"/>
      <c r="Q689" s="258"/>
    </row>
    <row r="690" spans="1:32" ht="9" customHeight="1">
      <c r="A690" s="176" t="s">
        <v>33</v>
      </c>
      <c r="B690" s="189">
        <f>SUM(D690:H690)</f>
        <v>16.864999999999998</v>
      </c>
      <c r="C690" s="189"/>
      <c r="D690" s="189">
        <v>16.864999999999998</v>
      </c>
      <c r="E690" s="189"/>
      <c r="F690" s="189" t="s">
        <v>63</v>
      </c>
      <c r="G690" s="189"/>
      <c r="H690" s="189" t="s">
        <v>63</v>
      </c>
      <c r="I690" s="191"/>
      <c r="J690" s="189">
        <f t="shared" si="52"/>
        <v>9.7989999999999995</v>
      </c>
      <c r="K690" s="189">
        <v>7.7709999999999999</v>
      </c>
      <c r="L690" s="189" t="s">
        <v>63</v>
      </c>
      <c r="M690" s="189">
        <v>1.23</v>
      </c>
      <c r="N690" s="189">
        <v>0.79800000000000004</v>
      </c>
      <c r="O690" s="189"/>
      <c r="P690" s="189"/>
      <c r="Q690" s="258"/>
    </row>
    <row r="691" spans="1:32" ht="9" customHeight="1">
      <c r="A691" s="176" t="s">
        <v>34</v>
      </c>
      <c r="B691" s="189">
        <f>SUM(D691:H691)</f>
        <v>2.8250000000000002</v>
      </c>
      <c r="C691" s="189"/>
      <c r="D691" s="189">
        <v>2.8250000000000002</v>
      </c>
      <c r="E691" s="189"/>
      <c r="F691" s="189">
        <v>0</v>
      </c>
      <c r="G691" s="189"/>
      <c r="H691" s="189" t="s">
        <v>63</v>
      </c>
      <c r="I691" s="191"/>
      <c r="J691" s="189">
        <f t="shared" si="52"/>
        <v>6.9050000000000011</v>
      </c>
      <c r="K691" s="189">
        <v>3.1480000000000001</v>
      </c>
      <c r="L691" s="189" t="s">
        <v>63</v>
      </c>
      <c r="M691" s="189">
        <v>2.8730000000000002</v>
      </c>
      <c r="N691" s="189">
        <v>0.88400000000000001</v>
      </c>
      <c r="O691" s="189"/>
      <c r="P691" s="189"/>
      <c r="Q691" s="258"/>
    </row>
    <row r="692" spans="1:32" ht="9" customHeight="1">
      <c r="A692" s="173" t="s">
        <v>35</v>
      </c>
      <c r="B692" s="174">
        <f>SUM(D692:H692)</f>
        <v>14.05</v>
      </c>
      <c r="C692" s="174"/>
      <c r="D692" s="174">
        <v>14.05</v>
      </c>
      <c r="E692" s="174"/>
      <c r="F692" s="174" t="s">
        <v>63</v>
      </c>
      <c r="G692" s="174"/>
      <c r="H692" s="174">
        <v>0</v>
      </c>
      <c r="I692" s="175"/>
      <c r="J692" s="174">
        <f t="shared" si="52"/>
        <v>12.383000000000001</v>
      </c>
      <c r="K692" s="174">
        <v>8.9290000000000003</v>
      </c>
      <c r="L692" s="174" t="s">
        <v>63</v>
      </c>
      <c r="M692" s="174">
        <v>1.55</v>
      </c>
      <c r="N692" s="174">
        <v>1.9039999999999999</v>
      </c>
      <c r="O692" s="189"/>
      <c r="P692" s="189"/>
      <c r="Q692" s="258"/>
    </row>
    <row r="693" spans="1:32" ht="9" customHeight="1">
      <c r="A693" s="176" t="s">
        <v>36</v>
      </c>
      <c r="B693" s="189">
        <f>SUM(D693:H693)+1</f>
        <v>7.44</v>
      </c>
      <c r="C693" s="189"/>
      <c r="D693" s="189">
        <v>6.44</v>
      </c>
      <c r="E693" s="189"/>
      <c r="F693" s="189" t="s">
        <v>63</v>
      </c>
      <c r="G693" s="189"/>
      <c r="H693" s="189">
        <v>0</v>
      </c>
      <c r="I693" s="191"/>
      <c r="J693" s="189">
        <f t="shared" si="52"/>
        <v>8.5940000000000012</v>
      </c>
      <c r="K693" s="189">
        <v>3.5169999999999999</v>
      </c>
      <c r="L693" s="189">
        <v>0</v>
      </c>
      <c r="M693" s="189">
        <v>4.1520000000000001</v>
      </c>
      <c r="N693" s="189">
        <v>0.92500000000000004</v>
      </c>
      <c r="O693" s="189"/>
      <c r="P693" s="189"/>
      <c r="Q693" s="258"/>
    </row>
    <row r="694" spans="1:32" ht="9" customHeight="1">
      <c r="A694" s="176" t="s">
        <v>37</v>
      </c>
      <c r="B694" s="189">
        <f>SUM(D694:H694)</f>
        <v>347.84399999999999</v>
      </c>
      <c r="C694" s="189"/>
      <c r="D694" s="189">
        <v>317.28699999999998</v>
      </c>
      <c r="E694" s="189"/>
      <c r="F694" s="189">
        <v>28.009</v>
      </c>
      <c r="G694" s="189"/>
      <c r="H694" s="189">
        <v>2.548</v>
      </c>
      <c r="I694" s="191"/>
      <c r="J694" s="189">
        <f t="shared" si="52"/>
        <v>87.429999999999993</v>
      </c>
      <c r="K694" s="189">
        <v>35.137</v>
      </c>
      <c r="L694" s="189">
        <v>0.59799999999999998</v>
      </c>
      <c r="M694" s="189">
        <v>41.69</v>
      </c>
      <c r="N694" s="189">
        <v>10.005000000000001</v>
      </c>
      <c r="O694" s="189"/>
      <c r="P694" s="189"/>
      <c r="Q694" s="258"/>
    </row>
    <row r="695" spans="1:32" ht="9" customHeight="1">
      <c r="A695" s="176" t="s">
        <v>38</v>
      </c>
      <c r="B695" s="189">
        <f>SUM(D695:H695)</f>
        <v>83.009</v>
      </c>
      <c r="C695" s="189"/>
      <c r="D695" s="189">
        <v>81.203999999999994</v>
      </c>
      <c r="E695" s="189"/>
      <c r="F695" s="189">
        <v>1.8049999999999999</v>
      </c>
      <c r="G695" s="189"/>
      <c r="H695" s="189" t="s">
        <v>63</v>
      </c>
      <c r="I695" s="191"/>
      <c r="J695" s="189">
        <f t="shared" si="52"/>
        <v>22.834000000000003</v>
      </c>
      <c r="K695" s="189">
        <v>14.426</v>
      </c>
      <c r="L695" s="189">
        <v>0.65</v>
      </c>
      <c r="M695" s="189">
        <v>5.0389999999999997</v>
      </c>
      <c r="N695" s="189">
        <v>2.7189999999999999</v>
      </c>
      <c r="O695" s="189"/>
      <c r="P695" s="189"/>
      <c r="Q695" s="258"/>
    </row>
    <row r="696" spans="1:32" ht="9" customHeight="1">
      <c r="A696" s="173" t="s">
        <v>39</v>
      </c>
      <c r="B696" s="174">
        <f>SUM(D696:H696)</f>
        <v>34.848999999999997</v>
      </c>
      <c r="C696" s="174"/>
      <c r="D696" s="174">
        <v>33.171999999999997</v>
      </c>
      <c r="E696" s="174"/>
      <c r="F696" s="174">
        <v>1.677</v>
      </c>
      <c r="G696" s="174"/>
      <c r="H696" s="174" t="s">
        <v>63</v>
      </c>
      <c r="I696" s="175"/>
      <c r="J696" s="174">
        <f t="shared" si="52"/>
        <v>28.751000000000001</v>
      </c>
      <c r="K696" s="177">
        <v>15.938000000000001</v>
      </c>
      <c r="L696" s="174">
        <v>0.73499999999999999</v>
      </c>
      <c r="M696" s="174">
        <v>7.04</v>
      </c>
      <c r="N696" s="174">
        <v>5.0380000000000003</v>
      </c>
      <c r="O696" s="189"/>
      <c r="P696" s="189"/>
      <c r="Q696" s="258"/>
    </row>
    <row r="697" spans="1:32" s="168" customFormat="1" ht="9" customHeight="1">
      <c r="A697" s="181"/>
      <c r="B697" s="171"/>
      <c r="C697" s="171"/>
      <c r="D697" s="171"/>
      <c r="E697" s="171"/>
      <c r="F697" s="171"/>
      <c r="G697" s="171"/>
      <c r="H697" s="171"/>
      <c r="I697" s="172"/>
      <c r="J697" s="171"/>
      <c r="K697" s="171"/>
      <c r="L697" s="171"/>
      <c r="M697" s="171"/>
      <c r="N697" s="171"/>
      <c r="O697" s="234"/>
      <c r="P697" s="259"/>
      <c r="Q697" s="213"/>
      <c r="AF697" s="234"/>
    </row>
    <row r="698" spans="1:32" ht="9" customHeight="1">
      <c r="A698" s="211">
        <v>2014</v>
      </c>
      <c r="B698" s="188"/>
      <c r="C698" s="188"/>
      <c r="D698" s="188"/>
      <c r="E698" s="188"/>
      <c r="F698" s="188"/>
      <c r="G698" s="188"/>
      <c r="H698" s="188"/>
      <c r="I698" s="176"/>
      <c r="J698" s="188"/>
      <c r="K698" s="188"/>
      <c r="L698" s="188"/>
      <c r="M698" s="188"/>
      <c r="N698" s="188"/>
      <c r="O698" s="250"/>
      <c r="P698" s="254"/>
      <c r="Q698" s="255"/>
      <c r="R698" s="311"/>
      <c r="S698" s="311"/>
      <c r="T698" s="311"/>
      <c r="U698" s="311"/>
      <c r="V698" s="311"/>
      <c r="W698" s="311"/>
      <c r="X698" s="311"/>
      <c r="Y698" s="311"/>
      <c r="Z698" s="311"/>
      <c r="AA698" s="311"/>
      <c r="AB698" s="311"/>
      <c r="AC698" s="311"/>
      <c r="AD698" s="311"/>
      <c r="AE698" s="311"/>
      <c r="AF698" s="250"/>
    </row>
    <row r="699" spans="1:32" s="162" customFormat="1" ht="9" customHeight="1">
      <c r="A699" s="214" t="s">
        <v>7</v>
      </c>
      <c r="B699" s="188">
        <f>SUM(D699:H699)</f>
        <v>5705.8230000000003</v>
      </c>
      <c r="C699" s="188"/>
      <c r="D699" s="188">
        <f>SUM(D701:D732)</f>
        <v>5414.9800000000005</v>
      </c>
      <c r="E699" s="188"/>
      <c r="F699" s="188">
        <f>SUM(F701:F732)+2</f>
        <v>283.23700000000002</v>
      </c>
      <c r="G699" s="188"/>
      <c r="H699" s="188">
        <f>SUM(H701:H732)+1</f>
        <v>7.6059999999999999</v>
      </c>
      <c r="I699" s="188"/>
      <c r="J699" s="188">
        <f>SUM(J701:J732)+4</f>
        <v>1546.2410000000004</v>
      </c>
      <c r="K699" s="188">
        <f>SUM(K701:K732)</f>
        <v>754.16600000000017</v>
      </c>
      <c r="L699" s="188">
        <f>SUM(L701:L732)+3</f>
        <v>71.738000000000014</v>
      </c>
      <c r="M699" s="188">
        <f>SUM(M701:M732)</f>
        <v>422.75499999999994</v>
      </c>
      <c r="N699" s="188">
        <f>SUM(N701:N732)</f>
        <v>296.58199999999994</v>
      </c>
      <c r="O699" s="188"/>
      <c r="P699" s="188"/>
      <c r="Q699" s="257"/>
      <c r="AF699" s="161"/>
    </row>
    <row r="700" spans="1:32" s="162" customFormat="1" ht="3.95" customHeight="1">
      <c r="A700" s="214"/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188"/>
      <c r="M700" s="188"/>
      <c r="N700" s="188"/>
      <c r="O700" s="161"/>
      <c r="P700" s="256"/>
      <c r="Q700" s="257"/>
      <c r="AF700" s="161"/>
    </row>
    <row r="701" spans="1:32" s="162" customFormat="1" ht="9" customHeight="1">
      <c r="A701" s="176" t="s">
        <v>8</v>
      </c>
      <c r="B701" s="189">
        <f t="shared" ref="B701:B732" si="53">SUM(D701:H701)</f>
        <v>6.1820000000000004</v>
      </c>
      <c r="C701" s="189"/>
      <c r="D701" s="189">
        <v>6.1820000000000004</v>
      </c>
      <c r="E701" s="189"/>
      <c r="F701" s="189">
        <v>0</v>
      </c>
      <c r="G701" s="189"/>
      <c r="H701" s="189" t="s">
        <v>63</v>
      </c>
      <c r="I701" s="189"/>
      <c r="J701" s="189">
        <f t="shared" ref="J701:J732" si="54">SUM(K701:N701)</f>
        <v>14.404999999999999</v>
      </c>
      <c r="K701" s="189">
        <v>6.7649999999999997</v>
      </c>
      <c r="L701" s="189" t="s">
        <v>63</v>
      </c>
      <c r="M701" s="189">
        <v>4.8259999999999996</v>
      </c>
      <c r="N701" s="189">
        <v>2.8140000000000001</v>
      </c>
      <c r="O701" s="189"/>
      <c r="P701" s="189"/>
      <c r="Q701" s="258"/>
      <c r="AF701" s="161"/>
    </row>
    <row r="702" spans="1:32" s="162" customFormat="1" ht="9" customHeight="1">
      <c r="A702" s="176" t="s">
        <v>9</v>
      </c>
      <c r="B702" s="189">
        <f t="shared" si="53"/>
        <v>12.571</v>
      </c>
      <c r="C702" s="189"/>
      <c r="D702" s="189">
        <v>12.571</v>
      </c>
      <c r="E702" s="189"/>
      <c r="F702" s="189" t="s">
        <v>63</v>
      </c>
      <c r="G702" s="189"/>
      <c r="H702" s="189">
        <v>0</v>
      </c>
      <c r="I702" s="191"/>
      <c r="J702" s="189">
        <f t="shared" si="54"/>
        <v>10.791999999999998</v>
      </c>
      <c r="K702" s="189">
        <v>9.1259999999999994</v>
      </c>
      <c r="L702" s="189" t="s">
        <v>63</v>
      </c>
      <c r="M702" s="189">
        <v>0.79900000000000004</v>
      </c>
      <c r="N702" s="189">
        <v>0.86699999999999999</v>
      </c>
      <c r="O702" s="189"/>
      <c r="P702" s="189"/>
      <c r="Q702" s="258"/>
      <c r="AF702" s="161"/>
    </row>
    <row r="703" spans="1:32" ht="9" customHeight="1">
      <c r="A703" s="176" t="s">
        <v>10</v>
      </c>
      <c r="B703" s="189">
        <f t="shared" si="53"/>
        <v>26.622</v>
      </c>
      <c r="C703" s="189"/>
      <c r="D703" s="189">
        <v>26.622</v>
      </c>
      <c r="E703" s="189"/>
      <c r="F703" s="189" t="s">
        <v>63</v>
      </c>
      <c r="G703" s="189"/>
      <c r="H703" s="189">
        <v>0</v>
      </c>
      <c r="I703" s="191"/>
      <c r="J703" s="189">
        <f t="shared" si="54"/>
        <v>4.335</v>
      </c>
      <c r="K703" s="189">
        <v>2.0720000000000001</v>
      </c>
      <c r="L703" s="189" t="s">
        <v>63</v>
      </c>
      <c r="M703" s="189">
        <v>2.2629999999999999</v>
      </c>
      <c r="N703" s="189" t="s">
        <v>63</v>
      </c>
      <c r="O703" s="189"/>
      <c r="P703" s="189"/>
      <c r="Q703" s="258"/>
      <c r="R703" s="311"/>
      <c r="S703" s="311"/>
      <c r="T703" s="311"/>
      <c r="U703" s="311"/>
      <c r="V703" s="311"/>
      <c r="W703" s="311"/>
      <c r="X703" s="311"/>
      <c r="Y703" s="311"/>
      <c r="Z703" s="311"/>
      <c r="AA703" s="311"/>
      <c r="AB703" s="311"/>
      <c r="AC703" s="311"/>
      <c r="AD703" s="311"/>
      <c r="AE703" s="311"/>
      <c r="AF703" s="250"/>
    </row>
    <row r="704" spans="1:32" ht="9" customHeight="1">
      <c r="A704" s="173" t="s">
        <v>11</v>
      </c>
      <c r="B704" s="174">
        <f t="shared" si="53"/>
        <v>13.906000000000001</v>
      </c>
      <c r="C704" s="174"/>
      <c r="D704" s="174">
        <v>13.906000000000001</v>
      </c>
      <c r="E704" s="174"/>
      <c r="F704" s="174" t="s">
        <v>63</v>
      </c>
      <c r="G704" s="174"/>
      <c r="H704" s="174">
        <v>0</v>
      </c>
      <c r="I704" s="175"/>
      <c r="J704" s="174">
        <f t="shared" si="54"/>
        <v>2.984</v>
      </c>
      <c r="K704" s="174">
        <v>2.4279999999999999</v>
      </c>
      <c r="L704" s="174">
        <v>0</v>
      </c>
      <c r="M704" s="174">
        <v>0.55600000000000005</v>
      </c>
      <c r="N704" s="174" t="s">
        <v>63</v>
      </c>
      <c r="O704" s="189"/>
      <c r="P704" s="189"/>
      <c r="Q704" s="258"/>
      <c r="R704" s="311"/>
      <c r="S704" s="311"/>
      <c r="T704" s="311"/>
      <c r="U704" s="311"/>
      <c r="V704" s="311"/>
      <c r="W704" s="311"/>
      <c r="X704" s="311"/>
      <c r="Y704" s="311"/>
      <c r="Z704" s="311"/>
      <c r="AA704" s="311"/>
      <c r="AB704" s="311"/>
      <c r="AC704" s="311"/>
      <c r="AD704" s="311"/>
      <c r="AE704" s="311"/>
      <c r="AF704" s="250"/>
    </row>
    <row r="705" spans="1:32" ht="9" customHeight="1">
      <c r="A705" s="176" t="s">
        <v>12</v>
      </c>
      <c r="B705" s="189">
        <f t="shared" si="53"/>
        <v>34.866</v>
      </c>
      <c r="C705" s="189"/>
      <c r="D705" s="189">
        <v>20.431000000000001</v>
      </c>
      <c r="E705" s="189"/>
      <c r="F705" s="189">
        <v>14.435</v>
      </c>
      <c r="G705" s="189"/>
      <c r="H705" s="189" t="s">
        <v>63</v>
      </c>
      <c r="I705" s="191"/>
      <c r="J705" s="189">
        <f t="shared" si="54"/>
        <v>21.13</v>
      </c>
      <c r="K705" s="189">
        <v>13.749000000000001</v>
      </c>
      <c r="L705" s="189" t="s">
        <v>63</v>
      </c>
      <c r="M705" s="189">
        <v>2.2160000000000002</v>
      </c>
      <c r="N705" s="189">
        <v>5.165</v>
      </c>
      <c r="O705" s="189"/>
      <c r="P705" s="189"/>
      <c r="Q705" s="258"/>
      <c r="R705" s="311"/>
      <c r="S705" s="311"/>
      <c r="T705" s="311"/>
      <c r="U705" s="311"/>
      <c r="V705" s="311"/>
      <c r="W705" s="311"/>
      <c r="X705" s="311"/>
      <c r="Y705" s="311"/>
      <c r="Z705" s="311"/>
      <c r="AA705" s="311"/>
      <c r="AB705" s="311"/>
      <c r="AC705" s="311"/>
      <c r="AD705" s="311"/>
      <c r="AE705" s="311"/>
      <c r="AF705" s="250"/>
    </row>
    <row r="706" spans="1:32" ht="9" customHeight="1">
      <c r="A706" s="176" t="s">
        <v>13</v>
      </c>
      <c r="B706" s="189">
        <f t="shared" si="53"/>
        <v>11.269</v>
      </c>
      <c r="C706" s="189"/>
      <c r="D706" s="189">
        <v>11.269</v>
      </c>
      <c r="E706" s="189"/>
      <c r="F706" s="189">
        <v>0</v>
      </c>
      <c r="G706" s="189"/>
      <c r="H706" s="189">
        <v>0</v>
      </c>
      <c r="I706" s="191"/>
      <c r="J706" s="189">
        <f t="shared" si="54"/>
        <v>11.233999999999998</v>
      </c>
      <c r="K706" s="189">
        <v>6.0919999999999996</v>
      </c>
      <c r="L706" s="189" t="s">
        <v>63</v>
      </c>
      <c r="M706" s="189">
        <v>3.6819999999999999</v>
      </c>
      <c r="N706" s="189">
        <v>1.46</v>
      </c>
      <c r="O706" s="189"/>
      <c r="P706" s="189"/>
      <c r="Q706" s="258"/>
    </row>
    <row r="707" spans="1:32" ht="9" customHeight="1">
      <c r="A707" s="176" t="s">
        <v>14</v>
      </c>
      <c r="B707" s="189">
        <f t="shared" si="53"/>
        <v>253.27799999999999</v>
      </c>
      <c r="C707" s="189"/>
      <c r="D707" s="189">
        <v>244.26599999999999</v>
      </c>
      <c r="E707" s="189"/>
      <c r="F707" s="189">
        <v>9.0120000000000005</v>
      </c>
      <c r="G707" s="189"/>
      <c r="H707" s="189" t="s">
        <v>63</v>
      </c>
      <c r="I707" s="191"/>
      <c r="J707" s="189">
        <f t="shared" si="54"/>
        <v>54.320999999999998</v>
      </c>
      <c r="K707" s="189">
        <v>15.503</v>
      </c>
      <c r="L707" s="189" t="s">
        <v>63</v>
      </c>
      <c r="M707" s="189">
        <v>31.053000000000001</v>
      </c>
      <c r="N707" s="189">
        <v>7.7649999999999997</v>
      </c>
      <c r="O707" s="189"/>
      <c r="P707" s="189"/>
      <c r="Q707" s="258"/>
    </row>
    <row r="708" spans="1:32" ht="9" customHeight="1">
      <c r="A708" s="173" t="s">
        <v>15</v>
      </c>
      <c r="B708" s="174">
        <f t="shared" si="53"/>
        <v>20.724</v>
      </c>
      <c r="C708" s="174"/>
      <c r="D708" s="174">
        <v>20.007000000000001</v>
      </c>
      <c r="E708" s="174"/>
      <c r="F708" s="174">
        <v>0.71699999999999997</v>
      </c>
      <c r="G708" s="174"/>
      <c r="H708" s="174" t="s">
        <v>63</v>
      </c>
      <c r="I708" s="175"/>
      <c r="J708" s="174">
        <f t="shared" si="54"/>
        <v>14.506</v>
      </c>
      <c r="K708" s="174">
        <v>11.999000000000001</v>
      </c>
      <c r="L708" s="174" t="s">
        <v>63</v>
      </c>
      <c r="M708" s="174">
        <v>0.873</v>
      </c>
      <c r="N708" s="174">
        <v>1.6339999999999999</v>
      </c>
      <c r="O708" s="189"/>
      <c r="P708" s="189"/>
      <c r="Q708" s="258"/>
    </row>
    <row r="709" spans="1:32" ht="9" customHeight="1">
      <c r="A709" s="176" t="s">
        <v>16</v>
      </c>
      <c r="B709" s="189">
        <f t="shared" si="53"/>
        <v>3935.0820000000003</v>
      </c>
      <c r="C709" s="189"/>
      <c r="D709" s="189">
        <v>3799.0610000000001</v>
      </c>
      <c r="E709" s="189"/>
      <c r="F709" s="189">
        <v>135.06800000000001</v>
      </c>
      <c r="G709" s="189"/>
      <c r="H709" s="189">
        <v>0.95299999999999996</v>
      </c>
      <c r="I709" s="191"/>
      <c r="J709" s="189">
        <f t="shared" si="54"/>
        <v>359.28700000000003</v>
      </c>
      <c r="K709" s="189">
        <v>148.52699999999999</v>
      </c>
      <c r="L709" s="189">
        <v>23.189</v>
      </c>
      <c r="M709" s="189">
        <v>103.68300000000001</v>
      </c>
      <c r="N709" s="189">
        <v>83.888000000000005</v>
      </c>
      <c r="O709" s="189"/>
      <c r="P709" s="189"/>
      <c r="Q709" s="258"/>
    </row>
    <row r="710" spans="1:32" ht="9" customHeight="1">
      <c r="A710" s="176" t="s">
        <v>17</v>
      </c>
      <c r="B710" s="189">
        <f t="shared" si="53"/>
        <v>21.922999999999998</v>
      </c>
      <c r="C710" s="189"/>
      <c r="D710" s="189">
        <v>21.922999999999998</v>
      </c>
      <c r="E710" s="189"/>
      <c r="F710" s="189" t="s">
        <v>63</v>
      </c>
      <c r="G710" s="189"/>
      <c r="H710" s="189">
        <v>0</v>
      </c>
      <c r="I710" s="191"/>
      <c r="J710" s="189">
        <f t="shared" si="54"/>
        <v>14.682</v>
      </c>
      <c r="K710" s="189">
        <v>10.743</v>
      </c>
      <c r="L710" s="189" t="s">
        <v>63</v>
      </c>
      <c r="M710" s="189">
        <v>2.3159999999999998</v>
      </c>
      <c r="N710" s="189">
        <v>1.623</v>
      </c>
      <c r="O710" s="189"/>
      <c r="P710" s="189"/>
      <c r="Q710" s="258"/>
    </row>
    <row r="711" spans="1:32" ht="9" customHeight="1">
      <c r="A711" s="176" t="s">
        <v>18</v>
      </c>
      <c r="B711" s="189">
        <f t="shared" si="53"/>
        <v>74.902000000000001</v>
      </c>
      <c r="C711" s="189"/>
      <c r="D711" s="189">
        <v>71.19</v>
      </c>
      <c r="E711" s="189"/>
      <c r="F711" s="189">
        <v>3.7120000000000002</v>
      </c>
      <c r="G711" s="189"/>
      <c r="H711" s="189" t="s">
        <v>63</v>
      </c>
      <c r="I711" s="191"/>
      <c r="J711" s="189">
        <f t="shared" si="54"/>
        <v>78.181999999999988</v>
      </c>
      <c r="K711" s="189">
        <v>44.124000000000002</v>
      </c>
      <c r="L711" s="189">
        <v>1.0249999999999999</v>
      </c>
      <c r="M711" s="189">
        <v>22.481000000000002</v>
      </c>
      <c r="N711" s="189">
        <v>10.552</v>
      </c>
      <c r="O711" s="189"/>
      <c r="P711" s="189"/>
      <c r="Q711" s="258"/>
    </row>
    <row r="712" spans="1:32" ht="9" customHeight="1">
      <c r="A712" s="173" t="s">
        <v>19</v>
      </c>
      <c r="B712" s="174">
        <f t="shared" si="53"/>
        <v>23.974</v>
      </c>
      <c r="C712" s="174"/>
      <c r="D712" s="174">
        <v>23.974</v>
      </c>
      <c r="E712" s="174"/>
      <c r="F712" s="174" t="s">
        <v>63</v>
      </c>
      <c r="G712" s="174"/>
      <c r="H712" s="174" t="s">
        <v>63</v>
      </c>
      <c r="I712" s="175"/>
      <c r="J712" s="174">
        <f t="shared" si="54"/>
        <v>57.033000000000001</v>
      </c>
      <c r="K712" s="174">
        <v>17.876999999999999</v>
      </c>
      <c r="L712" s="174">
        <v>0</v>
      </c>
      <c r="M712" s="174">
        <v>31.956</v>
      </c>
      <c r="N712" s="174">
        <v>7.2</v>
      </c>
      <c r="O712" s="189"/>
      <c r="P712" s="189"/>
      <c r="Q712" s="258"/>
    </row>
    <row r="713" spans="1:32" ht="9" customHeight="1">
      <c r="A713" s="176" t="s">
        <v>20</v>
      </c>
      <c r="B713" s="189">
        <f t="shared" si="53"/>
        <v>12.665000000000001</v>
      </c>
      <c r="C713" s="189"/>
      <c r="D713" s="189">
        <v>12.031000000000001</v>
      </c>
      <c r="E713" s="189"/>
      <c r="F713" s="189">
        <v>0.63400000000000001</v>
      </c>
      <c r="G713" s="189"/>
      <c r="H713" s="189" t="s">
        <v>63</v>
      </c>
      <c r="I713" s="191"/>
      <c r="J713" s="189">
        <f t="shared" si="54"/>
        <v>22.969000000000001</v>
      </c>
      <c r="K713" s="189">
        <v>12.205</v>
      </c>
      <c r="L713" s="189" t="s">
        <v>63</v>
      </c>
      <c r="M713" s="189">
        <v>6.7030000000000003</v>
      </c>
      <c r="N713" s="189">
        <v>4.0609999999999999</v>
      </c>
      <c r="O713" s="189"/>
      <c r="P713" s="189"/>
      <c r="Q713" s="258"/>
    </row>
    <row r="714" spans="1:32" ht="9" customHeight="1">
      <c r="A714" s="176" t="s">
        <v>21</v>
      </c>
      <c r="B714" s="189">
        <f t="shared" si="53"/>
        <v>299.64800000000002</v>
      </c>
      <c r="C714" s="189"/>
      <c r="D714" s="189">
        <v>215.00800000000001</v>
      </c>
      <c r="E714" s="189"/>
      <c r="F714" s="189">
        <v>83.543999999999997</v>
      </c>
      <c r="G714" s="189"/>
      <c r="H714" s="189">
        <v>1.0960000000000001</v>
      </c>
      <c r="I714" s="191"/>
      <c r="J714" s="189">
        <f t="shared" si="54"/>
        <v>139.773</v>
      </c>
      <c r="K714" s="189">
        <v>86.460999999999999</v>
      </c>
      <c r="L714" s="189">
        <v>2.67</v>
      </c>
      <c r="M714" s="189">
        <v>15.894</v>
      </c>
      <c r="N714" s="189">
        <v>34.747999999999998</v>
      </c>
      <c r="O714" s="189"/>
      <c r="P714" s="189"/>
      <c r="Q714" s="258"/>
    </row>
    <row r="715" spans="1:32" ht="9" customHeight="1">
      <c r="A715" s="176" t="s">
        <v>22</v>
      </c>
      <c r="B715" s="189">
        <f t="shared" si="53"/>
        <v>88.228999999999999</v>
      </c>
      <c r="C715" s="189"/>
      <c r="D715" s="189">
        <v>71.69</v>
      </c>
      <c r="E715" s="189"/>
      <c r="F715" s="189">
        <v>14.557</v>
      </c>
      <c r="G715" s="189"/>
      <c r="H715" s="189">
        <v>1.982</v>
      </c>
      <c r="I715" s="191"/>
      <c r="J715" s="189">
        <f t="shared" si="54"/>
        <v>195.9</v>
      </c>
      <c r="K715" s="189">
        <v>94.63</v>
      </c>
      <c r="L715" s="189">
        <v>35.655999999999999</v>
      </c>
      <c r="M715" s="189">
        <v>34.627000000000002</v>
      </c>
      <c r="N715" s="189">
        <v>30.986999999999998</v>
      </c>
      <c r="O715" s="189"/>
      <c r="P715" s="189"/>
      <c r="Q715" s="258"/>
    </row>
    <row r="716" spans="1:32" ht="9" customHeight="1">
      <c r="A716" s="173" t="s">
        <v>23</v>
      </c>
      <c r="B716" s="174">
        <f t="shared" si="53"/>
        <v>64.698999999999998</v>
      </c>
      <c r="C716" s="174"/>
      <c r="D716" s="174">
        <v>63.502000000000002</v>
      </c>
      <c r="E716" s="174"/>
      <c r="F716" s="174">
        <v>1.1970000000000001</v>
      </c>
      <c r="G716" s="174"/>
      <c r="H716" s="174" t="s">
        <v>63</v>
      </c>
      <c r="I716" s="175"/>
      <c r="J716" s="174">
        <f t="shared" si="54"/>
        <v>94.572000000000003</v>
      </c>
      <c r="K716" s="174">
        <v>41.658000000000001</v>
      </c>
      <c r="L716" s="174" t="s">
        <v>63</v>
      </c>
      <c r="M716" s="174">
        <v>19.896999999999998</v>
      </c>
      <c r="N716" s="174">
        <v>33.017000000000003</v>
      </c>
      <c r="O716" s="189"/>
      <c r="P716" s="189"/>
      <c r="Q716" s="258"/>
    </row>
    <row r="717" spans="1:32" ht="9" customHeight="1">
      <c r="A717" s="176" t="s">
        <v>24</v>
      </c>
      <c r="B717" s="189">
        <f t="shared" si="53"/>
        <v>25.819000000000003</v>
      </c>
      <c r="C717" s="189"/>
      <c r="D717" s="189">
        <v>21.135000000000002</v>
      </c>
      <c r="E717" s="189"/>
      <c r="F717" s="189">
        <v>4.6840000000000002</v>
      </c>
      <c r="G717" s="189"/>
      <c r="H717" s="189" t="s">
        <v>63</v>
      </c>
      <c r="I717" s="191"/>
      <c r="J717" s="189">
        <f t="shared" si="54"/>
        <v>34.988999999999997</v>
      </c>
      <c r="K717" s="189">
        <v>13.019</v>
      </c>
      <c r="L717" s="189">
        <v>0.52600000000000002</v>
      </c>
      <c r="M717" s="189">
        <v>13.986000000000001</v>
      </c>
      <c r="N717" s="189">
        <v>7.4580000000000002</v>
      </c>
      <c r="O717" s="189"/>
      <c r="P717" s="189"/>
      <c r="Q717" s="258"/>
    </row>
    <row r="718" spans="1:32" ht="9" customHeight="1">
      <c r="A718" s="176" t="s">
        <v>25</v>
      </c>
      <c r="B718" s="189">
        <f t="shared" si="53"/>
        <v>31.818000000000001</v>
      </c>
      <c r="C718" s="189"/>
      <c r="D718" s="189">
        <v>31.818000000000001</v>
      </c>
      <c r="E718" s="189"/>
      <c r="F718" s="189" t="s">
        <v>63</v>
      </c>
      <c r="G718" s="189"/>
      <c r="H718" s="189">
        <v>0</v>
      </c>
      <c r="I718" s="191"/>
      <c r="J718" s="189">
        <f t="shared" si="54"/>
        <v>19.960999999999999</v>
      </c>
      <c r="K718" s="189">
        <v>10.497</v>
      </c>
      <c r="L718" s="189" t="s">
        <v>63</v>
      </c>
      <c r="M718" s="189">
        <v>3.4649999999999999</v>
      </c>
      <c r="N718" s="189">
        <v>5.9989999999999997</v>
      </c>
      <c r="O718" s="189"/>
      <c r="P718" s="189"/>
      <c r="Q718" s="258"/>
    </row>
    <row r="719" spans="1:32" ht="9" customHeight="1">
      <c r="A719" s="176" t="s">
        <v>26</v>
      </c>
      <c r="B719" s="189">
        <f t="shared" si="53"/>
        <v>138.84200000000001</v>
      </c>
      <c r="C719" s="189"/>
      <c r="D719" s="189">
        <v>130.726</v>
      </c>
      <c r="E719" s="189"/>
      <c r="F719" s="189">
        <v>6.1429999999999998</v>
      </c>
      <c r="G719" s="189"/>
      <c r="H719" s="189">
        <v>1.9730000000000001</v>
      </c>
      <c r="I719" s="191"/>
      <c r="J719" s="189">
        <f t="shared" si="54"/>
        <v>25.573</v>
      </c>
      <c r="K719" s="189">
        <v>16.545999999999999</v>
      </c>
      <c r="L719" s="189">
        <v>2.2829999999999999</v>
      </c>
      <c r="M719" s="189">
        <v>1.7849999999999999</v>
      </c>
      <c r="N719" s="189">
        <v>4.9589999999999996</v>
      </c>
      <c r="O719" s="189"/>
      <c r="P719" s="189"/>
      <c r="Q719" s="258"/>
    </row>
    <row r="720" spans="1:32" ht="9" customHeight="1">
      <c r="A720" s="173" t="s">
        <v>27</v>
      </c>
      <c r="B720" s="174">
        <f t="shared" si="53"/>
        <v>50.49</v>
      </c>
      <c r="C720" s="174"/>
      <c r="D720" s="174">
        <v>50.49</v>
      </c>
      <c r="E720" s="174"/>
      <c r="F720" s="174" t="s">
        <v>63</v>
      </c>
      <c r="G720" s="174"/>
      <c r="H720" s="174" t="s">
        <v>63</v>
      </c>
      <c r="I720" s="175"/>
      <c r="J720" s="174">
        <f t="shared" si="54"/>
        <v>71.510999999999996</v>
      </c>
      <c r="K720" s="174">
        <v>22.759</v>
      </c>
      <c r="L720" s="174" t="s">
        <v>63</v>
      </c>
      <c r="M720" s="174">
        <v>45.21</v>
      </c>
      <c r="N720" s="174">
        <v>3.5419999999999998</v>
      </c>
      <c r="O720" s="189"/>
      <c r="P720" s="189"/>
      <c r="Q720" s="258"/>
    </row>
    <row r="721" spans="1:32" ht="9" customHeight="1">
      <c r="A721" s="176" t="s">
        <v>28</v>
      </c>
      <c r="B721" s="189">
        <f t="shared" si="53"/>
        <v>42.518999999999998</v>
      </c>
      <c r="C721" s="189"/>
      <c r="D721" s="189">
        <v>40.503</v>
      </c>
      <c r="E721" s="189"/>
      <c r="F721" s="189">
        <v>2.016</v>
      </c>
      <c r="G721" s="189"/>
      <c r="H721" s="189" t="s">
        <v>63</v>
      </c>
      <c r="I721" s="191"/>
      <c r="J721" s="189">
        <f t="shared" si="54"/>
        <v>50.338999999999999</v>
      </c>
      <c r="K721" s="189">
        <v>18.643000000000001</v>
      </c>
      <c r="L721" s="189">
        <v>2.1709999999999998</v>
      </c>
      <c r="M721" s="189">
        <v>18.006</v>
      </c>
      <c r="N721" s="189">
        <v>11.519</v>
      </c>
      <c r="O721" s="189"/>
      <c r="P721" s="189"/>
      <c r="Q721" s="258"/>
    </row>
    <row r="722" spans="1:32" ht="9" customHeight="1">
      <c r="A722" s="176" t="s">
        <v>29</v>
      </c>
      <c r="B722" s="189">
        <f t="shared" si="53"/>
        <v>29.198</v>
      </c>
      <c r="C722" s="189"/>
      <c r="D722" s="189">
        <v>29.198</v>
      </c>
      <c r="E722" s="189"/>
      <c r="F722" s="189" t="s">
        <v>63</v>
      </c>
      <c r="G722" s="189"/>
      <c r="H722" s="189" t="s">
        <v>63</v>
      </c>
      <c r="I722" s="191"/>
      <c r="J722" s="189">
        <f t="shared" si="54"/>
        <v>28.862000000000002</v>
      </c>
      <c r="K722" s="189">
        <v>18.719000000000001</v>
      </c>
      <c r="L722" s="189" t="s">
        <v>63</v>
      </c>
      <c r="M722" s="189">
        <v>3.4710000000000001</v>
      </c>
      <c r="N722" s="189">
        <v>6.6719999999999997</v>
      </c>
      <c r="O722" s="189"/>
      <c r="P722" s="189"/>
      <c r="Q722" s="258"/>
    </row>
    <row r="723" spans="1:32" ht="9" customHeight="1">
      <c r="A723" s="176" t="s">
        <v>30</v>
      </c>
      <c r="B723" s="189">
        <f t="shared" si="53"/>
        <v>280.37</v>
      </c>
      <c r="C723" s="189"/>
      <c r="D723" s="189">
        <v>280.37</v>
      </c>
      <c r="E723" s="189"/>
      <c r="F723" s="189" t="s">
        <v>63</v>
      </c>
      <c r="G723" s="189"/>
      <c r="H723" s="189" t="s">
        <v>63</v>
      </c>
      <c r="I723" s="191"/>
      <c r="J723" s="189">
        <f t="shared" si="54"/>
        <v>38.201000000000001</v>
      </c>
      <c r="K723" s="189">
        <v>35.588000000000001</v>
      </c>
      <c r="L723" s="189" t="s">
        <v>63</v>
      </c>
      <c r="M723" s="189">
        <v>1.9079999999999999</v>
      </c>
      <c r="N723" s="189">
        <v>0.70499999999999996</v>
      </c>
      <c r="O723" s="189"/>
      <c r="P723" s="189"/>
      <c r="Q723" s="258"/>
    </row>
    <row r="724" spans="1:32" ht="9" customHeight="1">
      <c r="A724" s="173" t="s">
        <v>31</v>
      </c>
      <c r="B724" s="174">
        <f t="shared" si="53"/>
        <v>16.404</v>
      </c>
      <c r="C724" s="174"/>
      <c r="D724" s="174">
        <v>16.404</v>
      </c>
      <c r="E724" s="174"/>
      <c r="F724" s="174" t="s">
        <v>63</v>
      </c>
      <c r="G724" s="174"/>
      <c r="H724" s="174" t="s">
        <v>63</v>
      </c>
      <c r="I724" s="175"/>
      <c r="J724" s="174">
        <f t="shared" si="54"/>
        <v>13.469999999999999</v>
      </c>
      <c r="K724" s="174">
        <v>10.276999999999999</v>
      </c>
      <c r="L724" s="174" t="s">
        <v>63</v>
      </c>
      <c r="M724" s="174">
        <v>1.2769999999999999</v>
      </c>
      <c r="N724" s="174">
        <v>1.9159999999999999</v>
      </c>
      <c r="O724" s="189"/>
      <c r="P724" s="189"/>
      <c r="Q724" s="258"/>
    </row>
    <row r="725" spans="1:32" ht="9" customHeight="1">
      <c r="A725" s="176" t="s">
        <v>32</v>
      </c>
      <c r="B725" s="189">
        <f t="shared" si="53"/>
        <v>21.645</v>
      </c>
      <c r="C725" s="189"/>
      <c r="D725" s="189">
        <v>20.759</v>
      </c>
      <c r="E725" s="189"/>
      <c r="F725" s="189">
        <v>0.88600000000000001</v>
      </c>
      <c r="G725" s="189"/>
      <c r="H725" s="189" t="s">
        <v>63</v>
      </c>
      <c r="I725" s="191"/>
      <c r="J725" s="189">
        <f t="shared" si="54"/>
        <v>19.742999999999999</v>
      </c>
      <c r="K725" s="189">
        <v>14.661</v>
      </c>
      <c r="L725" s="189" t="s">
        <v>63</v>
      </c>
      <c r="M725" s="189">
        <v>4.242</v>
      </c>
      <c r="N725" s="189">
        <v>0.84</v>
      </c>
      <c r="O725" s="189"/>
      <c r="P725" s="189"/>
      <c r="Q725" s="258"/>
    </row>
    <row r="726" spans="1:32" ht="9" customHeight="1">
      <c r="A726" s="176" t="s">
        <v>33</v>
      </c>
      <c r="B726" s="189">
        <f t="shared" si="53"/>
        <v>12.417999999999999</v>
      </c>
      <c r="C726" s="189"/>
      <c r="D726" s="189">
        <v>11.853</v>
      </c>
      <c r="E726" s="189"/>
      <c r="F726" s="189">
        <v>0.56499999999999995</v>
      </c>
      <c r="G726" s="189"/>
      <c r="H726" s="189" t="s">
        <v>63</v>
      </c>
      <c r="I726" s="191"/>
      <c r="J726" s="189">
        <f t="shared" si="54"/>
        <v>9.5250000000000004</v>
      </c>
      <c r="K726" s="189">
        <v>7.6909999999999998</v>
      </c>
      <c r="L726" s="189" t="s">
        <v>63</v>
      </c>
      <c r="M726" s="189">
        <v>0.623</v>
      </c>
      <c r="N726" s="189">
        <v>1.2110000000000001</v>
      </c>
      <c r="O726" s="189"/>
      <c r="P726" s="189"/>
      <c r="Q726" s="258"/>
    </row>
    <row r="727" spans="1:32" ht="9" customHeight="1">
      <c r="A727" s="176" t="s">
        <v>34</v>
      </c>
      <c r="B727" s="189">
        <f t="shared" si="53"/>
        <v>1.9870000000000001</v>
      </c>
      <c r="C727" s="189"/>
      <c r="D727" s="189">
        <v>1.9870000000000001</v>
      </c>
      <c r="E727" s="189"/>
      <c r="F727" s="189" t="s">
        <v>63</v>
      </c>
      <c r="G727" s="189"/>
      <c r="H727" s="189" t="s">
        <v>63</v>
      </c>
      <c r="I727" s="191"/>
      <c r="J727" s="189">
        <f t="shared" si="54"/>
        <v>6.0790000000000006</v>
      </c>
      <c r="K727" s="189">
        <v>1.982</v>
      </c>
      <c r="L727" s="189" t="s">
        <v>63</v>
      </c>
      <c r="M727" s="189">
        <v>2.5880000000000001</v>
      </c>
      <c r="N727" s="189">
        <v>1.5089999999999999</v>
      </c>
      <c r="O727" s="189"/>
      <c r="P727" s="189"/>
      <c r="Q727" s="258"/>
    </row>
    <row r="728" spans="1:32" ht="9" customHeight="1">
      <c r="A728" s="173" t="s">
        <v>35</v>
      </c>
      <c r="B728" s="174">
        <f t="shared" si="53"/>
        <v>7.7009999999999996</v>
      </c>
      <c r="C728" s="174"/>
      <c r="D728" s="174">
        <v>7.7009999999999996</v>
      </c>
      <c r="E728" s="174"/>
      <c r="F728" s="174" t="s">
        <v>63</v>
      </c>
      <c r="G728" s="174"/>
      <c r="H728" s="174" t="s">
        <v>63</v>
      </c>
      <c r="I728" s="175"/>
      <c r="J728" s="174">
        <f t="shared" si="54"/>
        <v>8.2360000000000007</v>
      </c>
      <c r="K728" s="174">
        <v>4.7190000000000003</v>
      </c>
      <c r="L728" s="174" t="s">
        <v>63</v>
      </c>
      <c r="M728" s="174">
        <v>2.1269999999999998</v>
      </c>
      <c r="N728" s="174">
        <v>1.39</v>
      </c>
      <c r="O728" s="189"/>
      <c r="P728" s="189"/>
      <c r="Q728" s="258"/>
    </row>
    <row r="729" spans="1:32" ht="9" customHeight="1">
      <c r="A729" s="176" t="s">
        <v>36</v>
      </c>
      <c r="B729" s="189">
        <f t="shared" si="53"/>
        <v>6.194</v>
      </c>
      <c r="C729" s="189"/>
      <c r="D729" s="189">
        <v>5.67</v>
      </c>
      <c r="E729" s="189"/>
      <c r="F729" s="189">
        <v>0.52400000000000002</v>
      </c>
      <c r="G729" s="189"/>
      <c r="H729" s="189" t="s">
        <v>63</v>
      </c>
      <c r="I729" s="191"/>
      <c r="J729" s="189">
        <f t="shared" si="54"/>
        <v>14.408999999999999</v>
      </c>
      <c r="K729" s="189">
        <v>7.7679999999999998</v>
      </c>
      <c r="L729" s="189">
        <v>0.57699999999999996</v>
      </c>
      <c r="M729" s="189">
        <v>3.8879999999999999</v>
      </c>
      <c r="N729" s="189">
        <v>2.1760000000000002</v>
      </c>
      <c r="O729" s="189"/>
      <c r="P729" s="189"/>
      <c r="Q729" s="258"/>
    </row>
    <row r="730" spans="1:32" ht="9" customHeight="1">
      <c r="A730" s="176" t="s">
        <v>37</v>
      </c>
      <c r="B730" s="189">
        <f t="shared" si="53"/>
        <v>24.827000000000002</v>
      </c>
      <c r="C730" s="189"/>
      <c r="D730" s="189">
        <v>23.349</v>
      </c>
      <c r="E730" s="189"/>
      <c r="F730" s="189">
        <v>0.876</v>
      </c>
      <c r="G730" s="189"/>
      <c r="H730" s="189">
        <v>0.60199999999999998</v>
      </c>
      <c r="I730" s="191"/>
      <c r="J730" s="189">
        <f t="shared" si="54"/>
        <v>56.26</v>
      </c>
      <c r="K730" s="189">
        <v>19.579999999999998</v>
      </c>
      <c r="L730" s="189" t="s">
        <v>63</v>
      </c>
      <c r="M730" s="189">
        <v>28.238</v>
      </c>
      <c r="N730" s="189">
        <v>8.4420000000000002</v>
      </c>
      <c r="O730" s="189"/>
      <c r="P730" s="189"/>
      <c r="Q730" s="258"/>
    </row>
    <row r="731" spans="1:32" ht="9" customHeight="1">
      <c r="A731" s="176" t="s">
        <v>38</v>
      </c>
      <c r="B731" s="189">
        <f t="shared" si="53"/>
        <v>87.498000000000005</v>
      </c>
      <c r="C731" s="189"/>
      <c r="D731" s="189">
        <v>86.201999999999998</v>
      </c>
      <c r="E731" s="189"/>
      <c r="F731" s="189">
        <v>1.296</v>
      </c>
      <c r="G731" s="189"/>
      <c r="H731" s="189" t="s">
        <v>63</v>
      </c>
      <c r="I731" s="191"/>
      <c r="J731" s="189">
        <f t="shared" si="54"/>
        <v>24.037000000000003</v>
      </c>
      <c r="K731" s="189">
        <v>14.253</v>
      </c>
      <c r="L731" s="189" t="s">
        <v>63</v>
      </c>
      <c r="M731" s="189">
        <v>2.3530000000000002</v>
      </c>
      <c r="N731" s="189">
        <v>7.431</v>
      </c>
      <c r="O731" s="189"/>
      <c r="P731" s="189"/>
      <c r="Q731" s="258"/>
    </row>
    <row r="732" spans="1:32" ht="9" customHeight="1">
      <c r="A732" s="173" t="s">
        <v>39</v>
      </c>
      <c r="B732" s="174">
        <f t="shared" si="53"/>
        <v>24.552999999999997</v>
      </c>
      <c r="C732" s="174"/>
      <c r="D732" s="174">
        <v>23.181999999999999</v>
      </c>
      <c r="E732" s="174"/>
      <c r="F732" s="174">
        <v>1.371</v>
      </c>
      <c r="G732" s="174"/>
      <c r="H732" s="174" t="s">
        <v>63</v>
      </c>
      <c r="I732" s="175"/>
      <c r="J732" s="174">
        <f t="shared" si="54"/>
        <v>24.940999999999999</v>
      </c>
      <c r="K732" s="177">
        <v>13.505000000000001</v>
      </c>
      <c r="L732" s="174">
        <v>0.64100000000000001</v>
      </c>
      <c r="M732" s="174">
        <v>5.7629999999999999</v>
      </c>
      <c r="N732" s="174">
        <v>5.032</v>
      </c>
      <c r="O732" s="189"/>
      <c r="P732" s="189"/>
      <c r="Q732" s="258"/>
    </row>
    <row r="733" spans="1:32" s="168" customFormat="1" ht="9" customHeight="1">
      <c r="A733" s="181"/>
      <c r="B733" s="171"/>
      <c r="C733" s="171"/>
      <c r="D733" s="171"/>
      <c r="E733" s="171"/>
      <c r="F733" s="171"/>
      <c r="G733" s="171"/>
      <c r="H733" s="171"/>
      <c r="I733" s="172"/>
      <c r="J733" s="171"/>
      <c r="K733" s="171"/>
      <c r="L733" s="171"/>
      <c r="M733" s="171"/>
      <c r="N733" s="171"/>
      <c r="O733" s="234"/>
      <c r="P733" s="259"/>
      <c r="Q733" s="213"/>
      <c r="AF733" s="234"/>
    </row>
    <row r="734" spans="1:32" ht="9" customHeight="1">
      <c r="A734" s="211">
        <v>2015</v>
      </c>
      <c r="B734" s="188"/>
      <c r="C734" s="188"/>
      <c r="D734" s="188"/>
      <c r="E734" s="188"/>
      <c r="F734" s="188"/>
      <c r="G734" s="188"/>
      <c r="H734" s="188"/>
      <c r="I734" s="176"/>
      <c r="J734" s="188"/>
      <c r="K734" s="188"/>
      <c r="L734" s="188"/>
      <c r="M734" s="188"/>
      <c r="N734" s="188"/>
      <c r="O734" s="250"/>
      <c r="P734" s="254"/>
      <c r="Q734" s="255"/>
      <c r="R734" s="311"/>
      <c r="S734" s="311"/>
      <c r="T734" s="311"/>
      <c r="U734" s="311"/>
      <c r="V734" s="311"/>
      <c r="W734" s="311"/>
      <c r="X734" s="311"/>
      <c r="Y734" s="311"/>
      <c r="Z734" s="311"/>
      <c r="AA734" s="311"/>
      <c r="AB734" s="311"/>
      <c r="AC734" s="311"/>
      <c r="AD734" s="311"/>
      <c r="AE734" s="311"/>
      <c r="AF734" s="250"/>
    </row>
    <row r="735" spans="1:32" s="162" customFormat="1" ht="9" customHeight="1">
      <c r="A735" s="214" t="s">
        <v>7</v>
      </c>
      <c r="B735" s="188">
        <f>SUM(B737:B768)+2</f>
        <v>2825.712</v>
      </c>
      <c r="C735" s="188"/>
      <c r="D735" s="188">
        <f>SUM(D737:D768)</f>
        <v>1778.2100000000005</v>
      </c>
      <c r="E735" s="188"/>
      <c r="F735" s="188">
        <f>SUM(F737:F768)+2</f>
        <v>1037.22</v>
      </c>
      <c r="G735" s="188"/>
      <c r="H735" s="188">
        <f>SUM(H737:H768)+1</f>
        <v>10.282</v>
      </c>
      <c r="I735" s="188"/>
      <c r="J735" s="188">
        <f>SUM(J737:J768)+4</f>
        <v>1387.383</v>
      </c>
      <c r="K735" s="188">
        <f>SUM(K737:K768)</f>
        <v>674.97900000000004</v>
      </c>
      <c r="L735" s="188">
        <f>SUM(L737:L768)+2</f>
        <v>49.125999999999991</v>
      </c>
      <c r="M735" s="188">
        <f>SUM(M737:M768)+1</f>
        <v>323.05899999999997</v>
      </c>
      <c r="N735" s="188">
        <f>SUM(N737:N768)+1</f>
        <v>340.21899999999999</v>
      </c>
      <c r="O735" s="188"/>
      <c r="P735" s="188"/>
      <c r="Q735" s="258"/>
      <c r="S735" s="199"/>
      <c r="AF735" s="161"/>
    </row>
    <row r="736" spans="1:32" s="162" customFormat="1" ht="3.95" customHeight="1">
      <c r="A736" s="214"/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188"/>
      <c r="M736" s="188"/>
      <c r="N736" s="188"/>
      <c r="O736" s="161"/>
      <c r="P736" s="256"/>
      <c r="Q736" s="257"/>
      <c r="AF736" s="161"/>
    </row>
    <row r="737" spans="1:32" s="162" customFormat="1" ht="9" customHeight="1">
      <c r="A737" s="176" t="s">
        <v>8</v>
      </c>
      <c r="B737" s="189">
        <f t="shared" ref="B737:B768" si="55">SUM(D737:H737)</f>
        <v>4.202</v>
      </c>
      <c r="C737" s="189"/>
      <c r="D737" s="189">
        <v>4.202</v>
      </c>
      <c r="E737" s="189"/>
      <c r="F737" s="189">
        <v>0</v>
      </c>
      <c r="G737" s="189"/>
      <c r="H737" s="189" t="s">
        <v>63</v>
      </c>
      <c r="I737" s="189"/>
      <c r="J737" s="189">
        <f t="shared" ref="J737:J768" si="56">SUM(K737:N737)</f>
        <v>11.193</v>
      </c>
      <c r="K737" s="189">
        <v>5.6059999999999999</v>
      </c>
      <c r="L737" s="189" t="s">
        <v>63</v>
      </c>
      <c r="M737" s="189">
        <v>3.0249999999999999</v>
      </c>
      <c r="N737" s="189">
        <v>2.5619999999999998</v>
      </c>
      <c r="O737" s="189"/>
      <c r="P737" s="189"/>
      <c r="Q737" s="258"/>
      <c r="S737" s="199"/>
      <c r="AF737" s="161"/>
    </row>
    <row r="738" spans="1:32" s="162" customFormat="1" ht="9" customHeight="1">
      <c r="A738" s="176" t="s">
        <v>9</v>
      </c>
      <c r="B738" s="189">
        <f t="shared" si="55"/>
        <v>11.48</v>
      </c>
      <c r="C738" s="189"/>
      <c r="D738" s="189">
        <v>11.48</v>
      </c>
      <c r="E738" s="189"/>
      <c r="F738" s="189" t="s">
        <v>63</v>
      </c>
      <c r="G738" s="189"/>
      <c r="H738" s="189" t="s">
        <v>63</v>
      </c>
      <c r="I738" s="191"/>
      <c r="J738" s="189">
        <f t="shared" si="56"/>
        <v>14.641999999999999</v>
      </c>
      <c r="K738" s="189">
        <v>9.5579999999999998</v>
      </c>
      <c r="L738" s="189">
        <v>3.782</v>
      </c>
      <c r="M738" s="189">
        <v>1.302</v>
      </c>
      <c r="N738" s="189" t="s">
        <v>63</v>
      </c>
      <c r="O738" s="189"/>
      <c r="P738" s="189"/>
      <c r="Q738" s="258"/>
      <c r="S738" s="199"/>
      <c r="AF738" s="161"/>
    </row>
    <row r="739" spans="1:32" ht="9" customHeight="1">
      <c r="A739" s="176" t="s">
        <v>10</v>
      </c>
      <c r="B739" s="189">
        <f t="shared" si="55"/>
        <v>20.202999999999999</v>
      </c>
      <c r="C739" s="189"/>
      <c r="D739" s="189">
        <v>20.202999999999999</v>
      </c>
      <c r="E739" s="189"/>
      <c r="F739" s="189" t="s">
        <v>63</v>
      </c>
      <c r="G739" s="189"/>
      <c r="H739" s="189">
        <v>0</v>
      </c>
      <c r="I739" s="191"/>
      <c r="J739" s="189">
        <f t="shared" si="56"/>
        <v>4.1579999999999995</v>
      </c>
      <c r="K739" s="189">
        <v>2.1480000000000001</v>
      </c>
      <c r="L739" s="189" t="s">
        <v>63</v>
      </c>
      <c r="M739" s="189">
        <v>2.0099999999999998</v>
      </c>
      <c r="N739" s="189" t="s">
        <v>63</v>
      </c>
      <c r="O739" s="189"/>
      <c r="P739" s="189"/>
      <c r="Q739" s="258"/>
      <c r="R739" s="311"/>
      <c r="S739" s="199"/>
      <c r="T739" s="311"/>
      <c r="U739" s="311"/>
      <c r="V739" s="311"/>
      <c r="W739" s="311"/>
      <c r="X739" s="311"/>
      <c r="Y739" s="311"/>
      <c r="Z739" s="311"/>
      <c r="AA739" s="311"/>
      <c r="AB739" s="311"/>
      <c r="AC739" s="311"/>
      <c r="AD739" s="311"/>
      <c r="AE739" s="311"/>
      <c r="AF739" s="250"/>
    </row>
    <row r="740" spans="1:32" ht="9" customHeight="1">
      <c r="A740" s="173" t="s">
        <v>11</v>
      </c>
      <c r="B740" s="174">
        <f t="shared" si="55"/>
        <v>10.526</v>
      </c>
      <c r="C740" s="174"/>
      <c r="D740" s="174">
        <v>10.526</v>
      </c>
      <c r="E740" s="174"/>
      <c r="F740" s="174" t="s">
        <v>63</v>
      </c>
      <c r="G740" s="174"/>
      <c r="H740" s="174">
        <v>0</v>
      </c>
      <c r="I740" s="175"/>
      <c r="J740" s="174">
        <f t="shared" si="56"/>
        <v>2.1739999999999999</v>
      </c>
      <c r="K740" s="174">
        <v>1.593</v>
      </c>
      <c r="L740" s="174">
        <v>0</v>
      </c>
      <c r="M740" s="174" t="s">
        <v>63</v>
      </c>
      <c r="N740" s="174">
        <v>0.58099999999999996</v>
      </c>
      <c r="O740" s="189"/>
      <c r="P740" s="189"/>
      <c r="Q740" s="258"/>
      <c r="R740" s="311"/>
      <c r="S740" s="199"/>
      <c r="T740" s="311"/>
      <c r="U740" s="311"/>
      <c r="V740" s="311"/>
      <c r="W740" s="311"/>
      <c r="X740" s="311"/>
      <c r="Y740" s="311"/>
      <c r="Z740" s="311"/>
      <c r="AA740" s="311"/>
      <c r="AB740" s="311"/>
      <c r="AC740" s="311"/>
      <c r="AD740" s="311"/>
      <c r="AE740" s="311"/>
      <c r="AF740" s="250"/>
    </row>
    <row r="741" spans="1:32" ht="9" customHeight="1">
      <c r="A741" s="176" t="s">
        <v>12</v>
      </c>
      <c r="B741" s="189">
        <f t="shared" si="55"/>
        <v>16.349</v>
      </c>
      <c r="C741" s="189"/>
      <c r="D741" s="189">
        <v>14.728</v>
      </c>
      <c r="E741" s="189"/>
      <c r="F741" s="189">
        <v>1.621</v>
      </c>
      <c r="G741" s="189"/>
      <c r="H741" s="189" t="s">
        <v>63</v>
      </c>
      <c r="I741" s="191"/>
      <c r="J741" s="189">
        <f t="shared" si="56"/>
        <v>24.080000000000002</v>
      </c>
      <c r="K741" s="189">
        <v>12.593</v>
      </c>
      <c r="L741" s="189">
        <v>1.3640000000000001</v>
      </c>
      <c r="M741" s="189">
        <v>2.698</v>
      </c>
      <c r="N741" s="189">
        <v>7.4249999999999998</v>
      </c>
      <c r="O741" s="189"/>
      <c r="P741" s="189"/>
      <c r="Q741" s="258"/>
      <c r="R741" s="311"/>
      <c r="S741" s="199"/>
      <c r="T741" s="311"/>
      <c r="U741" s="311"/>
      <c r="V741" s="311"/>
      <c r="W741" s="311"/>
      <c r="X741" s="311"/>
      <c r="Y741" s="311"/>
      <c r="Z741" s="311"/>
      <c r="AA741" s="311"/>
      <c r="AB741" s="311"/>
      <c r="AC741" s="311"/>
      <c r="AD741" s="311"/>
      <c r="AE741" s="311"/>
      <c r="AF741" s="250"/>
    </row>
    <row r="742" spans="1:32" ht="9" customHeight="1">
      <c r="A742" s="176" t="s">
        <v>13</v>
      </c>
      <c r="B742" s="189">
        <f t="shared" si="55"/>
        <v>6.2640000000000002</v>
      </c>
      <c r="C742" s="189"/>
      <c r="D742" s="189">
        <v>6.2640000000000002</v>
      </c>
      <c r="E742" s="189"/>
      <c r="F742" s="189">
        <v>0</v>
      </c>
      <c r="G742" s="189"/>
      <c r="H742" s="189">
        <v>0</v>
      </c>
      <c r="I742" s="191"/>
      <c r="J742" s="189">
        <f t="shared" si="56"/>
        <v>10.718</v>
      </c>
      <c r="K742" s="189">
        <v>5.6669999999999998</v>
      </c>
      <c r="L742" s="189" t="s">
        <v>63</v>
      </c>
      <c r="M742" s="189">
        <v>3.0550000000000002</v>
      </c>
      <c r="N742" s="189">
        <v>1.996</v>
      </c>
      <c r="O742" s="189"/>
      <c r="P742" s="189"/>
      <c r="Q742" s="258"/>
      <c r="S742" s="199"/>
    </row>
    <row r="743" spans="1:32" ht="9" customHeight="1">
      <c r="A743" s="176" t="s">
        <v>14</v>
      </c>
      <c r="B743" s="189">
        <f t="shared" si="55"/>
        <v>52.272000000000006</v>
      </c>
      <c r="C743" s="189"/>
      <c r="D743" s="189">
        <v>51.002000000000002</v>
      </c>
      <c r="E743" s="189"/>
      <c r="F743" s="189">
        <v>1.27</v>
      </c>
      <c r="G743" s="189"/>
      <c r="H743" s="189" t="s">
        <v>63</v>
      </c>
      <c r="I743" s="191"/>
      <c r="J743" s="189">
        <f t="shared" si="56"/>
        <v>47.564</v>
      </c>
      <c r="K743" s="189">
        <v>14.371</v>
      </c>
      <c r="L743" s="189">
        <v>0.68400000000000005</v>
      </c>
      <c r="M743" s="189">
        <v>25.61</v>
      </c>
      <c r="N743" s="189">
        <v>6.899</v>
      </c>
      <c r="O743" s="189"/>
      <c r="P743" s="189"/>
      <c r="Q743" s="258"/>
      <c r="S743" s="199"/>
    </row>
    <row r="744" spans="1:32" ht="9" customHeight="1">
      <c r="A744" s="173" t="s">
        <v>15</v>
      </c>
      <c r="B744" s="174">
        <f t="shared" si="55"/>
        <v>47.87</v>
      </c>
      <c r="C744" s="174"/>
      <c r="D744" s="174">
        <v>47.107999999999997</v>
      </c>
      <c r="E744" s="174"/>
      <c r="F744" s="174">
        <v>0.76200000000000001</v>
      </c>
      <c r="G744" s="174"/>
      <c r="H744" s="174" t="s">
        <v>63</v>
      </c>
      <c r="I744" s="175"/>
      <c r="J744" s="174">
        <f t="shared" si="56"/>
        <v>15.833</v>
      </c>
      <c r="K744" s="174">
        <v>12.321999999999999</v>
      </c>
      <c r="L744" s="174" t="s">
        <v>63</v>
      </c>
      <c r="M744" s="174">
        <v>0.97</v>
      </c>
      <c r="N744" s="174">
        <v>2.5409999999999999</v>
      </c>
      <c r="O744" s="189"/>
      <c r="P744" s="189"/>
      <c r="Q744" s="258"/>
      <c r="S744" s="199"/>
    </row>
    <row r="745" spans="1:32" ht="9" customHeight="1">
      <c r="A745" s="176" t="s">
        <v>16</v>
      </c>
      <c r="B745" s="189">
        <f t="shared" si="55"/>
        <v>719.476</v>
      </c>
      <c r="C745" s="189"/>
      <c r="D745" s="189">
        <v>552.74099999999999</v>
      </c>
      <c r="E745" s="189"/>
      <c r="F745" s="189">
        <v>166.221</v>
      </c>
      <c r="G745" s="189"/>
      <c r="H745" s="189">
        <v>0.51400000000000001</v>
      </c>
      <c r="I745" s="191"/>
      <c r="J745" s="189">
        <f t="shared" si="56"/>
        <v>311.31200000000001</v>
      </c>
      <c r="K745" s="189">
        <v>147.02799999999999</v>
      </c>
      <c r="L745" s="189">
        <v>27.452999999999999</v>
      </c>
      <c r="M745" s="189">
        <v>44.572000000000003</v>
      </c>
      <c r="N745" s="189">
        <v>92.259</v>
      </c>
      <c r="O745" s="189"/>
      <c r="P745" s="189"/>
      <c r="Q745" s="258"/>
      <c r="S745" s="199"/>
    </row>
    <row r="746" spans="1:32" ht="9" customHeight="1">
      <c r="A746" s="176" t="s">
        <v>17</v>
      </c>
      <c r="B746" s="189">
        <f t="shared" si="55"/>
        <v>9.4879999999999995</v>
      </c>
      <c r="C746" s="189"/>
      <c r="D746" s="189">
        <v>9.4879999999999995</v>
      </c>
      <c r="E746" s="189"/>
      <c r="F746" s="189" t="s">
        <v>63</v>
      </c>
      <c r="G746" s="189"/>
      <c r="H746" s="189" t="s">
        <v>63</v>
      </c>
      <c r="I746" s="191"/>
      <c r="J746" s="189">
        <f t="shared" si="56"/>
        <v>12.28</v>
      </c>
      <c r="K746" s="189">
        <v>8.9710000000000001</v>
      </c>
      <c r="L746" s="189" t="s">
        <v>63</v>
      </c>
      <c r="M746" s="189">
        <v>1.9910000000000001</v>
      </c>
      <c r="N746" s="189">
        <v>1.3180000000000001</v>
      </c>
      <c r="O746" s="189"/>
      <c r="P746" s="189"/>
      <c r="Q746" s="258"/>
      <c r="S746" s="199"/>
    </row>
    <row r="747" spans="1:32" ht="9" customHeight="1">
      <c r="A747" s="176" t="s">
        <v>18</v>
      </c>
      <c r="B747" s="189">
        <f>SUM(D747:H747)+1</f>
        <v>58.363999999999997</v>
      </c>
      <c r="C747" s="189"/>
      <c r="D747" s="189">
        <v>57.363999999999997</v>
      </c>
      <c r="E747" s="189"/>
      <c r="F747" s="189" t="s">
        <v>63</v>
      </c>
      <c r="G747" s="189"/>
      <c r="H747" s="189" t="s">
        <v>63</v>
      </c>
      <c r="I747" s="191"/>
      <c r="J747" s="189">
        <f t="shared" si="56"/>
        <v>69.313000000000002</v>
      </c>
      <c r="K747" s="189">
        <v>34.14</v>
      </c>
      <c r="L747" s="189">
        <v>3.4860000000000002</v>
      </c>
      <c r="M747" s="189">
        <v>17.806000000000001</v>
      </c>
      <c r="N747" s="189">
        <v>13.881</v>
      </c>
      <c r="O747" s="189"/>
      <c r="P747" s="189"/>
      <c r="Q747" s="258"/>
      <c r="S747" s="199"/>
    </row>
    <row r="748" spans="1:32" ht="9" customHeight="1">
      <c r="A748" s="173" t="s">
        <v>19</v>
      </c>
      <c r="B748" s="174">
        <f t="shared" si="55"/>
        <v>18.524000000000001</v>
      </c>
      <c r="C748" s="174"/>
      <c r="D748" s="174">
        <v>18.524000000000001</v>
      </c>
      <c r="E748" s="174"/>
      <c r="F748" s="174" t="s">
        <v>63</v>
      </c>
      <c r="G748" s="174"/>
      <c r="H748" s="174" t="s">
        <v>63</v>
      </c>
      <c r="I748" s="175"/>
      <c r="J748" s="174">
        <f t="shared" si="56"/>
        <v>42.800000000000004</v>
      </c>
      <c r="K748" s="174">
        <v>12.679</v>
      </c>
      <c r="L748" s="174" t="s">
        <v>63</v>
      </c>
      <c r="M748" s="174">
        <v>25.204000000000001</v>
      </c>
      <c r="N748" s="174">
        <v>4.9169999999999998</v>
      </c>
      <c r="O748" s="189"/>
      <c r="P748" s="189"/>
      <c r="Q748" s="258"/>
      <c r="S748" s="199"/>
    </row>
    <row r="749" spans="1:32" ht="9" customHeight="1">
      <c r="A749" s="176" t="s">
        <v>20</v>
      </c>
      <c r="B749" s="189">
        <f t="shared" si="55"/>
        <v>11.299999999999999</v>
      </c>
      <c r="C749" s="189"/>
      <c r="D749" s="189">
        <v>9.1329999999999991</v>
      </c>
      <c r="E749" s="189"/>
      <c r="F749" s="189">
        <v>2.1669999999999998</v>
      </c>
      <c r="G749" s="189"/>
      <c r="H749" s="189" t="s">
        <v>63</v>
      </c>
      <c r="I749" s="191"/>
      <c r="J749" s="189">
        <f t="shared" si="56"/>
        <v>27.083000000000002</v>
      </c>
      <c r="K749" s="189">
        <v>10.98</v>
      </c>
      <c r="L749" s="189" t="s">
        <v>63</v>
      </c>
      <c r="M749" s="189">
        <v>12.303000000000001</v>
      </c>
      <c r="N749" s="189">
        <v>3.8</v>
      </c>
      <c r="O749" s="189"/>
      <c r="P749" s="189"/>
      <c r="Q749" s="258"/>
      <c r="S749" s="199"/>
    </row>
    <row r="750" spans="1:32" ht="9" customHeight="1">
      <c r="A750" s="176" t="s">
        <v>21</v>
      </c>
      <c r="B750" s="189">
        <f t="shared" si="55"/>
        <v>260.70199999999994</v>
      </c>
      <c r="C750" s="189"/>
      <c r="D750" s="189">
        <v>193.37799999999999</v>
      </c>
      <c r="E750" s="189"/>
      <c r="F750" s="189">
        <v>63.043999999999997</v>
      </c>
      <c r="G750" s="189"/>
      <c r="H750" s="189">
        <v>4.28</v>
      </c>
      <c r="I750" s="191"/>
      <c r="J750" s="189">
        <f t="shared" si="56"/>
        <v>164.83699999999999</v>
      </c>
      <c r="K750" s="189">
        <v>99.762</v>
      </c>
      <c r="L750" s="189">
        <v>5.0220000000000002</v>
      </c>
      <c r="M750" s="189">
        <v>15.311</v>
      </c>
      <c r="N750" s="189">
        <v>44.741999999999997</v>
      </c>
      <c r="O750" s="189"/>
      <c r="P750" s="189"/>
      <c r="Q750" s="258"/>
      <c r="S750" s="199"/>
    </row>
    <row r="751" spans="1:32" ht="9" customHeight="1">
      <c r="A751" s="176" t="s">
        <v>22</v>
      </c>
      <c r="B751" s="189">
        <f t="shared" si="55"/>
        <v>164.00899999999999</v>
      </c>
      <c r="C751" s="189"/>
      <c r="D751" s="189">
        <v>116.36799999999999</v>
      </c>
      <c r="E751" s="189"/>
      <c r="F751" s="189">
        <v>44.237000000000002</v>
      </c>
      <c r="G751" s="189"/>
      <c r="H751" s="189">
        <v>3.4039999999999999</v>
      </c>
      <c r="I751" s="191"/>
      <c r="J751" s="189">
        <f t="shared" si="56"/>
        <v>103.08199999999999</v>
      </c>
      <c r="K751" s="189">
        <v>45.433</v>
      </c>
      <c r="L751" s="189">
        <v>2.3210000000000002</v>
      </c>
      <c r="M751" s="189">
        <v>21.163</v>
      </c>
      <c r="N751" s="189">
        <v>34.164999999999999</v>
      </c>
      <c r="O751" s="189"/>
      <c r="P751" s="189"/>
      <c r="Q751" s="258"/>
      <c r="S751" s="199"/>
    </row>
    <row r="752" spans="1:32" ht="9" customHeight="1">
      <c r="A752" s="173" t="s">
        <v>23</v>
      </c>
      <c r="B752" s="174">
        <f t="shared" si="55"/>
        <v>51.484000000000002</v>
      </c>
      <c r="C752" s="174"/>
      <c r="D752" s="174">
        <v>50.631</v>
      </c>
      <c r="E752" s="174"/>
      <c r="F752" s="174">
        <v>0.85299999999999998</v>
      </c>
      <c r="G752" s="174"/>
      <c r="H752" s="174" t="s">
        <v>63</v>
      </c>
      <c r="I752" s="175"/>
      <c r="J752" s="174">
        <f t="shared" si="56"/>
        <v>82.542000000000002</v>
      </c>
      <c r="K752" s="174">
        <v>35.962000000000003</v>
      </c>
      <c r="L752" s="174" t="s">
        <v>63</v>
      </c>
      <c r="M752" s="174">
        <v>17.588999999999999</v>
      </c>
      <c r="N752" s="174">
        <v>28.991</v>
      </c>
      <c r="O752" s="189"/>
      <c r="P752" s="189"/>
      <c r="Q752" s="258"/>
      <c r="S752" s="199"/>
    </row>
    <row r="753" spans="1:19" ht="9" customHeight="1">
      <c r="A753" s="176" t="s">
        <v>24</v>
      </c>
      <c r="B753" s="189">
        <f t="shared" si="55"/>
        <v>16.371000000000002</v>
      </c>
      <c r="C753" s="189"/>
      <c r="D753" s="189">
        <v>13.803000000000001</v>
      </c>
      <c r="E753" s="189"/>
      <c r="F753" s="189">
        <v>2.5680000000000001</v>
      </c>
      <c r="G753" s="189"/>
      <c r="H753" s="189" t="s">
        <v>63</v>
      </c>
      <c r="I753" s="191"/>
      <c r="J753" s="189">
        <f t="shared" si="56"/>
        <v>28.186</v>
      </c>
      <c r="K753" s="189">
        <v>9.5459999999999994</v>
      </c>
      <c r="L753" s="189">
        <v>0.82299999999999995</v>
      </c>
      <c r="M753" s="189">
        <v>10.798999999999999</v>
      </c>
      <c r="N753" s="189">
        <v>7.0179999999999998</v>
      </c>
      <c r="O753" s="189"/>
      <c r="P753" s="189"/>
      <c r="Q753" s="258"/>
      <c r="S753" s="199"/>
    </row>
    <row r="754" spans="1:19" ht="9" customHeight="1">
      <c r="A754" s="176" t="s">
        <v>25</v>
      </c>
      <c r="B754" s="189">
        <f t="shared" si="55"/>
        <v>29.72</v>
      </c>
      <c r="C754" s="189"/>
      <c r="D754" s="189">
        <v>29.72</v>
      </c>
      <c r="E754" s="189"/>
      <c r="F754" s="189" t="s">
        <v>63</v>
      </c>
      <c r="G754" s="189"/>
      <c r="H754" s="189">
        <v>0</v>
      </c>
      <c r="I754" s="191"/>
      <c r="J754" s="189">
        <f t="shared" si="56"/>
        <v>16.954999999999998</v>
      </c>
      <c r="K754" s="189">
        <v>8.3059999999999992</v>
      </c>
      <c r="L754" s="189" t="s">
        <v>63</v>
      </c>
      <c r="M754" s="189">
        <v>2.718</v>
      </c>
      <c r="N754" s="189">
        <v>5.931</v>
      </c>
      <c r="O754" s="189"/>
      <c r="P754" s="189"/>
      <c r="Q754" s="258"/>
      <c r="S754" s="199"/>
    </row>
    <row r="755" spans="1:19" ht="9" customHeight="1">
      <c r="A755" s="176" t="s">
        <v>26</v>
      </c>
      <c r="B755" s="189">
        <f t="shared" si="55"/>
        <v>775.09399999999994</v>
      </c>
      <c r="C755" s="189"/>
      <c r="D755" s="189">
        <v>30.843</v>
      </c>
      <c r="E755" s="189"/>
      <c r="F755" s="189">
        <v>744.25099999999998</v>
      </c>
      <c r="G755" s="189"/>
      <c r="H755" s="189" t="s">
        <v>63</v>
      </c>
      <c r="I755" s="191"/>
      <c r="J755" s="189">
        <f t="shared" si="56"/>
        <v>45.231999999999999</v>
      </c>
      <c r="K755" s="189">
        <v>36.484999999999999</v>
      </c>
      <c r="L755" s="189" t="s">
        <v>63</v>
      </c>
      <c r="M755" s="189">
        <v>1.323</v>
      </c>
      <c r="N755" s="189">
        <v>7.4240000000000004</v>
      </c>
      <c r="O755" s="189"/>
      <c r="P755" s="189"/>
      <c r="Q755" s="258"/>
      <c r="S755" s="199"/>
    </row>
    <row r="756" spans="1:19" ht="9" customHeight="1">
      <c r="A756" s="173" t="s">
        <v>27</v>
      </c>
      <c r="B756" s="174">
        <f t="shared" si="55"/>
        <v>44.908999999999999</v>
      </c>
      <c r="C756" s="174"/>
      <c r="D756" s="174">
        <v>44.908999999999999</v>
      </c>
      <c r="E756" s="174"/>
      <c r="F756" s="174" t="s">
        <v>63</v>
      </c>
      <c r="G756" s="174"/>
      <c r="H756" s="174" t="s">
        <v>63</v>
      </c>
      <c r="I756" s="175"/>
      <c r="J756" s="174">
        <f t="shared" si="56"/>
        <v>66.370999999999995</v>
      </c>
      <c r="K756" s="174">
        <v>19.588999999999999</v>
      </c>
      <c r="L756" s="174" t="s">
        <v>63</v>
      </c>
      <c r="M756" s="174">
        <v>43.341999999999999</v>
      </c>
      <c r="N756" s="174">
        <v>3.44</v>
      </c>
      <c r="O756" s="189"/>
      <c r="P756" s="189"/>
      <c r="Q756" s="258"/>
      <c r="S756" s="199"/>
    </row>
    <row r="757" spans="1:19" ht="9" customHeight="1">
      <c r="A757" s="176" t="s">
        <v>28</v>
      </c>
      <c r="B757" s="189">
        <f t="shared" si="55"/>
        <v>31.428000000000001</v>
      </c>
      <c r="C757" s="189"/>
      <c r="D757" s="189">
        <v>29.353000000000002</v>
      </c>
      <c r="E757" s="189"/>
      <c r="F757" s="189">
        <v>2.0750000000000002</v>
      </c>
      <c r="G757" s="189"/>
      <c r="H757" s="189" t="s">
        <v>63</v>
      </c>
      <c r="I757" s="191"/>
      <c r="J757" s="189">
        <f t="shared" si="56"/>
        <v>43.290000000000006</v>
      </c>
      <c r="K757" s="189">
        <v>16.584</v>
      </c>
      <c r="L757" s="189">
        <v>0.61699999999999999</v>
      </c>
      <c r="M757" s="189">
        <v>15.304</v>
      </c>
      <c r="N757" s="189">
        <v>10.785</v>
      </c>
      <c r="O757" s="189"/>
      <c r="P757" s="189"/>
      <c r="Q757" s="258"/>
      <c r="S757" s="199"/>
    </row>
    <row r="758" spans="1:19" ht="9" customHeight="1">
      <c r="A758" s="176" t="s">
        <v>29</v>
      </c>
      <c r="B758" s="189">
        <f t="shared" si="55"/>
        <v>32.113999999999997</v>
      </c>
      <c r="C758" s="189"/>
      <c r="D758" s="189">
        <v>32.113999999999997</v>
      </c>
      <c r="E758" s="189"/>
      <c r="F758" s="189" t="s">
        <v>63</v>
      </c>
      <c r="G758" s="189"/>
      <c r="H758" s="189" t="s">
        <v>63</v>
      </c>
      <c r="I758" s="191"/>
      <c r="J758" s="189">
        <f t="shared" si="56"/>
        <v>22.263999999999999</v>
      </c>
      <c r="K758" s="189">
        <v>11.484999999999999</v>
      </c>
      <c r="L758" s="189" t="s">
        <v>63</v>
      </c>
      <c r="M758" s="189">
        <v>3.0649999999999999</v>
      </c>
      <c r="N758" s="189">
        <v>7.7140000000000004</v>
      </c>
      <c r="O758" s="189"/>
      <c r="P758" s="189"/>
      <c r="Q758" s="258"/>
      <c r="S758" s="199"/>
    </row>
    <row r="759" spans="1:19" ht="9" customHeight="1">
      <c r="A759" s="176" t="s">
        <v>30</v>
      </c>
      <c r="B759" s="189">
        <f t="shared" si="55"/>
        <v>232.17500000000001</v>
      </c>
      <c r="C759" s="189"/>
      <c r="D759" s="189">
        <v>232.17500000000001</v>
      </c>
      <c r="E759" s="189"/>
      <c r="F759" s="189" t="s">
        <v>63</v>
      </c>
      <c r="G759" s="189"/>
      <c r="H759" s="189">
        <v>0</v>
      </c>
      <c r="I759" s="191"/>
      <c r="J759" s="189">
        <f t="shared" si="56"/>
        <v>16.295000000000002</v>
      </c>
      <c r="K759" s="189">
        <v>13.474</v>
      </c>
      <c r="L759" s="189" t="s">
        <v>63</v>
      </c>
      <c r="M759" s="189">
        <v>1.593</v>
      </c>
      <c r="N759" s="189">
        <v>1.228</v>
      </c>
      <c r="O759" s="189"/>
      <c r="P759" s="189"/>
      <c r="Q759" s="258"/>
      <c r="S759" s="199"/>
    </row>
    <row r="760" spans="1:19" ht="9" customHeight="1">
      <c r="A760" s="173" t="s">
        <v>31</v>
      </c>
      <c r="B760" s="174">
        <f t="shared" si="55"/>
        <v>14.318999999999999</v>
      </c>
      <c r="C760" s="174"/>
      <c r="D760" s="174">
        <v>13.802</v>
      </c>
      <c r="E760" s="174"/>
      <c r="F760" s="174">
        <v>0.51700000000000002</v>
      </c>
      <c r="G760" s="174"/>
      <c r="H760" s="174">
        <v>0</v>
      </c>
      <c r="I760" s="175"/>
      <c r="J760" s="174">
        <f t="shared" si="56"/>
        <v>19.77</v>
      </c>
      <c r="K760" s="174">
        <v>13.821999999999999</v>
      </c>
      <c r="L760" s="174">
        <v>0.63700000000000001</v>
      </c>
      <c r="M760" s="174">
        <v>1.4259999999999999</v>
      </c>
      <c r="N760" s="174">
        <v>3.8849999999999998</v>
      </c>
      <c r="O760" s="189"/>
      <c r="P760" s="189"/>
      <c r="Q760" s="258"/>
      <c r="S760" s="199"/>
    </row>
    <row r="761" spans="1:19" ht="9" customHeight="1">
      <c r="A761" s="176" t="s">
        <v>32</v>
      </c>
      <c r="B761" s="189">
        <f t="shared" si="55"/>
        <v>15.801</v>
      </c>
      <c r="C761" s="189"/>
      <c r="D761" s="189">
        <v>15.154999999999999</v>
      </c>
      <c r="E761" s="189"/>
      <c r="F761" s="189">
        <v>0.64600000000000002</v>
      </c>
      <c r="G761" s="189"/>
      <c r="H761" s="189">
        <v>0</v>
      </c>
      <c r="I761" s="191"/>
      <c r="J761" s="189">
        <f t="shared" si="56"/>
        <v>23.978000000000002</v>
      </c>
      <c r="K761" s="189">
        <v>19.084</v>
      </c>
      <c r="L761" s="189" t="s">
        <v>63</v>
      </c>
      <c r="M761" s="189">
        <v>3.379</v>
      </c>
      <c r="N761" s="189">
        <v>1.5149999999999999</v>
      </c>
      <c r="O761" s="189"/>
      <c r="P761" s="189"/>
      <c r="Q761" s="258"/>
      <c r="S761" s="199"/>
    </row>
    <row r="762" spans="1:19" ht="9" customHeight="1">
      <c r="A762" s="176" t="s">
        <v>33</v>
      </c>
      <c r="B762" s="189">
        <f t="shared" si="55"/>
        <v>12.9</v>
      </c>
      <c r="C762" s="189"/>
      <c r="D762" s="189">
        <v>12.9</v>
      </c>
      <c r="E762" s="189"/>
      <c r="F762" s="189" t="s">
        <v>63</v>
      </c>
      <c r="G762" s="189"/>
      <c r="H762" s="189">
        <v>0</v>
      </c>
      <c r="I762" s="191"/>
      <c r="J762" s="189">
        <f t="shared" si="56"/>
        <v>10.895</v>
      </c>
      <c r="K762" s="189">
        <v>7.508</v>
      </c>
      <c r="L762" s="189" t="s">
        <v>63</v>
      </c>
      <c r="M762" s="189">
        <v>0.54100000000000004</v>
      </c>
      <c r="N762" s="189">
        <v>2.8460000000000001</v>
      </c>
      <c r="O762" s="189"/>
      <c r="P762" s="189"/>
      <c r="Q762" s="258"/>
      <c r="S762" s="199"/>
    </row>
    <row r="763" spans="1:19" ht="9" customHeight="1">
      <c r="A763" s="176" t="s">
        <v>34</v>
      </c>
      <c r="B763" s="189">
        <f t="shared" si="55"/>
        <v>1.8579999999999999</v>
      </c>
      <c r="C763" s="189"/>
      <c r="D763" s="189">
        <v>1.1539999999999999</v>
      </c>
      <c r="E763" s="189"/>
      <c r="F763" s="189">
        <v>0.70399999999999996</v>
      </c>
      <c r="G763" s="189"/>
      <c r="H763" s="189" t="s">
        <v>63</v>
      </c>
      <c r="I763" s="191"/>
      <c r="J763" s="189">
        <f t="shared" si="56"/>
        <v>5.6319999999999997</v>
      </c>
      <c r="K763" s="189">
        <v>1.6459999999999999</v>
      </c>
      <c r="L763" s="189" t="s">
        <v>63</v>
      </c>
      <c r="M763" s="189">
        <v>2.4580000000000002</v>
      </c>
      <c r="N763" s="189">
        <v>1.528</v>
      </c>
      <c r="O763" s="189"/>
      <c r="P763" s="189"/>
      <c r="Q763" s="258"/>
      <c r="S763" s="199"/>
    </row>
    <row r="764" spans="1:19" ht="9" customHeight="1">
      <c r="A764" s="173" t="s">
        <v>35</v>
      </c>
      <c r="B764" s="174">
        <f t="shared" si="55"/>
        <v>16.439</v>
      </c>
      <c r="C764" s="174"/>
      <c r="D764" s="174">
        <v>15.019</v>
      </c>
      <c r="E764" s="174"/>
      <c r="F764" s="174">
        <v>1.42</v>
      </c>
      <c r="G764" s="174"/>
      <c r="H764" s="174">
        <v>0</v>
      </c>
      <c r="I764" s="175"/>
      <c r="J764" s="174">
        <f t="shared" si="56"/>
        <v>16.626000000000001</v>
      </c>
      <c r="K764" s="174">
        <v>9.9410000000000007</v>
      </c>
      <c r="L764" s="174" t="s">
        <v>63</v>
      </c>
      <c r="M764" s="174">
        <v>5.1040000000000001</v>
      </c>
      <c r="N764" s="174">
        <v>1.581</v>
      </c>
      <c r="O764" s="189"/>
      <c r="P764" s="189"/>
      <c r="Q764" s="258"/>
      <c r="S764" s="199"/>
    </row>
    <row r="765" spans="1:19" ht="9" customHeight="1">
      <c r="A765" s="176" t="s">
        <v>36</v>
      </c>
      <c r="B765" s="189">
        <f t="shared" si="55"/>
        <v>3.8969999999999998</v>
      </c>
      <c r="C765" s="189"/>
      <c r="D765" s="189">
        <v>3.8969999999999998</v>
      </c>
      <c r="E765" s="189"/>
      <c r="F765" s="189" t="s">
        <v>63</v>
      </c>
      <c r="G765" s="189"/>
      <c r="H765" s="189" t="s">
        <v>63</v>
      </c>
      <c r="I765" s="191"/>
      <c r="J765" s="189">
        <f t="shared" si="56"/>
        <v>9.8789999999999996</v>
      </c>
      <c r="K765" s="189">
        <v>4.258</v>
      </c>
      <c r="L765" s="189" t="s">
        <v>63</v>
      </c>
      <c r="M765" s="189">
        <v>3.0409999999999999</v>
      </c>
      <c r="N765" s="189">
        <v>2.58</v>
      </c>
      <c r="O765" s="189"/>
      <c r="P765" s="189"/>
      <c r="Q765" s="258"/>
      <c r="S765" s="199"/>
    </row>
    <row r="766" spans="1:19" ht="9" customHeight="1">
      <c r="A766" s="176" t="s">
        <v>37</v>
      </c>
      <c r="B766" s="189">
        <f t="shared" si="55"/>
        <v>32.024000000000001</v>
      </c>
      <c r="C766" s="189"/>
      <c r="D766" s="189">
        <v>30.376000000000001</v>
      </c>
      <c r="E766" s="189"/>
      <c r="F766" s="189">
        <v>0.56399999999999995</v>
      </c>
      <c r="G766" s="189"/>
      <c r="H766" s="189">
        <v>1.0840000000000001</v>
      </c>
      <c r="I766" s="191"/>
      <c r="J766" s="189">
        <f t="shared" si="56"/>
        <v>62.161999999999999</v>
      </c>
      <c r="K766" s="189">
        <v>22.457999999999998</v>
      </c>
      <c r="L766" s="189" t="s">
        <v>63</v>
      </c>
      <c r="M766" s="189">
        <v>26.497</v>
      </c>
      <c r="N766" s="189">
        <v>13.207000000000001</v>
      </c>
      <c r="O766" s="189"/>
      <c r="P766" s="189"/>
      <c r="Q766" s="258"/>
      <c r="S766" s="199"/>
    </row>
    <row r="767" spans="1:19" ht="9" customHeight="1">
      <c r="A767" s="176" t="s">
        <v>38</v>
      </c>
      <c r="B767" s="189">
        <f t="shared" si="55"/>
        <v>79.211000000000013</v>
      </c>
      <c r="C767" s="189"/>
      <c r="D767" s="189">
        <v>78.034000000000006</v>
      </c>
      <c r="E767" s="189"/>
      <c r="F767" s="189">
        <v>1.177</v>
      </c>
      <c r="G767" s="189"/>
      <c r="H767" s="189" t="s">
        <v>63</v>
      </c>
      <c r="I767" s="191"/>
      <c r="J767" s="189">
        <f t="shared" si="56"/>
        <v>27.606000000000002</v>
      </c>
      <c r="K767" s="189">
        <v>8.4510000000000005</v>
      </c>
      <c r="L767" s="189" t="s">
        <v>63</v>
      </c>
      <c r="M767" s="189">
        <v>1.52</v>
      </c>
      <c r="N767" s="189">
        <v>17.635000000000002</v>
      </c>
      <c r="O767" s="189"/>
      <c r="P767" s="189"/>
      <c r="Q767" s="258"/>
      <c r="S767" s="199"/>
    </row>
    <row r="768" spans="1:19" ht="9" customHeight="1">
      <c r="A768" s="173" t="s">
        <v>39</v>
      </c>
      <c r="B768" s="174">
        <f t="shared" si="55"/>
        <v>22.939</v>
      </c>
      <c r="C768" s="174"/>
      <c r="D768" s="174">
        <v>21.815999999999999</v>
      </c>
      <c r="E768" s="174"/>
      <c r="F768" s="174">
        <v>1.123</v>
      </c>
      <c r="G768" s="174"/>
      <c r="H768" s="174" t="s">
        <v>63</v>
      </c>
      <c r="I768" s="175"/>
      <c r="J768" s="174">
        <f t="shared" si="56"/>
        <v>24.630999999999997</v>
      </c>
      <c r="K768" s="177">
        <v>13.529</v>
      </c>
      <c r="L768" s="174">
        <v>0.93700000000000006</v>
      </c>
      <c r="M768" s="174">
        <v>5.34</v>
      </c>
      <c r="N768" s="174">
        <v>4.8250000000000002</v>
      </c>
      <c r="O768" s="189"/>
      <c r="P768" s="189"/>
      <c r="Q768" s="258"/>
      <c r="S768" s="199"/>
    </row>
    <row r="769" spans="1:32" s="168" customFormat="1" ht="9" customHeight="1">
      <c r="A769" s="181"/>
      <c r="B769" s="171"/>
      <c r="C769" s="171"/>
      <c r="D769" s="171"/>
      <c r="E769" s="171"/>
      <c r="F769" s="171"/>
      <c r="G769" s="171"/>
      <c r="H769" s="171"/>
      <c r="I769" s="172"/>
      <c r="J769" s="171"/>
      <c r="K769" s="171"/>
      <c r="L769" s="171"/>
      <c r="M769" s="171"/>
      <c r="N769" s="171"/>
      <c r="O769" s="234"/>
      <c r="P769" s="259"/>
      <c r="Q769" s="213"/>
      <c r="AF769" s="234"/>
    </row>
    <row r="770" spans="1:32" ht="9" customHeight="1">
      <c r="A770" s="211">
        <v>2016</v>
      </c>
      <c r="B770" s="188"/>
      <c r="C770" s="188"/>
      <c r="D770" s="188"/>
      <c r="E770" s="188"/>
      <c r="F770" s="188"/>
      <c r="G770" s="188"/>
      <c r="H770" s="188"/>
      <c r="I770" s="176"/>
      <c r="J770" s="188"/>
      <c r="K770" s="188"/>
      <c r="L770" s="188"/>
      <c r="M770" s="188"/>
      <c r="N770" s="188"/>
      <c r="O770" s="250"/>
      <c r="P770" s="254"/>
      <c r="Q770" s="255"/>
      <c r="R770" s="311"/>
      <c r="S770" s="311"/>
      <c r="T770" s="311"/>
      <c r="U770" s="311"/>
      <c r="V770" s="311"/>
      <c r="W770" s="311"/>
      <c r="X770" s="311"/>
      <c r="Y770" s="311"/>
      <c r="Z770" s="311"/>
      <c r="AA770" s="311"/>
      <c r="AB770" s="311"/>
      <c r="AC770" s="311"/>
      <c r="AD770" s="311"/>
      <c r="AE770" s="311"/>
      <c r="AF770" s="250"/>
    </row>
    <row r="771" spans="1:32" s="162" customFormat="1" ht="9" customHeight="1">
      <c r="A771" s="214" t="s">
        <v>7</v>
      </c>
      <c r="B771" s="188">
        <f>SUM(B773:B804)+2</f>
        <v>2229.6029999999996</v>
      </c>
      <c r="C771" s="188"/>
      <c r="D771" s="188">
        <f>SUM(D773:D804)</f>
        <v>1788.0220000000002</v>
      </c>
      <c r="E771" s="188"/>
      <c r="F771" s="188">
        <f>SUM(F773:F804)+2</f>
        <v>425.82800000000009</v>
      </c>
      <c r="G771" s="188"/>
      <c r="H771" s="188">
        <f>SUM(H773:H804)+1</f>
        <v>15.753</v>
      </c>
      <c r="I771" s="188"/>
      <c r="J771" s="188">
        <f>SUM(J773:J804)+3</f>
        <v>1394.7529999999999</v>
      </c>
      <c r="K771" s="188">
        <f>SUM(K773:K804)</f>
        <v>682.27800000000002</v>
      </c>
      <c r="L771" s="188">
        <f>SUM(L773:L804)+3</f>
        <v>44.150999999999996</v>
      </c>
      <c r="M771" s="188">
        <f>SUM(M773:M804)</f>
        <v>299.25200000000001</v>
      </c>
      <c r="N771" s="188">
        <f>SUM(N773:N804)+1</f>
        <v>370.07199999999989</v>
      </c>
      <c r="O771" s="188"/>
      <c r="P771" s="188"/>
      <c r="Q771" s="258"/>
      <c r="R771" s="188"/>
      <c r="S771" s="199"/>
      <c r="AF771" s="161"/>
    </row>
    <row r="772" spans="1:32" s="162" customFormat="1" ht="3.95" customHeight="1">
      <c r="A772" s="214"/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188"/>
      <c r="M772" s="188"/>
      <c r="N772" s="188"/>
      <c r="O772" s="161"/>
      <c r="P772" s="256"/>
      <c r="Q772" s="257"/>
      <c r="R772" s="256"/>
      <c r="AF772" s="161"/>
    </row>
    <row r="773" spans="1:32" s="162" customFormat="1" ht="9" customHeight="1">
      <c r="A773" s="176" t="s">
        <v>8</v>
      </c>
      <c r="B773" s="189">
        <f t="shared" ref="B773:B804" si="57">SUM(D773:H773)</f>
        <v>12.273</v>
      </c>
      <c r="C773" s="189"/>
      <c r="D773" s="189">
        <v>12.273</v>
      </c>
      <c r="E773" s="189"/>
      <c r="F773" s="189">
        <v>0</v>
      </c>
      <c r="G773" s="189"/>
      <c r="H773" s="189" t="s">
        <v>63</v>
      </c>
      <c r="I773" s="189"/>
      <c r="J773" s="189">
        <f t="shared" ref="J773:J804" si="58">SUM(K773:N773)</f>
        <v>13.42</v>
      </c>
      <c r="K773" s="189">
        <v>6.8949999999999996</v>
      </c>
      <c r="L773" s="189" t="s">
        <v>63</v>
      </c>
      <c r="M773" s="189">
        <v>3.1880000000000002</v>
      </c>
      <c r="N773" s="189">
        <v>3.3370000000000002</v>
      </c>
      <c r="O773" s="189"/>
      <c r="P773" s="189"/>
      <c r="Q773" s="258"/>
      <c r="R773" s="189"/>
      <c r="S773" s="199"/>
      <c r="AF773" s="161"/>
    </row>
    <row r="774" spans="1:32" s="162" customFormat="1" ht="9" customHeight="1">
      <c r="A774" s="176" t="s">
        <v>9</v>
      </c>
      <c r="B774" s="189">
        <f t="shared" si="57"/>
        <v>10.053000000000001</v>
      </c>
      <c r="C774" s="189"/>
      <c r="D774" s="189">
        <v>10.053000000000001</v>
      </c>
      <c r="E774" s="189"/>
      <c r="F774" s="189" t="s">
        <v>63</v>
      </c>
      <c r="G774" s="189"/>
      <c r="H774" s="189" t="s">
        <v>63</v>
      </c>
      <c r="I774" s="191"/>
      <c r="J774" s="189">
        <f t="shared" si="58"/>
        <v>10.978999999999999</v>
      </c>
      <c r="K774" s="189">
        <v>9.1999999999999993</v>
      </c>
      <c r="L774" s="189" t="s">
        <v>63</v>
      </c>
      <c r="M774" s="189">
        <v>0.73</v>
      </c>
      <c r="N774" s="189">
        <v>1.0489999999999999</v>
      </c>
      <c r="O774" s="189"/>
      <c r="P774" s="189"/>
      <c r="Q774" s="258"/>
      <c r="R774" s="189"/>
      <c r="S774" s="199"/>
      <c r="AF774" s="161"/>
    </row>
    <row r="775" spans="1:32" ht="9" customHeight="1">
      <c r="A775" s="176" t="s">
        <v>10</v>
      </c>
      <c r="B775" s="189">
        <f t="shared" si="57"/>
        <v>19.619</v>
      </c>
      <c r="C775" s="189"/>
      <c r="D775" s="189">
        <v>19.619</v>
      </c>
      <c r="E775" s="189"/>
      <c r="F775" s="189">
        <v>0</v>
      </c>
      <c r="G775" s="189"/>
      <c r="H775" s="189" t="s">
        <v>63</v>
      </c>
      <c r="I775" s="191"/>
      <c r="J775" s="189">
        <f t="shared" si="58"/>
        <v>5.1370000000000005</v>
      </c>
      <c r="K775" s="189">
        <v>1.877</v>
      </c>
      <c r="L775" s="189">
        <v>0.996</v>
      </c>
      <c r="M775" s="189">
        <v>2.2639999999999998</v>
      </c>
      <c r="N775" s="189" t="s">
        <v>63</v>
      </c>
      <c r="O775" s="189"/>
      <c r="P775" s="189"/>
      <c r="Q775" s="258"/>
      <c r="R775" s="189"/>
      <c r="S775" s="199"/>
      <c r="T775" s="311"/>
      <c r="U775" s="311"/>
      <c r="V775" s="311"/>
      <c r="W775" s="311"/>
      <c r="X775" s="311"/>
      <c r="Y775" s="311"/>
      <c r="Z775" s="311"/>
      <c r="AA775" s="311"/>
      <c r="AB775" s="311"/>
      <c r="AC775" s="311"/>
      <c r="AD775" s="311"/>
      <c r="AE775" s="311"/>
      <c r="AF775" s="250"/>
    </row>
    <row r="776" spans="1:32" ht="9" customHeight="1">
      <c r="A776" s="173" t="s">
        <v>11</v>
      </c>
      <c r="B776" s="174">
        <f t="shared" si="57"/>
        <v>7.4269999999999996</v>
      </c>
      <c r="C776" s="174"/>
      <c r="D776" s="174">
        <v>7.4269999999999996</v>
      </c>
      <c r="E776" s="174"/>
      <c r="F776" s="174">
        <v>0</v>
      </c>
      <c r="G776" s="174"/>
      <c r="H776" s="174">
        <v>0</v>
      </c>
      <c r="I776" s="175"/>
      <c r="J776" s="174">
        <f t="shared" si="58"/>
        <v>2.3040000000000003</v>
      </c>
      <c r="K776" s="174">
        <v>1.776</v>
      </c>
      <c r="L776" s="174" t="s">
        <v>63</v>
      </c>
      <c r="M776" s="174">
        <v>0.52800000000000002</v>
      </c>
      <c r="N776" s="174" t="s">
        <v>63</v>
      </c>
      <c r="O776" s="189"/>
      <c r="P776" s="189"/>
      <c r="Q776" s="258"/>
      <c r="R776" s="189"/>
      <c r="S776" s="199"/>
      <c r="T776" s="311"/>
      <c r="U776" s="311"/>
      <c r="V776" s="311"/>
      <c r="W776" s="311"/>
      <c r="X776" s="311"/>
      <c r="Y776" s="311"/>
      <c r="Z776" s="311"/>
      <c r="AA776" s="311"/>
      <c r="AB776" s="311"/>
      <c r="AC776" s="311"/>
      <c r="AD776" s="311"/>
      <c r="AE776" s="311"/>
      <c r="AF776" s="250"/>
    </row>
    <row r="777" spans="1:32" ht="9" customHeight="1">
      <c r="A777" s="176" t="s">
        <v>12</v>
      </c>
      <c r="B777" s="189">
        <f t="shared" si="57"/>
        <v>15.091999999999999</v>
      </c>
      <c r="C777" s="189"/>
      <c r="D777" s="189">
        <v>11.465</v>
      </c>
      <c r="E777" s="189"/>
      <c r="F777" s="189">
        <v>0.6</v>
      </c>
      <c r="G777" s="189"/>
      <c r="H777" s="189">
        <v>3.0270000000000001</v>
      </c>
      <c r="I777" s="191"/>
      <c r="J777" s="189">
        <f t="shared" si="58"/>
        <v>15.304</v>
      </c>
      <c r="K777" s="189">
        <v>6.2270000000000003</v>
      </c>
      <c r="L777" s="189" t="s">
        <v>63</v>
      </c>
      <c r="M777" s="189">
        <v>2.702</v>
      </c>
      <c r="N777" s="189">
        <v>6.375</v>
      </c>
      <c r="O777" s="189"/>
      <c r="P777" s="189"/>
      <c r="Q777" s="258"/>
      <c r="R777" s="189"/>
      <c r="S777" s="199"/>
      <c r="T777" s="311"/>
      <c r="U777" s="311"/>
      <c r="V777" s="311"/>
      <c r="W777" s="311"/>
      <c r="X777" s="311"/>
      <c r="Y777" s="311"/>
      <c r="Z777" s="311"/>
      <c r="AA777" s="311"/>
      <c r="AB777" s="311"/>
      <c r="AC777" s="311"/>
      <c r="AD777" s="311"/>
      <c r="AE777" s="311"/>
      <c r="AF777" s="250"/>
    </row>
    <row r="778" spans="1:32" ht="9" customHeight="1">
      <c r="A778" s="176" t="s">
        <v>13</v>
      </c>
      <c r="B778" s="189">
        <f>SUM(D778:H778)+1</f>
        <v>19.329999999999998</v>
      </c>
      <c r="C778" s="189"/>
      <c r="D778" s="189">
        <v>18.329999999999998</v>
      </c>
      <c r="E778" s="189"/>
      <c r="F778" s="189" t="s">
        <v>63</v>
      </c>
      <c r="G778" s="189"/>
      <c r="H778" s="189" t="s">
        <v>63</v>
      </c>
      <c r="I778" s="191"/>
      <c r="J778" s="189">
        <f t="shared" si="58"/>
        <v>9.6529999999999987</v>
      </c>
      <c r="K778" s="189">
        <v>4.8689999999999998</v>
      </c>
      <c r="L778" s="189" t="s">
        <v>63</v>
      </c>
      <c r="M778" s="189">
        <v>3.226</v>
      </c>
      <c r="N778" s="189">
        <v>1.5580000000000001</v>
      </c>
      <c r="O778" s="189"/>
      <c r="P778" s="189"/>
      <c r="Q778" s="258"/>
      <c r="R778" s="189"/>
      <c r="S778" s="199"/>
    </row>
    <row r="779" spans="1:32" ht="9" customHeight="1">
      <c r="A779" s="176" t="s">
        <v>14</v>
      </c>
      <c r="B779" s="189">
        <f t="shared" si="57"/>
        <v>32.08</v>
      </c>
      <c r="C779" s="189"/>
      <c r="D779" s="189">
        <v>30.48</v>
      </c>
      <c r="E779" s="189"/>
      <c r="F779" s="189">
        <v>1.6</v>
      </c>
      <c r="G779" s="189"/>
      <c r="H779" s="189" t="s">
        <v>63</v>
      </c>
      <c r="I779" s="191"/>
      <c r="J779" s="189">
        <f t="shared" si="58"/>
        <v>36.226999999999997</v>
      </c>
      <c r="K779" s="189">
        <v>7.3789999999999996</v>
      </c>
      <c r="L779" s="189" t="s">
        <v>63</v>
      </c>
      <c r="M779" s="189">
        <v>26.466999999999999</v>
      </c>
      <c r="N779" s="189">
        <v>2.3809999999999998</v>
      </c>
      <c r="O779" s="189"/>
      <c r="P779" s="189"/>
      <c r="Q779" s="258"/>
      <c r="R779" s="189"/>
      <c r="S779" s="199"/>
    </row>
    <row r="780" spans="1:32" ht="9" customHeight="1">
      <c r="A780" s="173" t="s">
        <v>15</v>
      </c>
      <c r="B780" s="174">
        <f t="shared" si="57"/>
        <v>16.522000000000002</v>
      </c>
      <c r="C780" s="174"/>
      <c r="D780" s="174">
        <v>15.518000000000001</v>
      </c>
      <c r="E780" s="174"/>
      <c r="F780" s="174">
        <v>1.004</v>
      </c>
      <c r="G780" s="174"/>
      <c r="H780" s="174" t="s">
        <v>63</v>
      </c>
      <c r="I780" s="175"/>
      <c r="J780" s="174">
        <f t="shared" si="58"/>
        <v>16.989999999999998</v>
      </c>
      <c r="K780" s="174">
        <v>12.606</v>
      </c>
      <c r="L780" s="174" t="s">
        <v>63</v>
      </c>
      <c r="M780" s="174">
        <v>0.51400000000000001</v>
      </c>
      <c r="N780" s="174">
        <v>3.87</v>
      </c>
      <c r="O780" s="189"/>
      <c r="P780" s="189"/>
      <c r="Q780" s="258"/>
      <c r="R780" s="189"/>
      <c r="S780" s="199"/>
    </row>
    <row r="781" spans="1:32" ht="9" customHeight="1">
      <c r="A781" s="176" t="s">
        <v>16</v>
      </c>
      <c r="B781" s="189">
        <f t="shared" si="57"/>
        <v>825.74200000000008</v>
      </c>
      <c r="C781" s="189"/>
      <c r="D781" s="189">
        <v>625.57500000000005</v>
      </c>
      <c r="E781" s="189"/>
      <c r="F781" s="189">
        <v>200.167</v>
      </c>
      <c r="G781" s="189"/>
      <c r="H781" s="189" t="s">
        <v>63</v>
      </c>
      <c r="I781" s="191"/>
      <c r="J781" s="189">
        <f t="shared" si="58"/>
        <v>323.459</v>
      </c>
      <c r="K781" s="189">
        <v>140.78800000000001</v>
      </c>
      <c r="L781" s="189">
        <v>23.673999999999999</v>
      </c>
      <c r="M781" s="189">
        <v>40.706000000000003</v>
      </c>
      <c r="N781" s="189">
        <v>118.291</v>
      </c>
      <c r="O781" s="189"/>
      <c r="P781" s="189"/>
      <c r="Q781" s="258"/>
      <c r="R781" s="189"/>
      <c r="S781" s="199"/>
    </row>
    <row r="782" spans="1:32" ht="9" customHeight="1">
      <c r="A782" s="176" t="s">
        <v>17</v>
      </c>
      <c r="B782" s="189">
        <f t="shared" si="57"/>
        <v>7.85</v>
      </c>
      <c r="C782" s="189"/>
      <c r="D782" s="189">
        <v>7.85</v>
      </c>
      <c r="E782" s="189"/>
      <c r="F782" s="189" t="s">
        <v>63</v>
      </c>
      <c r="G782" s="189"/>
      <c r="H782" s="189">
        <v>0</v>
      </c>
      <c r="I782" s="191"/>
      <c r="J782" s="189">
        <f t="shared" si="58"/>
        <v>11.503</v>
      </c>
      <c r="K782" s="189">
        <v>8.4659999999999993</v>
      </c>
      <c r="L782" s="189" t="s">
        <v>63</v>
      </c>
      <c r="M782" s="189">
        <v>1.758</v>
      </c>
      <c r="N782" s="189">
        <v>1.2789999999999999</v>
      </c>
      <c r="O782" s="189"/>
      <c r="P782" s="189"/>
      <c r="Q782" s="258"/>
      <c r="R782" s="189"/>
      <c r="S782" s="199"/>
    </row>
    <row r="783" spans="1:32" ht="9" customHeight="1">
      <c r="A783" s="176" t="s">
        <v>18</v>
      </c>
      <c r="B783" s="189">
        <f t="shared" si="57"/>
        <v>74.567999999999984</v>
      </c>
      <c r="C783" s="189"/>
      <c r="D783" s="189">
        <v>72.313999999999993</v>
      </c>
      <c r="E783" s="189"/>
      <c r="F783" s="189">
        <v>0.51700000000000002</v>
      </c>
      <c r="G783" s="189"/>
      <c r="H783" s="189">
        <v>1.7370000000000001</v>
      </c>
      <c r="I783" s="191"/>
      <c r="J783" s="189">
        <f t="shared" si="58"/>
        <v>63.956999999999994</v>
      </c>
      <c r="K783" s="189">
        <v>35.426000000000002</v>
      </c>
      <c r="L783" s="189">
        <v>0.745</v>
      </c>
      <c r="M783" s="189">
        <v>17.149999999999999</v>
      </c>
      <c r="N783" s="189">
        <v>10.635999999999999</v>
      </c>
      <c r="O783" s="189"/>
      <c r="P783" s="189"/>
      <c r="Q783" s="258"/>
      <c r="R783" s="189"/>
      <c r="S783" s="199"/>
    </row>
    <row r="784" spans="1:32" ht="9" customHeight="1">
      <c r="A784" s="173" t="s">
        <v>19</v>
      </c>
      <c r="B784" s="174">
        <f t="shared" si="57"/>
        <v>17.879000000000001</v>
      </c>
      <c r="C784" s="174"/>
      <c r="D784" s="174">
        <v>17.879000000000001</v>
      </c>
      <c r="E784" s="174"/>
      <c r="F784" s="174" t="s">
        <v>63</v>
      </c>
      <c r="G784" s="174"/>
      <c r="H784" s="174">
        <v>0</v>
      </c>
      <c r="I784" s="175"/>
      <c r="J784" s="174">
        <f t="shared" si="58"/>
        <v>33.514000000000003</v>
      </c>
      <c r="K784" s="174">
        <v>9.5609999999999999</v>
      </c>
      <c r="L784" s="174" t="s">
        <v>63</v>
      </c>
      <c r="M784" s="174">
        <v>19.806000000000001</v>
      </c>
      <c r="N784" s="174">
        <v>4.1470000000000002</v>
      </c>
      <c r="O784" s="189"/>
      <c r="P784" s="189"/>
      <c r="Q784" s="258"/>
      <c r="R784" s="189"/>
      <c r="S784" s="199"/>
    </row>
    <row r="785" spans="1:19" ht="9" customHeight="1">
      <c r="A785" s="176" t="s">
        <v>20</v>
      </c>
      <c r="B785" s="189">
        <f t="shared" si="57"/>
        <v>7.7060000000000004</v>
      </c>
      <c r="C785" s="189"/>
      <c r="D785" s="189">
        <v>7.7060000000000004</v>
      </c>
      <c r="E785" s="189"/>
      <c r="F785" s="189" t="s">
        <v>63</v>
      </c>
      <c r="G785" s="189"/>
      <c r="H785" s="189" t="s">
        <v>63</v>
      </c>
      <c r="I785" s="191"/>
      <c r="J785" s="189">
        <f t="shared" si="58"/>
        <v>23.824999999999999</v>
      </c>
      <c r="K785" s="189">
        <v>8.9930000000000003</v>
      </c>
      <c r="L785" s="189" t="s">
        <v>63</v>
      </c>
      <c r="M785" s="189">
        <v>11.157</v>
      </c>
      <c r="N785" s="189">
        <v>3.6749999999999998</v>
      </c>
      <c r="O785" s="189"/>
      <c r="P785" s="189"/>
      <c r="Q785" s="258"/>
      <c r="R785" s="189"/>
      <c r="S785" s="199"/>
    </row>
    <row r="786" spans="1:19" ht="9" customHeight="1">
      <c r="A786" s="176" t="s">
        <v>21</v>
      </c>
      <c r="B786" s="189">
        <f t="shared" si="57"/>
        <v>430.33</v>
      </c>
      <c r="C786" s="189"/>
      <c r="D786" s="189">
        <v>270.822</v>
      </c>
      <c r="E786" s="189"/>
      <c r="F786" s="189">
        <v>155.20699999999999</v>
      </c>
      <c r="G786" s="189"/>
      <c r="H786" s="189">
        <v>4.3010000000000002</v>
      </c>
      <c r="I786" s="191"/>
      <c r="J786" s="189">
        <f t="shared" si="58"/>
        <v>198.589</v>
      </c>
      <c r="K786" s="189">
        <v>112.346</v>
      </c>
      <c r="L786" s="189">
        <v>12.146000000000001</v>
      </c>
      <c r="M786" s="189">
        <v>15.9</v>
      </c>
      <c r="N786" s="189">
        <v>58.197000000000003</v>
      </c>
      <c r="O786" s="189"/>
      <c r="P786" s="189"/>
      <c r="Q786" s="258"/>
      <c r="R786" s="189"/>
      <c r="S786" s="199"/>
    </row>
    <row r="787" spans="1:19" ht="9" customHeight="1">
      <c r="A787" s="176" t="s">
        <v>22</v>
      </c>
      <c r="B787" s="189">
        <f t="shared" si="57"/>
        <v>157.02900000000002</v>
      </c>
      <c r="C787" s="189"/>
      <c r="D787" s="189">
        <v>102.002</v>
      </c>
      <c r="E787" s="189"/>
      <c r="F787" s="189">
        <v>49.923000000000002</v>
      </c>
      <c r="G787" s="189"/>
      <c r="H787" s="189">
        <v>5.1040000000000001</v>
      </c>
      <c r="I787" s="191"/>
      <c r="J787" s="189">
        <f t="shared" si="58"/>
        <v>144.625</v>
      </c>
      <c r="K787" s="189">
        <v>87.832999999999998</v>
      </c>
      <c r="L787" s="189">
        <v>0.72299999999999998</v>
      </c>
      <c r="M787" s="189">
        <v>20.05</v>
      </c>
      <c r="N787" s="189">
        <v>36.018999999999998</v>
      </c>
      <c r="O787" s="189"/>
      <c r="P787" s="189"/>
      <c r="Q787" s="258"/>
      <c r="R787" s="189"/>
      <c r="S787" s="199"/>
    </row>
    <row r="788" spans="1:19" ht="9" customHeight="1">
      <c r="A788" s="173" t="s">
        <v>23</v>
      </c>
      <c r="B788" s="174">
        <f t="shared" si="57"/>
        <v>46.432000000000002</v>
      </c>
      <c r="C788" s="174"/>
      <c r="D788" s="174">
        <v>45.877000000000002</v>
      </c>
      <c r="E788" s="174"/>
      <c r="F788" s="174">
        <v>0.55500000000000005</v>
      </c>
      <c r="G788" s="174"/>
      <c r="H788" s="174" t="s">
        <v>63</v>
      </c>
      <c r="I788" s="175"/>
      <c r="J788" s="174">
        <f t="shared" si="58"/>
        <v>86.128999999999991</v>
      </c>
      <c r="K788" s="174">
        <v>36.313000000000002</v>
      </c>
      <c r="L788" s="174" t="s">
        <v>63</v>
      </c>
      <c r="M788" s="174">
        <v>16.268999999999998</v>
      </c>
      <c r="N788" s="174">
        <v>33.546999999999997</v>
      </c>
      <c r="O788" s="189"/>
      <c r="P788" s="189"/>
      <c r="Q788" s="258"/>
      <c r="R788" s="189"/>
      <c r="S788" s="199"/>
    </row>
    <row r="789" spans="1:19" ht="9" customHeight="1">
      <c r="A789" s="176" t="s">
        <v>24</v>
      </c>
      <c r="B789" s="189">
        <f t="shared" si="57"/>
        <v>13.773000000000001</v>
      </c>
      <c r="C789" s="189"/>
      <c r="D789" s="189">
        <v>12.284000000000001</v>
      </c>
      <c r="E789" s="189"/>
      <c r="F789" s="189">
        <v>1.4890000000000001</v>
      </c>
      <c r="G789" s="189"/>
      <c r="H789" s="189">
        <v>0</v>
      </c>
      <c r="I789" s="191"/>
      <c r="J789" s="189">
        <f t="shared" si="58"/>
        <v>27.759999999999998</v>
      </c>
      <c r="K789" s="189">
        <v>9.5570000000000004</v>
      </c>
      <c r="L789" s="189" t="s">
        <v>63</v>
      </c>
      <c r="M789" s="189">
        <v>10.94</v>
      </c>
      <c r="N789" s="189">
        <v>7.2629999999999999</v>
      </c>
      <c r="O789" s="189"/>
      <c r="P789" s="189"/>
      <c r="Q789" s="258"/>
      <c r="R789" s="189"/>
      <c r="S789" s="199"/>
    </row>
    <row r="790" spans="1:19" ht="9" customHeight="1">
      <c r="A790" s="176" t="s">
        <v>25</v>
      </c>
      <c r="B790" s="189">
        <f t="shared" si="57"/>
        <v>22.463000000000001</v>
      </c>
      <c r="C790" s="189"/>
      <c r="D790" s="189">
        <v>22.463000000000001</v>
      </c>
      <c r="E790" s="189"/>
      <c r="F790" s="189" t="s">
        <v>63</v>
      </c>
      <c r="G790" s="189"/>
      <c r="H790" s="189">
        <v>0</v>
      </c>
      <c r="I790" s="191"/>
      <c r="J790" s="189">
        <f t="shared" si="58"/>
        <v>17.768999999999998</v>
      </c>
      <c r="K790" s="189">
        <v>8.6120000000000001</v>
      </c>
      <c r="L790" s="189" t="s">
        <v>63</v>
      </c>
      <c r="M790" s="189">
        <v>2.855</v>
      </c>
      <c r="N790" s="189">
        <v>6.3019999999999996</v>
      </c>
      <c r="O790" s="189"/>
      <c r="P790" s="189"/>
      <c r="Q790" s="258"/>
      <c r="R790" s="189"/>
      <c r="S790" s="199"/>
    </row>
    <row r="791" spans="1:19" ht="9" customHeight="1">
      <c r="A791" s="176" t="s">
        <v>26</v>
      </c>
      <c r="B791" s="189">
        <f t="shared" si="57"/>
        <v>27.5</v>
      </c>
      <c r="C791" s="189"/>
      <c r="D791" s="189">
        <v>25.295000000000002</v>
      </c>
      <c r="E791" s="189"/>
      <c r="F791" s="189">
        <v>2.2050000000000001</v>
      </c>
      <c r="G791" s="189"/>
      <c r="H791" s="189" t="s">
        <v>63</v>
      </c>
      <c r="I791" s="191"/>
      <c r="J791" s="189">
        <f t="shared" si="58"/>
        <v>37.341000000000001</v>
      </c>
      <c r="K791" s="189">
        <v>27.780999999999999</v>
      </c>
      <c r="L791" s="189" t="s">
        <v>63</v>
      </c>
      <c r="M791" s="189">
        <v>1.298</v>
      </c>
      <c r="N791" s="189">
        <v>8.2620000000000005</v>
      </c>
      <c r="O791" s="189"/>
      <c r="P791" s="189"/>
      <c r="Q791" s="258"/>
      <c r="R791" s="189"/>
      <c r="S791" s="199"/>
    </row>
    <row r="792" spans="1:19" ht="9" customHeight="1">
      <c r="A792" s="173" t="s">
        <v>27</v>
      </c>
      <c r="B792" s="174">
        <f t="shared" si="57"/>
        <v>45.26</v>
      </c>
      <c r="C792" s="174"/>
      <c r="D792" s="174">
        <v>45.26</v>
      </c>
      <c r="E792" s="174"/>
      <c r="F792" s="174" t="s">
        <v>63</v>
      </c>
      <c r="G792" s="174"/>
      <c r="H792" s="174" t="s">
        <v>63</v>
      </c>
      <c r="I792" s="175"/>
      <c r="J792" s="174">
        <f t="shared" si="58"/>
        <v>62.841000000000001</v>
      </c>
      <c r="K792" s="174">
        <v>22.36</v>
      </c>
      <c r="L792" s="174">
        <v>0</v>
      </c>
      <c r="M792" s="174">
        <v>37.268999999999998</v>
      </c>
      <c r="N792" s="174">
        <v>3.2120000000000002</v>
      </c>
      <c r="O792" s="189"/>
      <c r="P792" s="189"/>
      <c r="Q792" s="258"/>
      <c r="R792" s="189"/>
      <c r="S792" s="199"/>
    </row>
    <row r="793" spans="1:19" ht="9" customHeight="1">
      <c r="A793" s="176" t="s">
        <v>28</v>
      </c>
      <c r="B793" s="189">
        <f t="shared" si="57"/>
        <v>33.548000000000002</v>
      </c>
      <c r="C793" s="189"/>
      <c r="D793" s="189">
        <v>31.364000000000001</v>
      </c>
      <c r="E793" s="189"/>
      <c r="F793" s="189">
        <v>2.1840000000000002</v>
      </c>
      <c r="G793" s="189"/>
      <c r="H793" s="189" t="s">
        <v>63</v>
      </c>
      <c r="I793" s="191"/>
      <c r="J793" s="189">
        <f t="shared" si="58"/>
        <v>43.076999999999998</v>
      </c>
      <c r="K793" s="189">
        <v>15.002000000000001</v>
      </c>
      <c r="L793" s="189">
        <v>0.53300000000000003</v>
      </c>
      <c r="M793" s="189">
        <v>14.712</v>
      </c>
      <c r="N793" s="189">
        <v>12.83</v>
      </c>
      <c r="O793" s="189"/>
      <c r="P793" s="189"/>
      <c r="Q793" s="258"/>
      <c r="R793" s="189"/>
      <c r="S793" s="199"/>
    </row>
    <row r="794" spans="1:19" ht="9" customHeight="1">
      <c r="A794" s="176" t="s">
        <v>29</v>
      </c>
      <c r="B794" s="189">
        <f t="shared" si="57"/>
        <v>15.917999999999999</v>
      </c>
      <c r="C794" s="189"/>
      <c r="D794" s="189">
        <v>15.276</v>
      </c>
      <c r="E794" s="189"/>
      <c r="F794" s="189">
        <v>0.64200000000000002</v>
      </c>
      <c r="G794" s="189"/>
      <c r="H794" s="189" t="s">
        <v>63</v>
      </c>
      <c r="I794" s="191"/>
      <c r="J794" s="189">
        <f t="shared" si="58"/>
        <v>14.620000000000001</v>
      </c>
      <c r="K794" s="189">
        <v>7.7389999999999999</v>
      </c>
      <c r="L794" s="189" t="s">
        <v>63</v>
      </c>
      <c r="M794" s="189">
        <v>2.476</v>
      </c>
      <c r="N794" s="189">
        <v>4.4050000000000002</v>
      </c>
      <c r="O794" s="189"/>
      <c r="P794" s="189"/>
      <c r="Q794" s="258"/>
      <c r="R794" s="189"/>
      <c r="S794" s="199"/>
    </row>
    <row r="795" spans="1:19" ht="9" customHeight="1">
      <c r="A795" s="176" t="s">
        <v>30</v>
      </c>
      <c r="B795" s="189">
        <f t="shared" si="57"/>
        <v>159.56399999999999</v>
      </c>
      <c r="C795" s="189"/>
      <c r="D795" s="189">
        <v>159.56399999999999</v>
      </c>
      <c r="E795" s="189"/>
      <c r="F795" s="189" t="s">
        <v>63</v>
      </c>
      <c r="G795" s="189"/>
      <c r="H795" s="189">
        <v>0</v>
      </c>
      <c r="I795" s="191"/>
      <c r="J795" s="189">
        <f t="shared" si="58"/>
        <v>13.074000000000002</v>
      </c>
      <c r="K795" s="189">
        <v>8.7940000000000005</v>
      </c>
      <c r="L795" s="189" t="s">
        <v>63</v>
      </c>
      <c r="M795" s="189">
        <v>1.272</v>
      </c>
      <c r="N795" s="189">
        <v>3.008</v>
      </c>
      <c r="O795" s="189"/>
      <c r="P795" s="189"/>
      <c r="Q795" s="258"/>
      <c r="R795" s="189"/>
      <c r="S795" s="199"/>
    </row>
    <row r="796" spans="1:19" ht="9" customHeight="1">
      <c r="A796" s="173" t="s">
        <v>31</v>
      </c>
      <c r="B796" s="174">
        <f t="shared" si="57"/>
        <v>18.132999999999999</v>
      </c>
      <c r="C796" s="174"/>
      <c r="D796" s="174">
        <v>18.132999999999999</v>
      </c>
      <c r="E796" s="174"/>
      <c r="F796" s="174" t="s">
        <v>63</v>
      </c>
      <c r="G796" s="174"/>
      <c r="H796" s="174" t="s">
        <v>63</v>
      </c>
      <c r="I796" s="175"/>
      <c r="J796" s="174">
        <f t="shared" si="58"/>
        <v>25.027999999999999</v>
      </c>
      <c r="K796" s="174">
        <v>15.494999999999999</v>
      </c>
      <c r="L796" s="174">
        <v>1.254</v>
      </c>
      <c r="M796" s="174">
        <v>1.4510000000000001</v>
      </c>
      <c r="N796" s="174">
        <v>6.8280000000000003</v>
      </c>
      <c r="O796" s="189"/>
      <c r="P796" s="189"/>
      <c r="Q796" s="258"/>
      <c r="R796" s="189"/>
      <c r="S796" s="199"/>
    </row>
    <row r="797" spans="1:19" ht="9" customHeight="1">
      <c r="A797" s="176" t="s">
        <v>32</v>
      </c>
      <c r="B797" s="189">
        <f t="shared" si="57"/>
        <v>41.702999999999996</v>
      </c>
      <c r="C797" s="189"/>
      <c r="D797" s="189">
        <v>41.037999999999997</v>
      </c>
      <c r="E797" s="189"/>
      <c r="F797" s="189">
        <v>0.66500000000000004</v>
      </c>
      <c r="G797" s="189"/>
      <c r="H797" s="189">
        <v>0</v>
      </c>
      <c r="I797" s="191"/>
      <c r="J797" s="189">
        <f t="shared" si="58"/>
        <v>19.007999999999999</v>
      </c>
      <c r="K797" s="189">
        <v>15.212</v>
      </c>
      <c r="L797" s="189" t="s">
        <v>63</v>
      </c>
      <c r="M797" s="189">
        <v>1.897</v>
      </c>
      <c r="N797" s="189">
        <v>1.899</v>
      </c>
      <c r="O797" s="189"/>
      <c r="P797" s="189"/>
      <c r="Q797" s="258"/>
      <c r="R797" s="189"/>
      <c r="S797" s="199"/>
    </row>
    <row r="798" spans="1:19" ht="9" customHeight="1">
      <c r="A798" s="176" t="s">
        <v>33</v>
      </c>
      <c r="B798" s="189">
        <f t="shared" si="57"/>
        <v>16.515000000000001</v>
      </c>
      <c r="C798" s="189"/>
      <c r="D798" s="189">
        <v>12.994</v>
      </c>
      <c r="E798" s="189"/>
      <c r="F798" s="189">
        <v>3.5209999999999999</v>
      </c>
      <c r="G798" s="189"/>
      <c r="H798" s="189" t="s">
        <v>63</v>
      </c>
      <c r="I798" s="191"/>
      <c r="J798" s="189">
        <f t="shared" si="58"/>
        <v>10.807</v>
      </c>
      <c r="K798" s="189">
        <v>7.0049999999999999</v>
      </c>
      <c r="L798" s="189" t="s">
        <v>63</v>
      </c>
      <c r="M798" s="189">
        <v>0.98399999999999999</v>
      </c>
      <c r="N798" s="189">
        <v>2.8180000000000001</v>
      </c>
      <c r="O798" s="189"/>
      <c r="P798" s="189"/>
      <c r="Q798" s="258"/>
      <c r="R798" s="189"/>
      <c r="S798" s="199"/>
    </row>
    <row r="799" spans="1:19" ht="9" customHeight="1">
      <c r="A799" s="176" t="s">
        <v>34</v>
      </c>
      <c r="B799" s="189">
        <f t="shared" si="57"/>
        <v>0.94599999999999995</v>
      </c>
      <c r="C799" s="189"/>
      <c r="D799" s="189">
        <v>0.94599999999999995</v>
      </c>
      <c r="E799" s="189"/>
      <c r="F799" s="189" t="s">
        <v>63</v>
      </c>
      <c r="G799" s="189"/>
      <c r="H799" s="189" t="s">
        <v>63</v>
      </c>
      <c r="I799" s="191"/>
      <c r="J799" s="189">
        <f t="shared" si="58"/>
        <v>5.5680000000000005</v>
      </c>
      <c r="K799" s="189">
        <v>1.7689999999999999</v>
      </c>
      <c r="L799" s="189" t="s">
        <v>63</v>
      </c>
      <c r="M799" s="189">
        <v>2.2320000000000002</v>
      </c>
      <c r="N799" s="189">
        <v>1.5669999999999999</v>
      </c>
      <c r="O799" s="189"/>
      <c r="P799" s="189"/>
      <c r="Q799" s="258"/>
      <c r="R799" s="189"/>
      <c r="S799" s="199"/>
    </row>
    <row r="800" spans="1:19" ht="9" customHeight="1">
      <c r="A800" s="173" t="s">
        <v>35</v>
      </c>
      <c r="B800" s="174">
        <f t="shared" si="57"/>
        <v>8.3699999999999992</v>
      </c>
      <c r="C800" s="174"/>
      <c r="D800" s="174">
        <v>8.3699999999999992</v>
      </c>
      <c r="E800" s="174"/>
      <c r="F800" s="174" t="s">
        <v>63</v>
      </c>
      <c r="G800" s="174"/>
      <c r="H800" s="174">
        <v>0</v>
      </c>
      <c r="I800" s="175"/>
      <c r="J800" s="174">
        <f t="shared" si="58"/>
        <v>13.086</v>
      </c>
      <c r="K800" s="174">
        <v>7.9859999999999998</v>
      </c>
      <c r="L800" s="174" t="s">
        <v>63</v>
      </c>
      <c r="M800" s="174">
        <v>3.8119999999999998</v>
      </c>
      <c r="N800" s="174">
        <v>1.288</v>
      </c>
      <c r="O800" s="189"/>
      <c r="P800" s="189"/>
      <c r="Q800" s="258"/>
      <c r="R800" s="189"/>
      <c r="S800" s="199"/>
    </row>
    <row r="801" spans="1:32" ht="9" customHeight="1">
      <c r="A801" s="176" t="s">
        <v>36</v>
      </c>
      <c r="B801" s="189">
        <f t="shared" si="57"/>
        <v>3.1230000000000002</v>
      </c>
      <c r="C801" s="189"/>
      <c r="D801" s="189">
        <v>3.1230000000000002</v>
      </c>
      <c r="E801" s="189"/>
      <c r="F801" s="189" t="s">
        <v>63</v>
      </c>
      <c r="G801" s="189"/>
      <c r="H801" s="189" t="s">
        <v>63</v>
      </c>
      <c r="I801" s="191"/>
      <c r="J801" s="189">
        <f t="shared" si="58"/>
        <v>9.1050000000000004</v>
      </c>
      <c r="K801" s="189">
        <v>3.3740000000000001</v>
      </c>
      <c r="L801" s="189" t="s">
        <v>63</v>
      </c>
      <c r="M801" s="189">
        <v>2.677</v>
      </c>
      <c r="N801" s="189">
        <v>3.0539999999999998</v>
      </c>
      <c r="O801" s="189"/>
      <c r="P801" s="189"/>
      <c r="Q801" s="258"/>
      <c r="R801" s="189"/>
      <c r="S801" s="199"/>
    </row>
    <row r="802" spans="1:32" ht="9" customHeight="1">
      <c r="A802" s="176" t="s">
        <v>37</v>
      </c>
      <c r="B802" s="189">
        <f t="shared" si="57"/>
        <v>57.063000000000002</v>
      </c>
      <c r="C802" s="189"/>
      <c r="D802" s="189">
        <v>55.179000000000002</v>
      </c>
      <c r="E802" s="189"/>
      <c r="F802" s="189">
        <v>1.3</v>
      </c>
      <c r="G802" s="189"/>
      <c r="H802" s="189">
        <v>0.58399999999999996</v>
      </c>
      <c r="I802" s="191"/>
      <c r="J802" s="189">
        <f t="shared" si="58"/>
        <v>59.650999999999996</v>
      </c>
      <c r="K802" s="189">
        <v>20.521999999999998</v>
      </c>
      <c r="L802" s="189" t="s">
        <v>63</v>
      </c>
      <c r="M802" s="189">
        <v>26.933</v>
      </c>
      <c r="N802" s="189">
        <v>12.196</v>
      </c>
      <c r="O802" s="189"/>
      <c r="P802" s="189"/>
      <c r="Q802" s="258"/>
      <c r="R802" s="189"/>
      <c r="S802" s="199"/>
    </row>
    <row r="803" spans="1:32" ht="9" customHeight="1">
      <c r="A803" s="176" t="s">
        <v>38</v>
      </c>
      <c r="B803" s="189">
        <f t="shared" si="57"/>
        <v>40.122</v>
      </c>
      <c r="C803" s="189"/>
      <c r="D803" s="189">
        <v>38.798000000000002</v>
      </c>
      <c r="E803" s="189"/>
      <c r="F803" s="189">
        <v>1.3240000000000001</v>
      </c>
      <c r="G803" s="189"/>
      <c r="H803" s="189" t="s">
        <v>63</v>
      </c>
      <c r="I803" s="191"/>
      <c r="J803" s="189">
        <f t="shared" si="58"/>
        <v>13.182</v>
      </c>
      <c r="K803" s="189">
        <v>6.2649999999999997</v>
      </c>
      <c r="L803" s="189" t="s">
        <v>63</v>
      </c>
      <c r="M803" s="189">
        <v>1.6870000000000001</v>
      </c>
      <c r="N803" s="189">
        <v>5.23</v>
      </c>
      <c r="O803" s="189"/>
      <c r="P803" s="189"/>
      <c r="Q803" s="258"/>
      <c r="R803" s="189"/>
      <c r="S803" s="199"/>
    </row>
    <row r="804" spans="1:32" ht="9" customHeight="1">
      <c r="A804" s="173" t="s">
        <v>39</v>
      </c>
      <c r="B804" s="174">
        <f t="shared" si="57"/>
        <v>23.67</v>
      </c>
      <c r="C804" s="174"/>
      <c r="D804" s="174">
        <v>22.745000000000001</v>
      </c>
      <c r="E804" s="174"/>
      <c r="F804" s="174">
        <v>0.92500000000000004</v>
      </c>
      <c r="G804" s="174"/>
      <c r="H804" s="174">
        <v>0</v>
      </c>
      <c r="I804" s="175"/>
      <c r="J804" s="174">
        <f t="shared" si="58"/>
        <v>24.221</v>
      </c>
      <c r="K804" s="177">
        <v>14.25</v>
      </c>
      <c r="L804" s="174">
        <v>1.08</v>
      </c>
      <c r="M804" s="174">
        <v>4.3419999999999996</v>
      </c>
      <c r="N804" s="174">
        <v>4.5490000000000004</v>
      </c>
      <c r="O804" s="189"/>
      <c r="P804" s="189"/>
      <c r="Q804" s="258"/>
      <c r="R804" s="189"/>
      <c r="S804" s="199"/>
    </row>
    <row r="805" spans="1:32" s="168" customFormat="1" ht="9" customHeight="1">
      <c r="A805" s="181"/>
      <c r="B805" s="171"/>
      <c r="C805" s="171"/>
      <c r="D805" s="171"/>
      <c r="E805" s="171"/>
      <c r="F805" s="171"/>
      <c r="G805" s="171"/>
      <c r="H805" s="171"/>
      <c r="I805" s="172"/>
      <c r="J805" s="171"/>
      <c r="K805" s="171"/>
      <c r="L805" s="171"/>
      <c r="M805" s="171"/>
      <c r="N805" s="171"/>
      <c r="O805" s="234"/>
      <c r="P805" s="259"/>
      <c r="Q805" s="213"/>
      <c r="AF805" s="234"/>
    </row>
    <row r="806" spans="1:32" ht="9" customHeight="1">
      <c r="A806" s="211">
        <v>2017</v>
      </c>
      <c r="B806" s="188"/>
      <c r="C806" s="188"/>
      <c r="D806" s="188"/>
      <c r="E806" s="188"/>
      <c r="F806" s="188"/>
      <c r="G806" s="188"/>
      <c r="H806" s="188"/>
      <c r="I806" s="176"/>
      <c r="J806" s="188"/>
      <c r="K806" s="188"/>
      <c r="L806" s="188"/>
      <c r="M806" s="188"/>
      <c r="N806" s="188"/>
      <c r="O806" s="250"/>
      <c r="P806" s="254"/>
      <c r="Q806" s="255"/>
      <c r="R806" s="311"/>
      <c r="S806" s="311"/>
      <c r="T806" s="311"/>
      <c r="U806" s="311"/>
      <c r="V806" s="311"/>
      <c r="W806" s="311"/>
      <c r="X806" s="311"/>
      <c r="Y806" s="311"/>
      <c r="Z806" s="311"/>
      <c r="AA806" s="311"/>
      <c r="AB806" s="311"/>
      <c r="AC806" s="311"/>
      <c r="AD806" s="311"/>
      <c r="AE806" s="311"/>
      <c r="AF806" s="250"/>
    </row>
    <row r="807" spans="1:32" s="162" customFormat="1" ht="9" customHeight="1">
      <c r="A807" s="214" t="s">
        <v>7</v>
      </c>
      <c r="B807" s="188">
        <f>SUM(B809:B840)+1</f>
        <v>4121.6489999999985</v>
      </c>
      <c r="C807" s="188"/>
      <c r="D807" s="188">
        <f>SUM(D809:D840)</f>
        <v>3877.2910000000002</v>
      </c>
      <c r="E807" s="188"/>
      <c r="F807" s="188">
        <f>SUM(F809:F840)+1</f>
        <v>188.40299999999999</v>
      </c>
      <c r="G807" s="188"/>
      <c r="H807" s="188">
        <f>SUM(H809:H840)+2</f>
        <v>55.955000000000005</v>
      </c>
      <c r="I807" s="188"/>
      <c r="J807" s="188">
        <f>SUM(K807:N807)</f>
        <v>1382.3009999999999</v>
      </c>
      <c r="K807" s="188">
        <f>SUM(K809:K840)</f>
        <v>542.45400000000006</v>
      </c>
      <c r="L807" s="188">
        <f>SUM(L809:L840)+3</f>
        <v>37.494</v>
      </c>
      <c r="M807" s="188">
        <f>SUM(M809:M840)</f>
        <v>319.43799999999987</v>
      </c>
      <c r="N807" s="188">
        <f>SUM(N809:N840)</f>
        <v>482.91500000000002</v>
      </c>
      <c r="O807" s="188"/>
      <c r="P807" s="188"/>
      <c r="Q807" s="258"/>
      <c r="R807" s="188"/>
      <c r="S807" s="199"/>
      <c r="AF807" s="161"/>
    </row>
    <row r="808" spans="1:32" s="162" customFormat="1" ht="3.95" customHeight="1">
      <c r="A808" s="214"/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188"/>
      <c r="M808" s="188"/>
      <c r="N808" s="188"/>
      <c r="O808" s="161"/>
      <c r="P808" s="256"/>
      <c r="Q808" s="257"/>
      <c r="R808" s="256"/>
      <c r="AF808" s="161"/>
    </row>
    <row r="809" spans="1:32" s="162" customFormat="1" ht="9" customHeight="1">
      <c r="A809" s="176" t="s">
        <v>8</v>
      </c>
      <c r="B809" s="189">
        <f>SUM(D809:H809)+1</f>
        <v>10.436999999999999</v>
      </c>
      <c r="C809" s="189"/>
      <c r="D809" s="189">
        <v>9.4369999999999994</v>
      </c>
      <c r="E809" s="189"/>
      <c r="F809" s="189" t="s">
        <v>63</v>
      </c>
      <c r="G809" s="189"/>
      <c r="H809" s="189" t="s">
        <v>63</v>
      </c>
      <c r="I809" s="189"/>
      <c r="J809" s="189">
        <f t="shared" ref="J809:J840" si="59">SUM(K809:N809)</f>
        <v>10.4</v>
      </c>
      <c r="K809" s="189">
        <v>4.6559999999999997</v>
      </c>
      <c r="L809" s="189" t="s">
        <v>63</v>
      </c>
      <c r="M809" s="189">
        <v>2.927</v>
      </c>
      <c r="N809" s="189">
        <v>2.8170000000000002</v>
      </c>
      <c r="O809" s="189"/>
      <c r="P809" s="189"/>
      <c r="Q809" s="258"/>
      <c r="R809" s="189"/>
      <c r="S809" s="199"/>
      <c r="AF809" s="161"/>
    </row>
    <row r="810" spans="1:32" s="162" customFormat="1" ht="9" customHeight="1">
      <c r="A810" s="176" t="s">
        <v>9</v>
      </c>
      <c r="B810" s="189">
        <f t="shared" ref="B810:B813" si="60">SUM(D810:H810)</f>
        <v>15.699</v>
      </c>
      <c r="C810" s="189"/>
      <c r="D810" s="189">
        <v>15.699</v>
      </c>
      <c r="E810" s="189"/>
      <c r="F810" s="189" t="s">
        <v>63</v>
      </c>
      <c r="G810" s="189"/>
      <c r="H810" s="189" t="s">
        <v>63</v>
      </c>
      <c r="I810" s="191"/>
      <c r="J810" s="189">
        <f t="shared" si="59"/>
        <v>23.411999999999999</v>
      </c>
      <c r="K810" s="189">
        <v>15.327999999999999</v>
      </c>
      <c r="L810" s="189" t="s">
        <v>63</v>
      </c>
      <c r="M810" s="189">
        <v>7.5430000000000001</v>
      </c>
      <c r="N810" s="189">
        <v>0.54100000000000004</v>
      </c>
      <c r="O810" s="189"/>
      <c r="P810" s="189"/>
      <c r="Q810" s="258"/>
      <c r="R810" s="189"/>
      <c r="S810" s="199"/>
      <c r="AF810" s="161"/>
    </row>
    <row r="811" spans="1:32" ht="9" customHeight="1">
      <c r="A811" s="176" t="s">
        <v>10</v>
      </c>
      <c r="B811" s="189">
        <f t="shared" si="60"/>
        <v>17.817</v>
      </c>
      <c r="C811" s="189"/>
      <c r="D811" s="189">
        <v>17.817</v>
      </c>
      <c r="E811" s="189"/>
      <c r="F811" s="189">
        <v>0</v>
      </c>
      <c r="G811" s="189"/>
      <c r="H811" s="189" t="s">
        <v>63</v>
      </c>
      <c r="I811" s="191"/>
      <c r="J811" s="189">
        <f t="shared" si="59"/>
        <v>7.0179999999999998</v>
      </c>
      <c r="K811" s="189">
        <v>4.984</v>
      </c>
      <c r="L811" s="189" t="s">
        <v>63</v>
      </c>
      <c r="M811" s="189">
        <v>2.0339999999999998</v>
      </c>
      <c r="N811" s="189" t="s">
        <v>63</v>
      </c>
      <c r="O811" s="189"/>
      <c r="P811" s="189"/>
      <c r="Q811" s="258"/>
      <c r="R811" s="189"/>
      <c r="S811" s="199"/>
      <c r="T811" s="311"/>
      <c r="U811" s="311"/>
      <c r="V811" s="311"/>
      <c r="W811" s="311"/>
      <c r="X811" s="311"/>
      <c r="Y811" s="311"/>
      <c r="Z811" s="311"/>
      <c r="AA811" s="311"/>
      <c r="AB811" s="311"/>
      <c r="AC811" s="311"/>
      <c r="AD811" s="311"/>
      <c r="AE811" s="311"/>
      <c r="AF811" s="250"/>
    </row>
    <row r="812" spans="1:32" ht="9" customHeight="1">
      <c r="A812" s="173" t="s">
        <v>11</v>
      </c>
      <c r="B812" s="174">
        <f t="shared" si="60"/>
        <v>6.3629999999999995</v>
      </c>
      <c r="C812" s="174"/>
      <c r="D812" s="174">
        <v>5.67</v>
      </c>
      <c r="E812" s="174"/>
      <c r="F812" s="174">
        <v>0.69299999999999995</v>
      </c>
      <c r="G812" s="174"/>
      <c r="H812" s="174" t="s">
        <v>63</v>
      </c>
      <c r="I812" s="175"/>
      <c r="J812" s="174">
        <f>SUM(K812:N812)+1</f>
        <v>3.2240000000000002</v>
      </c>
      <c r="K812" s="174">
        <v>1.698</v>
      </c>
      <c r="L812" s="174" t="s">
        <v>63</v>
      </c>
      <c r="M812" s="174">
        <v>0.52600000000000002</v>
      </c>
      <c r="N812" s="174" t="s">
        <v>63</v>
      </c>
      <c r="O812" s="189"/>
      <c r="P812" s="189"/>
      <c r="Q812" s="258"/>
      <c r="R812" s="189"/>
      <c r="S812" s="199"/>
      <c r="T812" s="311"/>
      <c r="U812" s="311"/>
      <c r="V812" s="311"/>
      <c r="W812" s="311"/>
      <c r="X812" s="311"/>
      <c r="Y812" s="311"/>
      <c r="Z812" s="311"/>
      <c r="AA812" s="311"/>
      <c r="AB812" s="311"/>
      <c r="AC812" s="311"/>
      <c r="AD812" s="311"/>
      <c r="AE812" s="311"/>
      <c r="AF812" s="250"/>
    </row>
    <row r="813" spans="1:32" ht="9" customHeight="1">
      <c r="A813" s="176" t="s">
        <v>12</v>
      </c>
      <c r="B813" s="189">
        <f t="shared" si="60"/>
        <v>11.913</v>
      </c>
      <c r="C813" s="189"/>
      <c r="D813" s="189">
        <v>10.707000000000001</v>
      </c>
      <c r="E813" s="189"/>
      <c r="F813" s="189">
        <v>1.206</v>
      </c>
      <c r="G813" s="189"/>
      <c r="H813" s="189" t="s">
        <v>63</v>
      </c>
      <c r="I813" s="191"/>
      <c r="J813" s="189">
        <f t="shared" si="59"/>
        <v>10.463000000000001</v>
      </c>
      <c r="K813" s="189">
        <v>3.6749999999999998</v>
      </c>
      <c r="L813" s="189" t="s">
        <v>63</v>
      </c>
      <c r="M813" s="189">
        <v>2.7250000000000001</v>
      </c>
      <c r="N813" s="189">
        <v>4.0629999999999997</v>
      </c>
      <c r="O813" s="189"/>
      <c r="P813" s="189"/>
      <c r="Q813" s="258"/>
      <c r="R813" s="189"/>
      <c r="S813" s="199"/>
      <c r="T813" s="311"/>
      <c r="U813" s="311"/>
      <c r="V813" s="311"/>
      <c r="W813" s="311"/>
      <c r="X813" s="311"/>
      <c r="Y813" s="311"/>
      <c r="Z813" s="311"/>
      <c r="AA813" s="311"/>
      <c r="AB813" s="311"/>
      <c r="AC813" s="311"/>
      <c r="AD813" s="311"/>
      <c r="AE813" s="311"/>
      <c r="AF813" s="250"/>
    </row>
    <row r="814" spans="1:32" ht="9" customHeight="1">
      <c r="A814" s="176" t="s">
        <v>13</v>
      </c>
      <c r="B814" s="189">
        <f>SUM(D814:H814)</f>
        <v>14.042999999999999</v>
      </c>
      <c r="C814" s="189"/>
      <c r="D814" s="189">
        <v>14.042999999999999</v>
      </c>
      <c r="E814" s="189"/>
      <c r="F814" s="189" t="s">
        <v>63</v>
      </c>
      <c r="G814" s="189"/>
      <c r="H814" s="189" t="s">
        <v>63</v>
      </c>
      <c r="I814" s="191"/>
      <c r="J814" s="189">
        <f t="shared" si="59"/>
        <v>9.6829999999999998</v>
      </c>
      <c r="K814" s="189">
        <v>3.2890000000000001</v>
      </c>
      <c r="L814" s="189" t="s">
        <v>63</v>
      </c>
      <c r="M814" s="189">
        <v>3.681</v>
      </c>
      <c r="N814" s="189">
        <v>2.7130000000000001</v>
      </c>
      <c r="O814" s="189"/>
      <c r="P814" s="189"/>
      <c r="Q814" s="258"/>
      <c r="R814" s="189"/>
      <c r="S814" s="199"/>
    </row>
    <row r="815" spans="1:32" ht="9" customHeight="1">
      <c r="A815" s="176" t="s">
        <v>14</v>
      </c>
      <c r="B815" s="189">
        <f t="shared" ref="B815:B840" si="61">SUM(D815:H815)</f>
        <v>49.394000000000005</v>
      </c>
      <c r="C815" s="189"/>
      <c r="D815" s="189">
        <v>45.716000000000001</v>
      </c>
      <c r="E815" s="189"/>
      <c r="F815" s="189">
        <v>1.883</v>
      </c>
      <c r="G815" s="189"/>
      <c r="H815" s="189">
        <v>1.7949999999999999</v>
      </c>
      <c r="I815" s="191"/>
      <c r="J815" s="189">
        <f>SUM(K815:N815)+1</f>
        <v>31.494</v>
      </c>
      <c r="K815" s="189">
        <v>5.7149999999999999</v>
      </c>
      <c r="L815" s="189" t="s">
        <v>63</v>
      </c>
      <c r="M815" s="189">
        <v>23.138000000000002</v>
      </c>
      <c r="N815" s="189">
        <v>1.641</v>
      </c>
      <c r="O815" s="189"/>
      <c r="P815" s="189"/>
      <c r="Q815" s="258"/>
      <c r="R815" s="189"/>
      <c r="S815" s="199"/>
    </row>
    <row r="816" spans="1:32" ht="9" customHeight="1">
      <c r="A816" s="173" t="s">
        <v>15</v>
      </c>
      <c r="B816" s="174">
        <f t="shared" si="61"/>
        <v>25.664999999999999</v>
      </c>
      <c r="C816" s="174"/>
      <c r="D816" s="174">
        <v>18.359000000000002</v>
      </c>
      <c r="E816" s="174"/>
      <c r="F816" s="174">
        <v>3.1179999999999999</v>
      </c>
      <c r="G816" s="174"/>
      <c r="H816" s="174">
        <v>4.1879999999999997</v>
      </c>
      <c r="I816" s="175"/>
      <c r="J816" s="174">
        <f t="shared" si="59"/>
        <v>9.1199999999999992</v>
      </c>
      <c r="K816" s="174">
        <v>5.9429999999999996</v>
      </c>
      <c r="L816" s="174" t="s">
        <v>63</v>
      </c>
      <c r="M816" s="174">
        <v>0.72099999999999997</v>
      </c>
      <c r="N816" s="174">
        <v>2.456</v>
      </c>
      <c r="O816" s="189"/>
      <c r="P816" s="189"/>
      <c r="Q816" s="258"/>
      <c r="R816" s="189"/>
      <c r="S816" s="199"/>
    </row>
    <row r="817" spans="1:19" ht="9" customHeight="1">
      <c r="A817" s="176" t="s">
        <v>16</v>
      </c>
      <c r="B817" s="189">
        <f t="shared" si="61"/>
        <v>3021.7889999999998</v>
      </c>
      <c r="C817" s="189"/>
      <c r="D817" s="189">
        <v>2874.116</v>
      </c>
      <c r="E817" s="189"/>
      <c r="F817" s="189">
        <v>117.374</v>
      </c>
      <c r="G817" s="189"/>
      <c r="H817" s="189">
        <v>30.298999999999999</v>
      </c>
      <c r="I817" s="191"/>
      <c r="J817" s="189">
        <f t="shared" si="59"/>
        <v>499.13400000000001</v>
      </c>
      <c r="K817" s="189">
        <v>120.874</v>
      </c>
      <c r="L817" s="189">
        <v>26.029</v>
      </c>
      <c r="M817" s="189">
        <v>64.921999999999997</v>
      </c>
      <c r="N817" s="189">
        <v>287.30900000000003</v>
      </c>
      <c r="O817" s="189"/>
      <c r="P817" s="189"/>
      <c r="Q817" s="258"/>
      <c r="R817" s="189"/>
      <c r="S817" s="199"/>
    </row>
    <row r="818" spans="1:19" ht="9" customHeight="1">
      <c r="A818" s="176" t="s">
        <v>17</v>
      </c>
      <c r="B818" s="189">
        <f t="shared" si="61"/>
        <v>11.587</v>
      </c>
      <c r="C818" s="189"/>
      <c r="D818" s="189">
        <v>11.587</v>
      </c>
      <c r="E818" s="189"/>
      <c r="F818" s="189" t="s">
        <v>63</v>
      </c>
      <c r="G818" s="189"/>
      <c r="H818" s="189" t="s">
        <v>63</v>
      </c>
      <c r="I818" s="191"/>
      <c r="J818" s="189">
        <f>SUM(K818:N818)+1</f>
        <v>12.488</v>
      </c>
      <c r="K818" s="189">
        <v>7.766</v>
      </c>
      <c r="L818" s="189" t="s">
        <v>63</v>
      </c>
      <c r="M818" s="189">
        <v>2.327</v>
      </c>
      <c r="N818" s="189">
        <v>1.395</v>
      </c>
      <c r="O818" s="189"/>
      <c r="P818" s="189"/>
      <c r="Q818" s="258"/>
      <c r="R818" s="189"/>
      <c r="S818" s="199"/>
    </row>
    <row r="819" spans="1:19" ht="9" customHeight="1">
      <c r="A819" s="176" t="s">
        <v>18</v>
      </c>
      <c r="B819" s="189">
        <f t="shared" si="61"/>
        <v>64.748000000000005</v>
      </c>
      <c r="C819" s="189"/>
      <c r="D819" s="189">
        <v>63.003</v>
      </c>
      <c r="E819" s="189"/>
      <c r="F819" s="189">
        <v>1.167</v>
      </c>
      <c r="G819" s="189"/>
      <c r="H819" s="189">
        <v>0.57799999999999996</v>
      </c>
      <c r="I819" s="191"/>
      <c r="J819" s="189">
        <f t="shared" si="59"/>
        <v>59.078000000000003</v>
      </c>
      <c r="K819" s="189">
        <v>31.448</v>
      </c>
      <c r="L819" s="189">
        <v>0.63900000000000001</v>
      </c>
      <c r="M819" s="189">
        <v>16.73</v>
      </c>
      <c r="N819" s="189">
        <v>10.260999999999999</v>
      </c>
      <c r="O819" s="189"/>
      <c r="P819" s="189"/>
      <c r="Q819" s="258"/>
      <c r="R819" s="189"/>
      <c r="S819" s="199"/>
    </row>
    <row r="820" spans="1:19" ht="9" customHeight="1">
      <c r="A820" s="173" t="s">
        <v>19</v>
      </c>
      <c r="B820" s="174">
        <f t="shared" si="61"/>
        <v>13.552</v>
      </c>
      <c r="C820" s="174"/>
      <c r="D820" s="174">
        <v>13.552</v>
      </c>
      <c r="E820" s="174"/>
      <c r="F820" s="174" t="s">
        <v>63</v>
      </c>
      <c r="G820" s="174"/>
      <c r="H820" s="174" t="s">
        <v>63</v>
      </c>
      <c r="I820" s="175"/>
      <c r="J820" s="174">
        <f t="shared" si="59"/>
        <v>22.79</v>
      </c>
      <c r="K820" s="174">
        <v>6.29</v>
      </c>
      <c r="L820" s="174" t="s">
        <v>63</v>
      </c>
      <c r="M820" s="174">
        <v>14.629</v>
      </c>
      <c r="N820" s="174">
        <v>1.871</v>
      </c>
      <c r="O820" s="189"/>
      <c r="P820" s="189"/>
      <c r="Q820" s="258"/>
      <c r="R820" s="189"/>
      <c r="S820" s="199"/>
    </row>
    <row r="821" spans="1:19" ht="9" customHeight="1">
      <c r="A821" s="176" t="s">
        <v>20</v>
      </c>
      <c r="B821" s="189">
        <f t="shared" si="61"/>
        <v>8.0169999999999995</v>
      </c>
      <c r="C821" s="189"/>
      <c r="D821" s="189">
        <v>8.0169999999999995</v>
      </c>
      <c r="E821" s="189"/>
      <c r="F821" s="189" t="s">
        <v>63</v>
      </c>
      <c r="G821" s="189"/>
      <c r="H821" s="189" t="s">
        <v>63</v>
      </c>
      <c r="I821" s="191"/>
      <c r="J821" s="189">
        <f t="shared" si="59"/>
        <v>23.999000000000002</v>
      </c>
      <c r="K821" s="189">
        <v>6.8559999999999999</v>
      </c>
      <c r="L821" s="189" t="s">
        <v>63</v>
      </c>
      <c r="M821" s="189">
        <v>14.409000000000001</v>
      </c>
      <c r="N821" s="189">
        <v>2.734</v>
      </c>
      <c r="O821" s="189"/>
      <c r="P821" s="189"/>
      <c r="Q821" s="258"/>
      <c r="R821" s="189"/>
      <c r="S821" s="199"/>
    </row>
    <row r="822" spans="1:19" ht="9" customHeight="1">
      <c r="A822" s="176" t="s">
        <v>21</v>
      </c>
      <c r="B822" s="189">
        <f t="shared" si="61"/>
        <v>237.25500000000002</v>
      </c>
      <c r="C822" s="189"/>
      <c r="D822" s="189">
        <v>198.22900000000001</v>
      </c>
      <c r="E822" s="189"/>
      <c r="F822" s="189">
        <v>32.265000000000001</v>
      </c>
      <c r="G822" s="189"/>
      <c r="H822" s="189">
        <v>6.7610000000000001</v>
      </c>
      <c r="I822" s="191"/>
      <c r="J822" s="189">
        <f t="shared" si="59"/>
        <v>119.86500000000001</v>
      </c>
      <c r="K822" s="189">
        <v>65.09</v>
      </c>
      <c r="L822" s="189">
        <v>5.6020000000000003</v>
      </c>
      <c r="M822" s="189">
        <v>14.813000000000001</v>
      </c>
      <c r="N822" s="189">
        <v>34.36</v>
      </c>
      <c r="O822" s="189"/>
      <c r="P822" s="189"/>
      <c r="Q822" s="258"/>
      <c r="R822" s="189"/>
      <c r="S822" s="199"/>
    </row>
    <row r="823" spans="1:19" ht="9" customHeight="1">
      <c r="A823" s="176" t="s">
        <v>22</v>
      </c>
      <c r="B823" s="189">
        <f t="shared" si="61"/>
        <v>90.138999999999996</v>
      </c>
      <c r="C823" s="189"/>
      <c r="D823" s="189">
        <v>83.200999999999993</v>
      </c>
      <c r="E823" s="189"/>
      <c r="F823" s="189">
        <v>4.7210000000000001</v>
      </c>
      <c r="G823" s="189"/>
      <c r="H823" s="189">
        <v>2.2170000000000001</v>
      </c>
      <c r="I823" s="191"/>
      <c r="J823" s="189">
        <f t="shared" si="59"/>
        <v>82.90100000000001</v>
      </c>
      <c r="K823" s="189">
        <v>31.824000000000002</v>
      </c>
      <c r="L823" s="189">
        <v>0.86799999999999999</v>
      </c>
      <c r="M823" s="189">
        <v>19.556000000000001</v>
      </c>
      <c r="N823" s="189">
        <v>30.652999999999999</v>
      </c>
      <c r="O823" s="189"/>
      <c r="P823" s="189"/>
      <c r="Q823" s="258"/>
      <c r="R823" s="189"/>
      <c r="S823" s="199"/>
    </row>
    <row r="824" spans="1:19" ht="9" customHeight="1">
      <c r="A824" s="173" t="s">
        <v>23</v>
      </c>
      <c r="B824" s="174">
        <f t="shared" si="61"/>
        <v>38.619999999999997</v>
      </c>
      <c r="C824" s="174"/>
      <c r="D824" s="174">
        <v>36.884999999999998</v>
      </c>
      <c r="E824" s="174"/>
      <c r="F824" s="174">
        <v>0.57099999999999995</v>
      </c>
      <c r="G824" s="174"/>
      <c r="H824" s="174">
        <v>1.1639999999999999</v>
      </c>
      <c r="I824" s="175"/>
      <c r="J824" s="174">
        <f t="shared" si="59"/>
        <v>71.852000000000004</v>
      </c>
      <c r="K824" s="174">
        <v>27.706</v>
      </c>
      <c r="L824" s="174" t="s">
        <v>63</v>
      </c>
      <c r="M824" s="174">
        <v>16.338999999999999</v>
      </c>
      <c r="N824" s="174">
        <v>27.806999999999999</v>
      </c>
      <c r="O824" s="189"/>
      <c r="P824" s="189"/>
      <c r="Q824" s="258"/>
      <c r="R824" s="189"/>
      <c r="S824" s="199"/>
    </row>
    <row r="825" spans="1:19" ht="9" customHeight="1">
      <c r="A825" s="176" t="s">
        <v>24</v>
      </c>
      <c r="B825" s="189">
        <f t="shared" si="61"/>
        <v>16.911999999999999</v>
      </c>
      <c r="C825" s="189"/>
      <c r="D825" s="189">
        <v>16.911999999999999</v>
      </c>
      <c r="E825" s="189"/>
      <c r="F825" s="189" t="s">
        <v>63</v>
      </c>
      <c r="G825" s="189"/>
      <c r="H825" s="189" t="s">
        <v>63</v>
      </c>
      <c r="I825" s="191"/>
      <c r="J825" s="189">
        <f t="shared" si="59"/>
        <v>27.101000000000003</v>
      </c>
      <c r="K825" s="189">
        <v>9.157</v>
      </c>
      <c r="L825" s="189" t="s">
        <v>63</v>
      </c>
      <c r="M825" s="189">
        <v>10.702</v>
      </c>
      <c r="N825" s="189">
        <v>7.242</v>
      </c>
      <c r="O825" s="189"/>
      <c r="P825" s="189"/>
      <c r="Q825" s="258"/>
      <c r="R825" s="189"/>
      <c r="S825" s="199"/>
    </row>
    <row r="826" spans="1:19" ht="9" customHeight="1">
      <c r="A826" s="176" t="s">
        <v>25</v>
      </c>
      <c r="B826" s="189">
        <f>SUM(D826:H826)+1</f>
        <v>14.494999999999999</v>
      </c>
      <c r="C826" s="189"/>
      <c r="D826" s="189">
        <v>13.494999999999999</v>
      </c>
      <c r="E826" s="189"/>
      <c r="F826" s="189" t="s">
        <v>63</v>
      </c>
      <c r="G826" s="189"/>
      <c r="H826" s="189" t="s">
        <v>63</v>
      </c>
      <c r="I826" s="191"/>
      <c r="J826" s="189">
        <f t="shared" si="59"/>
        <v>16.198</v>
      </c>
      <c r="K826" s="189">
        <v>7.6479999999999997</v>
      </c>
      <c r="L826" s="189" t="s">
        <v>63</v>
      </c>
      <c r="M826" s="189">
        <v>3.5409999999999999</v>
      </c>
      <c r="N826" s="189">
        <v>5.0090000000000003</v>
      </c>
      <c r="O826" s="189"/>
      <c r="P826" s="189"/>
      <c r="Q826" s="258"/>
      <c r="R826" s="189"/>
      <c r="S826" s="199"/>
    </row>
    <row r="827" spans="1:19" ht="9" customHeight="1">
      <c r="A827" s="176" t="s">
        <v>26</v>
      </c>
      <c r="B827" s="189">
        <f t="shared" si="61"/>
        <v>50.315999999999995</v>
      </c>
      <c r="C827" s="189"/>
      <c r="D827" s="189">
        <v>41.942999999999998</v>
      </c>
      <c r="E827" s="189"/>
      <c r="F827" s="189">
        <v>7.6369999999999996</v>
      </c>
      <c r="G827" s="189"/>
      <c r="H827" s="189">
        <v>0.73599999999999999</v>
      </c>
      <c r="I827" s="191"/>
      <c r="J827" s="189">
        <f t="shared" si="59"/>
        <v>50.433999999999997</v>
      </c>
      <c r="K827" s="189">
        <v>42.610999999999997</v>
      </c>
      <c r="L827" s="189">
        <v>0.80800000000000005</v>
      </c>
      <c r="M827" s="189">
        <v>1.089</v>
      </c>
      <c r="N827" s="189">
        <v>5.9260000000000002</v>
      </c>
      <c r="O827" s="189"/>
      <c r="P827" s="189"/>
      <c r="Q827" s="258"/>
      <c r="R827" s="189"/>
      <c r="S827" s="199"/>
    </row>
    <row r="828" spans="1:19" ht="9" customHeight="1">
      <c r="A828" s="173" t="s">
        <v>27</v>
      </c>
      <c r="B828" s="174">
        <f t="shared" si="61"/>
        <v>46.947000000000003</v>
      </c>
      <c r="C828" s="174"/>
      <c r="D828" s="174">
        <v>46.396000000000001</v>
      </c>
      <c r="E828" s="174"/>
      <c r="F828" s="174" t="s">
        <v>63</v>
      </c>
      <c r="G828" s="174"/>
      <c r="H828" s="174">
        <v>0.55100000000000005</v>
      </c>
      <c r="I828" s="175"/>
      <c r="J828" s="174">
        <f t="shared" si="59"/>
        <v>58.483000000000004</v>
      </c>
      <c r="K828" s="174">
        <v>21.527000000000001</v>
      </c>
      <c r="L828" s="174" t="s">
        <v>63</v>
      </c>
      <c r="M828" s="174">
        <v>34.308</v>
      </c>
      <c r="N828" s="174">
        <v>2.6480000000000001</v>
      </c>
      <c r="O828" s="189"/>
      <c r="P828" s="189"/>
      <c r="Q828" s="258"/>
      <c r="R828" s="189"/>
      <c r="S828" s="199"/>
    </row>
    <row r="829" spans="1:19" ht="9" customHeight="1">
      <c r="A829" s="176" t="s">
        <v>28</v>
      </c>
      <c r="B829" s="189">
        <f t="shared" si="61"/>
        <v>29.811999999999998</v>
      </c>
      <c r="C829" s="189"/>
      <c r="D829" s="189">
        <v>27.567</v>
      </c>
      <c r="E829" s="189"/>
      <c r="F829" s="189">
        <v>0.81299999999999994</v>
      </c>
      <c r="G829" s="189"/>
      <c r="H829" s="189">
        <v>1.4319999999999999</v>
      </c>
      <c r="I829" s="191"/>
      <c r="J829" s="189">
        <f>SUM(K829:N829)+1</f>
        <v>32.162000000000006</v>
      </c>
      <c r="K829" s="189">
        <v>9.6890000000000001</v>
      </c>
      <c r="L829" s="189" t="s">
        <v>63</v>
      </c>
      <c r="M829" s="189">
        <v>13.255000000000001</v>
      </c>
      <c r="N829" s="189">
        <v>8.218</v>
      </c>
      <c r="O829" s="189"/>
      <c r="P829" s="189"/>
      <c r="Q829" s="258"/>
      <c r="R829" s="189"/>
      <c r="S829" s="199"/>
    </row>
    <row r="830" spans="1:19" ht="9" customHeight="1">
      <c r="A830" s="176" t="s">
        <v>29</v>
      </c>
      <c r="B830" s="189">
        <f t="shared" si="61"/>
        <v>19.805999999999997</v>
      </c>
      <c r="C830" s="189"/>
      <c r="D830" s="189">
        <v>17.853999999999999</v>
      </c>
      <c r="E830" s="189"/>
      <c r="F830" s="189">
        <v>0.65100000000000002</v>
      </c>
      <c r="G830" s="189"/>
      <c r="H830" s="189">
        <v>1.3009999999999999</v>
      </c>
      <c r="I830" s="191"/>
      <c r="J830" s="189">
        <f t="shared" si="59"/>
        <v>18.460999999999999</v>
      </c>
      <c r="K830" s="189">
        <v>7.649</v>
      </c>
      <c r="L830" s="189" t="s">
        <v>63</v>
      </c>
      <c r="M830" s="189">
        <v>3.8340000000000001</v>
      </c>
      <c r="N830" s="189">
        <v>6.9779999999999998</v>
      </c>
      <c r="O830" s="189"/>
      <c r="P830" s="189"/>
      <c r="Q830" s="258"/>
      <c r="R830" s="189"/>
      <c r="S830" s="199"/>
    </row>
    <row r="831" spans="1:19" ht="9" customHeight="1">
      <c r="A831" s="176" t="s">
        <v>30</v>
      </c>
      <c r="B831" s="189">
        <f t="shared" si="61"/>
        <v>77.899000000000015</v>
      </c>
      <c r="C831" s="189"/>
      <c r="D831" s="189">
        <v>74.186000000000007</v>
      </c>
      <c r="E831" s="189"/>
      <c r="F831" s="189">
        <v>3.0720000000000001</v>
      </c>
      <c r="G831" s="189"/>
      <c r="H831" s="189">
        <v>0.64100000000000001</v>
      </c>
      <c r="I831" s="191"/>
      <c r="J831" s="189">
        <f t="shared" si="59"/>
        <v>8.548</v>
      </c>
      <c r="K831" s="189">
        <v>5.7549999999999999</v>
      </c>
      <c r="L831" s="189">
        <v>0</v>
      </c>
      <c r="M831" s="189">
        <v>1.5840000000000001</v>
      </c>
      <c r="N831" s="189">
        <v>1.2090000000000001</v>
      </c>
      <c r="O831" s="189"/>
      <c r="P831" s="189"/>
      <c r="Q831" s="258"/>
      <c r="R831" s="189"/>
      <c r="S831" s="199"/>
    </row>
    <row r="832" spans="1:19" ht="9" customHeight="1">
      <c r="A832" s="173" t="s">
        <v>31</v>
      </c>
      <c r="B832" s="174">
        <f t="shared" si="61"/>
        <v>46.62</v>
      </c>
      <c r="C832" s="174"/>
      <c r="D832" s="174">
        <v>40.292999999999999</v>
      </c>
      <c r="E832" s="174"/>
      <c r="F832" s="174">
        <v>6.327</v>
      </c>
      <c r="G832" s="174"/>
      <c r="H832" s="174" t="s">
        <v>63</v>
      </c>
      <c r="I832" s="175"/>
      <c r="J832" s="174">
        <f t="shared" si="59"/>
        <v>30.680999999999997</v>
      </c>
      <c r="K832" s="174">
        <v>25.331</v>
      </c>
      <c r="L832" s="174">
        <v>0.54800000000000004</v>
      </c>
      <c r="M832" s="174">
        <v>1.917</v>
      </c>
      <c r="N832" s="174">
        <v>2.8849999999999998</v>
      </c>
      <c r="O832" s="189"/>
      <c r="P832" s="189"/>
      <c r="Q832" s="258"/>
      <c r="R832" s="189"/>
      <c r="S832" s="199"/>
    </row>
    <row r="833" spans="1:32" ht="9" customHeight="1">
      <c r="A833" s="176" t="s">
        <v>32</v>
      </c>
      <c r="B833" s="189">
        <f t="shared" si="61"/>
        <v>27.096</v>
      </c>
      <c r="C833" s="189"/>
      <c r="D833" s="189">
        <v>23.187000000000001</v>
      </c>
      <c r="E833" s="189"/>
      <c r="F833" s="189">
        <v>3.3490000000000002</v>
      </c>
      <c r="G833" s="189"/>
      <c r="H833" s="189">
        <v>0.56000000000000005</v>
      </c>
      <c r="I833" s="191"/>
      <c r="J833" s="189">
        <f>SUM(K833:N833)+1</f>
        <v>19.372</v>
      </c>
      <c r="K833" s="189">
        <v>12.845000000000001</v>
      </c>
      <c r="L833" s="189" t="s">
        <v>63</v>
      </c>
      <c r="M833" s="189">
        <v>2.0739999999999998</v>
      </c>
      <c r="N833" s="189">
        <v>3.4529999999999998</v>
      </c>
      <c r="O833" s="189"/>
      <c r="P833" s="189"/>
      <c r="Q833" s="258"/>
      <c r="R833" s="189"/>
      <c r="S833" s="199"/>
    </row>
    <row r="834" spans="1:32" ht="9" customHeight="1">
      <c r="A834" s="176" t="s">
        <v>33</v>
      </c>
      <c r="B834" s="189">
        <f t="shared" si="61"/>
        <v>11.669</v>
      </c>
      <c r="C834" s="189"/>
      <c r="D834" s="189">
        <v>11.005000000000001</v>
      </c>
      <c r="E834" s="189"/>
      <c r="F834" s="189">
        <v>0.66400000000000003</v>
      </c>
      <c r="G834" s="189"/>
      <c r="H834" s="189" t="s">
        <v>63</v>
      </c>
      <c r="I834" s="191"/>
      <c r="J834" s="189">
        <f t="shared" si="59"/>
        <v>11.932</v>
      </c>
      <c r="K834" s="189">
        <v>8.8770000000000007</v>
      </c>
      <c r="L834" s="189" t="s">
        <v>63</v>
      </c>
      <c r="M834" s="189">
        <v>0.71599999999999997</v>
      </c>
      <c r="N834" s="189">
        <v>2.339</v>
      </c>
      <c r="O834" s="189"/>
      <c r="P834" s="189"/>
      <c r="Q834" s="258"/>
      <c r="R834" s="189"/>
      <c r="S834" s="199"/>
    </row>
    <row r="835" spans="1:32" ht="9" customHeight="1">
      <c r="A835" s="176" t="s">
        <v>34</v>
      </c>
      <c r="B835" s="189">
        <f t="shared" si="61"/>
        <v>5.9630000000000001</v>
      </c>
      <c r="C835" s="189"/>
      <c r="D835" s="189">
        <v>5.9630000000000001</v>
      </c>
      <c r="E835" s="189"/>
      <c r="F835" s="189" t="s">
        <v>63</v>
      </c>
      <c r="G835" s="189"/>
      <c r="H835" s="189" t="s">
        <v>63</v>
      </c>
      <c r="I835" s="191"/>
      <c r="J835" s="189">
        <f t="shared" si="59"/>
        <v>8.3960000000000008</v>
      </c>
      <c r="K835" s="189">
        <v>2.5150000000000001</v>
      </c>
      <c r="L835" s="189">
        <v>0</v>
      </c>
      <c r="M835" s="189">
        <v>2.988</v>
      </c>
      <c r="N835" s="189">
        <v>2.8929999999999998</v>
      </c>
      <c r="O835" s="189"/>
      <c r="P835" s="189"/>
      <c r="Q835" s="258"/>
      <c r="R835" s="189"/>
      <c r="S835" s="199"/>
    </row>
    <row r="836" spans="1:32" ht="9" customHeight="1">
      <c r="A836" s="173" t="s">
        <v>35</v>
      </c>
      <c r="B836" s="174">
        <f t="shared" si="61"/>
        <v>17.849</v>
      </c>
      <c r="C836" s="174"/>
      <c r="D836" s="174">
        <v>17.849</v>
      </c>
      <c r="E836" s="174"/>
      <c r="F836" s="174" t="s">
        <v>63</v>
      </c>
      <c r="G836" s="174"/>
      <c r="H836" s="174" t="s">
        <v>63</v>
      </c>
      <c r="I836" s="175"/>
      <c r="J836" s="174">
        <f t="shared" si="59"/>
        <v>7.3479999999999999</v>
      </c>
      <c r="K836" s="174">
        <v>4.9390000000000001</v>
      </c>
      <c r="L836" s="174" t="s">
        <v>63</v>
      </c>
      <c r="M836" s="174">
        <v>0.53100000000000003</v>
      </c>
      <c r="N836" s="174">
        <v>1.8779999999999999</v>
      </c>
      <c r="O836" s="189"/>
      <c r="P836" s="189"/>
      <c r="Q836" s="258"/>
      <c r="R836" s="189"/>
      <c r="S836" s="199"/>
    </row>
    <row r="837" spans="1:32" ht="9" customHeight="1">
      <c r="A837" s="176" t="s">
        <v>36</v>
      </c>
      <c r="B837" s="189">
        <f t="shared" si="61"/>
        <v>2.718</v>
      </c>
      <c r="C837" s="189"/>
      <c r="D837" s="189">
        <v>2.718</v>
      </c>
      <c r="E837" s="189"/>
      <c r="F837" s="189" t="s">
        <v>63</v>
      </c>
      <c r="G837" s="189"/>
      <c r="H837" s="189" t="s">
        <v>63</v>
      </c>
      <c r="I837" s="191"/>
      <c r="J837" s="189">
        <f t="shared" si="59"/>
        <v>7.6219999999999999</v>
      </c>
      <c r="K837" s="189">
        <v>2.367</v>
      </c>
      <c r="L837" s="189" t="s">
        <v>63</v>
      </c>
      <c r="M837" s="189">
        <v>2.9769999999999999</v>
      </c>
      <c r="N837" s="189">
        <v>2.278</v>
      </c>
      <c r="O837" s="189"/>
      <c r="P837" s="189"/>
      <c r="Q837" s="258"/>
      <c r="R837" s="189"/>
      <c r="S837" s="199"/>
    </row>
    <row r="838" spans="1:32" ht="9" customHeight="1">
      <c r="A838" s="176" t="s">
        <v>37</v>
      </c>
      <c r="B838" s="189">
        <f t="shared" si="61"/>
        <v>44.536999999999999</v>
      </c>
      <c r="C838" s="189"/>
      <c r="D838" s="189">
        <v>43.57</v>
      </c>
      <c r="E838" s="189"/>
      <c r="F838" s="189" t="s">
        <v>63</v>
      </c>
      <c r="G838" s="189"/>
      <c r="H838" s="189">
        <v>0.96699999999999997</v>
      </c>
      <c r="I838" s="191"/>
      <c r="J838" s="189">
        <f t="shared" si="59"/>
        <v>56.938000000000002</v>
      </c>
      <c r="K838" s="189">
        <v>21.257999999999999</v>
      </c>
      <c r="L838" s="189" t="s">
        <v>63</v>
      </c>
      <c r="M838" s="189">
        <v>26.9</v>
      </c>
      <c r="N838" s="189">
        <v>8.7799999999999994</v>
      </c>
      <c r="O838" s="189"/>
      <c r="P838" s="189"/>
      <c r="Q838" s="258"/>
      <c r="R838" s="189"/>
      <c r="S838" s="199"/>
    </row>
    <row r="839" spans="1:32" ht="9" customHeight="1">
      <c r="A839" s="176" t="s">
        <v>38</v>
      </c>
      <c r="B839" s="189">
        <f t="shared" si="61"/>
        <v>49.514000000000003</v>
      </c>
      <c r="C839" s="189"/>
      <c r="D839" s="189">
        <v>48.798000000000002</v>
      </c>
      <c r="E839" s="189"/>
      <c r="F839" s="189">
        <v>0.71599999999999997</v>
      </c>
      <c r="G839" s="189"/>
      <c r="H839" s="189" t="s">
        <v>63</v>
      </c>
      <c r="I839" s="191"/>
      <c r="J839" s="189">
        <f t="shared" si="59"/>
        <v>15.096</v>
      </c>
      <c r="K839" s="189">
        <v>6.7919999999999998</v>
      </c>
      <c r="L839" s="189" t="s">
        <v>63</v>
      </c>
      <c r="M839" s="189">
        <v>1.518</v>
      </c>
      <c r="N839" s="189">
        <v>6.7859999999999996</v>
      </c>
      <c r="O839" s="189"/>
      <c r="P839" s="189"/>
      <c r="Q839" s="258"/>
      <c r="R839" s="189"/>
      <c r="S839" s="199"/>
    </row>
    <row r="840" spans="1:32" ht="9" customHeight="1">
      <c r="A840" s="173" t="s">
        <v>39</v>
      </c>
      <c r="B840" s="174">
        <f t="shared" si="61"/>
        <v>21.457999999999998</v>
      </c>
      <c r="C840" s="174"/>
      <c r="D840" s="174">
        <v>19.516999999999999</v>
      </c>
      <c r="E840" s="174"/>
      <c r="F840" s="174">
        <v>1.1759999999999999</v>
      </c>
      <c r="G840" s="174"/>
      <c r="H840" s="174">
        <v>0.76500000000000001</v>
      </c>
      <c r="I840" s="175"/>
      <c r="J840" s="174">
        <f t="shared" si="59"/>
        <v>18.608000000000001</v>
      </c>
      <c r="K840" s="177">
        <v>10.352</v>
      </c>
      <c r="L840" s="174" t="s">
        <v>63</v>
      </c>
      <c r="M840" s="174">
        <v>4.484</v>
      </c>
      <c r="N840" s="174">
        <v>3.7719999999999998</v>
      </c>
      <c r="O840" s="189"/>
      <c r="P840" s="189"/>
      <c r="Q840" s="258"/>
      <c r="R840" s="189"/>
      <c r="S840" s="199"/>
    </row>
    <row r="841" spans="1:32" s="168" customFormat="1" ht="9" customHeight="1">
      <c r="A841" s="181"/>
      <c r="B841" s="171"/>
      <c r="C841" s="171"/>
      <c r="D841" s="171"/>
      <c r="E841" s="171"/>
      <c r="F841" s="171"/>
      <c r="G841" s="171"/>
      <c r="H841" s="171"/>
      <c r="I841" s="172"/>
      <c r="J841" s="171"/>
      <c r="K841" s="171"/>
      <c r="L841" s="171"/>
      <c r="M841" s="171"/>
      <c r="N841" s="171"/>
      <c r="O841" s="234"/>
      <c r="P841" s="259"/>
      <c r="Q841" s="213"/>
      <c r="AF841" s="234"/>
    </row>
    <row r="842" spans="1:32" ht="9" customHeight="1">
      <c r="A842" s="211">
        <v>2018</v>
      </c>
      <c r="B842" s="188"/>
      <c r="C842" s="188"/>
      <c r="D842" s="188"/>
      <c r="E842" s="188"/>
      <c r="F842" s="188"/>
      <c r="G842" s="188"/>
      <c r="H842" s="188"/>
      <c r="I842" s="176"/>
      <c r="J842" s="188"/>
      <c r="K842" s="188"/>
      <c r="L842" s="188"/>
      <c r="M842" s="188"/>
      <c r="N842" s="188"/>
      <c r="O842" s="250"/>
      <c r="P842" s="254"/>
      <c r="Q842" s="255"/>
      <c r="R842" s="311"/>
      <c r="S842" s="311"/>
      <c r="T842" s="311"/>
      <c r="U842" s="311"/>
      <c r="V842" s="311"/>
      <c r="W842" s="311"/>
      <c r="X842" s="311"/>
      <c r="Y842" s="311"/>
      <c r="Z842" s="311"/>
      <c r="AA842" s="311"/>
      <c r="AB842" s="311"/>
      <c r="AC842" s="311"/>
      <c r="AD842" s="311"/>
      <c r="AE842" s="311"/>
      <c r="AF842" s="250"/>
    </row>
    <row r="843" spans="1:32" s="162" customFormat="1" ht="9" customHeight="1">
      <c r="A843" s="214" t="s">
        <v>7</v>
      </c>
      <c r="B843" s="188">
        <f>SUM(B845:B876)</f>
        <v>3933.4860000000003</v>
      </c>
      <c r="C843" s="188"/>
      <c r="D843" s="188">
        <f>SUM(D845:D876)</f>
        <v>3729.7690000000007</v>
      </c>
      <c r="E843" s="188"/>
      <c r="F843" s="188">
        <f>SUM(F845:F876)+1</f>
        <v>195.76900000000001</v>
      </c>
      <c r="G843" s="188"/>
      <c r="H843" s="188">
        <f>SUM(H845:H876)+1</f>
        <v>9.9480000000000004</v>
      </c>
      <c r="I843" s="188"/>
      <c r="J843" s="188">
        <f>SUM(K843:N843)</f>
        <v>1289.5769999999998</v>
      </c>
      <c r="K843" s="188">
        <f>SUM(K845:K876)</f>
        <v>509.32599999999996</v>
      </c>
      <c r="L843" s="188">
        <f>SUM(L845:L876)+1</f>
        <v>43.398999999999987</v>
      </c>
      <c r="M843" s="188">
        <f>SUM(M845:M876)</f>
        <v>312.94699999999995</v>
      </c>
      <c r="N843" s="188">
        <f>SUM(N845:N876)+1</f>
        <v>423.90499999999986</v>
      </c>
      <c r="O843" s="188"/>
      <c r="P843" s="188"/>
      <c r="Q843" s="258"/>
      <c r="R843" s="188"/>
      <c r="S843" s="199"/>
      <c r="AF843" s="161"/>
    </row>
    <row r="844" spans="1:32" s="162" customFormat="1" ht="3.95" customHeight="1">
      <c r="A844" s="214"/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188"/>
      <c r="M844" s="188"/>
      <c r="N844" s="188"/>
      <c r="O844" s="161"/>
      <c r="P844" s="256"/>
      <c r="Q844" s="257"/>
      <c r="R844" s="256"/>
      <c r="AF844" s="161"/>
    </row>
    <row r="845" spans="1:32" s="162" customFormat="1" ht="9" customHeight="1">
      <c r="A845" s="176" t="s">
        <v>8</v>
      </c>
      <c r="B845" s="189">
        <f t="shared" ref="B845:B876" si="62">SUM(D845:H845)</f>
        <v>4.8559999999999999</v>
      </c>
      <c r="C845" s="189"/>
      <c r="D845" s="189">
        <v>4.8559999999999999</v>
      </c>
      <c r="E845" s="189"/>
      <c r="F845" s="189" t="s">
        <v>63</v>
      </c>
      <c r="G845" s="189"/>
      <c r="H845" s="189">
        <v>0</v>
      </c>
      <c r="I845" s="189"/>
      <c r="J845" s="189">
        <f t="shared" ref="J845:J876" si="63">SUM(K845:N845)</f>
        <v>10.911999999999999</v>
      </c>
      <c r="K845" s="189">
        <v>5.4109999999999996</v>
      </c>
      <c r="L845" s="189" t="s">
        <v>63</v>
      </c>
      <c r="M845" s="189">
        <v>2.6840000000000002</v>
      </c>
      <c r="N845" s="189">
        <v>2.8170000000000002</v>
      </c>
      <c r="O845" s="189"/>
      <c r="P845" s="189"/>
      <c r="Q845" s="258"/>
      <c r="R845" s="189"/>
      <c r="S845" s="199"/>
      <c r="AF845" s="161"/>
    </row>
    <row r="846" spans="1:32" s="162" customFormat="1" ht="9" customHeight="1">
      <c r="A846" s="176" t="s">
        <v>9</v>
      </c>
      <c r="B846" s="189">
        <f t="shared" si="62"/>
        <v>12.284000000000001</v>
      </c>
      <c r="C846" s="189"/>
      <c r="D846" s="189">
        <v>12.284000000000001</v>
      </c>
      <c r="E846" s="189"/>
      <c r="F846" s="189" t="s">
        <v>63</v>
      </c>
      <c r="G846" s="189"/>
      <c r="H846" s="189" t="s">
        <v>63</v>
      </c>
      <c r="I846" s="191"/>
      <c r="J846" s="189">
        <f t="shared" si="63"/>
        <v>18.708000000000002</v>
      </c>
      <c r="K846" s="189">
        <v>11.789</v>
      </c>
      <c r="L846" s="189">
        <v>0</v>
      </c>
      <c r="M846" s="189">
        <v>5.694</v>
      </c>
      <c r="N846" s="189">
        <v>1.2250000000000001</v>
      </c>
      <c r="O846" s="189"/>
      <c r="P846" s="189"/>
      <c r="Q846" s="258"/>
      <c r="R846" s="189"/>
      <c r="S846" s="199"/>
      <c r="AF846" s="161"/>
    </row>
    <row r="847" spans="1:32" ht="9" customHeight="1">
      <c r="A847" s="176" t="s">
        <v>10</v>
      </c>
      <c r="B847" s="189">
        <f t="shared" si="62"/>
        <v>19.265000000000001</v>
      </c>
      <c r="C847" s="189"/>
      <c r="D847" s="189">
        <v>19.265000000000001</v>
      </c>
      <c r="E847" s="189"/>
      <c r="F847" s="189" t="s">
        <v>63</v>
      </c>
      <c r="G847" s="189"/>
      <c r="H847" s="189" t="s">
        <v>63</v>
      </c>
      <c r="I847" s="191"/>
      <c r="J847" s="189">
        <f t="shared" si="63"/>
        <v>4.9870000000000001</v>
      </c>
      <c r="K847" s="189">
        <v>1.516</v>
      </c>
      <c r="L847" s="189" t="s">
        <v>63</v>
      </c>
      <c r="M847" s="189">
        <v>3.4710000000000001</v>
      </c>
      <c r="N847" s="189" t="s">
        <v>63</v>
      </c>
      <c r="O847" s="189"/>
      <c r="P847" s="189"/>
      <c r="Q847" s="258"/>
      <c r="R847" s="189"/>
      <c r="S847" s="199"/>
      <c r="T847" s="311"/>
      <c r="U847" s="311"/>
      <c r="V847" s="311"/>
      <c r="W847" s="311"/>
      <c r="X847" s="311"/>
      <c r="Y847" s="311"/>
      <c r="Z847" s="311"/>
      <c r="AA847" s="311"/>
      <c r="AB847" s="311"/>
      <c r="AC847" s="311"/>
      <c r="AD847" s="311"/>
      <c r="AE847" s="311"/>
      <c r="AF847" s="250"/>
    </row>
    <row r="848" spans="1:32" ht="9" customHeight="1">
      <c r="A848" s="173" t="s">
        <v>11</v>
      </c>
      <c r="B848" s="174">
        <f t="shared" si="62"/>
        <v>5.7480000000000002</v>
      </c>
      <c r="C848" s="174"/>
      <c r="D848" s="174">
        <v>5.7480000000000002</v>
      </c>
      <c r="E848" s="174"/>
      <c r="F848" s="174" t="s">
        <v>63</v>
      </c>
      <c r="G848" s="174"/>
      <c r="H848" s="174">
        <v>0</v>
      </c>
      <c r="I848" s="175"/>
      <c r="J848" s="174">
        <f t="shared" si="63"/>
        <v>2.085</v>
      </c>
      <c r="K848" s="174">
        <v>2.085</v>
      </c>
      <c r="L848" s="174" t="s">
        <v>63</v>
      </c>
      <c r="M848" s="174" t="s">
        <v>63</v>
      </c>
      <c r="N848" s="174" t="s">
        <v>63</v>
      </c>
      <c r="O848" s="189"/>
      <c r="P848" s="189"/>
      <c r="Q848" s="258"/>
      <c r="R848" s="189"/>
      <c r="S848" s="199"/>
      <c r="T848" s="311"/>
      <c r="U848" s="311"/>
      <c r="V848" s="311"/>
      <c r="W848" s="311"/>
      <c r="X848" s="311"/>
      <c r="Y848" s="311"/>
      <c r="Z848" s="311"/>
      <c r="AA848" s="311"/>
      <c r="AB848" s="311"/>
      <c r="AC848" s="311"/>
      <c r="AD848" s="311"/>
      <c r="AE848" s="311"/>
      <c r="AF848" s="250"/>
    </row>
    <row r="849" spans="1:32" ht="9" customHeight="1">
      <c r="A849" s="176" t="s">
        <v>12</v>
      </c>
      <c r="B849" s="189">
        <f t="shared" si="62"/>
        <v>17.967000000000002</v>
      </c>
      <c r="C849" s="189"/>
      <c r="D849" s="189">
        <v>17.082000000000001</v>
      </c>
      <c r="E849" s="189"/>
      <c r="F849" s="189">
        <v>0.88500000000000001</v>
      </c>
      <c r="G849" s="189"/>
      <c r="H849" s="189">
        <v>0</v>
      </c>
      <c r="I849" s="191"/>
      <c r="J849" s="189">
        <f t="shared" si="63"/>
        <v>18.015999999999998</v>
      </c>
      <c r="K849" s="189">
        <v>6.11</v>
      </c>
      <c r="L849" s="189">
        <v>0</v>
      </c>
      <c r="M849" s="189">
        <v>4.665</v>
      </c>
      <c r="N849" s="189">
        <v>7.2409999999999997</v>
      </c>
      <c r="O849" s="189"/>
      <c r="P849" s="189"/>
      <c r="Q849" s="258"/>
      <c r="R849" s="189"/>
      <c r="S849" s="199"/>
      <c r="T849" s="311"/>
      <c r="U849" s="311"/>
      <c r="V849" s="311"/>
      <c r="W849" s="311"/>
      <c r="X849" s="311"/>
      <c r="Y849" s="311"/>
      <c r="Z849" s="311"/>
      <c r="AA849" s="311"/>
      <c r="AB849" s="311"/>
      <c r="AC849" s="311"/>
      <c r="AD849" s="311"/>
      <c r="AE849" s="311"/>
      <c r="AF849" s="250"/>
    </row>
    <row r="850" spans="1:32" ht="9" customHeight="1">
      <c r="A850" s="176" t="s">
        <v>13</v>
      </c>
      <c r="B850" s="189">
        <f t="shared" si="62"/>
        <v>13.191000000000001</v>
      </c>
      <c r="C850" s="189"/>
      <c r="D850" s="189">
        <v>13.191000000000001</v>
      </c>
      <c r="E850" s="189"/>
      <c r="F850" s="189">
        <v>0</v>
      </c>
      <c r="G850" s="189"/>
      <c r="H850" s="189">
        <v>0</v>
      </c>
      <c r="I850" s="191"/>
      <c r="J850" s="189">
        <f t="shared" si="63"/>
        <v>7.0019999999999998</v>
      </c>
      <c r="K850" s="189">
        <v>3.0819999999999999</v>
      </c>
      <c r="L850" s="189" t="s">
        <v>63</v>
      </c>
      <c r="M850" s="189">
        <v>3.044</v>
      </c>
      <c r="N850" s="189">
        <v>0.876</v>
      </c>
      <c r="O850" s="189"/>
      <c r="P850" s="189"/>
      <c r="Q850" s="258"/>
      <c r="R850" s="189"/>
      <c r="S850" s="199"/>
    </row>
    <row r="851" spans="1:32" ht="9" customHeight="1">
      <c r="A851" s="176" t="s">
        <v>14</v>
      </c>
      <c r="B851" s="189">
        <f t="shared" si="62"/>
        <v>36.291000000000004</v>
      </c>
      <c r="C851" s="189"/>
      <c r="D851" s="189">
        <v>34.801000000000002</v>
      </c>
      <c r="E851" s="189"/>
      <c r="F851" s="189">
        <v>1.49</v>
      </c>
      <c r="G851" s="189"/>
      <c r="H851" s="189" t="s">
        <v>63</v>
      </c>
      <c r="I851" s="191"/>
      <c r="J851" s="189">
        <f t="shared" si="63"/>
        <v>29.097999999999999</v>
      </c>
      <c r="K851" s="189">
        <v>4.6970000000000001</v>
      </c>
      <c r="L851" s="189" t="s">
        <v>63</v>
      </c>
      <c r="M851" s="189">
        <v>23.007000000000001</v>
      </c>
      <c r="N851" s="189">
        <v>1.3939999999999999</v>
      </c>
      <c r="O851" s="189"/>
      <c r="P851" s="189"/>
      <c r="Q851" s="258"/>
      <c r="R851" s="189"/>
      <c r="S851" s="199"/>
    </row>
    <row r="852" spans="1:32" ht="9" customHeight="1">
      <c r="A852" s="173" t="s">
        <v>15</v>
      </c>
      <c r="B852" s="174">
        <f t="shared" si="62"/>
        <v>15.64</v>
      </c>
      <c r="C852" s="174"/>
      <c r="D852" s="174">
        <v>14.948</v>
      </c>
      <c r="E852" s="174"/>
      <c r="F852" s="174">
        <v>0.69199999999999995</v>
      </c>
      <c r="G852" s="174"/>
      <c r="H852" s="174" t="s">
        <v>63</v>
      </c>
      <c r="I852" s="175"/>
      <c r="J852" s="174">
        <f t="shared" si="63"/>
        <v>9.798</v>
      </c>
      <c r="K852" s="174">
        <v>4.8659999999999997</v>
      </c>
      <c r="L852" s="174">
        <v>0.97899999999999998</v>
      </c>
      <c r="M852" s="174">
        <v>1.3340000000000001</v>
      </c>
      <c r="N852" s="174">
        <v>2.6190000000000002</v>
      </c>
      <c r="O852" s="189"/>
      <c r="P852" s="189"/>
      <c r="Q852" s="258"/>
      <c r="R852" s="189"/>
      <c r="S852" s="199"/>
    </row>
    <row r="853" spans="1:32" ht="9" customHeight="1">
      <c r="A853" s="176" t="s">
        <v>16</v>
      </c>
      <c r="B853" s="189">
        <f t="shared" si="62"/>
        <v>2963.5639999999999</v>
      </c>
      <c r="C853" s="189"/>
      <c r="D853" s="189">
        <v>2829.998</v>
      </c>
      <c r="E853" s="189"/>
      <c r="F853" s="189">
        <v>130.34800000000001</v>
      </c>
      <c r="G853" s="189"/>
      <c r="H853" s="189">
        <v>3.218</v>
      </c>
      <c r="I853" s="191"/>
      <c r="J853" s="189">
        <f t="shared" si="63"/>
        <v>390.56700000000001</v>
      </c>
      <c r="K853" s="189">
        <v>125.711</v>
      </c>
      <c r="L853" s="189">
        <v>30.934000000000001</v>
      </c>
      <c r="M853" s="189">
        <v>31.635999999999999</v>
      </c>
      <c r="N853" s="189">
        <v>202.286</v>
      </c>
      <c r="O853" s="189"/>
      <c r="P853" s="189"/>
      <c r="Q853" s="258"/>
      <c r="R853" s="189"/>
      <c r="S853" s="199"/>
    </row>
    <row r="854" spans="1:32" ht="9" customHeight="1">
      <c r="A854" s="176" t="s">
        <v>17</v>
      </c>
      <c r="B854" s="189">
        <f t="shared" si="62"/>
        <v>13.422000000000001</v>
      </c>
      <c r="C854" s="189"/>
      <c r="D854" s="189">
        <v>13.422000000000001</v>
      </c>
      <c r="E854" s="189"/>
      <c r="F854" s="189" t="s">
        <v>63</v>
      </c>
      <c r="G854" s="189"/>
      <c r="H854" s="189" t="s">
        <v>63</v>
      </c>
      <c r="I854" s="191"/>
      <c r="J854" s="189">
        <f t="shared" si="63"/>
        <v>10.263</v>
      </c>
      <c r="K854" s="189">
        <v>6.9939999999999998</v>
      </c>
      <c r="L854" s="189" t="s">
        <v>63</v>
      </c>
      <c r="M854" s="189">
        <v>1.9490000000000001</v>
      </c>
      <c r="N854" s="189">
        <v>1.32</v>
      </c>
      <c r="O854" s="189"/>
      <c r="P854" s="189"/>
      <c r="Q854" s="258"/>
      <c r="R854" s="189"/>
      <c r="S854" s="199"/>
    </row>
    <row r="855" spans="1:32" ht="9" customHeight="1">
      <c r="A855" s="176" t="s">
        <v>18</v>
      </c>
      <c r="B855" s="189">
        <f t="shared" si="62"/>
        <v>53.945999999999998</v>
      </c>
      <c r="C855" s="189"/>
      <c r="D855" s="189">
        <v>53.945999999999998</v>
      </c>
      <c r="E855" s="189"/>
      <c r="F855" s="189" t="s">
        <v>63</v>
      </c>
      <c r="G855" s="189"/>
      <c r="H855" s="189" t="s">
        <v>63</v>
      </c>
      <c r="I855" s="191"/>
      <c r="J855" s="189">
        <f t="shared" si="63"/>
        <v>58.805</v>
      </c>
      <c r="K855" s="189">
        <v>32.433999999999997</v>
      </c>
      <c r="L855" s="189">
        <v>0.51200000000000001</v>
      </c>
      <c r="M855" s="189">
        <v>14.962999999999999</v>
      </c>
      <c r="N855" s="189">
        <v>10.896000000000001</v>
      </c>
      <c r="O855" s="189"/>
      <c r="P855" s="189"/>
      <c r="Q855" s="258"/>
      <c r="R855" s="189"/>
      <c r="S855" s="199"/>
    </row>
    <row r="856" spans="1:32" ht="9" customHeight="1">
      <c r="A856" s="173" t="s">
        <v>19</v>
      </c>
      <c r="B856" s="174">
        <f t="shared" si="62"/>
        <v>28.454000000000001</v>
      </c>
      <c r="C856" s="174"/>
      <c r="D856" s="174">
        <v>25.75</v>
      </c>
      <c r="E856" s="174"/>
      <c r="F856" s="174" t="s">
        <v>63</v>
      </c>
      <c r="G856" s="174"/>
      <c r="H856" s="174">
        <v>2.7040000000000002</v>
      </c>
      <c r="I856" s="175"/>
      <c r="J856" s="174">
        <f t="shared" si="63"/>
        <v>40.268999999999998</v>
      </c>
      <c r="K856" s="174">
        <v>2.8559999999999999</v>
      </c>
      <c r="L856" s="174" t="s">
        <v>63</v>
      </c>
      <c r="M856" s="174">
        <v>32.424999999999997</v>
      </c>
      <c r="N856" s="174">
        <v>4.9880000000000004</v>
      </c>
      <c r="O856" s="189"/>
      <c r="P856" s="189"/>
      <c r="Q856" s="258"/>
      <c r="R856" s="189"/>
      <c r="S856" s="199"/>
    </row>
    <row r="857" spans="1:32" ht="9" customHeight="1">
      <c r="A857" s="176" t="s">
        <v>20</v>
      </c>
      <c r="B857" s="189">
        <f t="shared" si="62"/>
        <v>3.8029999999999999</v>
      </c>
      <c r="C857" s="189"/>
      <c r="D857" s="189">
        <v>3.8029999999999999</v>
      </c>
      <c r="E857" s="189"/>
      <c r="F857" s="189" t="s">
        <v>63</v>
      </c>
      <c r="G857" s="189"/>
      <c r="H857" s="189">
        <v>0</v>
      </c>
      <c r="I857" s="191"/>
      <c r="J857" s="189">
        <f t="shared" si="63"/>
        <v>26.970000000000002</v>
      </c>
      <c r="K857" s="189">
        <v>5.9580000000000002</v>
      </c>
      <c r="L857" s="189" t="s">
        <v>63</v>
      </c>
      <c r="M857" s="189">
        <v>17.477</v>
      </c>
      <c r="N857" s="189">
        <v>3.5350000000000001</v>
      </c>
      <c r="O857" s="189"/>
      <c r="P857" s="189"/>
      <c r="Q857" s="258"/>
      <c r="R857" s="189"/>
      <c r="S857" s="199"/>
    </row>
    <row r="858" spans="1:32" ht="9" customHeight="1">
      <c r="A858" s="176" t="s">
        <v>21</v>
      </c>
      <c r="B858" s="189">
        <f t="shared" si="62"/>
        <v>202.47000000000003</v>
      </c>
      <c r="C858" s="189"/>
      <c r="D858" s="189">
        <v>172.69300000000001</v>
      </c>
      <c r="E858" s="189"/>
      <c r="F858" s="189">
        <v>29.777000000000001</v>
      </c>
      <c r="G858" s="189"/>
      <c r="H858" s="189" t="s">
        <v>63</v>
      </c>
      <c r="I858" s="191"/>
      <c r="J858" s="189">
        <f t="shared" si="63"/>
        <v>112.67</v>
      </c>
      <c r="K858" s="189">
        <v>57.673000000000002</v>
      </c>
      <c r="L858" s="189">
        <v>1.522</v>
      </c>
      <c r="M858" s="189">
        <v>16.257000000000001</v>
      </c>
      <c r="N858" s="189">
        <v>37.218000000000004</v>
      </c>
      <c r="O858" s="189"/>
      <c r="P858" s="189"/>
      <c r="Q858" s="258"/>
      <c r="R858" s="189"/>
      <c r="S858" s="199"/>
    </row>
    <row r="859" spans="1:32" ht="9" customHeight="1">
      <c r="A859" s="176" t="s">
        <v>22</v>
      </c>
      <c r="B859" s="189">
        <f t="shared" si="62"/>
        <v>59.454000000000001</v>
      </c>
      <c r="C859" s="189"/>
      <c r="D859" s="189">
        <v>55.42</v>
      </c>
      <c r="E859" s="189"/>
      <c r="F859" s="189">
        <v>4.0339999999999998</v>
      </c>
      <c r="G859" s="189"/>
      <c r="H859" s="189" t="s">
        <v>63</v>
      </c>
      <c r="I859" s="191"/>
      <c r="J859" s="189">
        <f t="shared" si="63"/>
        <v>92.956999999999994</v>
      </c>
      <c r="K859" s="189">
        <v>27.452999999999999</v>
      </c>
      <c r="L859" s="189">
        <v>0.70699999999999996</v>
      </c>
      <c r="M859" s="189">
        <v>18.402999999999999</v>
      </c>
      <c r="N859" s="189">
        <v>46.393999999999998</v>
      </c>
      <c r="O859" s="189"/>
      <c r="P859" s="189"/>
      <c r="Q859" s="258"/>
      <c r="R859" s="189"/>
      <c r="S859" s="199"/>
    </row>
    <row r="860" spans="1:32" ht="9" customHeight="1">
      <c r="A860" s="173" t="s">
        <v>23</v>
      </c>
      <c r="B860" s="174">
        <f t="shared" si="62"/>
        <v>31.061</v>
      </c>
      <c r="C860" s="174"/>
      <c r="D860" s="174">
        <v>31.061</v>
      </c>
      <c r="E860" s="174"/>
      <c r="F860" s="174" t="s">
        <v>63</v>
      </c>
      <c r="G860" s="174"/>
      <c r="H860" s="174" t="s">
        <v>63</v>
      </c>
      <c r="I860" s="175"/>
      <c r="J860" s="174">
        <f t="shared" si="63"/>
        <v>70.75200000000001</v>
      </c>
      <c r="K860" s="174">
        <v>26.733000000000001</v>
      </c>
      <c r="L860" s="174">
        <v>0.79400000000000004</v>
      </c>
      <c r="M860" s="174">
        <v>18.402000000000001</v>
      </c>
      <c r="N860" s="174">
        <v>24.823</v>
      </c>
      <c r="O860" s="189"/>
      <c r="P860" s="189"/>
      <c r="Q860" s="258"/>
      <c r="R860" s="189"/>
      <c r="S860" s="199"/>
    </row>
    <row r="861" spans="1:32" ht="9" customHeight="1">
      <c r="A861" s="176" t="s">
        <v>24</v>
      </c>
      <c r="B861" s="189">
        <f t="shared" si="62"/>
        <v>8.2919999999999998</v>
      </c>
      <c r="C861" s="189"/>
      <c r="D861" s="189">
        <v>8.2919999999999998</v>
      </c>
      <c r="E861" s="189"/>
      <c r="F861" s="189" t="s">
        <v>63</v>
      </c>
      <c r="G861" s="189"/>
      <c r="H861" s="189" t="s">
        <v>63</v>
      </c>
      <c r="I861" s="191"/>
      <c r="J861" s="189">
        <f t="shared" si="63"/>
        <v>23.225999999999999</v>
      </c>
      <c r="K861" s="189">
        <v>6.1</v>
      </c>
      <c r="L861" s="189" t="s">
        <v>63</v>
      </c>
      <c r="M861" s="189">
        <v>9.5709999999999997</v>
      </c>
      <c r="N861" s="189">
        <v>7.5549999999999997</v>
      </c>
      <c r="O861" s="189"/>
      <c r="P861" s="189"/>
      <c r="Q861" s="258"/>
      <c r="R861" s="189"/>
      <c r="S861" s="199"/>
    </row>
    <row r="862" spans="1:32" ht="9" customHeight="1">
      <c r="A862" s="176" t="s">
        <v>25</v>
      </c>
      <c r="B862" s="189">
        <f t="shared" si="62"/>
        <v>11.127000000000001</v>
      </c>
      <c r="C862" s="189"/>
      <c r="D862" s="189">
        <v>11.127000000000001</v>
      </c>
      <c r="E862" s="189"/>
      <c r="F862" s="189" t="s">
        <v>63</v>
      </c>
      <c r="G862" s="189"/>
      <c r="H862" s="189">
        <v>0</v>
      </c>
      <c r="I862" s="191"/>
      <c r="J862" s="189">
        <f t="shared" si="63"/>
        <v>14.564</v>
      </c>
      <c r="K862" s="189">
        <v>5.9329999999999998</v>
      </c>
      <c r="L862" s="189" t="s">
        <v>63</v>
      </c>
      <c r="M862" s="189">
        <v>4.343</v>
      </c>
      <c r="N862" s="189">
        <v>4.2880000000000003</v>
      </c>
      <c r="O862" s="189"/>
      <c r="P862" s="189"/>
      <c r="Q862" s="258"/>
      <c r="R862" s="189"/>
      <c r="S862" s="199"/>
    </row>
    <row r="863" spans="1:32" ht="9" customHeight="1">
      <c r="A863" s="176" t="s">
        <v>26</v>
      </c>
      <c r="B863" s="189">
        <f t="shared" si="62"/>
        <v>33.4</v>
      </c>
      <c r="C863" s="189"/>
      <c r="D863" s="189">
        <v>31.689</v>
      </c>
      <c r="E863" s="189"/>
      <c r="F863" s="189">
        <v>1.7110000000000001</v>
      </c>
      <c r="G863" s="189"/>
      <c r="H863" s="189" t="s">
        <v>63</v>
      </c>
      <c r="I863" s="191"/>
      <c r="J863" s="189">
        <f t="shared" si="63"/>
        <v>40.648000000000003</v>
      </c>
      <c r="K863" s="189">
        <v>35.594000000000001</v>
      </c>
      <c r="L863" s="189">
        <v>1.262</v>
      </c>
      <c r="M863" s="189">
        <v>0.88100000000000001</v>
      </c>
      <c r="N863" s="189">
        <v>2.911</v>
      </c>
      <c r="O863" s="189"/>
      <c r="P863" s="189"/>
      <c r="Q863" s="258"/>
      <c r="R863" s="189"/>
      <c r="S863" s="199"/>
    </row>
    <row r="864" spans="1:32" ht="9" customHeight="1">
      <c r="A864" s="173" t="s">
        <v>27</v>
      </c>
      <c r="B864" s="174">
        <f t="shared" si="62"/>
        <v>41.332000000000001</v>
      </c>
      <c r="C864" s="174"/>
      <c r="D864" s="174">
        <v>41.332000000000001</v>
      </c>
      <c r="E864" s="174"/>
      <c r="F864" s="174" t="s">
        <v>63</v>
      </c>
      <c r="G864" s="174"/>
      <c r="H864" s="174">
        <v>0</v>
      </c>
      <c r="I864" s="175"/>
      <c r="J864" s="174">
        <f t="shared" si="63"/>
        <v>56.363</v>
      </c>
      <c r="K864" s="174">
        <v>17.405999999999999</v>
      </c>
      <c r="L864" s="174">
        <v>1.9930000000000001</v>
      </c>
      <c r="M864" s="174">
        <v>33.037999999999997</v>
      </c>
      <c r="N864" s="174">
        <v>3.9260000000000002</v>
      </c>
      <c r="O864" s="189"/>
      <c r="P864" s="189"/>
      <c r="Q864" s="258"/>
      <c r="R864" s="189"/>
      <c r="S864" s="199"/>
    </row>
    <row r="865" spans="1:32" ht="9" customHeight="1">
      <c r="A865" s="176" t="s">
        <v>28</v>
      </c>
      <c r="B865" s="189">
        <f t="shared" si="62"/>
        <v>26.545000000000002</v>
      </c>
      <c r="C865" s="189"/>
      <c r="D865" s="189">
        <v>24.707000000000001</v>
      </c>
      <c r="E865" s="189"/>
      <c r="F865" s="189">
        <v>1.8380000000000001</v>
      </c>
      <c r="G865" s="189"/>
      <c r="H865" s="189" t="s">
        <v>63</v>
      </c>
      <c r="I865" s="191"/>
      <c r="J865" s="189">
        <f t="shared" si="63"/>
        <v>40.057000000000002</v>
      </c>
      <c r="K865" s="189">
        <v>10.252000000000001</v>
      </c>
      <c r="L865" s="189">
        <v>0.57399999999999995</v>
      </c>
      <c r="M865" s="189">
        <v>15.916</v>
      </c>
      <c r="N865" s="189">
        <v>13.315</v>
      </c>
      <c r="O865" s="189"/>
      <c r="P865" s="189"/>
      <c r="Q865" s="258"/>
      <c r="R865" s="189"/>
      <c r="S865" s="199"/>
    </row>
    <row r="866" spans="1:32" ht="9" customHeight="1">
      <c r="A866" s="176" t="s">
        <v>29</v>
      </c>
      <c r="B866" s="189">
        <f t="shared" si="62"/>
        <v>23.506999999999998</v>
      </c>
      <c r="C866" s="189"/>
      <c r="D866" s="189">
        <v>16.821999999999999</v>
      </c>
      <c r="E866" s="189"/>
      <c r="F866" s="189">
        <v>6.6849999999999996</v>
      </c>
      <c r="G866" s="189"/>
      <c r="H866" s="189" t="s">
        <v>63</v>
      </c>
      <c r="I866" s="191"/>
      <c r="J866" s="189">
        <f t="shared" si="63"/>
        <v>21.234000000000002</v>
      </c>
      <c r="K866" s="189">
        <v>9.6969999999999992</v>
      </c>
      <c r="L866" s="189" t="s">
        <v>63</v>
      </c>
      <c r="M866" s="189">
        <v>2.9950000000000001</v>
      </c>
      <c r="N866" s="189">
        <v>8.5419999999999998</v>
      </c>
      <c r="O866" s="189"/>
      <c r="P866" s="189"/>
      <c r="Q866" s="258"/>
      <c r="R866" s="189"/>
      <c r="S866" s="199"/>
    </row>
    <row r="867" spans="1:32" ht="9" customHeight="1">
      <c r="A867" s="176" t="s">
        <v>30</v>
      </c>
      <c r="B867" s="189">
        <f t="shared" si="62"/>
        <v>127.69400000000002</v>
      </c>
      <c r="C867" s="189"/>
      <c r="D867" s="189">
        <v>122.54600000000001</v>
      </c>
      <c r="E867" s="189"/>
      <c r="F867" s="189">
        <v>3.855</v>
      </c>
      <c r="G867" s="189"/>
      <c r="H867" s="189">
        <v>1.2929999999999999</v>
      </c>
      <c r="I867" s="191"/>
      <c r="J867" s="189">
        <f t="shared" si="63"/>
        <v>21.180999999999997</v>
      </c>
      <c r="K867" s="189">
        <v>18.024999999999999</v>
      </c>
      <c r="L867" s="189" t="s">
        <v>63</v>
      </c>
      <c r="M867" s="189">
        <v>1.355</v>
      </c>
      <c r="N867" s="189">
        <v>1.8009999999999999</v>
      </c>
      <c r="O867" s="189"/>
      <c r="P867" s="189"/>
      <c r="Q867" s="258"/>
      <c r="R867" s="189"/>
      <c r="S867" s="199"/>
    </row>
    <row r="868" spans="1:32" ht="9" customHeight="1">
      <c r="A868" s="173" t="s">
        <v>31</v>
      </c>
      <c r="B868" s="174">
        <f t="shared" si="62"/>
        <v>31.376999999999999</v>
      </c>
      <c r="C868" s="174"/>
      <c r="D868" s="174">
        <v>24.84</v>
      </c>
      <c r="E868" s="174"/>
      <c r="F868" s="174">
        <v>6.5369999999999999</v>
      </c>
      <c r="G868" s="174"/>
      <c r="H868" s="174">
        <v>0</v>
      </c>
      <c r="I868" s="175"/>
      <c r="J868" s="174">
        <f t="shared" si="63"/>
        <v>23.117999999999999</v>
      </c>
      <c r="K868" s="174">
        <v>18.032</v>
      </c>
      <c r="L868" s="174">
        <v>0.66600000000000004</v>
      </c>
      <c r="M868" s="174">
        <v>1.008</v>
      </c>
      <c r="N868" s="174">
        <v>3.4119999999999999</v>
      </c>
      <c r="O868" s="189"/>
      <c r="P868" s="189"/>
      <c r="Q868" s="258"/>
      <c r="R868" s="189"/>
      <c r="S868" s="199"/>
    </row>
    <row r="869" spans="1:32" ht="9" customHeight="1">
      <c r="A869" s="176" t="s">
        <v>32</v>
      </c>
      <c r="B869" s="189">
        <f t="shared" si="62"/>
        <v>26.128</v>
      </c>
      <c r="C869" s="189"/>
      <c r="D869" s="189">
        <v>22.454000000000001</v>
      </c>
      <c r="E869" s="189"/>
      <c r="F869" s="189">
        <v>3.6739999999999999</v>
      </c>
      <c r="G869" s="189"/>
      <c r="H869" s="189" t="s">
        <v>63</v>
      </c>
      <c r="I869" s="191"/>
      <c r="J869" s="189">
        <f t="shared" si="63"/>
        <v>17.736000000000001</v>
      </c>
      <c r="K869" s="189">
        <v>13.371</v>
      </c>
      <c r="L869" s="189" t="s">
        <v>63</v>
      </c>
      <c r="M869" s="189">
        <v>2.125</v>
      </c>
      <c r="N869" s="189">
        <v>2.2400000000000002</v>
      </c>
      <c r="O869" s="189"/>
      <c r="P869" s="189"/>
      <c r="Q869" s="258"/>
      <c r="R869" s="189"/>
      <c r="S869" s="199"/>
    </row>
    <row r="870" spans="1:32" ht="9" customHeight="1">
      <c r="A870" s="176" t="s">
        <v>33</v>
      </c>
      <c r="B870" s="189">
        <f t="shared" si="62"/>
        <v>10.037000000000001</v>
      </c>
      <c r="C870" s="189"/>
      <c r="D870" s="189">
        <v>8.9</v>
      </c>
      <c r="E870" s="189"/>
      <c r="F870" s="189">
        <v>1.137</v>
      </c>
      <c r="G870" s="189"/>
      <c r="H870" s="189" t="s">
        <v>63</v>
      </c>
      <c r="I870" s="191"/>
      <c r="J870" s="189">
        <f t="shared" si="63"/>
        <v>9.718</v>
      </c>
      <c r="K870" s="189">
        <v>7.22</v>
      </c>
      <c r="L870" s="189" t="s">
        <v>63</v>
      </c>
      <c r="M870" s="189">
        <v>0.64</v>
      </c>
      <c r="N870" s="189">
        <v>1.8580000000000001</v>
      </c>
      <c r="O870" s="189"/>
      <c r="P870" s="189"/>
      <c r="Q870" s="258"/>
      <c r="R870" s="189"/>
      <c r="S870" s="199"/>
    </row>
    <row r="871" spans="1:32" ht="9" customHeight="1">
      <c r="A871" s="176" t="s">
        <v>34</v>
      </c>
      <c r="B871" s="189">
        <f t="shared" si="62"/>
        <v>2.2330000000000001</v>
      </c>
      <c r="C871" s="189"/>
      <c r="D871" s="189">
        <v>2.2330000000000001</v>
      </c>
      <c r="E871" s="189"/>
      <c r="F871" s="189" t="s">
        <v>63</v>
      </c>
      <c r="G871" s="189"/>
      <c r="H871" s="189">
        <v>0</v>
      </c>
      <c r="I871" s="191"/>
      <c r="J871" s="189">
        <f t="shared" si="63"/>
        <v>14.010999999999999</v>
      </c>
      <c r="K871" s="189">
        <v>5.468</v>
      </c>
      <c r="L871" s="189" t="s">
        <v>63</v>
      </c>
      <c r="M871" s="189">
        <v>7.7990000000000004</v>
      </c>
      <c r="N871" s="189">
        <v>0.74399999999999999</v>
      </c>
      <c r="O871" s="189"/>
      <c r="P871" s="189"/>
      <c r="Q871" s="258"/>
      <c r="R871" s="189"/>
      <c r="S871" s="199"/>
    </row>
    <row r="872" spans="1:32" ht="9" customHeight="1">
      <c r="A872" s="173" t="s">
        <v>35</v>
      </c>
      <c r="B872" s="174">
        <f t="shared" si="62"/>
        <v>7.1970000000000001</v>
      </c>
      <c r="C872" s="174"/>
      <c r="D872" s="174">
        <v>7.1970000000000001</v>
      </c>
      <c r="E872" s="174"/>
      <c r="F872" s="174">
        <v>0</v>
      </c>
      <c r="G872" s="174"/>
      <c r="H872" s="174">
        <v>0</v>
      </c>
      <c r="I872" s="175"/>
      <c r="J872" s="174">
        <f t="shared" si="63"/>
        <v>6.431</v>
      </c>
      <c r="K872" s="174">
        <v>3.4969999999999999</v>
      </c>
      <c r="L872" s="174" t="s">
        <v>63</v>
      </c>
      <c r="M872" s="174">
        <v>0.66600000000000004</v>
      </c>
      <c r="N872" s="174">
        <v>2.2679999999999998</v>
      </c>
      <c r="O872" s="189"/>
      <c r="P872" s="189"/>
      <c r="Q872" s="258"/>
      <c r="R872" s="189"/>
      <c r="S872" s="199"/>
    </row>
    <row r="873" spans="1:32" ht="9" customHeight="1">
      <c r="A873" s="176" t="s">
        <v>36</v>
      </c>
      <c r="B873" s="189">
        <f t="shared" si="62"/>
        <v>1.704</v>
      </c>
      <c r="C873" s="189"/>
      <c r="D873" s="189">
        <v>1.704</v>
      </c>
      <c r="E873" s="189"/>
      <c r="F873" s="189">
        <v>0</v>
      </c>
      <c r="G873" s="189"/>
      <c r="H873" s="189" t="s">
        <v>63</v>
      </c>
      <c r="I873" s="191"/>
      <c r="J873" s="189">
        <f t="shared" si="63"/>
        <v>8.4309999999999992</v>
      </c>
      <c r="K873" s="189">
        <v>1.5980000000000001</v>
      </c>
      <c r="L873" s="189" t="s">
        <v>63</v>
      </c>
      <c r="M873" s="189">
        <v>3.1669999999999998</v>
      </c>
      <c r="N873" s="189">
        <v>3.6659999999999999</v>
      </c>
      <c r="O873" s="189"/>
      <c r="P873" s="189"/>
      <c r="Q873" s="258"/>
      <c r="R873" s="189"/>
      <c r="S873" s="199"/>
    </row>
    <row r="874" spans="1:32" ht="9" customHeight="1">
      <c r="A874" s="176" t="s">
        <v>37</v>
      </c>
      <c r="B874" s="189">
        <f t="shared" si="62"/>
        <v>37.400999999999996</v>
      </c>
      <c r="C874" s="189"/>
      <c r="D874" s="189">
        <v>35.667999999999999</v>
      </c>
      <c r="E874" s="189"/>
      <c r="F874" s="189" t="s">
        <v>63</v>
      </c>
      <c r="G874" s="189"/>
      <c r="H874" s="189">
        <v>1.7330000000000001</v>
      </c>
      <c r="I874" s="191"/>
      <c r="J874" s="189">
        <f t="shared" si="63"/>
        <v>53.905999999999999</v>
      </c>
      <c r="K874" s="189">
        <v>15.423999999999999</v>
      </c>
      <c r="L874" s="189">
        <v>1.419</v>
      </c>
      <c r="M874" s="189">
        <v>28.364999999999998</v>
      </c>
      <c r="N874" s="189">
        <v>8.6980000000000004</v>
      </c>
      <c r="O874" s="189"/>
      <c r="P874" s="189"/>
      <c r="Q874" s="258"/>
      <c r="R874" s="189"/>
      <c r="S874" s="199"/>
    </row>
    <row r="875" spans="1:32" ht="9" customHeight="1">
      <c r="A875" s="176" t="s">
        <v>38</v>
      </c>
      <c r="B875" s="189">
        <f t="shared" si="62"/>
        <v>42.063000000000002</v>
      </c>
      <c r="C875" s="189"/>
      <c r="D875" s="189">
        <v>41.276000000000003</v>
      </c>
      <c r="E875" s="189"/>
      <c r="F875" s="189">
        <v>0.78700000000000003</v>
      </c>
      <c r="G875" s="189"/>
      <c r="H875" s="189" t="s">
        <v>63</v>
      </c>
      <c r="I875" s="191"/>
      <c r="J875" s="189">
        <f t="shared" si="63"/>
        <v>13.169</v>
      </c>
      <c r="K875" s="189">
        <v>5.7270000000000003</v>
      </c>
      <c r="L875" s="189" t="s">
        <v>63</v>
      </c>
      <c r="M875" s="189">
        <v>1.5209999999999999</v>
      </c>
      <c r="N875" s="189">
        <v>5.9210000000000003</v>
      </c>
      <c r="O875" s="189"/>
      <c r="P875" s="189"/>
      <c r="Q875" s="258"/>
      <c r="R875" s="189"/>
      <c r="S875" s="199"/>
    </row>
    <row r="876" spans="1:32" ht="9" customHeight="1">
      <c r="A876" s="173" t="s">
        <v>39</v>
      </c>
      <c r="B876" s="174">
        <f t="shared" si="62"/>
        <v>22.032999999999998</v>
      </c>
      <c r="C876" s="174"/>
      <c r="D876" s="174">
        <v>20.713999999999999</v>
      </c>
      <c r="E876" s="174"/>
      <c r="F876" s="174">
        <v>1.319</v>
      </c>
      <c r="G876" s="174"/>
      <c r="H876" s="174" t="s">
        <v>63</v>
      </c>
      <c r="I876" s="175"/>
      <c r="J876" s="174">
        <f t="shared" si="63"/>
        <v>19.925000000000001</v>
      </c>
      <c r="K876" s="177">
        <v>10.614000000000001</v>
      </c>
      <c r="L876" s="174">
        <v>1.0369999999999999</v>
      </c>
      <c r="M876" s="174">
        <v>4.1459999999999999</v>
      </c>
      <c r="N876" s="174">
        <v>4.1280000000000001</v>
      </c>
      <c r="O876" s="189"/>
      <c r="P876" s="189"/>
      <c r="Q876" s="258"/>
      <c r="R876" s="189"/>
      <c r="S876" s="199"/>
    </row>
    <row r="877" spans="1:32" ht="3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250"/>
      <c r="P877" s="250"/>
      <c r="Q877" s="311"/>
      <c r="R877" s="311"/>
      <c r="S877" s="311"/>
      <c r="T877" s="311"/>
      <c r="U877" s="311"/>
      <c r="V877" s="311"/>
      <c r="W877" s="311"/>
      <c r="X877" s="311"/>
      <c r="Y877" s="311"/>
      <c r="Z877" s="311"/>
      <c r="AA877" s="311"/>
      <c r="AB877" s="311"/>
      <c r="AC877" s="311"/>
      <c r="AD877" s="311"/>
      <c r="AE877" s="311"/>
      <c r="AF877" s="250"/>
    </row>
    <row r="878" spans="1:32" ht="3" customHeight="1">
      <c r="A878" s="155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250"/>
      <c r="P878" s="250"/>
      <c r="Q878" s="311"/>
      <c r="R878" s="311"/>
      <c r="S878" s="311"/>
      <c r="T878" s="311"/>
      <c r="U878" s="311"/>
      <c r="V878" s="311"/>
      <c r="W878" s="311"/>
      <c r="X878" s="311"/>
      <c r="Y878" s="311"/>
      <c r="Z878" s="311"/>
      <c r="AA878" s="311"/>
      <c r="AB878" s="311"/>
      <c r="AC878" s="311"/>
      <c r="AD878" s="311"/>
      <c r="AE878" s="311"/>
      <c r="AF878" s="250"/>
    </row>
    <row r="879" spans="1:32" s="162" customFormat="1" ht="9.6" customHeight="1">
      <c r="A879" s="201" t="s">
        <v>148</v>
      </c>
      <c r="H879" s="201"/>
      <c r="O879" s="161"/>
      <c r="P879" s="161"/>
      <c r="AF879" s="161"/>
    </row>
    <row r="880" spans="1:32" s="162" customFormat="1" ht="9.9499999999999993" customHeight="1">
      <c r="A880" s="201" t="s">
        <v>149</v>
      </c>
      <c r="H880" s="201"/>
      <c r="O880" s="161"/>
      <c r="P880" s="161"/>
      <c r="AF880" s="161"/>
    </row>
    <row r="881" spans="1:32" s="162" customFormat="1" ht="9.1999999999999993" customHeight="1">
      <c r="A881" s="202" t="s">
        <v>114</v>
      </c>
      <c r="H881" s="202"/>
      <c r="O881" s="161"/>
      <c r="P881" s="161"/>
      <c r="AF881" s="161"/>
    </row>
    <row r="882" spans="1:32" s="162" customFormat="1" ht="7.5" hidden="1" customHeight="1">
      <c r="O882" s="161"/>
      <c r="P882" s="161"/>
      <c r="AF882" s="161"/>
    </row>
    <row r="883" spans="1:32" ht="12.75" hidden="1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250"/>
      <c r="P883" s="250"/>
      <c r="Q883" s="311"/>
      <c r="R883" s="311"/>
      <c r="S883" s="311"/>
      <c r="T883" s="311"/>
      <c r="U883" s="311"/>
      <c r="V883" s="311"/>
      <c r="W883" s="311"/>
      <c r="X883" s="311"/>
      <c r="Y883" s="311"/>
      <c r="Z883" s="311"/>
      <c r="AA883" s="311"/>
      <c r="AB883" s="311"/>
      <c r="AC883" s="311"/>
      <c r="AD883" s="311"/>
      <c r="AE883" s="311"/>
      <c r="AF883" s="250"/>
    </row>
    <row r="884" spans="1:32" ht="12.75" hidden="1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250"/>
      <c r="P884" s="250"/>
      <c r="Q884" s="311"/>
      <c r="R884" s="311"/>
      <c r="S884" s="311"/>
      <c r="T884" s="311"/>
      <c r="U884" s="311"/>
      <c r="V884" s="311"/>
      <c r="W884" s="311"/>
      <c r="X884" s="311"/>
      <c r="Y884" s="311"/>
      <c r="Z884" s="311"/>
      <c r="AA884" s="311"/>
      <c r="AB884" s="311"/>
      <c r="AC884" s="311"/>
      <c r="AD884" s="311"/>
      <c r="AE884" s="311"/>
      <c r="AF884" s="250"/>
    </row>
    <row r="885" spans="1:32" ht="12.75" hidden="1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250"/>
      <c r="P885" s="250"/>
      <c r="Q885" s="311"/>
      <c r="R885" s="311"/>
      <c r="S885" s="311"/>
      <c r="T885" s="311"/>
      <c r="U885" s="311"/>
      <c r="V885" s="311"/>
      <c r="W885" s="311"/>
      <c r="X885" s="311"/>
      <c r="Y885" s="311"/>
      <c r="Z885" s="311"/>
      <c r="AA885" s="311"/>
      <c r="AB885" s="311"/>
      <c r="AC885" s="311"/>
      <c r="AD885" s="311"/>
      <c r="AE885" s="311"/>
      <c r="AF885" s="250"/>
    </row>
    <row r="886" spans="1:32" ht="12.75" hidden="1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</row>
    <row r="887" spans="1:32" ht="12.75" hidden="1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</row>
    <row r="888" spans="1:32" ht="12.75" hidden="1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</row>
    <row r="889" spans="1:32" ht="12.75" hidden="1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</row>
    <row r="890" spans="1:32" ht="13.7" hidden="1" customHeight="1"/>
  </sheetData>
  <sheetProtection sheet="1" objects="1" scenarios="1"/>
  <mergeCells count="6">
    <mergeCell ref="M9:M10"/>
    <mergeCell ref="A9:A10"/>
    <mergeCell ref="D9:D11"/>
    <mergeCell ref="F9:F10"/>
    <mergeCell ref="K9:K11"/>
    <mergeCell ref="L9:L10"/>
  </mergeCells>
  <hyperlinks>
    <hyperlink ref="N1" location="Índice!A1" display="Índice!A1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&amp;L&amp;10&amp;K000080INEGI. Anuario estadístico y geográfico por entidad federativa 2019.</oddHeader>
  </headerFooter>
  <rowBreaks count="11" manualBreakCount="11">
    <brk id="85" max="13" man="1"/>
    <brk id="157" max="13" man="1"/>
    <brk id="229" max="13" man="1"/>
    <brk id="301" max="13" man="1"/>
    <brk id="373" max="13" man="1"/>
    <brk id="445" max="13" man="1"/>
    <brk id="517" max="13" man="1"/>
    <brk id="589" max="13" man="1"/>
    <brk id="661" max="13" man="1"/>
    <brk id="733" max="13" man="1"/>
    <brk id="805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3"/>
  <sheetViews>
    <sheetView showGridLines="0" showRowColHeaders="0" zoomScale="130" zoomScaleNormal="130" workbookViewId="0">
      <pane xSplit="1" ySplit="12" topLeftCell="B13" activePane="bottomRight" state="frozen"/>
      <selection activeCell="G1" sqref="G1"/>
      <selection pane="topRight" activeCell="G1" sqref="G1"/>
      <selection pane="bottomLeft" activeCell="G1" sqref="G1"/>
      <selection pane="bottomRight"/>
    </sheetView>
  </sheetViews>
  <sheetFormatPr baseColWidth="10" defaultColWidth="0" defaultRowHeight="0" customHeight="1" zeroHeight="1"/>
  <cols>
    <col min="1" max="1" width="19.125" style="154" customWidth="1"/>
    <col min="2" max="2" width="5.25" style="154" customWidth="1"/>
    <col min="3" max="5" width="6.625" style="154" customWidth="1"/>
    <col min="6" max="6" width="2.875" style="154" customWidth="1"/>
    <col min="7" max="7" width="4.75" style="154" customWidth="1"/>
    <col min="8" max="8" width="1.25" style="154" customWidth="1"/>
    <col min="9" max="9" width="5.625" style="154" customWidth="1"/>
    <col min="10" max="10" width="6.625" style="154" customWidth="1"/>
    <col min="11" max="11" width="1.25" style="154" customWidth="1"/>
    <col min="12" max="12" width="5.625" style="154" customWidth="1"/>
    <col min="13" max="13" width="6.625" style="154" customWidth="1"/>
    <col min="14" max="14" width="0.75" style="154" customWidth="1"/>
    <col min="15" max="16384" width="10" style="154" hidden="1"/>
  </cols>
  <sheetData>
    <row r="1" spans="1:31" s="151" customFormat="1" ht="12" customHeight="1">
      <c r="A1" s="148" t="s">
        <v>150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3" t="s">
        <v>151</v>
      </c>
    </row>
    <row r="2" spans="1:31" s="151" customFormat="1" ht="12" customHeight="1">
      <c r="A2" s="148" t="s">
        <v>143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52"/>
    </row>
    <row r="3" spans="1:31" s="151" customFormat="1" ht="12" customHeight="1">
      <c r="A3" s="150" t="s">
        <v>103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31" s="151" customFormat="1" ht="12" customHeight="1">
      <c r="A4" s="260" t="s">
        <v>129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</row>
    <row r="5" spans="1:31" ht="3" customHeight="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</row>
    <row r="6" spans="1:31" ht="3" customHeight="1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</row>
    <row r="7" spans="1:31" s="162" customFormat="1" ht="8.65" customHeight="1">
      <c r="A7" s="224"/>
      <c r="B7" s="225" t="s">
        <v>130</v>
      </c>
      <c r="C7" s="226"/>
      <c r="D7" s="226"/>
      <c r="E7" s="226"/>
      <c r="F7" s="206"/>
      <c r="G7" s="226" t="s">
        <v>131</v>
      </c>
      <c r="H7" s="226"/>
      <c r="I7" s="226"/>
      <c r="J7" s="226"/>
      <c r="K7" s="226"/>
      <c r="L7" s="226"/>
      <c r="M7" s="226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</row>
    <row r="8" spans="1:31" s="162" customFormat="1" ht="2.1" customHeight="1">
      <c r="A8" s="224"/>
      <c r="B8" s="261"/>
      <c r="C8" s="261"/>
      <c r="D8" s="261"/>
      <c r="E8" s="261"/>
      <c r="F8" s="206"/>
      <c r="G8" s="261"/>
      <c r="H8" s="261"/>
      <c r="I8" s="261"/>
      <c r="J8" s="261"/>
      <c r="K8" s="261"/>
      <c r="L8" s="261"/>
      <c r="M8" s="2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</row>
    <row r="9" spans="1:31" s="162" customFormat="1" ht="9.6" customHeight="1">
      <c r="A9" s="321" t="s">
        <v>50</v>
      </c>
      <c r="B9" s="320" t="s">
        <v>54</v>
      </c>
      <c r="C9" s="316" t="s">
        <v>132</v>
      </c>
      <c r="D9" s="316" t="s">
        <v>144</v>
      </c>
      <c r="E9" s="249" t="s">
        <v>121</v>
      </c>
      <c r="F9" s="309"/>
      <c r="G9" s="320" t="s">
        <v>54</v>
      </c>
      <c r="H9" s="309"/>
      <c r="I9" s="316" t="s">
        <v>132</v>
      </c>
      <c r="J9" s="316" t="s">
        <v>144</v>
      </c>
      <c r="K9" s="316" t="s">
        <v>152</v>
      </c>
      <c r="L9" s="316" t="s">
        <v>145</v>
      </c>
      <c r="M9" s="249" t="s">
        <v>146</v>
      </c>
      <c r="N9" s="160"/>
      <c r="O9" s="160"/>
      <c r="P9" s="160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</row>
    <row r="10" spans="1:31" s="162" customFormat="1" ht="8.65" customHeight="1">
      <c r="A10" s="323"/>
      <c r="B10" s="320"/>
      <c r="C10" s="323"/>
      <c r="D10" s="323"/>
      <c r="E10" s="309"/>
      <c r="F10" s="309"/>
      <c r="G10" s="320"/>
      <c r="H10" s="309"/>
      <c r="I10" s="323"/>
      <c r="J10" s="323"/>
      <c r="K10" s="323"/>
      <c r="L10" s="323"/>
      <c r="M10" s="309"/>
      <c r="N10" s="160"/>
      <c r="O10" s="160"/>
      <c r="P10" s="160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</row>
    <row r="11" spans="1:31" s="162" customFormat="1" ht="8.65" customHeight="1">
      <c r="A11" s="310"/>
      <c r="B11" s="320"/>
      <c r="C11" s="323"/>
      <c r="D11" s="309"/>
      <c r="E11" s="309"/>
      <c r="F11" s="309"/>
      <c r="G11" s="320"/>
      <c r="H11" s="309"/>
      <c r="I11" s="323"/>
      <c r="J11" s="309"/>
      <c r="K11" s="309"/>
      <c r="L11" s="309"/>
      <c r="M11" s="309"/>
      <c r="N11" s="160"/>
      <c r="O11" s="160"/>
      <c r="P11" s="160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</row>
    <row r="12" spans="1:31" ht="3" customHeight="1">
      <c r="A12" s="153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</row>
    <row r="13" spans="1:31" ht="3" customHeight="1">
      <c r="A13" s="155"/>
      <c r="B13" s="155"/>
      <c r="C13" s="155"/>
      <c r="D13" s="155"/>
      <c r="E13" s="155"/>
      <c r="F13" s="165"/>
      <c r="G13" s="165"/>
      <c r="H13" s="165"/>
      <c r="I13" s="165"/>
      <c r="J13" s="165"/>
      <c r="K13" s="165"/>
      <c r="L13" s="165"/>
      <c r="M13" s="165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</row>
    <row r="14" spans="1:31" s="168" customFormat="1" ht="9" customHeight="1">
      <c r="A14" s="166">
        <v>1995</v>
      </c>
      <c r="B14" s="262"/>
      <c r="C14" s="263"/>
      <c r="D14" s="263"/>
      <c r="E14" s="263"/>
      <c r="F14" s="263"/>
      <c r="G14" s="264"/>
      <c r="H14" s="264"/>
      <c r="I14" s="264"/>
      <c r="J14" s="264"/>
      <c r="K14" s="264"/>
      <c r="L14" s="264"/>
      <c r="M14" s="264"/>
    </row>
    <row r="15" spans="1:31" s="168" customFormat="1" ht="9" customHeight="1">
      <c r="A15" s="166" t="s">
        <v>7</v>
      </c>
      <c r="B15" s="169">
        <f>SUM(B17:B48)</f>
        <v>183239</v>
      </c>
      <c r="C15" s="169">
        <f>SUM(C17:C48)</f>
        <v>164030</v>
      </c>
      <c r="D15" s="169">
        <f>SUM(D17:D48)</f>
        <v>18776</v>
      </c>
      <c r="E15" s="169">
        <f>SUM(E17:E48)</f>
        <v>433</v>
      </c>
      <c r="F15" s="169"/>
      <c r="G15" s="169">
        <f>SUM(G17:G48)</f>
        <v>6336</v>
      </c>
      <c r="H15" s="251"/>
      <c r="I15" s="169">
        <f>SUM(I17:I48)</f>
        <v>4010</v>
      </c>
      <c r="J15" s="169">
        <f>SUM(J17:J48)</f>
        <v>1194</v>
      </c>
      <c r="K15" s="251"/>
      <c r="L15" s="169">
        <f>SUM(L17:L48)</f>
        <v>988</v>
      </c>
      <c r="M15" s="169">
        <f>SUM(M17:M48)</f>
        <v>144</v>
      </c>
    </row>
    <row r="16" spans="1:31" s="168" customFormat="1" ht="3.95" customHeight="1">
      <c r="A16" s="166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</row>
    <row r="17" spans="1:13" s="168" customFormat="1" ht="9" customHeight="1">
      <c r="A17" s="170" t="s">
        <v>8</v>
      </c>
      <c r="B17" s="171">
        <f t="shared" ref="B17:B48" si="0">SUM(C17:E17)</f>
        <v>1243</v>
      </c>
      <c r="C17" s="171">
        <v>1113</v>
      </c>
      <c r="D17" s="171">
        <v>127</v>
      </c>
      <c r="E17" s="171">
        <v>3</v>
      </c>
      <c r="F17" s="171"/>
      <c r="G17" s="171">
        <f t="shared" ref="G17:G48" si="1">SUM(I17:M17)</f>
        <v>44</v>
      </c>
      <c r="H17" s="171"/>
      <c r="I17" s="171">
        <v>28</v>
      </c>
      <c r="J17" s="171">
        <v>8</v>
      </c>
      <c r="K17" s="171"/>
      <c r="L17" s="171">
        <v>7</v>
      </c>
      <c r="M17" s="171">
        <v>1</v>
      </c>
    </row>
    <row r="18" spans="1:13" s="168" customFormat="1" ht="9" customHeight="1">
      <c r="A18" s="170" t="s">
        <v>9</v>
      </c>
      <c r="B18" s="171">
        <f t="shared" si="0"/>
        <v>4303</v>
      </c>
      <c r="C18" s="171">
        <v>3852</v>
      </c>
      <c r="D18" s="171">
        <v>441</v>
      </c>
      <c r="E18" s="171">
        <v>10</v>
      </c>
      <c r="F18" s="172"/>
      <c r="G18" s="171">
        <f t="shared" si="1"/>
        <v>153</v>
      </c>
      <c r="H18" s="171"/>
      <c r="I18" s="171">
        <v>97</v>
      </c>
      <c r="J18" s="171">
        <v>29</v>
      </c>
      <c r="K18" s="171"/>
      <c r="L18" s="171">
        <v>24</v>
      </c>
      <c r="M18" s="171">
        <v>3</v>
      </c>
    </row>
    <row r="19" spans="1:13" s="168" customFormat="1" ht="9" customHeight="1">
      <c r="A19" s="170" t="s">
        <v>10</v>
      </c>
      <c r="B19" s="171">
        <f t="shared" si="0"/>
        <v>907</v>
      </c>
      <c r="C19" s="171">
        <v>812</v>
      </c>
      <c r="D19" s="171">
        <v>93</v>
      </c>
      <c r="E19" s="171">
        <v>2</v>
      </c>
      <c r="F19" s="172"/>
      <c r="G19" s="171">
        <f t="shared" si="1"/>
        <v>32</v>
      </c>
      <c r="H19" s="171"/>
      <c r="I19" s="171">
        <v>21</v>
      </c>
      <c r="J19" s="171">
        <v>6</v>
      </c>
      <c r="K19" s="171"/>
      <c r="L19" s="171">
        <v>5</v>
      </c>
      <c r="M19" s="171">
        <v>0</v>
      </c>
    </row>
    <row r="20" spans="1:13" s="168" customFormat="1" ht="9" customHeight="1">
      <c r="A20" s="173" t="s">
        <v>11</v>
      </c>
      <c r="B20" s="174">
        <f t="shared" si="0"/>
        <v>856</v>
      </c>
      <c r="C20" s="174">
        <v>766</v>
      </c>
      <c r="D20" s="174">
        <v>88</v>
      </c>
      <c r="E20" s="174">
        <v>2</v>
      </c>
      <c r="F20" s="175"/>
      <c r="G20" s="174">
        <f t="shared" si="1"/>
        <v>24</v>
      </c>
      <c r="H20" s="174"/>
      <c r="I20" s="174">
        <v>15</v>
      </c>
      <c r="J20" s="174">
        <v>5</v>
      </c>
      <c r="K20" s="174"/>
      <c r="L20" s="174">
        <v>4</v>
      </c>
      <c r="M20" s="174">
        <v>0</v>
      </c>
    </row>
    <row r="21" spans="1:13" s="168" customFormat="1" ht="9" customHeight="1">
      <c r="A21" s="170" t="s">
        <v>12</v>
      </c>
      <c r="B21" s="171">
        <f t="shared" si="0"/>
        <v>3047</v>
      </c>
      <c r="C21" s="171">
        <v>2727</v>
      </c>
      <c r="D21" s="171">
        <v>312</v>
      </c>
      <c r="E21" s="171">
        <v>8</v>
      </c>
      <c r="F21" s="172"/>
      <c r="G21" s="171">
        <f t="shared" si="1"/>
        <v>134</v>
      </c>
      <c r="H21" s="171"/>
      <c r="I21" s="171">
        <v>85</v>
      </c>
      <c r="J21" s="171">
        <v>25</v>
      </c>
      <c r="K21" s="171"/>
      <c r="L21" s="172">
        <v>21</v>
      </c>
      <c r="M21" s="171">
        <v>3</v>
      </c>
    </row>
    <row r="22" spans="1:13" s="168" customFormat="1" ht="9" customHeight="1">
      <c r="A22" s="170" t="s">
        <v>13</v>
      </c>
      <c r="B22" s="171">
        <f t="shared" si="0"/>
        <v>960</v>
      </c>
      <c r="C22" s="171">
        <v>859</v>
      </c>
      <c r="D22" s="171">
        <v>98</v>
      </c>
      <c r="E22" s="171">
        <v>3</v>
      </c>
      <c r="F22" s="172"/>
      <c r="G22" s="171">
        <f t="shared" si="1"/>
        <v>33</v>
      </c>
      <c r="H22" s="171"/>
      <c r="I22" s="171">
        <v>21</v>
      </c>
      <c r="J22" s="171">
        <v>6</v>
      </c>
      <c r="K22" s="171"/>
      <c r="L22" s="171">
        <v>5</v>
      </c>
      <c r="M22" s="171">
        <v>1</v>
      </c>
    </row>
    <row r="23" spans="1:13" s="168" customFormat="1" ht="9" customHeight="1">
      <c r="A23" s="170" t="s">
        <v>14</v>
      </c>
      <c r="B23" s="171">
        <f t="shared" si="0"/>
        <v>2192</v>
      </c>
      <c r="C23" s="171">
        <v>1963</v>
      </c>
      <c r="D23" s="171">
        <v>225</v>
      </c>
      <c r="E23" s="171">
        <v>4</v>
      </c>
      <c r="F23" s="172"/>
      <c r="G23" s="171">
        <f t="shared" si="1"/>
        <v>111</v>
      </c>
      <c r="H23" s="171"/>
      <c r="I23" s="171">
        <v>70</v>
      </c>
      <c r="J23" s="171">
        <v>21</v>
      </c>
      <c r="K23" s="171"/>
      <c r="L23" s="171">
        <v>18</v>
      </c>
      <c r="M23" s="171">
        <v>2</v>
      </c>
    </row>
    <row r="24" spans="1:13" s="168" customFormat="1" ht="9" customHeight="1">
      <c r="A24" s="173" t="s">
        <v>15</v>
      </c>
      <c r="B24" s="174">
        <f t="shared" si="0"/>
        <v>3655</v>
      </c>
      <c r="C24" s="174">
        <v>3272</v>
      </c>
      <c r="D24" s="174">
        <v>375</v>
      </c>
      <c r="E24" s="174">
        <v>8</v>
      </c>
      <c r="F24" s="175"/>
      <c r="G24" s="174">
        <f t="shared" si="1"/>
        <v>157</v>
      </c>
      <c r="H24" s="174"/>
      <c r="I24" s="174">
        <v>99</v>
      </c>
      <c r="J24" s="174">
        <v>30</v>
      </c>
      <c r="K24" s="174"/>
      <c r="L24" s="174">
        <v>24</v>
      </c>
      <c r="M24" s="174">
        <v>4</v>
      </c>
    </row>
    <row r="25" spans="1:13" s="168" customFormat="1" ht="9" customHeight="1">
      <c r="A25" s="176" t="s">
        <v>16</v>
      </c>
      <c r="B25" s="171">
        <f t="shared" si="0"/>
        <v>85944</v>
      </c>
      <c r="C25" s="171">
        <v>76934</v>
      </c>
      <c r="D25" s="171">
        <v>8806</v>
      </c>
      <c r="E25" s="171">
        <v>204</v>
      </c>
      <c r="F25" s="172"/>
      <c r="G25" s="171">
        <f t="shared" si="1"/>
        <v>2643</v>
      </c>
      <c r="H25" s="171"/>
      <c r="I25" s="171">
        <v>1673</v>
      </c>
      <c r="J25" s="171">
        <v>498</v>
      </c>
      <c r="K25" s="171"/>
      <c r="L25" s="171">
        <v>412</v>
      </c>
      <c r="M25" s="171">
        <v>60</v>
      </c>
    </row>
    <row r="26" spans="1:13" s="168" customFormat="1" ht="9" customHeight="1">
      <c r="A26" s="170" t="s">
        <v>17</v>
      </c>
      <c r="B26" s="171">
        <f t="shared" si="0"/>
        <v>2346</v>
      </c>
      <c r="C26" s="171">
        <v>2100</v>
      </c>
      <c r="D26" s="171">
        <v>240</v>
      </c>
      <c r="E26" s="171">
        <v>6</v>
      </c>
      <c r="F26" s="172"/>
      <c r="G26" s="171">
        <f t="shared" si="1"/>
        <v>95</v>
      </c>
      <c r="H26" s="171"/>
      <c r="I26" s="171">
        <v>60</v>
      </c>
      <c r="J26" s="171">
        <v>18</v>
      </c>
      <c r="K26" s="171"/>
      <c r="L26" s="171">
        <v>15</v>
      </c>
      <c r="M26" s="171">
        <v>2</v>
      </c>
    </row>
    <row r="27" spans="1:13" s="168" customFormat="1" ht="9" customHeight="1">
      <c r="A27" s="170" t="s">
        <v>18</v>
      </c>
      <c r="B27" s="171">
        <f t="shared" si="0"/>
        <v>5809</v>
      </c>
      <c r="C27" s="171">
        <v>5200</v>
      </c>
      <c r="D27" s="171">
        <v>595</v>
      </c>
      <c r="E27" s="171">
        <v>14</v>
      </c>
      <c r="F27" s="172"/>
      <c r="G27" s="171">
        <f t="shared" si="1"/>
        <v>196</v>
      </c>
      <c r="H27" s="171"/>
      <c r="I27" s="171">
        <v>124</v>
      </c>
      <c r="J27" s="171">
        <v>37</v>
      </c>
      <c r="K27" s="171"/>
      <c r="L27" s="171">
        <v>31</v>
      </c>
      <c r="M27" s="171">
        <v>4</v>
      </c>
    </row>
    <row r="28" spans="1:13" s="168" customFormat="1" ht="9" customHeight="1">
      <c r="A28" s="173" t="s">
        <v>19</v>
      </c>
      <c r="B28" s="174">
        <f t="shared" si="0"/>
        <v>2867</v>
      </c>
      <c r="C28" s="174">
        <v>2566</v>
      </c>
      <c r="D28" s="174">
        <v>294</v>
      </c>
      <c r="E28" s="174">
        <v>7</v>
      </c>
      <c r="F28" s="175"/>
      <c r="G28" s="174">
        <f t="shared" si="1"/>
        <v>102</v>
      </c>
      <c r="H28" s="174"/>
      <c r="I28" s="175">
        <v>65</v>
      </c>
      <c r="J28" s="175">
        <v>19</v>
      </c>
      <c r="K28" s="175"/>
      <c r="L28" s="174">
        <v>16</v>
      </c>
      <c r="M28" s="174">
        <v>2</v>
      </c>
    </row>
    <row r="29" spans="1:13" s="168" customFormat="1" ht="9" customHeight="1">
      <c r="A29" s="170" t="s">
        <v>20</v>
      </c>
      <c r="B29" s="171">
        <f t="shared" si="0"/>
        <v>1388</v>
      </c>
      <c r="C29" s="171">
        <v>1242</v>
      </c>
      <c r="D29" s="171">
        <v>142</v>
      </c>
      <c r="E29" s="171">
        <v>4</v>
      </c>
      <c r="F29" s="172"/>
      <c r="G29" s="171">
        <f t="shared" si="1"/>
        <v>65</v>
      </c>
      <c r="H29" s="171"/>
      <c r="I29" s="172">
        <v>41</v>
      </c>
      <c r="J29" s="172">
        <v>12</v>
      </c>
      <c r="K29" s="172"/>
      <c r="L29" s="171">
        <v>10</v>
      </c>
      <c r="M29" s="171">
        <v>2</v>
      </c>
    </row>
    <row r="30" spans="1:13" s="168" customFormat="1" ht="9" customHeight="1">
      <c r="A30" s="170" t="s">
        <v>21</v>
      </c>
      <c r="B30" s="171">
        <f t="shared" si="0"/>
        <v>13435</v>
      </c>
      <c r="C30" s="171">
        <v>12027</v>
      </c>
      <c r="D30" s="171">
        <v>1377</v>
      </c>
      <c r="E30" s="171">
        <v>31</v>
      </c>
      <c r="F30" s="172"/>
      <c r="G30" s="171">
        <f t="shared" si="1"/>
        <v>388</v>
      </c>
      <c r="H30" s="171"/>
      <c r="I30" s="172">
        <v>245</v>
      </c>
      <c r="J30" s="172">
        <v>73</v>
      </c>
      <c r="K30" s="172"/>
      <c r="L30" s="171">
        <v>61</v>
      </c>
      <c r="M30" s="171">
        <v>9</v>
      </c>
    </row>
    <row r="31" spans="1:13" s="168" customFormat="1" ht="9" customHeight="1">
      <c r="A31" s="170" t="s">
        <v>22</v>
      </c>
      <c r="B31" s="171">
        <f t="shared" si="0"/>
        <v>4837</v>
      </c>
      <c r="C31" s="171">
        <v>4330</v>
      </c>
      <c r="D31" s="171">
        <v>496</v>
      </c>
      <c r="E31" s="171">
        <v>11</v>
      </c>
      <c r="F31" s="172"/>
      <c r="G31" s="171">
        <f t="shared" si="1"/>
        <v>285</v>
      </c>
      <c r="H31" s="171"/>
      <c r="I31" s="172">
        <v>180</v>
      </c>
      <c r="J31" s="172">
        <v>54</v>
      </c>
      <c r="K31" s="172"/>
      <c r="L31" s="171">
        <v>45</v>
      </c>
      <c r="M31" s="171">
        <v>6</v>
      </c>
    </row>
    <row r="32" spans="1:13" s="168" customFormat="1" ht="9" customHeight="1">
      <c r="A32" s="173" t="s">
        <v>23</v>
      </c>
      <c r="B32" s="174">
        <f t="shared" si="0"/>
        <v>5129</v>
      </c>
      <c r="C32" s="174">
        <v>4591</v>
      </c>
      <c r="D32" s="174">
        <v>526</v>
      </c>
      <c r="E32" s="174">
        <v>12</v>
      </c>
      <c r="F32" s="175"/>
      <c r="G32" s="174">
        <f t="shared" si="1"/>
        <v>169</v>
      </c>
      <c r="H32" s="174"/>
      <c r="I32" s="175">
        <v>107</v>
      </c>
      <c r="J32" s="175">
        <v>32</v>
      </c>
      <c r="K32" s="175"/>
      <c r="L32" s="174">
        <v>26</v>
      </c>
      <c r="M32" s="174">
        <v>4</v>
      </c>
    </row>
    <row r="33" spans="1:13" s="168" customFormat="1" ht="9" customHeight="1">
      <c r="A33" s="170" t="s">
        <v>24</v>
      </c>
      <c r="B33" s="171">
        <f t="shared" si="0"/>
        <v>1804</v>
      </c>
      <c r="C33" s="171">
        <v>1615</v>
      </c>
      <c r="D33" s="171">
        <v>185</v>
      </c>
      <c r="E33" s="171">
        <v>4</v>
      </c>
      <c r="F33" s="172"/>
      <c r="G33" s="171">
        <f t="shared" si="1"/>
        <v>63</v>
      </c>
      <c r="H33" s="171"/>
      <c r="I33" s="172">
        <v>40</v>
      </c>
      <c r="J33" s="172">
        <v>12</v>
      </c>
      <c r="K33" s="172"/>
      <c r="L33" s="171">
        <v>10</v>
      </c>
      <c r="M33" s="171">
        <v>1</v>
      </c>
    </row>
    <row r="34" spans="1:13" s="168" customFormat="1" ht="9" customHeight="1">
      <c r="A34" s="170" t="s">
        <v>25</v>
      </c>
      <c r="B34" s="171">
        <f t="shared" si="0"/>
        <v>1284</v>
      </c>
      <c r="C34" s="171">
        <v>1149</v>
      </c>
      <c r="D34" s="171">
        <v>132</v>
      </c>
      <c r="E34" s="171">
        <v>3</v>
      </c>
      <c r="F34" s="172"/>
      <c r="G34" s="171">
        <f t="shared" si="1"/>
        <v>46</v>
      </c>
      <c r="H34" s="171"/>
      <c r="I34" s="172">
        <v>29</v>
      </c>
      <c r="J34" s="172">
        <v>9</v>
      </c>
      <c r="K34" s="172"/>
      <c r="L34" s="171">
        <v>7</v>
      </c>
      <c r="M34" s="171">
        <v>1</v>
      </c>
    </row>
    <row r="35" spans="1:13" s="168" customFormat="1" ht="9" customHeight="1">
      <c r="A35" s="170" t="s">
        <v>26</v>
      </c>
      <c r="B35" s="171">
        <f t="shared" si="0"/>
        <v>8232</v>
      </c>
      <c r="C35" s="171">
        <v>7370</v>
      </c>
      <c r="D35" s="171">
        <v>844</v>
      </c>
      <c r="E35" s="171">
        <v>18</v>
      </c>
      <c r="F35" s="172"/>
      <c r="G35" s="171">
        <f t="shared" si="1"/>
        <v>275</v>
      </c>
      <c r="H35" s="171"/>
      <c r="I35" s="172">
        <v>174</v>
      </c>
      <c r="J35" s="172">
        <v>52</v>
      </c>
      <c r="K35" s="172"/>
      <c r="L35" s="171">
        <v>43</v>
      </c>
      <c r="M35" s="171">
        <v>6</v>
      </c>
    </row>
    <row r="36" spans="1:13" s="168" customFormat="1" ht="9" customHeight="1">
      <c r="A36" s="173" t="s">
        <v>27</v>
      </c>
      <c r="B36" s="174">
        <f t="shared" si="0"/>
        <v>3579</v>
      </c>
      <c r="C36" s="174">
        <v>3204</v>
      </c>
      <c r="D36" s="174">
        <v>367</v>
      </c>
      <c r="E36" s="174">
        <v>8</v>
      </c>
      <c r="F36" s="175"/>
      <c r="G36" s="174">
        <f t="shared" si="1"/>
        <v>150</v>
      </c>
      <c r="H36" s="174"/>
      <c r="I36" s="175">
        <v>95</v>
      </c>
      <c r="J36" s="175">
        <v>28</v>
      </c>
      <c r="K36" s="175"/>
      <c r="L36" s="174">
        <v>23</v>
      </c>
      <c r="M36" s="174">
        <v>4</v>
      </c>
    </row>
    <row r="37" spans="1:13" s="168" customFormat="1" ht="9" customHeight="1">
      <c r="A37" s="170" t="s">
        <v>28</v>
      </c>
      <c r="B37" s="171">
        <f t="shared" si="0"/>
        <v>2807</v>
      </c>
      <c r="C37" s="171">
        <v>2513</v>
      </c>
      <c r="D37" s="171">
        <v>288</v>
      </c>
      <c r="E37" s="171">
        <v>6</v>
      </c>
      <c r="F37" s="172"/>
      <c r="G37" s="171">
        <f t="shared" si="1"/>
        <v>133</v>
      </c>
      <c r="H37" s="171"/>
      <c r="I37" s="172">
        <v>84</v>
      </c>
      <c r="J37" s="172">
        <v>25</v>
      </c>
      <c r="K37" s="172"/>
      <c r="L37" s="171">
        <v>21</v>
      </c>
      <c r="M37" s="171">
        <v>3</v>
      </c>
    </row>
    <row r="38" spans="1:13" s="168" customFormat="1" ht="9" customHeight="1">
      <c r="A38" s="170" t="s">
        <v>29</v>
      </c>
      <c r="B38" s="171">
        <f t="shared" si="0"/>
        <v>1313</v>
      </c>
      <c r="C38" s="171">
        <v>1175</v>
      </c>
      <c r="D38" s="171">
        <v>134</v>
      </c>
      <c r="E38" s="171">
        <v>4</v>
      </c>
      <c r="F38" s="172"/>
      <c r="G38" s="171">
        <f t="shared" si="1"/>
        <v>57</v>
      </c>
      <c r="H38" s="171"/>
      <c r="I38" s="172">
        <v>35</v>
      </c>
      <c r="J38" s="172">
        <v>11</v>
      </c>
      <c r="K38" s="172"/>
      <c r="L38" s="171">
        <v>9</v>
      </c>
      <c r="M38" s="171">
        <v>2</v>
      </c>
    </row>
    <row r="39" spans="1:13" s="168" customFormat="1" ht="9" customHeight="1">
      <c r="A39" s="170" t="s">
        <v>30</v>
      </c>
      <c r="B39" s="171">
        <f t="shared" si="0"/>
        <v>1572</v>
      </c>
      <c r="C39" s="171">
        <v>1407</v>
      </c>
      <c r="D39" s="171">
        <v>161</v>
      </c>
      <c r="E39" s="171">
        <v>4</v>
      </c>
      <c r="F39" s="172"/>
      <c r="G39" s="171">
        <f t="shared" si="1"/>
        <v>54</v>
      </c>
      <c r="H39" s="171"/>
      <c r="I39" s="172">
        <v>34</v>
      </c>
      <c r="J39" s="172">
        <v>10</v>
      </c>
      <c r="K39" s="172"/>
      <c r="L39" s="171">
        <v>8</v>
      </c>
      <c r="M39" s="171">
        <v>2</v>
      </c>
    </row>
    <row r="40" spans="1:13" s="168" customFormat="1" ht="9" customHeight="1">
      <c r="A40" s="173" t="s">
        <v>31</v>
      </c>
      <c r="B40" s="174">
        <f t="shared" si="0"/>
        <v>2321</v>
      </c>
      <c r="C40" s="174">
        <v>2078</v>
      </c>
      <c r="D40" s="174">
        <v>238</v>
      </c>
      <c r="E40" s="174">
        <v>5</v>
      </c>
      <c r="F40" s="175"/>
      <c r="G40" s="174">
        <f t="shared" si="1"/>
        <v>82</v>
      </c>
      <c r="H40" s="174"/>
      <c r="I40" s="175">
        <v>52</v>
      </c>
      <c r="J40" s="175">
        <v>15</v>
      </c>
      <c r="K40" s="175"/>
      <c r="L40" s="174">
        <v>13</v>
      </c>
      <c r="M40" s="174">
        <v>2</v>
      </c>
    </row>
    <row r="41" spans="1:13" s="168" customFormat="1" ht="9" customHeight="1">
      <c r="A41" s="170" t="s">
        <v>32</v>
      </c>
      <c r="B41" s="171">
        <f t="shared" si="0"/>
        <v>2932</v>
      </c>
      <c r="C41" s="171">
        <v>2624</v>
      </c>
      <c r="D41" s="171">
        <v>300</v>
      </c>
      <c r="E41" s="171">
        <v>8</v>
      </c>
      <c r="F41" s="172"/>
      <c r="G41" s="171">
        <f t="shared" si="1"/>
        <v>111</v>
      </c>
      <c r="H41" s="171"/>
      <c r="I41" s="172">
        <v>71</v>
      </c>
      <c r="J41" s="172">
        <v>21</v>
      </c>
      <c r="K41" s="172"/>
      <c r="L41" s="171">
        <v>17</v>
      </c>
      <c r="M41" s="171">
        <v>2</v>
      </c>
    </row>
    <row r="42" spans="1:13" s="168" customFormat="1" ht="9" customHeight="1">
      <c r="A42" s="170" t="s">
        <v>33</v>
      </c>
      <c r="B42" s="171">
        <f t="shared" si="0"/>
        <v>2638</v>
      </c>
      <c r="C42" s="171">
        <v>2362</v>
      </c>
      <c r="D42" s="171">
        <v>270</v>
      </c>
      <c r="E42" s="171">
        <v>6</v>
      </c>
      <c r="F42" s="172"/>
      <c r="G42" s="171">
        <f t="shared" si="1"/>
        <v>124</v>
      </c>
      <c r="H42" s="171"/>
      <c r="I42" s="172">
        <v>79</v>
      </c>
      <c r="J42" s="172">
        <v>23</v>
      </c>
      <c r="K42" s="172"/>
      <c r="L42" s="172">
        <v>19</v>
      </c>
      <c r="M42" s="171">
        <v>3</v>
      </c>
    </row>
    <row r="43" spans="1:13" s="168" customFormat="1" ht="9" customHeight="1">
      <c r="A43" s="170" t="s">
        <v>34</v>
      </c>
      <c r="B43" s="171">
        <f t="shared" si="0"/>
        <v>1135</v>
      </c>
      <c r="C43" s="171">
        <v>1017</v>
      </c>
      <c r="D43" s="171">
        <v>116</v>
      </c>
      <c r="E43" s="171">
        <v>2</v>
      </c>
      <c r="F43" s="172"/>
      <c r="G43" s="171">
        <f t="shared" si="1"/>
        <v>67</v>
      </c>
      <c r="H43" s="171"/>
      <c r="I43" s="172">
        <v>42</v>
      </c>
      <c r="J43" s="172">
        <v>13</v>
      </c>
      <c r="K43" s="172"/>
      <c r="L43" s="172">
        <v>10</v>
      </c>
      <c r="M43" s="171">
        <v>2</v>
      </c>
    </row>
    <row r="44" spans="1:13" s="168" customFormat="1" ht="9" customHeight="1">
      <c r="A44" s="173" t="s">
        <v>35</v>
      </c>
      <c r="B44" s="174">
        <f t="shared" si="0"/>
        <v>3564</v>
      </c>
      <c r="C44" s="174">
        <v>3191</v>
      </c>
      <c r="D44" s="174">
        <v>365</v>
      </c>
      <c r="E44" s="174">
        <v>8</v>
      </c>
      <c r="F44" s="175"/>
      <c r="G44" s="174">
        <f t="shared" si="1"/>
        <v>136</v>
      </c>
      <c r="H44" s="174"/>
      <c r="I44" s="175">
        <v>86</v>
      </c>
      <c r="J44" s="175">
        <v>26</v>
      </c>
      <c r="K44" s="175"/>
      <c r="L44" s="175">
        <v>21</v>
      </c>
      <c r="M44" s="174">
        <v>3</v>
      </c>
    </row>
    <row r="45" spans="1:13" s="168" customFormat="1" ht="9" customHeight="1">
      <c r="A45" s="170" t="s">
        <v>36</v>
      </c>
      <c r="B45" s="171">
        <f t="shared" si="0"/>
        <v>470</v>
      </c>
      <c r="C45" s="171">
        <v>420</v>
      </c>
      <c r="D45" s="171">
        <v>48</v>
      </c>
      <c r="E45" s="171">
        <v>2</v>
      </c>
      <c r="F45" s="172"/>
      <c r="G45" s="171">
        <f t="shared" si="1"/>
        <v>37</v>
      </c>
      <c r="H45" s="171"/>
      <c r="I45" s="172">
        <v>24</v>
      </c>
      <c r="J45" s="172">
        <v>7</v>
      </c>
      <c r="K45" s="172"/>
      <c r="L45" s="172">
        <v>6</v>
      </c>
      <c r="M45" s="171">
        <v>0</v>
      </c>
    </row>
    <row r="46" spans="1:13" s="168" customFormat="1" ht="9" customHeight="1">
      <c r="A46" s="170" t="s">
        <v>37</v>
      </c>
      <c r="B46" s="171">
        <f t="shared" si="0"/>
        <v>5947</v>
      </c>
      <c r="C46" s="171">
        <v>5323</v>
      </c>
      <c r="D46" s="171">
        <v>609</v>
      </c>
      <c r="E46" s="171">
        <v>15</v>
      </c>
      <c r="F46" s="172"/>
      <c r="G46" s="171">
        <f t="shared" si="1"/>
        <v>208</v>
      </c>
      <c r="H46" s="171"/>
      <c r="I46" s="172">
        <v>131</v>
      </c>
      <c r="J46" s="172">
        <v>39</v>
      </c>
      <c r="K46" s="172"/>
      <c r="L46" s="172">
        <v>32</v>
      </c>
      <c r="M46" s="171">
        <v>6</v>
      </c>
    </row>
    <row r="47" spans="1:13" s="168" customFormat="1" ht="9" customHeight="1">
      <c r="A47" s="170" t="s">
        <v>38</v>
      </c>
      <c r="B47" s="171">
        <f t="shared" si="0"/>
        <v>2319</v>
      </c>
      <c r="C47" s="171">
        <v>2076</v>
      </c>
      <c r="D47" s="171">
        <v>238</v>
      </c>
      <c r="E47" s="171">
        <v>5</v>
      </c>
      <c r="F47" s="172"/>
      <c r="G47" s="171">
        <f t="shared" si="1"/>
        <v>76</v>
      </c>
      <c r="H47" s="171"/>
      <c r="I47" s="172">
        <v>48</v>
      </c>
      <c r="J47" s="172">
        <v>14</v>
      </c>
      <c r="K47" s="172"/>
      <c r="L47" s="172">
        <v>12</v>
      </c>
      <c r="M47" s="171">
        <v>2</v>
      </c>
    </row>
    <row r="48" spans="1:13" s="168" customFormat="1" ht="9" customHeight="1">
      <c r="A48" s="173" t="s">
        <v>39</v>
      </c>
      <c r="B48" s="174">
        <f t="shared" si="0"/>
        <v>2404</v>
      </c>
      <c r="C48" s="174">
        <v>2152</v>
      </c>
      <c r="D48" s="174">
        <v>246</v>
      </c>
      <c r="E48" s="174">
        <v>6</v>
      </c>
      <c r="F48" s="175"/>
      <c r="G48" s="174">
        <f t="shared" si="1"/>
        <v>86</v>
      </c>
      <c r="H48" s="174"/>
      <c r="I48" s="175">
        <v>55</v>
      </c>
      <c r="J48" s="175">
        <v>16</v>
      </c>
      <c r="K48" s="175"/>
      <c r="L48" s="175">
        <v>13</v>
      </c>
      <c r="M48" s="174">
        <v>2</v>
      </c>
    </row>
    <row r="49" spans="1:13" s="168" customFormat="1" ht="9" customHeight="1"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</row>
    <row r="50" spans="1:13" s="168" customFormat="1" ht="9" customHeight="1">
      <c r="A50" s="166">
        <v>1996</v>
      </c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</row>
    <row r="51" spans="1:13" s="168" customFormat="1" ht="9" customHeight="1">
      <c r="A51" s="166" t="s">
        <v>7</v>
      </c>
      <c r="B51" s="169">
        <f>SUM(B53:B84)</f>
        <v>172226</v>
      </c>
      <c r="C51" s="169">
        <f>SUM(C53:C84)</f>
        <v>150992</v>
      </c>
      <c r="D51" s="169">
        <f>SUM(D53:D84)</f>
        <v>20841</v>
      </c>
      <c r="E51" s="169">
        <f>SUM(E53:E84)</f>
        <v>393</v>
      </c>
      <c r="F51" s="169"/>
      <c r="G51" s="169">
        <f>SUM(G53:G84)</f>
        <v>7533</v>
      </c>
      <c r="H51" s="169"/>
      <c r="I51" s="169">
        <f>SUM(I53:I84)</f>
        <v>5100</v>
      </c>
      <c r="J51" s="169">
        <f>SUM(J53:J84)</f>
        <v>1137</v>
      </c>
      <c r="K51" s="169"/>
      <c r="L51" s="169">
        <f>SUM(L53:L84)</f>
        <v>1163</v>
      </c>
      <c r="M51" s="169">
        <f>SUM(M53:M84)</f>
        <v>133</v>
      </c>
    </row>
    <row r="52" spans="1:13" s="168" customFormat="1" ht="3.95" customHeight="1">
      <c r="A52" s="166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</row>
    <row r="53" spans="1:13" s="168" customFormat="1" ht="9" customHeight="1">
      <c r="A53" s="170" t="s">
        <v>8</v>
      </c>
      <c r="B53" s="171">
        <f t="shared" ref="B53:B84" si="2">SUM(C53:E53)</f>
        <v>1168</v>
      </c>
      <c r="C53" s="167">
        <v>1024</v>
      </c>
      <c r="D53" s="167">
        <v>141</v>
      </c>
      <c r="E53" s="167">
        <v>3</v>
      </c>
      <c r="F53" s="171"/>
      <c r="G53" s="171">
        <f t="shared" ref="G53:G84" si="3">SUM(I53:M53)</f>
        <v>101</v>
      </c>
      <c r="H53" s="171"/>
      <c r="I53" s="171">
        <v>36</v>
      </c>
      <c r="J53" s="171">
        <v>8</v>
      </c>
      <c r="K53" s="171"/>
      <c r="L53" s="171">
        <v>57</v>
      </c>
      <c r="M53" s="171">
        <v>0</v>
      </c>
    </row>
    <row r="54" spans="1:13" s="168" customFormat="1" ht="9" customHeight="1">
      <c r="A54" s="170" t="s">
        <v>9</v>
      </c>
      <c r="B54" s="171">
        <f t="shared" si="2"/>
        <v>4044</v>
      </c>
      <c r="C54" s="167">
        <v>3545</v>
      </c>
      <c r="D54" s="167">
        <v>489</v>
      </c>
      <c r="E54" s="167">
        <v>10</v>
      </c>
      <c r="F54" s="172"/>
      <c r="G54" s="171">
        <f t="shared" si="3"/>
        <v>161</v>
      </c>
      <c r="H54" s="171"/>
      <c r="I54" s="172">
        <v>123</v>
      </c>
      <c r="J54" s="172">
        <v>27</v>
      </c>
      <c r="K54" s="172"/>
      <c r="L54" s="172">
        <v>7</v>
      </c>
      <c r="M54" s="171">
        <v>4</v>
      </c>
    </row>
    <row r="55" spans="1:13" s="168" customFormat="1" ht="9" customHeight="1">
      <c r="A55" s="170" t="s">
        <v>10</v>
      </c>
      <c r="B55" s="171">
        <f t="shared" si="2"/>
        <v>852</v>
      </c>
      <c r="C55" s="167">
        <v>747</v>
      </c>
      <c r="D55" s="167">
        <v>103</v>
      </c>
      <c r="E55" s="167">
        <v>2</v>
      </c>
      <c r="F55" s="172"/>
      <c r="G55" s="171">
        <f t="shared" si="3"/>
        <v>51</v>
      </c>
      <c r="H55" s="171"/>
      <c r="I55" s="172">
        <v>26</v>
      </c>
      <c r="J55" s="172">
        <v>6</v>
      </c>
      <c r="K55" s="172"/>
      <c r="L55" s="172">
        <v>19</v>
      </c>
      <c r="M55" s="171">
        <v>0</v>
      </c>
    </row>
    <row r="56" spans="1:13" s="168" customFormat="1" ht="9" customHeight="1">
      <c r="A56" s="173" t="s">
        <v>11</v>
      </c>
      <c r="B56" s="174">
        <f t="shared" si="2"/>
        <v>804</v>
      </c>
      <c r="C56" s="177">
        <v>705</v>
      </c>
      <c r="D56" s="177">
        <v>98</v>
      </c>
      <c r="E56" s="177">
        <v>1</v>
      </c>
      <c r="F56" s="175"/>
      <c r="G56" s="174">
        <f t="shared" si="3"/>
        <v>29</v>
      </c>
      <c r="H56" s="174"/>
      <c r="I56" s="175">
        <v>20</v>
      </c>
      <c r="J56" s="175">
        <v>4</v>
      </c>
      <c r="K56" s="175"/>
      <c r="L56" s="175">
        <v>5</v>
      </c>
      <c r="M56" s="174">
        <v>0</v>
      </c>
    </row>
    <row r="57" spans="1:13" s="168" customFormat="1" ht="9" customHeight="1">
      <c r="A57" s="170" t="s">
        <v>12</v>
      </c>
      <c r="B57" s="171">
        <f t="shared" si="2"/>
        <v>2864</v>
      </c>
      <c r="C57" s="167">
        <v>2511</v>
      </c>
      <c r="D57" s="167">
        <v>347</v>
      </c>
      <c r="E57" s="167">
        <v>6</v>
      </c>
      <c r="F57" s="172"/>
      <c r="G57" s="171">
        <f t="shared" si="3"/>
        <v>150</v>
      </c>
      <c r="H57" s="171"/>
      <c r="I57" s="172">
        <v>108</v>
      </c>
      <c r="J57" s="172">
        <v>24</v>
      </c>
      <c r="K57" s="172"/>
      <c r="L57" s="172">
        <v>15</v>
      </c>
      <c r="M57" s="171">
        <v>3</v>
      </c>
    </row>
    <row r="58" spans="1:13" s="168" customFormat="1" ht="9" customHeight="1">
      <c r="A58" s="170" t="s">
        <v>13</v>
      </c>
      <c r="B58" s="171">
        <f t="shared" si="2"/>
        <v>901</v>
      </c>
      <c r="C58" s="167">
        <v>791</v>
      </c>
      <c r="D58" s="167">
        <v>109</v>
      </c>
      <c r="E58" s="167">
        <v>1</v>
      </c>
      <c r="F58" s="172"/>
      <c r="G58" s="171">
        <f t="shared" si="3"/>
        <v>49</v>
      </c>
      <c r="H58" s="171"/>
      <c r="I58" s="172">
        <v>27</v>
      </c>
      <c r="J58" s="172">
        <v>6</v>
      </c>
      <c r="K58" s="172"/>
      <c r="L58" s="172">
        <v>16</v>
      </c>
      <c r="M58" s="171">
        <v>0</v>
      </c>
    </row>
    <row r="59" spans="1:13" s="168" customFormat="1" ht="9" customHeight="1">
      <c r="A59" s="170" t="s">
        <v>14</v>
      </c>
      <c r="B59" s="171">
        <f t="shared" si="2"/>
        <v>2061</v>
      </c>
      <c r="C59" s="167">
        <v>1807</v>
      </c>
      <c r="D59" s="167">
        <v>249</v>
      </c>
      <c r="E59" s="167">
        <v>5</v>
      </c>
      <c r="F59" s="172"/>
      <c r="G59" s="171">
        <f t="shared" si="3"/>
        <v>121</v>
      </c>
      <c r="H59" s="171"/>
      <c r="I59" s="172">
        <v>89</v>
      </c>
      <c r="J59" s="172">
        <v>20</v>
      </c>
      <c r="K59" s="172"/>
      <c r="L59" s="172">
        <v>10</v>
      </c>
      <c r="M59" s="171">
        <v>2</v>
      </c>
    </row>
    <row r="60" spans="1:13" s="168" customFormat="1" ht="9" customHeight="1">
      <c r="A60" s="173" t="s">
        <v>15</v>
      </c>
      <c r="B60" s="174">
        <f t="shared" si="2"/>
        <v>3435</v>
      </c>
      <c r="C60" s="177">
        <v>3012</v>
      </c>
      <c r="D60" s="177">
        <v>416</v>
      </c>
      <c r="E60" s="177">
        <v>7</v>
      </c>
      <c r="F60" s="175"/>
      <c r="G60" s="174">
        <f t="shared" si="3"/>
        <v>169</v>
      </c>
      <c r="H60" s="174"/>
      <c r="I60" s="175">
        <v>127</v>
      </c>
      <c r="J60" s="175">
        <v>28</v>
      </c>
      <c r="K60" s="175"/>
      <c r="L60" s="175">
        <v>11</v>
      </c>
      <c r="M60" s="174">
        <v>3</v>
      </c>
    </row>
    <row r="61" spans="1:13" s="168" customFormat="1" ht="9" customHeight="1">
      <c r="A61" s="176" t="s">
        <v>16</v>
      </c>
      <c r="B61" s="171">
        <f t="shared" si="2"/>
        <v>80779</v>
      </c>
      <c r="C61" s="167">
        <v>70819</v>
      </c>
      <c r="D61" s="167">
        <v>9775</v>
      </c>
      <c r="E61" s="167">
        <v>185</v>
      </c>
      <c r="F61" s="172"/>
      <c r="G61" s="171">
        <f t="shared" si="3"/>
        <v>3012</v>
      </c>
      <c r="H61" s="171"/>
      <c r="I61" s="172">
        <v>2128</v>
      </c>
      <c r="J61" s="172">
        <v>474</v>
      </c>
      <c r="K61" s="172"/>
      <c r="L61" s="172">
        <v>354</v>
      </c>
      <c r="M61" s="171">
        <v>56</v>
      </c>
    </row>
    <row r="62" spans="1:13" s="168" customFormat="1" ht="9" customHeight="1">
      <c r="A62" s="170" t="s">
        <v>17</v>
      </c>
      <c r="B62" s="171">
        <f t="shared" si="2"/>
        <v>2205</v>
      </c>
      <c r="C62" s="167">
        <v>1933</v>
      </c>
      <c r="D62" s="167">
        <v>267</v>
      </c>
      <c r="E62" s="167">
        <v>5</v>
      </c>
      <c r="F62" s="172"/>
      <c r="G62" s="171">
        <f t="shared" si="3"/>
        <v>112</v>
      </c>
      <c r="H62" s="171"/>
      <c r="I62" s="172">
        <v>76</v>
      </c>
      <c r="J62" s="172">
        <v>17</v>
      </c>
      <c r="K62" s="172"/>
      <c r="L62" s="172">
        <v>17</v>
      </c>
      <c r="M62" s="171">
        <v>2</v>
      </c>
    </row>
    <row r="63" spans="1:13" s="168" customFormat="1" ht="9" customHeight="1">
      <c r="A63" s="170" t="s">
        <v>18</v>
      </c>
      <c r="B63" s="171">
        <f t="shared" si="2"/>
        <v>5460</v>
      </c>
      <c r="C63" s="167">
        <v>4787</v>
      </c>
      <c r="D63" s="167">
        <v>661</v>
      </c>
      <c r="E63" s="167">
        <v>12</v>
      </c>
      <c r="F63" s="172"/>
      <c r="G63" s="171">
        <f t="shared" si="3"/>
        <v>280</v>
      </c>
      <c r="H63" s="171"/>
      <c r="I63" s="172">
        <v>158</v>
      </c>
      <c r="J63" s="172">
        <v>35</v>
      </c>
      <c r="K63" s="172"/>
      <c r="L63" s="172">
        <v>83</v>
      </c>
      <c r="M63" s="171">
        <v>4</v>
      </c>
    </row>
    <row r="64" spans="1:13" s="168" customFormat="1" ht="9" customHeight="1">
      <c r="A64" s="173" t="s">
        <v>19</v>
      </c>
      <c r="B64" s="174">
        <f t="shared" si="2"/>
        <v>2694</v>
      </c>
      <c r="C64" s="177">
        <v>2362</v>
      </c>
      <c r="D64" s="177">
        <v>326</v>
      </c>
      <c r="E64" s="177">
        <v>6</v>
      </c>
      <c r="F64" s="175"/>
      <c r="G64" s="174">
        <f t="shared" si="3"/>
        <v>125</v>
      </c>
      <c r="H64" s="174"/>
      <c r="I64" s="175">
        <v>83</v>
      </c>
      <c r="J64" s="175">
        <v>18</v>
      </c>
      <c r="K64" s="175"/>
      <c r="L64" s="175">
        <v>22</v>
      </c>
      <c r="M64" s="174">
        <v>2</v>
      </c>
    </row>
    <row r="65" spans="1:13" s="168" customFormat="1" ht="9" customHeight="1">
      <c r="A65" s="170" t="s">
        <v>20</v>
      </c>
      <c r="B65" s="171">
        <f t="shared" si="2"/>
        <v>1304</v>
      </c>
      <c r="C65" s="167">
        <v>1143</v>
      </c>
      <c r="D65" s="167">
        <v>158</v>
      </c>
      <c r="E65" s="167">
        <v>3</v>
      </c>
      <c r="F65" s="172"/>
      <c r="G65" s="171">
        <f t="shared" si="3"/>
        <v>81</v>
      </c>
      <c r="H65" s="171"/>
      <c r="I65" s="172">
        <v>52</v>
      </c>
      <c r="J65" s="172">
        <v>12</v>
      </c>
      <c r="K65" s="172"/>
      <c r="L65" s="172">
        <v>15</v>
      </c>
      <c r="M65" s="171">
        <v>2</v>
      </c>
    </row>
    <row r="66" spans="1:13" s="168" customFormat="1" ht="9" customHeight="1">
      <c r="A66" s="170" t="s">
        <v>21</v>
      </c>
      <c r="B66" s="171">
        <f t="shared" si="2"/>
        <v>12628</v>
      </c>
      <c r="C66" s="167">
        <v>11071</v>
      </c>
      <c r="D66" s="167">
        <v>1528</v>
      </c>
      <c r="E66" s="167">
        <v>29</v>
      </c>
      <c r="F66" s="172"/>
      <c r="G66" s="171">
        <f t="shared" si="3"/>
        <v>504</v>
      </c>
      <c r="H66" s="171"/>
      <c r="I66" s="172">
        <v>312</v>
      </c>
      <c r="J66" s="172">
        <v>70</v>
      </c>
      <c r="K66" s="172"/>
      <c r="L66" s="172">
        <v>114</v>
      </c>
      <c r="M66" s="171">
        <v>8</v>
      </c>
    </row>
    <row r="67" spans="1:13" s="168" customFormat="1" ht="9" customHeight="1">
      <c r="A67" s="170" t="s">
        <v>22</v>
      </c>
      <c r="B67" s="171">
        <f t="shared" si="2"/>
        <v>4546</v>
      </c>
      <c r="C67" s="167">
        <v>3986</v>
      </c>
      <c r="D67" s="167">
        <v>550</v>
      </c>
      <c r="E67" s="167">
        <v>10</v>
      </c>
      <c r="F67" s="172"/>
      <c r="G67" s="171">
        <f t="shared" si="3"/>
        <v>309</v>
      </c>
      <c r="H67" s="171"/>
      <c r="I67" s="172">
        <v>229</v>
      </c>
      <c r="J67" s="172">
        <v>51</v>
      </c>
      <c r="K67" s="172"/>
      <c r="L67" s="172">
        <v>23</v>
      </c>
      <c r="M67" s="171">
        <v>6</v>
      </c>
    </row>
    <row r="68" spans="1:13" s="168" customFormat="1" ht="9" customHeight="1">
      <c r="A68" s="173" t="s">
        <v>23</v>
      </c>
      <c r="B68" s="174">
        <f t="shared" si="2"/>
        <v>4820</v>
      </c>
      <c r="C68" s="177">
        <v>4226</v>
      </c>
      <c r="D68" s="177">
        <v>583</v>
      </c>
      <c r="E68" s="177">
        <v>11</v>
      </c>
      <c r="F68" s="175"/>
      <c r="G68" s="174">
        <f t="shared" si="3"/>
        <v>215</v>
      </c>
      <c r="H68" s="174"/>
      <c r="I68" s="175">
        <v>136</v>
      </c>
      <c r="J68" s="175">
        <v>30</v>
      </c>
      <c r="K68" s="175"/>
      <c r="L68" s="175">
        <v>45</v>
      </c>
      <c r="M68" s="174">
        <v>4</v>
      </c>
    </row>
    <row r="69" spans="1:13" s="168" customFormat="1" ht="9" customHeight="1">
      <c r="A69" s="170" t="s">
        <v>24</v>
      </c>
      <c r="B69" s="171">
        <f t="shared" si="2"/>
        <v>1696</v>
      </c>
      <c r="C69" s="167">
        <v>1487</v>
      </c>
      <c r="D69" s="167">
        <v>205</v>
      </c>
      <c r="E69" s="167">
        <v>4</v>
      </c>
      <c r="F69" s="172"/>
      <c r="G69" s="171">
        <f t="shared" si="3"/>
        <v>98</v>
      </c>
      <c r="H69" s="171"/>
      <c r="I69" s="172">
        <v>50</v>
      </c>
      <c r="J69" s="172">
        <v>11</v>
      </c>
      <c r="K69" s="172"/>
      <c r="L69" s="172">
        <v>35</v>
      </c>
      <c r="M69" s="171">
        <v>2</v>
      </c>
    </row>
    <row r="70" spans="1:13" s="168" customFormat="1" ht="9" customHeight="1">
      <c r="A70" s="170" t="s">
        <v>25</v>
      </c>
      <c r="B70" s="171">
        <f t="shared" si="2"/>
        <v>1207</v>
      </c>
      <c r="C70" s="167">
        <v>1058</v>
      </c>
      <c r="D70" s="167">
        <v>146</v>
      </c>
      <c r="E70" s="167">
        <v>3</v>
      </c>
      <c r="F70" s="172"/>
      <c r="G70" s="171">
        <f t="shared" si="3"/>
        <v>60</v>
      </c>
      <c r="H70" s="171"/>
      <c r="I70" s="172">
        <v>37</v>
      </c>
      <c r="J70" s="172">
        <v>8</v>
      </c>
      <c r="K70" s="172"/>
      <c r="L70" s="172">
        <v>14</v>
      </c>
      <c r="M70" s="171">
        <v>1</v>
      </c>
    </row>
    <row r="71" spans="1:13" s="168" customFormat="1" ht="9" customHeight="1">
      <c r="A71" s="170" t="s">
        <v>26</v>
      </c>
      <c r="B71" s="171">
        <f t="shared" si="2"/>
        <v>7738</v>
      </c>
      <c r="C71" s="167">
        <v>6784</v>
      </c>
      <c r="D71" s="167">
        <v>936</v>
      </c>
      <c r="E71" s="167">
        <v>18</v>
      </c>
      <c r="F71" s="172"/>
      <c r="G71" s="171">
        <f t="shared" si="3"/>
        <v>299</v>
      </c>
      <c r="H71" s="171"/>
      <c r="I71" s="172">
        <v>222</v>
      </c>
      <c r="J71" s="172">
        <v>49</v>
      </c>
      <c r="K71" s="172"/>
      <c r="L71" s="172">
        <v>22</v>
      </c>
      <c r="M71" s="171">
        <v>6</v>
      </c>
    </row>
    <row r="72" spans="1:13" s="168" customFormat="1" ht="9" customHeight="1">
      <c r="A72" s="173" t="s">
        <v>27</v>
      </c>
      <c r="B72" s="174">
        <f t="shared" si="2"/>
        <v>3364</v>
      </c>
      <c r="C72" s="177">
        <v>2949</v>
      </c>
      <c r="D72" s="177">
        <v>407</v>
      </c>
      <c r="E72" s="177">
        <v>8</v>
      </c>
      <c r="F72" s="175"/>
      <c r="G72" s="174">
        <f t="shared" si="3"/>
        <v>188</v>
      </c>
      <c r="H72" s="174"/>
      <c r="I72" s="175">
        <v>121</v>
      </c>
      <c r="J72" s="175">
        <v>27</v>
      </c>
      <c r="K72" s="175"/>
      <c r="L72" s="175">
        <v>37</v>
      </c>
      <c r="M72" s="174">
        <v>3</v>
      </c>
    </row>
    <row r="73" spans="1:13" s="168" customFormat="1" ht="9" customHeight="1">
      <c r="A73" s="170" t="s">
        <v>28</v>
      </c>
      <c r="B73" s="171">
        <f t="shared" si="2"/>
        <v>2638</v>
      </c>
      <c r="C73" s="167">
        <v>2313</v>
      </c>
      <c r="D73" s="167">
        <v>319</v>
      </c>
      <c r="E73" s="167">
        <v>6</v>
      </c>
      <c r="F73" s="172"/>
      <c r="G73" s="171">
        <f t="shared" si="3"/>
        <v>194</v>
      </c>
      <c r="H73" s="171"/>
      <c r="I73" s="172">
        <v>107</v>
      </c>
      <c r="J73" s="172">
        <v>24</v>
      </c>
      <c r="K73" s="172"/>
      <c r="L73" s="172">
        <v>60</v>
      </c>
      <c r="M73" s="171">
        <v>3</v>
      </c>
    </row>
    <row r="74" spans="1:13" s="168" customFormat="1" ht="9" customHeight="1">
      <c r="A74" s="170" t="s">
        <v>29</v>
      </c>
      <c r="B74" s="171">
        <f t="shared" si="2"/>
        <v>1234</v>
      </c>
      <c r="C74" s="167">
        <v>1082</v>
      </c>
      <c r="D74" s="167">
        <v>149</v>
      </c>
      <c r="E74" s="167">
        <v>3</v>
      </c>
      <c r="F74" s="172"/>
      <c r="G74" s="171">
        <f t="shared" si="3"/>
        <v>75</v>
      </c>
      <c r="H74" s="171"/>
      <c r="I74" s="172">
        <v>45</v>
      </c>
      <c r="J74" s="172">
        <v>10</v>
      </c>
      <c r="K74" s="172"/>
      <c r="L74" s="172">
        <v>18</v>
      </c>
      <c r="M74" s="171">
        <v>2</v>
      </c>
    </row>
    <row r="75" spans="1:13" s="168" customFormat="1" ht="9" customHeight="1">
      <c r="A75" s="170" t="s">
        <v>30</v>
      </c>
      <c r="B75" s="171">
        <f t="shared" si="2"/>
        <v>1478</v>
      </c>
      <c r="C75" s="167">
        <v>1295</v>
      </c>
      <c r="D75" s="167">
        <v>179</v>
      </c>
      <c r="E75" s="167">
        <v>4</v>
      </c>
      <c r="F75" s="172"/>
      <c r="G75" s="171">
        <f t="shared" si="3"/>
        <v>78</v>
      </c>
      <c r="H75" s="171"/>
      <c r="I75" s="172">
        <v>43</v>
      </c>
      <c r="J75" s="172">
        <v>10</v>
      </c>
      <c r="K75" s="172"/>
      <c r="L75" s="172">
        <v>24</v>
      </c>
      <c r="M75" s="171">
        <v>1</v>
      </c>
    </row>
    <row r="76" spans="1:13" s="168" customFormat="1" ht="9" customHeight="1">
      <c r="A76" s="173" t="s">
        <v>31</v>
      </c>
      <c r="B76" s="174">
        <f t="shared" si="2"/>
        <v>2182</v>
      </c>
      <c r="C76" s="177">
        <v>1913</v>
      </c>
      <c r="D76" s="177">
        <v>264</v>
      </c>
      <c r="E76" s="177">
        <v>5</v>
      </c>
      <c r="F76" s="175"/>
      <c r="G76" s="174">
        <f t="shared" si="3"/>
        <v>98</v>
      </c>
      <c r="H76" s="174"/>
      <c r="I76" s="175">
        <v>66</v>
      </c>
      <c r="J76" s="175">
        <v>15</v>
      </c>
      <c r="K76" s="175"/>
      <c r="L76" s="175">
        <v>15</v>
      </c>
      <c r="M76" s="174">
        <v>2</v>
      </c>
    </row>
    <row r="77" spans="1:13" s="168" customFormat="1" ht="9" customHeight="1">
      <c r="A77" s="170" t="s">
        <v>32</v>
      </c>
      <c r="B77" s="171">
        <f t="shared" si="2"/>
        <v>2756</v>
      </c>
      <c r="C77" s="167">
        <v>2416</v>
      </c>
      <c r="D77" s="167">
        <v>334</v>
      </c>
      <c r="E77" s="167">
        <v>6</v>
      </c>
      <c r="F77" s="172"/>
      <c r="G77" s="171">
        <f t="shared" si="3"/>
        <v>138</v>
      </c>
      <c r="H77" s="171"/>
      <c r="I77" s="172">
        <v>90</v>
      </c>
      <c r="J77" s="172">
        <v>20</v>
      </c>
      <c r="K77" s="172"/>
      <c r="L77" s="172">
        <v>26</v>
      </c>
      <c r="M77" s="171">
        <v>2</v>
      </c>
    </row>
    <row r="78" spans="1:13" s="168" customFormat="1" ht="9" customHeight="1">
      <c r="A78" s="170" t="s">
        <v>33</v>
      </c>
      <c r="B78" s="171">
        <f t="shared" si="2"/>
        <v>2480</v>
      </c>
      <c r="C78" s="167">
        <v>2174</v>
      </c>
      <c r="D78" s="167">
        <v>300</v>
      </c>
      <c r="E78" s="167">
        <v>6</v>
      </c>
      <c r="F78" s="172"/>
      <c r="G78" s="171">
        <f t="shared" si="3"/>
        <v>136</v>
      </c>
      <c r="H78" s="171"/>
      <c r="I78" s="172">
        <v>100</v>
      </c>
      <c r="J78" s="172">
        <v>22</v>
      </c>
      <c r="K78" s="172"/>
      <c r="L78" s="172">
        <v>11</v>
      </c>
      <c r="M78" s="171">
        <v>3</v>
      </c>
    </row>
    <row r="79" spans="1:13" s="168" customFormat="1" ht="9" customHeight="1">
      <c r="A79" s="170" t="s">
        <v>34</v>
      </c>
      <c r="B79" s="171">
        <f t="shared" si="2"/>
        <v>1067</v>
      </c>
      <c r="C79" s="167">
        <v>936</v>
      </c>
      <c r="D79" s="167">
        <v>129</v>
      </c>
      <c r="E79" s="167">
        <v>2</v>
      </c>
      <c r="F79" s="172"/>
      <c r="G79" s="171">
        <f t="shared" si="3"/>
        <v>71</v>
      </c>
      <c r="H79" s="171"/>
      <c r="I79" s="172">
        <v>52</v>
      </c>
      <c r="J79" s="172">
        <v>12</v>
      </c>
      <c r="K79" s="172"/>
      <c r="L79" s="172">
        <v>5</v>
      </c>
      <c r="M79" s="171">
        <v>2</v>
      </c>
    </row>
    <row r="80" spans="1:13" s="168" customFormat="1" ht="9" customHeight="1">
      <c r="A80" s="173" t="s">
        <v>35</v>
      </c>
      <c r="B80" s="174">
        <f t="shared" si="2"/>
        <v>3350</v>
      </c>
      <c r="C80" s="177">
        <v>2937</v>
      </c>
      <c r="D80" s="177">
        <v>405</v>
      </c>
      <c r="E80" s="177">
        <v>8</v>
      </c>
      <c r="F80" s="175"/>
      <c r="G80" s="174">
        <f t="shared" si="3"/>
        <v>142</v>
      </c>
      <c r="H80" s="174"/>
      <c r="I80" s="175">
        <v>109</v>
      </c>
      <c r="J80" s="175">
        <v>25</v>
      </c>
      <c r="K80" s="175"/>
      <c r="L80" s="175">
        <v>6</v>
      </c>
      <c r="M80" s="174">
        <v>2</v>
      </c>
    </row>
    <row r="81" spans="1:31" s="168" customFormat="1" ht="9" customHeight="1">
      <c r="A81" s="170" t="s">
        <v>36</v>
      </c>
      <c r="B81" s="171">
        <f t="shared" si="2"/>
        <v>442</v>
      </c>
      <c r="C81" s="167">
        <v>387</v>
      </c>
      <c r="D81" s="167">
        <v>54</v>
      </c>
      <c r="E81" s="167">
        <v>1</v>
      </c>
      <c r="F81" s="172"/>
      <c r="G81" s="171">
        <f t="shared" si="3"/>
        <v>46</v>
      </c>
      <c r="H81" s="171"/>
      <c r="I81" s="172">
        <v>30</v>
      </c>
      <c r="J81" s="172">
        <v>7</v>
      </c>
      <c r="K81" s="172"/>
      <c r="L81" s="172">
        <v>9</v>
      </c>
      <c r="M81" s="171">
        <v>0</v>
      </c>
    </row>
    <row r="82" spans="1:31" s="168" customFormat="1" ht="9" customHeight="1">
      <c r="A82" s="170" t="s">
        <v>37</v>
      </c>
      <c r="B82" s="171">
        <f t="shared" si="2"/>
        <v>5589</v>
      </c>
      <c r="C82" s="167">
        <v>4900</v>
      </c>
      <c r="D82" s="167">
        <v>676</v>
      </c>
      <c r="E82" s="167">
        <v>13</v>
      </c>
      <c r="F82" s="172"/>
      <c r="G82" s="171">
        <f t="shared" si="3"/>
        <v>248</v>
      </c>
      <c r="H82" s="171"/>
      <c r="I82" s="172">
        <v>167</v>
      </c>
      <c r="J82" s="172">
        <v>38</v>
      </c>
      <c r="K82" s="172"/>
      <c r="L82" s="172">
        <v>39</v>
      </c>
      <c r="M82" s="171">
        <v>4</v>
      </c>
    </row>
    <row r="83" spans="1:31" s="168" customFormat="1" ht="9" customHeight="1">
      <c r="A83" s="170" t="s">
        <v>38</v>
      </c>
      <c r="B83" s="171">
        <f t="shared" si="2"/>
        <v>2180</v>
      </c>
      <c r="C83" s="167">
        <v>1911</v>
      </c>
      <c r="D83" s="167">
        <v>264</v>
      </c>
      <c r="E83" s="167">
        <v>5</v>
      </c>
      <c r="F83" s="172"/>
      <c r="G83" s="171">
        <f t="shared" si="3"/>
        <v>93</v>
      </c>
      <c r="H83" s="171"/>
      <c r="I83" s="172">
        <v>61</v>
      </c>
      <c r="J83" s="172">
        <v>14</v>
      </c>
      <c r="K83" s="172"/>
      <c r="L83" s="172">
        <v>16</v>
      </c>
      <c r="M83" s="171">
        <v>2</v>
      </c>
    </row>
    <row r="84" spans="1:31" s="168" customFormat="1" ht="9" customHeight="1">
      <c r="A84" s="173" t="s">
        <v>39</v>
      </c>
      <c r="B84" s="174">
        <f t="shared" si="2"/>
        <v>2260</v>
      </c>
      <c r="C84" s="177">
        <v>1981</v>
      </c>
      <c r="D84" s="177">
        <v>274</v>
      </c>
      <c r="E84" s="177">
        <v>5</v>
      </c>
      <c r="F84" s="175"/>
      <c r="G84" s="174">
        <f t="shared" si="3"/>
        <v>100</v>
      </c>
      <c r="H84" s="174"/>
      <c r="I84" s="175">
        <v>70</v>
      </c>
      <c r="J84" s="175">
        <v>15</v>
      </c>
      <c r="K84" s="175"/>
      <c r="L84" s="175">
        <v>13</v>
      </c>
      <c r="M84" s="174">
        <v>2</v>
      </c>
    </row>
    <row r="85" spans="1:31" s="168" customFormat="1" ht="9" customHeight="1">
      <c r="A85" s="170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</row>
    <row r="86" spans="1:31" s="168" customFormat="1" ht="9" customHeight="1">
      <c r="A86" s="166">
        <v>1997</v>
      </c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  <c r="AD86" s="234"/>
      <c r="AE86" s="234"/>
    </row>
    <row r="87" spans="1:31" s="168" customFormat="1" ht="9" customHeight="1">
      <c r="A87" s="166" t="s">
        <v>7</v>
      </c>
      <c r="B87" s="169">
        <f>SUM(B89:B120)</f>
        <v>171660</v>
      </c>
      <c r="C87" s="169">
        <f>SUM(C89:C120)</f>
        <v>150062</v>
      </c>
      <c r="D87" s="169">
        <f>SUM(D89:D120)</f>
        <v>21258</v>
      </c>
      <c r="E87" s="169">
        <f>SUM(E89:E120)</f>
        <v>340</v>
      </c>
      <c r="F87" s="169"/>
      <c r="G87" s="188">
        <f>SUM(G89:G120)</f>
        <v>10816</v>
      </c>
      <c r="H87" s="169"/>
      <c r="I87" s="169">
        <f>SUM(I89:I120)</f>
        <v>8429</v>
      </c>
      <c r="J87" s="169">
        <f>SUM(J89:J120)</f>
        <v>1251</v>
      </c>
      <c r="K87" s="169"/>
      <c r="L87" s="169">
        <f>SUM(L89:L120)</f>
        <v>1018</v>
      </c>
      <c r="M87" s="169">
        <f>SUM(M89:M120)</f>
        <v>118</v>
      </c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  <c r="AA87" s="234"/>
      <c r="AB87" s="234"/>
      <c r="AC87" s="234"/>
      <c r="AD87" s="234"/>
      <c r="AE87" s="234"/>
    </row>
    <row r="88" spans="1:31" s="168" customFormat="1" ht="3.95" customHeight="1">
      <c r="A88" s="166"/>
      <c r="B88" s="169"/>
      <c r="C88" s="169"/>
      <c r="D88" s="169"/>
      <c r="E88" s="169"/>
      <c r="F88" s="169"/>
      <c r="G88" s="188"/>
      <c r="H88" s="169"/>
      <c r="I88" s="169"/>
      <c r="J88" s="169"/>
      <c r="K88" s="169"/>
      <c r="L88" s="169"/>
      <c r="M88" s="169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234"/>
      <c r="AD88" s="234"/>
      <c r="AE88" s="234"/>
    </row>
    <row r="89" spans="1:31" s="168" customFormat="1" ht="9" customHeight="1">
      <c r="A89" s="170" t="s">
        <v>8</v>
      </c>
      <c r="B89" s="171">
        <f t="shared" ref="B89:B120" si="4">SUM(C89:E89)</f>
        <v>1165</v>
      </c>
      <c r="C89" s="167">
        <v>1018</v>
      </c>
      <c r="D89" s="167">
        <v>144</v>
      </c>
      <c r="E89" s="167">
        <v>3</v>
      </c>
      <c r="F89" s="171"/>
      <c r="G89" s="178">
        <f t="shared" ref="G89:G120" si="5">SUM(I89:M89)</f>
        <v>158</v>
      </c>
      <c r="H89" s="171"/>
      <c r="I89" s="171">
        <v>113</v>
      </c>
      <c r="J89" s="171">
        <v>16</v>
      </c>
      <c r="K89" s="171"/>
      <c r="L89" s="171">
        <v>27</v>
      </c>
      <c r="M89" s="171">
        <v>2</v>
      </c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</row>
    <row r="90" spans="1:31" s="168" customFormat="1" ht="9" customHeight="1">
      <c r="A90" s="170" t="s">
        <v>9</v>
      </c>
      <c r="B90" s="171">
        <f t="shared" si="4"/>
        <v>4031</v>
      </c>
      <c r="C90" s="167">
        <v>3524</v>
      </c>
      <c r="D90" s="167">
        <v>499</v>
      </c>
      <c r="E90" s="167">
        <v>8</v>
      </c>
      <c r="F90" s="172"/>
      <c r="G90" s="178">
        <f t="shared" si="5"/>
        <v>215</v>
      </c>
      <c r="H90" s="171"/>
      <c r="I90" s="171">
        <v>181</v>
      </c>
      <c r="J90" s="171">
        <v>27</v>
      </c>
      <c r="K90" s="171"/>
      <c r="L90" s="171">
        <v>5</v>
      </c>
      <c r="M90" s="171">
        <v>2</v>
      </c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</row>
    <row r="91" spans="1:31" s="168" customFormat="1" ht="9" customHeight="1">
      <c r="A91" s="170" t="s">
        <v>10</v>
      </c>
      <c r="B91" s="171">
        <f t="shared" si="4"/>
        <v>849</v>
      </c>
      <c r="C91" s="167">
        <v>743</v>
      </c>
      <c r="D91" s="167">
        <v>105</v>
      </c>
      <c r="E91" s="167">
        <v>1</v>
      </c>
      <c r="F91" s="172"/>
      <c r="G91" s="178">
        <f t="shared" si="5"/>
        <v>79</v>
      </c>
      <c r="H91" s="171"/>
      <c r="I91" s="171">
        <v>57</v>
      </c>
      <c r="J91" s="171">
        <v>9</v>
      </c>
      <c r="K91" s="171"/>
      <c r="L91" s="171">
        <v>12</v>
      </c>
      <c r="M91" s="171">
        <v>1</v>
      </c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</row>
    <row r="92" spans="1:31" s="168" customFormat="1" ht="9" customHeight="1">
      <c r="A92" s="173" t="s">
        <v>11</v>
      </c>
      <c r="B92" s="174">
        <f t="shared" si="4"/>
        <v>802</v>
      </c>
      <c r="C92" s="177">
        <v>701</v>
      </c>
      <c r="D92" s="177">
        <v>100</v>
      </c>
      <c r="E92" s="177">
        <v>1</v>
      </c>
      <c r="F92" s="175"/>
      <c r="G92" s="194">
        <f t="shared" si="5"/>
        <v>40</v>
      </c>
      <c r="H92" s="174"/>
      <c r="I92" s="174">
        <v>32</v>
      </c>
      <c r="J92" s="174">
        <v>5</v>
      </c>
      <c r="K92" s="174"/>
      <c r="L92" s="174">
        <v>3</v>
      </c>
      <c r="M92" s="174">
        <v>0</v>
      </c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  <c r="AA92" s="234"/>
      <c r="AB92" s="234"/>
      <c r="AC92" s="234"/>
      <c r="AD92" s="234"/>
      <c r="AE92" s="234"/>
    </row>
    <row r="93" spans="1:31" s="168" customFormat="1" ht="9" customHeight="1">
      <c r="A93" s="170" t="s">
        <v>12</v>
      </c>
      <c r="B93" s="171">
        <f t="shared" si="4"/>
        <v>2854</v>
      </c>
      <c r="C93" s="167">
        <v>2495</v>
      </c>
      <c r="D93" s="167">
        <v>353</v>
      </c>
      <c r="E93" s="167">
        <v>6</v>
      </c>
      <c r="F93" s="172"/>
      <c r="G93" s="178">
        <f t="shared" si="5"/>
        <v>207</v>
      </c>
      <c r="H93" s="171"/>
      <c r="I93" s="171">
        <v>168</v>
      </c>
      <c r="J93" s="171">
        <v>25</v>
      </c>
      <c r="K93" s="171"/>
      <c r="L93" s="171">
        <v>12</v>
      </c>
      <c r="M93" s="171">
        <v>2</v>
      </c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  <c r="AA93" s="234"/>
      <c r="AB93" s="234"/>
      <c r="AC93" s="234"/>
      <c r="AD93" s="234"/>
      <c r="AE93" s="234"/>
    </row>
    <row r="94" spans="1:31" s="168" customFormat="1" ht="9" customHeight="1">
      <c r="A94" s="170" t="s">
        <v>13</v>
      </c>
      <c r="B94" s="171">
        <f t="shared" si="4"/>
        <v>899</v>
      </c>
      <c r="C94" s="167">
        <v>786</v>
      </c>
      <c r="D94" s="167">
        <v>111</v>
      </c>
      <c r="E94" s="167">
        <v>2</v>
      </c>
      <c r="F94" s="172"/>
      <c r="G94" s="178">
        <f t="shared" si="5"/>
        <v>80</v>
      </c>
      <c r="H94" s="171"/>
      <c r="I94" s="171">
        <v>55</v>
      </c>
      <c r="J94" s="171">
        <v>8</v>
      </c>
      <c r="K94" s="171"/>
      <c r="L94" s="171">
        <v>16</v>
      </c>
      <c r="M94" s="171">
        <v>1</v>
      </c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4"/>
    </row>
    <row r="95" spans="1:31" s="168" customFormat="1" ht="9" customHeight="1">
      <c r="A95" s="170" t="s">
        <v>14</v>
      </c>
      <c r="B95" s="171">
        <f t="shared" si="4"/>
        <v>2054</v>
      </c>
      <c r="C95" s="167">
        <v>1796</v>
      </c>
      <c r="D95" s="167">
        <v>254</v>
      </c>
      <c r="E95" s="167">
        <v>4</v>
      </c>
      <c r="F95" s="172"/>
      <c r="G95" s="178">
        <f t="shared" si="5"/>
        <v>167</v>
      </c>
      <c r="H95" s="171"/>
      <c r="I95" s="171">
        <v>136</v>
      </c>
      <c r="J95" s="171">
        <v>20</v>
      </c>
      <c r="K95" s="171"/>
      <c r="L95" s="171">
        <v>9</v>
      </c>
      <c r="M95" s="171">
        <v>2</v>
      </c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  <c r="AD95" s="234"/>
      <c r="AE95" s="234"/>
    </row>
    <row r="96" spans="1:31" s="168" customFormat="1" ht="9" customHeight="1">
      <c r="A96" s="173" t="s">
        <v>15</v>
      </c>
      <c r="B96" s="174">
        <f t="shared" si="4"/>
        <v>3424</v>
      </c>
      <c r="C96" s="177">
        <v>2994</v>
      </c>
      <c r="D96" s="177">
        <v>424</v>
      </c>
      <c r="E96" s="177">
        <v>6</v>
      </c>
      <c r="F96" s="175"/>
      <c r="G96" s="194">
        <f t="shared" si="5"/>
        <v>227</v>
      </c>
      <c r="H96" s="174"/>
      <c r="I96" s="174">
        <v>190</v>
      </c>
      <c r="J96" s="174">
        <v>28</v>
      </c>
      <c r="K96" s="174"/>
      <c r="L96" s="174">
        <v>7</v>
      </c>
      <c r="M96" s="174">
        <v>2</v>
      </c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  <c r="AB96" s="234"/>
      <c r="AC96" s="234"/>
      <c r="AD96" s="234"/>
      <c r="AE96" s="234"/>
    </row>
    <row r="97" spans="1:31" s="168" customFormat="1" ht="9" customHeight="1">
      <c r="A97" s="176" t="s">
        <v>16</v>
      </c>
      <c r="B97" s="171">
        <f t="shared" si="4"/>
        <v>80512</v>
      </c>
      <c r="C97" s="167">
        <v>70383</v>
      </c>
      <c r="D97" s="167">
        <v>9971</v>
      </c>
      <c r="E97" s="167">
        <v>158</v>
      </c>
      <c r="F97" s="172"/>
      <c r="G97" s="178">
        <f t="shared" si="5"/>
        <v>4160</v>
      </c>
      <c r="H97" s="171"/>
      <c r="I97" s="171">
        <v>3360</v>
      </c>
      <c r="J97" s="171">
        <v>500</v>
      </c>
      <c r="K97" s="171"/>
      <c r="L97" s="171">
        <v>253</v>
      </c>
      <c r="M97" s="171">
        <v>47</v>
      </c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4"/>
    </row>
    <row r="98" spans="1:31" s="168" customFormat="1" ht="9" customHeight="1">
      <c r="A98" s="170" t="s">
        <v>17</v>
      </c>
      <c r="B98" s="171">
        <f t="shared" si="4"/>
        <v>2198</v>
      </c>
      <c r="C98" s="167">
        <v>1921</v>
      </c>
      <c r="D98" s="167">
        <v>272</v>
      </c>
      <c r="E98" s="167">
        <v>5</v>
      </c>
      <c r="F98" s="172"/>
      <c r="G98" s="178">
        <f t="shared" si="5"/>
        <v>223</v>
      </c>
      <c r="H98" s="171"/>
      <c r="I98" s="171">
        <v>126</v>
      </c>
      <c r="J98" s="171">
        <v>18</v>
      </c>
      <c r="K98" s="171"/>
      <c r="L98" s="171">
        <v>77</v>
      </c>
      <c r="M98" s="171">
        <v>2</v>
      </c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4"/>
    </row>
    <row r="99" spans="1:31" s="168" customFormat="1" ht="9" customHeight="1">
      <c r="A99" s="170" t="s">
        <v>18</v>
      </c>
      <c r="B99" s="171">
        <f t="shared" si="4"/>
        <v>5442</v>
      </c>
      <c r="C99" s="167">
        <v>4757</v>
      </c>
      <c r="D99" s="167">
        <v>674</v>
      </c>
      <c r="E99" s="167">
        <v>11</v>
      </c>
      <c r="F99" s="172"/>
      <c r="G99" s="178">
        <f t="shared" si="5"/>
        <v>441</v>
      </c>
      <c r="H99" s="171"/>
      <c r="I99" s="171">
        <v>314</v>
      </c>
      <c r="J99" s="171">
        <v>47</v>
      </c>
      <c r="K99" s="171"/>
      <c r="L99" s="171">
        <v>76</v>
      </c>
      <c r="M99" s="171">
        <v>4</v>
      </c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234"/>
      <c r="AD99" s="234"/>
      <c r="AE99" s="234"/>
    </row>
    <row r="100" spans="1:31" s="168" customFormat="1" ht="9" customHeight="1">
      <c r="A100" s="173" t="s">
        <v>19</v>
      </c>
      <c r="B100" s="174">
        <f t="shared" si="4"/>
        <v>2686</v>
      </c>
      <c r="C100" s="177">
        <v>2348</v>
      </c>
      <c r="D100" s="177">
        <v>333</v>
      </c>
      <c r="E100" s="177">
        <v>5</v>
      </c>
      <c r="F100" s="175"/>
      <c r="G100" s="194">
        <f t="shared" si="5"/>
        <v>200</v>
      </c>
      <c r="H100" s="174"/>
      <c r="I100" s="174">
        <v>140</v>
      </c>
      <c r="J100" s="174">
        <v>21</v>
      </c>
      <c r="K100" s="174"/>
      <c r="L100" s="174">
        <v>37</v>
      </c>
      <c r="M100" s="174">
        <v>2</v>
      </c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  <c r="AB100" s="234"/>
      <c r="AC100" s="234"/>
      <c r="AD100" s="234"/>
      <c r="AE100" s="234"/>
    </row>
    <row r="101" spans="1:31" s="168" customFormat="1" ht="9" customHeight="1">
      <c r="A101" s="170" t="s">
        <v>20</v>
      </c>
      <c r="B101" s="171">
        <f t="shared" si="4"/>
        <v>1300</v>
      </c>
      <c r="C101" s="167">
        <v>1136</v>
      </c>
      <c r="D101" s="167">
        <v>161</v>
      </c>
      <c r="E101" s="167">
        <v>3</v>
      </c>
      <c r="F101" s="172"/>
      <c r="G101" s="178">
        <f t="shared" si="5"/>
        <v>122</v>
      </c>
      <c r="H101" s="171"/>
      <c r="I101" s="171">
        <v>91</v>
      </c>
      <c r="J101" s="171">
        <v>13</v>
      </c>
      <c r="K101" s="171"/>
      <c r="L101" s="171">
        <v>16</v>
      </c>
      <c r="M101" s="171">
        <v>2</v>
      </c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  <c r="AB101" s="234"/>
      <c r="AC101" s="234"/>
      <c r="AD101" s="234"/>
      <c r="AE101" s="234"/>
    </row>
    <row r="102" spans="1:31" s="168" customFormat="1" ht="9" customHeight="1">
      <c r="A102" s="170" t="s">
        <v>21</v>
      </c>
      <c r="B102" s="171">
        <f t="shared" si="4"/>
        <v>12586</v>
      </c>
      <c r="C102" s="167">
        <v>11003</v>
      </c>
      <c r="D102" s="167">
        <v>1559</v>
      </c>
      <c r="E102" s="167">
        <v>24</v>
      </c>
      <c r="F102" s="172"/>
      <c r="G102" s="178">
        <f t="shared" si="5"/>
        <v>721</v>
      </c>
      <c r="H102" s="171"/>
      <c r="I102" s="171">
        <v>564</v>
      </c>
      <c r="J102" s="171">
        <v>84</v>
      </c>
      <c r="K102" s="171"/>
      <c r="L102" s="171">
        <v>65</v>
      </c>
      <c r="M102" s="171">
        <v>8</v>
      </c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4"/>
      <c r="AC102" s="234"/>
      <c r="AD102" s="234"/>
      <c r="AE102" s="234"/>
    </row>
    <row r="103" spans="1:31" s="168" customFormat="1" ht="9" customHeight="1">
      <c r="A103" s="170" t="s">
        <v>22</v>
      </c>
      <c r="B103" s="171">
        <f t="shared" si="4"/>
        <v>4531</v>
      </c>
      <c r="C103" s="167">
        <v>3961</v>
      </c>
      <c r="D103" s="167">
        <v>561</v>
      </c>
      <c r="E103" s="167">
        <v>9</v>
      </c>
      <c r="F103" s="172"/>
      <c r="G103" s="178">
        <f t="shared" si="5"/>
        <v>438</v>
      </c>
      <c r="H103" s="171"/>
      <c r="I103" s="171">
        <v>347</v>
      </c>
      <c r="J103" s="171">
        <v>51</v>
      </c>
      <c r="K103" s="171"/>
      <c r="L103" s="171">
        <v>35</v>
      </c>
      <c r="M103" s="171">
        <v>5</v>
      </c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4"/>
      <c r="AC103" s="234"/>
      <c r="AD103" s="234"/>
      <c r="AE103" s="234"/>
    </row>
    <row r="104" spans="1:31" s="168" customFormat="1" ht="9" customHeight="1">
      <c r="A104" s="173" t="s">
        <v>23</v>
      </c>
      <c r="B104" s="174">
        <f t="shared" si="4"/>
        <v>4805</v>
      </c>
      <c r="C104" s="177">
        <v>4200</v>
      </c>
      <c r="D104" s="177">
        <v>595</v>
      </c>
      <c r="E104" s="177">
        <v>10</v>
      </c>
      <c r="F104" s="175"/>
      <c r="G104" s="194">
        <f t="shared" si="5"/>
        <v>320</v>
      </c>
      <c r="H104" s="174"/>
      <c r="I104" s="174">
        <v>241</v>
      </c>
      <c r="J104" s="174">
        <v>36</v>
      </c>
      <c r="K104" s="174"/>
      <c r="L104" s="174">
        <v>40</v>
      </c>
      <c r="M104" s="174">
        <v>3</v>
      </c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  <c r="AA104" s="234"/>
      <c r="AB104" s="234"/>
      <c r="AC104" s="234"/>
      <c r="AD104" s="234"/>
      <c r="AE104" s="234"/>
    </row>
    <row r="105" spans="1:31" s="168" customFormat="1" ht="9" customHeight="1">
      <c r="A105" s="170" t="s">
        <v>24</v>
      </c>
      <c r="B105" s="171">
        <f t="shared" si="4"/>
        <v>1690</v>
      </c>
      <c r="C105" s="167">
        <v>1477</v>
      </c>
      <c r="D105" s="167">
        <v>209</v>
      </c>
      <c r="E105" s="167">
        <v>4</v>
      </c>
      <c r="F105" s="172"/>
      <c r="G105" s="178">
        <f t="shared" si="5"/>
        <v>165</v>
      </c>
      <c r="H105" s="171"/>
      <c r="I105" s="171">
        <v>110</v>
      </c>
      <c r="J105" s="171">
        <v>16</v>
      </c>
      <c r="K105" s="171"/>
      <c r="L105" s="171">
        <v>37</v>
      </c>
      <c r="M105" s="171">
        <v>2</v>
      </c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</row>
    <row r="106" spans="1:31" s="168" customFormat="1" ht="9" customHeight="1">
      <c r="A106" s="170" t="s">
        <v>25</v>
      </c>
      <c r="B106" s="171">
        <f t="shared" si="4"/>
        <v>1203</v>
      </c>
      <c r="C106" s="167">
        <v>1051</v>
      </c>
      <c r="D106" s="167">
        <v>149</v>
      </c>
      <c r="E106" s="167">
        <v>3</v>
      </c>
      <c r="F106" s="172"/>
      <c r="G106" s="178">
        <f t="shared" si="5"/>
        <v>96</v>
      </c>
      <c r="H106" s="171"/>
      <c r="I106" s="171">
        <v>67</v>
      </c>
      <c r="J106" s="171">
        <v>10</v>
      </c>
      <c r="K106" s="171"/>
      <c r="L106" s="171">
        <v>18</v>
      </c>
      <c r="M106" s="171">
        <v>1</v>
      </c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  <c r="AD106" s="234"/>
      <c r="AE106" s="234"/>
    </row>
    <row r="107" spans="1:31" s="168" customFormat="1" ht="9" customHeight="1">
      <c r="A107" s="170" t="s">
        <v>26</v>
      </c>
      <c r="B107" s="171">
        <f t="shared" si="4"/>
        <v>7712</v>
      </c>
      <c r="C107" s="167">
        <v>6742</v>
      </c>
      <c r="D107" s="167">
        <v>955</v>
      </c>
      <c r="E107" s="167">
        <v>15</v>
      </c>
      <c r="F107" s="172"/>
      <c r="G107" s="178">
        <f t="shared" si="5"/>
        <v>405</v>
      </c>
      <c r="H107" s="171"/>
      <c r="I107" s="171">
        <v>335</v>
      </c>
      <c r="J107" s="171">
        <v>50</v>
      </c>
      <c r="K107" s="171"/>
      <c r="L107" s="171">
        <v>16</v>
      </c>
      <c r="M107" s="171">
        <v>4</v>
      </c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  <c r="AD107" s="234"/>
      <c r="AE107" s="234"/>
    </row>
    <row r="108" spans="1:31" s="168" customFormat="1" ht="9" customHeight="1">
      <c r="A108" s="173" t="s">
        <v>27</v>
      </c>
      <c r="B108" s="174">
        <f t="shared" si="4"/>
        <v>3353</v>
      </c>
      <c r="C108" s="177">
        <v>2932</v>
      </c>
      <c r="D108" s="177">
        <v>415</v>
      </c>
      <c r="E108" s="177">
        <v>6</v>
      </c>
      <c r="F108" s="175"/>
      <c r="G108" s="194">
        <f t="shared" si="5"/>
        <v>280</v>
      </c>
      <c r="H108" s="174"/>
      <c r="I108" s="174">
        <v>211</v>
      </c>
      <c r="J108" s="174">
        <v>31</v>
      </c>
      <c r="K108" s="174"/>
      <c r="L108" s="174">
        <v>35</v>
      </c>
      <c r="M108" s="174">
        <v>3</v>
      </c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</row>
    <row r="109" spans="1:31" s="168" customFormat="1" ht="9" customHeight="1">
      <c r="A109" s="170" t="s">
        <v>28</v>
      </c>
      <c r="B109" s="171">
        <f t="shared" si="4"/>
        <v>2630</v>
      </c>
      <c r="C109" s="167">
        <v>2299</v>
      </c>
      <c r="D109" s="167">
        <v>326</v>
      </c>
      <c r="E109" s="167">
        <v>5</v>
      </c>
      <c r="F109" s="172"/>
      <c r="G109" s="178">
        <f t="shared" si="5"/>
        <v>299</v>
      </c>
      <c r="H109" s="171"/>
      <c r="I109" s="171">
        <v>218</v>
      </c>
      <c r="J109" s="171">
        <v>32</v>
      </c>
      <c r="K109" s="171"/>
      <c r="L109" s="171">
        <v>46</v>
      </c>
      <c r="M109" s="171">
        <v>3</v>
      </c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  <c r="AE109" s="234"/>
    </row>
    <row r="110" spans="1:31" s="168" customFormat="1" ht="9" customHeight="1">
      <c r="A110" s="170" t="s">
        <v>29</v>
      </c>
      <c r="B110" s="171">
        <f t="shared" si="4"/>
        <v>1230</v>
      </c>
      <c r="C110" s="167">
        <v>1075</v>
      </c>
      <c r="D110" s="167">
        <v>152</v>
      </c>
      <c r="E110" s="167">
        <v>3</v>
      </c>
      <c r="F110" s="172"/>
      <c r="G110" s="178">
        <f t="shared" si="5"/>
        <v>122</v>
      </c>
      <c r="H110" s="171"/>
      <c r="I110" s="171">
        <v>84</v>
      </c>
      <c r="J110" s="171">
        <v>12</v>
      </c>
      <c r="K110" s="171"/>
      <c r="L110" s="171">
        <v>24</v>
      </c>
      <c r="M110" s="171">
        <v>2</v>
      </c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  <c r="AA110" s="234"/>
      <c r="AB110" s="234"/>
      <c r="AC110" s="234"/>
      <c r="AD110" s="234"/>
      <c r="AE110" s="234"/>
    </row>
    <row r="111" spans="1:31" s="168" customFormat="1" ht="9" customHeight="1">
      <c r="A111" s="170" t="s">
        <v>30</v>
      </c>
      <c r="B111" s="171">
        <f t="shared" si="4"/>
        <v>1473</v>
      </c>
      <c r="C111" s="167">
        <v>1287</v>
      </c>
      <c r="D111" s="167">
        <v>183</v>
      </c>
      <c r="E111" s="167">
        <v>3</v>
      </c>
      <c r="F111" s="172"/>
      <c r="G111" s="178">
        <f t="shared" si="5"/>
        <v>120</v>
      </c>
      <c r="H111" s="171"/>
      <c r="I111" s="171">
        <v>87</v>
      </c>
      <c r="J111" s="171">
        <v>13</v>
      </c>
      <c r="K111" s="171"/>
      <c r="L111" s="171">
        <v>19</v>
      </c>
      <c r="M111" s="171">
        <v>1</v>
      </c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  <c r="AE111" s="234"/>
    </row>
    <row r="112" spans="1:31" s="168" customFormat="1" ht="9" customHeight="1">
      <c r="A112" s="173" t="s">
        <v>31</v>
      </c>
      <c r="B112" s="174">
        <f t="shared" si="4"/>
        <v>2175</v>
      </c>
      <c r="C112" s="177">
        <v>1901</v>
      </c>
      <c r="D112" s="177">
        <v>269</v>
      </c>
      <c r="E112" s="177">
        <v>5</v>
      </c>
      <c r="F112" s="175"/>
      <c r="G112" s="194">
        <f t="shared" si="5"/>
        <v>143</v>
      </c>
      <c r="H112" s="174"/>
      <c r="I112" s="174">
        <v>110</v>
      </c>
      <c r="J112" s="174">
        <v>17</v>
      </c>
      <c r="K112" s="174"/>
      <c r="L112" s="174">
        <v>14</v>
      </c>
      <c r="M112" s="174">
        <v>2</v>
      </c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4"/>
      <c r="AD112" s="234"/>
      <c r="AE112" s="234"/>
    </row>
    <row r="113" spans="1:31" s="168" customFormat="1" ht="9" customHeight="1">
      <c r="A113" s="170" t="s">
        <v>32</v>
      </c>
      <c r="B113" s="171">
        <f t="shared" si="4"/>
        <v>2746</v>
      </c>
      <c r="C113" s="167">
        <v>2401</v>
      </c>
      <c r="D113" s="167">
        <v>340</v>
      </c>
      <c r="E113" s="167">
        <v>5</v>
      </c>
      <c r="F113" s="172"/>
      <c r="G113" s="178">
        <f t="shared" si="5"/>
        <v>201</v>
      </c>
      <c r="H113" s="171"/>
      <c r="I113" s="171">
        <v>155</v>
      </c>
      <c r="J113" s="171">
        <v>23</v>
      </c>
      <c r="K113" s="171"/>
      <c r="L113" s="171">
        <v>21</v>
      </c>
      <c r="M113" s="171">
        <v>2</v>
      </c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4"/>
      <c r="AD113" s="234"/>
      <c r="AE113" s="234"/>
    </row>
    <row r="114" spans="1:31" s="168" customFormat="1" ht="9" customHeight="1">
      <c r="A114" s="170" t="s">
        <v>33</v>
      </c>
      <c r="B114" s="171">
        <f t="shared" si="4"/>
        <v>2471</v>
      </c>
      <c r="C114" s="167">
        <v>2160</v>
      </c>
      <c r="D114" s="167">
        <v>306</v>
      </c>
      <c r="E114" s="167">
        <v>5</v>
      </c>
      <c r="F114" s="172"/>
      <c r="G114" s="178">
        <f t="shared" si="5"/>
        <v>188</v>
      </c>
      <c r="H114" s="171"/>
      <c r="I114" s="171">
        <v>152</v>
      </c>
      <c r="J114" s="171">
        <v>23</v>
      </c>
      <c r="K114" s="171"/>
      <c r="L114" s="171">
        <v>11</v>
      </c>
      <c r="M114" s="171">
        <v>2</v>
      </c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4"/>
      <c r="AD114" s="234"/>
      <c r="AE114" s="234"/>
    </row>
    <row r="115" spans="1:31" s="168" customFormat="1" ht="9" customHeight="1">
      <c r="A115" s="170" t="s">
        <v>34</v>
      </c>
      <c r="B115" s="171">
        <f t="shared" si="4"/>
        <v>1064</v>
      </c>
      <c r="C115" s="167">
        <v>930</v>
      </c>
      <c r="D115" s="167">
        <v>132</v>
      </c>
      <c r="E115" s="167">
        <v>2</v>
      </c>
      <c r="F115" s="172"/>
      <c r="G115" s="178">
        <f t="shared" si="5"/>
        <v>98</v>
      </c>
      <c r="H115" s="171"/>
      <c r="I115" s="171">
        <v>80</v>
      </c>
      <c r="J115" s="171">
        <v>12</v>
      </c>
      <c r="K115" s="171"/>
      <c r="L115" s="171">
        <v>5</v>
      </c>
      <c r="M115" s="171">
        <v>1</v>
      </c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  <c r="AB115" s="234"/>
      <c r="AC115" s="234"/>
      <c r="AD115" s="234"/>
      <c r="AE115" s="234"/>
    </row>
    <row r="116" spans="1:31" s="168" customFormat="1" ht="9" customHeight="1">
      <c r="A116" s="173" t="s">
        <v>35</v>
      </c>
      <c r="B116" s="174">
        <f t="shared" si="4"/>
        <v>3339</v>
      </c>
      <c r="C116" s="177">
        <v>2919</v>
      </c>
      <c r="D116" s="177">
        <v>414</v>
      </c>
      <c r="E116" s="177">
        <v>6</v>
      </c>
      <c r="F116" s="175"/>
      <c r="G116" s="194">
        <f t="shared" si="5"/>
        <v>192</v>
      </c>
      <c r="H116" s="174"/>
      <c r="I116" s="174">
        <v>160</v>
      </c>
      <c r="J116" s="174">
        <v>24</v>
      </c>
      <c r="K116" s="174"/>
      <c r="L116" s="174">
        <v>6</v>
      </c>
      <c r="M116" s="174">
        <v>2</v>
      </c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  <c r="AB116" s="234"/>
      <c r="AC116" s="234"/>
      <c r="AD116" s="234"/>
      <c r="AE116" s="234"/>
    </row>
    <row r="117" spans="1:31" s="168" customFormat="1" ht="9" customHeight="1">
      <c r="A117" s="170" t="s">
        <v>36</v>
      </c>
      <c r="B117" s="171">
        <f t="shared" si="4"/>
        <v>440</v>
      </c>
      <c r="C117" s="167">
        <v>385</v>
      </c>
      <c r="D117" s="167">
        <v>54</v>
      </c>
      <c r="E117" s="167">
        <v>1</v>
      </c>
      <c r="F117" s="172"/>
      <c r="G117" s="178">
        <f t="shared" si="5"/>
        <v>69</v>
      </c>
      <c r="H117" s="171"/>
      <c r="I117" s="171">
        <v>52</v>
      </c>
      <c r="J117" s="171">
        <v>8</v>
      </c>
      <c r="K117" s="171"/>
      <c r="L117" s="171">
        <v>9</v>
      </c>
      <c r="M117" s="171">
        <v>0</v>
      </c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  <c r="AA117" s="234"/>
      <c r="AB117" s="234"/>
      <c r="AC117" s="234"/>
      <c r="AD117" s="234"/>
      <c r="AE117" s="234"/>
    </row>
    <row r="118" spans="1:31" s="168" customFormat="1" ht="9" customHeight="1">
      <c r="A118" s="170" t="s">
        <v>37</v>
      </c>
      <c r="B118" s="171">
        <f t="shared" si="4"/>
        <v>5571</v>
      </c>
      <c r="C118" s="167">
        <v>4870</v>
      </c>
      <c r="D118" s="167">
        <v>690</v>
      </c>
      <c r="E118" s="167">
        <v>11</v>
      </c>
      <c r="F118" s="172"/>
      <c r="G118" s="178">
        <f t="shared" si="5"/>
        <v>355</v>
      </c>
      <c r="H118" s="171"/>
      <c r="I118" s="171">
        <v>278</v>
      </c>
      <c r="J118" s="171">
        <v>41</v>
      </c>
      <c r="K118" s="171"/>
      <c r="L118" s="171">
        <v>32</v>
      </c>
      <c r="M118" s="171">
        <v>4</v>
      </c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  <c r="AB118" s="234"/>
      <c r="AC118" s="234"/>
      <c r="AD118" s="234"/>
      <c r="AE118" s="234"/>
    </row>
    <row r="119" spans="1:31" s="168" customFormat="1" ht="9" customHeight="1">
      <c r="A119" s="170" t="s">
        <v>38</v>
      </c>
      <c r="B119" s="171">
        <f t="shared" si="4"/>
        <v>2173</v>
      </c>
      <c r="C119" s="167">
        <v>1899</v>
      </c>
      <c r="D119" s="167">
        <v>269</v>
      </c>
      <c r="E119" s="167">
        <v>5</v>
      </c>
      <c r="F119" s="172"/>
      <c r="G119" s="178">
        <f t="shared" si="5"/>
        <v>138</v>
      </c>
      <c r="H119" s="171"/>
      <c r="I119" s="171">
        <v>104</v>
      </c>
      <c r="J119" s="171">
        <v>15</v>
      </c>
      <c r="K119" s="171"/>
      <c r="L119" s="171">
        <v>17</v>
      </c>
      <c r="M119" s="171">
        <v>2</v>
      </c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  <c r="AB119" s="234"/>
      <c r="AC119" s="234"/>
      <c r="AD119" s="234"/>
      <c r="AE119" s="234"/>
    </row>
    <row r="120" spans="1:31" s="168" customFormat="1" ht="9" customHeight="1">
      <c r="A120" s="173" t="s">
        <v>39</v>
      </c>
      <c r="B120" s="174">
        <f t="shared" si="4"/>
        <v>2252</v>
      </c>
      <c r="C120" s="177">
        <v>1968</v>
      </c>
      <c r="D120" s="177">
        <v>279</v>
      </c>
      <c r="E120" s="177">
        <v>5</v>
      </c>
      <c r="F120" s="175"/>
      <c r="G120" s="194">
        <f t="shared" si="5"/>
        <v>147</v>
      </c>
      <c r="H120" s="174"/>
      <c r="I120" s="174">
        <v>111</v>
      </c>
      <c r="J120" s="174">
        <v>16</v>
      </c>
      <c r="K120" s="174"/>
      <c r="L120" s="174">
        <v>18</v>
      </c>
      <c r="M120" s="174">
        <v>2</v>
      </c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4"/>
      <c r="AD120" s="234"/>
      <c r="AE120" s="234"/>
    </row>
    <row r="121" spans="1:31" s="168" customFormat="1" ht="9" customHeight="1">
      <c r="A121" s="170"/>
      <c r="B121" s="171"/>
      <c r="C121" s="167"/>
      <c r="D121" s="167"/>
      <c r="E121" s="167"/>
      <c r="F121" s="172"/>
      <c r="G121" s="171"/>
      <c r="H121" s="171"/>
      <c r="I121" s="171"/>
      <c r="J121" s="171"/>
      <c r="K121" s="171"/>
      <c r="L121" s="171"/>
      <c r="M121" s="171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  <c r="AD121" s="234"/>
      <c r="AE121" s="234"/>
    </row>
    <row r="122" spans="1:31" s="168" customFormat="1" ht="9" customHeight="1">
      <c r="A122" s="166">
        <v>1998</v>
      </c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  <c r="AD122" s="234"/>
      <c r="AE122" s="234"/>
    </row>
    <row r="123" spans="1:31" s="168" customFormat="1" ht="9" customHeight="1">
      <c r="A123" s="166" t="s">
        <v>7</v>
      </c>
      <c r="B123" s="252">
        <f>SUM(B125:B156)</f>
        <v>180534</v>
      </c>
      <c r="C123" s="252">
        <f>SUM(C125:C156)</f>
        <v>158060</v>
      </c>
      <c r="D123" s="252">
        <f>SUM(D125:D156)</f>
        <v>22148</v>
      </c>
      <c r="E123" s="252">
        <f>SUM(E125:E156)</f>
        <v>326</v>
      </c>
      <c r="F123" s="169"/>
      <c r="G123" s="252">
        <f>SUM(G125:G156)</f>
        <v>10489</v>
      </c>
      <c r="H123" s="252"/>
      <c r="I123" s="252">
        <f>SUM(I125:I156)</f>
        <v>8501</v>
      </c>
      <c r="J123" s="252">
        <f>SUM(J125:J156)</f>
        <v>1242</v>
      </c>
      <c r="K123" s="252"/>
      <c r="L123" s="252">
        <f>SUM(L125:L156)</f>
        <v>648</v>
      </c>
      <c r="M123" s="252">
        <f>SUM(M125:M156)</f>
        <v>98</v>
      </c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  <c r="AA123" s="234"/>
      <c r="AB123" s="234"/>
      <c r="AC123" s="234"/>
      <c r="AD123" s="234"/>
      <c r="AE123" s="234"/>
    </row>
    <row r="124" spans="1:31" s="168" customFormat="1" ht="3.95" customHeight="1">
      <c r="A124" s="166"/>
      <c r="B124" s="252"/>
      <c r="C124" s="252"/>
      <c r="D124" s="252"/>
      <c r="E124" s="252"/>
      <c r="F124" s="169"/>
      <c r="G124" s="252"/>
      <c r="H124" s="252"/>
      <c r="I124" s="252"/>
      <c r="J124" s="252"/>
      <c r="K124" s="252"/>
      <c r="L124" s="252"/>
      <c r="M124" s="252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  <c r="AA124" s="234"/>
      <c r="AB124" s="234"/>
      <c r="AC124" s="234"/>
      <c r="AD124" s="234"/>
      <c r="AE124" s="234"/>
    </row>
    <row r="125" spans="1:31" s="168" customFormat="1" ht="9" customHeight="1">
      <c r="A125" s="170" t="s">
        <v>8</v>
      </c>
      <c r="B125" s="171">
        <f t="shared" ref="B125:B156" si="6">SUM(C125:E125)</f>
        <v>1150</v>
      </c>
      <c r="C125" s="167">
        <v>1014</v>
      </c>
      <c r="D125" s="167">
        <v>135</v>
      </c>
      <c r="E125" s="171">
        <v>1</v>
      </c>
      <c r="F125" s="171"/>
      <c r="G125" s="171">
        <f t="shared" ref="G125:G156" si="7">SUM(I125:M125)</f>
        <v>131</v>
      </c>
      <c r="H125" s="171"/>
      <c r="I125" s="171">
        <v>107</v>
      </c>
      <c r="J125" s="171">
        <v>13</v>
      </c>
      <c r="K125" s="171"/>
      <c r="L125" s="171">
        <v>10</v>
      </c>
      <c r="M125" s="171">
        <v>1</v>
      </c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  <c r="AA125" s="234"/>
      <c r="AB125" s="234"/>
      <c r="AC125" s="234"/>
      <c r="AD125" s="234"/>
      <c r="AE125" s="234"/>
    </row>
    <row r="126" spans="1:31" s="168" customFormat="1" ht="9" customHeight="1">
      <c r="A126" s="170" t="s">
        <v>9</v>
      </c>
      <c r="B126" s="171">
        <f t="shared" si="6"/>
        <v>3983</v>
      </c>
      <c r="C126" s="167">
        <v>3509</v>
      </c>
      <c r="D126" s="167">
        <v>467</v>
      </c>
      <c r="E126" s="171">
        <v>7</v>
      </c>
      <c r="F126" s="172"/>
      <c r="G126" s="171">
        <f t="shared" si="7"/>
        <v>202</v>
      </c>
      <c r="H126" s="171"/>
      <c r="I126" s="171">
        <v>171</v>
      </c>
      <c r="J126" s="171">
        <v>25</v>
      </c>
      <c r="K126" s="171"/>
      <c r="L126" s="171">
        <v>4</v>
      </c>
      <c r="M126" s="171">
        <v>2</v>
      </c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  <c r="AA126" s="234"/>
      <c r="AB126" s="234"/>
      <c r="AC126" s="234"/>
      <c r="AD126" s="234"/>
      <c r="AE126" s="234"/>
    </row>
    <row r="127" spans="1:31" s="168" customFormat="1" ht="9" customHeight="1">
      <c r="A127" s="170" t="s">
        <v>10</v>
      </c>
      <c r="B127" s="171">
        <f t="shared" si="6"/>
        <v>839</v>
      </c>
      <c r="C127" s="167">
        <v>739</v>
      </c>
      <c r="D127" s="167">
        <v>99</v>
      </c>
      <c r="E127" s="171">
        <v>1</v>
      </c>
      <c r="F127" s="172"/>
      <c r="G127" s="171">
        <f t="shared" si="7"/>
        <v>66</v>
      </c>
      <c r="H127" s="171"/>
      <c r="I127" s="171">
        <v>54</v>
      </c>
      <c r="J127" s="171">
        <v>7</v>
      </c>
      <c r="K127" s="171"/>
      <c r="L127" s="171">
        <v>4</v>
      </c>
      <c r="M127" s="171">
        <v>1</v>
      </c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  <c r="AA127" s="234"/>
      <c r="AB127" s="234"/>
      <c r="AC127" s="234"/>
      <c r="AD127" s="234"/>
      <c r="AE127" s="234"/>
    </row>
    <row r="128" spans="1:31" s="168" customFormat="1" ht="9" customHeight="1">
      <c r="A128" s="173" t="s">
        <v>11</v>
      </c>
      <c r="B128" s="174">
        <f t="shared" si="6"/>
        <v>792</v>
      </c>
      <c r="C128" s="177">
        <v>698</v>
      </c>
      <c r="D128" s="177">
        <v>93</v>
      </c>
      <c r="E128" s="174">
        <v>1</v>
      </c>
      <c r="F128" s="175"/>
      <c r="G128" s="174">
        <f t="shared" si="7"/>
        <v>37</v>
      </c>
      <c r="H128" s="174"/>
      <c r="I128" s="174">
        <v>31</v>
      </c>
      <c r="J128" s="174">
        <v>5</v>
      </c>
      <c r="K128" s="174"/>
      <c r="L128" s="174">
        <v>1</v>
      </c>
      <c r="M128" s="174">
        <v>0</v>
      </c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  <c r="AA128" s="234"/>
      <c r="AB128" s="234"/>
      <c r="AC128" s="234"/>
      <c r="AD128" s="234"/>
      <c r="AE128" s="234"/>
    </row>
    <row r="129" spans="1:31" s="168" customFormat="1" ht="9" customHeight="1">
      <c r="A129" s="170" t="s">
        <v>12</v>
      </c>
      <c r="B129" s="171">
        <f t="shared" si="6"/>
        <v>2821</v>
      </c>
      <c r="C129" s="167">
        <v>2485</v>
      </c>
      <c r="D129" s="167">
        <v>331</v>
      </c>
      <c r="E129" s="171">
        <v>5</v>
      </c>
      <c r="F129" s="172"/>
      <c r="G129" s="171">
        <f t="shared" si="7"/>
        <v>185</v>
      </c>
      <c r="H129" s="171"/>
      <c r="I129" s="171">
        <v>159</v>
      </c>
      <c r="J129" s="171">
        <v>21</v>
      </c>
      <c r="K129" s="171"/>
      <c r="L129" s="171">
        <v>4</v>
      </c>
      <c r="M129" s="171">
        <v>1</v>
      </c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  <c r="AA129" s="234"/>
      <c r="AB129" s="234"/>
      <c r="AC129" s="234"/>
      <c r="AD129" s="234"/>
      <c r="AE129" s="234"/>
    </row>
    <row r="130" spans="1:31" s="168" customFormat="1" ht="9" customHeight="1">
      <c r="A130" s="170" t="s">
        <v>13</v>
      </c>
      <c r="B130" s="171">
        <f t="shared" si="6"/>
        <v>888</v>
      </c>
      <c r="C130" s="167">
        <v>783</v>
      </c>
      <c r="D130" s="167">
        <v>104</v>
      </c>
      <c r="E130" s="171">
        <v>1</v>
      </c>
      <c r="F130" s="172"/>
      <c r="G130" s="171">
        <f t="shared" si="7"/>
        <v>64</v>
      </c>
      <c r="H130" s="171"/>
      <c r="I130" s="171">
        <v>52</v>
      </c>
      <c r="J130" s="171">
        <v>7</v>
      </c>
      <c r="K130" s="171"/>
      <c r="L130" s="171">
        <v>4</v>
      </c>
      <c r="M130" s="171">
        <v>1</v>
      </c>
    </row>
    <row r="131" spans="1:31" s="168" customFormat="1" ht="9" customHeight="1">
      <c r="A131" s="170" t="s">
        <v>14</v>
      </c>
      <c r="B131" s="171">
        <f t="shared" si="6"/>
        <v>2030</v>
      </c>
      <c r="C131" s="167">
        <v>1788</v>
      </c>
      <c r="D131" s="167">
        <v>238</v>
      </c>
      <c r="E131" s="171">
        <v>4</v>
      </c>
      <c r="F131" s="172"/>
      <c r="G131" s="171">
        <f t="shared" si="7"/>
        <v>150</v>
      </c>
      <c r="H131" s="171"/>
      <c r="I131" s="171">
        <v>129</v>
      </c>
      <c r="J131" s="171">
        <v>17</v>
      </c>
      <c r="K131" s="171"/>
      <c r="L131" s="171">
        <v>3</v>
      </c>
      <c r="M131" s="171">
        <v>1</v>
      </c>
    </row>
    <row r="132" spans="1:31" s="168" customFormat="1" ht="9" customHeight="1">
      <c r="A132" s="173" t="s">
        <v>15</v>
      </c>
      <c r="B132" s="174">
        <f t="shared" si="6"/>
        <v>3384</v>
      </c>
      <c r="C132" s="177">
        <v>2981</v>
      </c>
      <c r="D132" s="177">
        <v>397</v>
      </c>
      <c r="E132" s="174">
        <v>6</v>
      </c>
      <c r="F132" s="175"/>
      <c r="G132" s="174">
        <f t="shared" si="7"/>
        <v>209</v>
      </c>
      <c r="H132" s="174"/>
      <c r="I132" s="174">
        <v>180</v>
      </c>
      <c r="J132" s="174">
        <v>24</v>
      </c>
      <c r="K132" s="174"/>
      <c r="L132" s="174">
        <v>3</v>
      </c>
      <c r="M132" s="174">
        <v>2</v>
      </c>
    </row>
    <row r="133" spans="1:31" s="168" customFormat="1" ht="9" customHeight="1">
      <c r="A133" s="176" t="s">
        <v>16</v>
      </c>
      <c r="B133" s="171">
        <f t="shared" si="6"/>
        <v>90463</v>
      </c>
      <c r="C133" s="167">
        <v>78715</v>
      </c>
      <c r="D133" s="167">
        <v>11579</v>
      </c>
      <c r="E133" s="171">
        <v>169</v>
      </c>
      <c r="F133" s="172"/>
      <c r="G133" s="171">
        <f t="shared" si="7"/>
        <v>4737</v>
      </c>
      <c r="H133" s="171"/>
      <c r="I133" s="171">
        <v>3694</v>
      </c>
      <c r="J133" s="171">
        <v>595</v>
      </c>
      <c r="K133" s="171"/>
      <c r="L133" s="171">
        <v>401</v>
      </c>
      <c r="M133" s="171">
        <v>47</v>
      </c>
    </row>
    <row r="134" spans="1:31" s="168" customFormat="1" ht="9" customHeight="1">
      <c r="A134" s="170" t="s">
        <v>17</v>
      </c>
      <c r="B134" s="171">
        <f t="shared" si="6"/>
        <v>2172</v>
      </c>
      <c r="C134" s="167">
        <v>1913</v>
      </c>
      <c r="D134" s="167">
        <v>255</v>
      </c>
      <c r="E134" s="171">
        <v>4</v>
      </c>
      <c r="F134" s="172"/>
      <c r="G134" s="171">
        <f t="shared" si="7"/>
        <v>190</v>
      </c>
      <c r="H134" s="171"/>
      <c r="I134" s="171">
        <v>120</v>
      </c>
      <c r="J134" s="171">
        <v>16</v>
      </c>
      <c r="K134" s="171"/>
      <c r="L134" s="171">
        <v>53</v>
      </c>
      <c r="M134" s="171">
        <v>1</v>
      </c>
    </row>
    <row r="135" spans="1:31" s="168" customFormat="1" ht="9" customHeight="1">
      <c r="A135" s="170" t="s">
        <v>18</v>
      </c>
      <c r="B135" s="171">
        <f t="shared" si="6"/>
        <v>5378</v>
      </c>
      <c r="C135" s="167">
        <v>4737</v>
      </c>
      <c r="D135" s="167">
        <v>631</v>
      </c>
      <c r="E135" s="171">
        <v>10</v>
      </c>
      <c r="F135" s="172"/>
      <c r="G135" s="171">
        <f t="shared" si="7"/>
        <v>352</v>
      </c>
      <c r="H135" s="171"/>
      <c r="I135" s="171">
        <v>298</v>
      </c>
      <c r="J135" s="171">
        <v>40</v>
      </c>
      <c r="K135" s="171"/>
      <c r="L135" s="171">
        <v>11</v>
      </c>
      <c r="M135" s="171">
        <v>3</v>
      </c>
    </row>
    <row r="136" spans="1:31" s="168" customFormat="1" ht="9" customHeight="1">
      <c r="A136" s="173" t="s">
        <v>19</v>
      </c>
      <c r="B136" s="174">
        <f t="shared" si="6"/>
        <v>2654</v>
      </c>
      <c r="C136" s="177">
        <v>2338</v>
      </c>
      <c r="D136" s="177">
        <v>311</v>
      </c>
      <c r="E136" s="174">
        <v>5</v>
      </c>
      <c r="F136" s="175"/>
      <c r="G136" s="174">
        <f t="shared" si="7"/>
        <v>169</v>
      </c>
      <c r="H136" s="174"/>
      <c r="I136" s="174">
        <v>133</v>
      </c>
      <c r="J136" s="174">
        <v>18</v>
      </c>
      <c r="K136" s="174"/>
      <c r="L136" s="174">
        <v>17</v>
      </c>
      <c r="M136" s="174">
        <v>1</v>
      </c>
    </row>
    <row r="137" spans="1:31" s="168" customFormat="1" ht="9" customHeight="1">
      <c r="A137" s="170" t="s">
        <v>20</v>
      </c>
      <c r="B137" s="171">
        <f t="shared" si="6"/>
        <v>1285</v>
      </c>
      <c r="C137" s="167">
        <v>1132</v>
      </c>
      <c r="D137" s="167">
        <v>151</v>
      </c>
      <c r="E137" s="171">
        <v>2</v>
      </c>
      <c r="F137" s="172"/>
      <c r="G137" s="171">
        <f t="shared" si="7"/>
        <v>103</v>
      </c>
      <c r="H137" s="171"/>
      <c r="I137" s="171">
        <v>86</v>
      </c>
      <c r="J137" s="171">
        <v>11</v>
      </c>
      <c r="K137" s="171"/>
      <c r="L137" s="171">
        <v>5</v>
      </c>
      <c r="M137" s="171">
        <v>1</v>
      </c>
    </row>
    <row r="138" spans="1:31" s="168" customFormat="1" ht="9" customHeight="1">
      <c r="A138" s="170" t="s">
        <v>21</v>
      </c>
      <c r="B138" s="171">
        <f t="shared" si="6"/>
        <v>12438</v>
      </c>
      <c r="C138" s="167">
        <v>10957</v>
      </c>
      <c r="D138" s="167">
        <v>1459</v>
      </c>
      <c r="E138" s="171">
        <v>22</v>
      </c>
      <c r="F138" s="172"/>
      <c r="G138" s="171">
        <f t="shared" si="7"/>
        <v>631</v>
      </c>
      <c r="H138" s="171"/>
      <c r="I138" s="171">
        <v>535</v>
      </c>
      <c r="J138" s="171">
        <v>77</v>
      </c>
      <c r="K138" s="171"/>
      <c r="L138" s="171">
        <v>13</v>
      </c>
      <c r="M138" s="171">
        <v>6</v>
      </c>
    </row>
    <row r="139" spans="1:31" s="168" customFormat="1" ht="9" customHeight="1">
      <c r="A139" s="170" t="s">
        <v>22</v>
      </c>
      <c r="B139" s="171">
        <f t="shared" si="6"/>
        <v>4478</v>
      </c>
      <c r="C139" s="167">
        <v>3945</v>
      </c>
      <c r="D139" s="167">
        <v>525</v>
      </c>
      <c r="E139" s="171">
        <v>8</v>
      </c>
      <c r="F139" s="172"/>
      <c r="G139" s="171">
        <f t="shared" si="7"/>
        <v>387</v>
      </c>
      <c r="H139" s="171"/>
      <c r="I139" s="171">
        <v>329</v>
      </c>
      <c r="J139" s="171">
        <v>40</v>
      </c>
      <c r="K139" s="171"/>
      <c r="L139" s="171">
        <v>14</v>
      </c>
      <c r="M139" s="171">
        <v>4</v>
      </c>
    </row>
    <row r="140" spans="1:31" s="168" customFormat="1" ht="9" customHeight="1">
      <c r="A140" s="173" t="s">
        <v>23</v>
      </c>
      <c r="B140" s="174">
        <f t="shared" si="6"/>
        <v>4747</v>
      </c>
      <c r="C140" s="177">
        <v>4182</v>
      </c>
      <c r="D140" s="177">
        <v>557</v>
      </c>
      <c r="E140" s="174">
        <v>8</v>
      </c>
      <c r="F140" s="175"/>
      <c r="G140" s="174">
        <f t="shared" si="7"/>
        <v>270</v>
      </c>
      <c r="H140" s="174"/>
      <c r="I140" s="174">
        <v>229</v>
      </c>
      <c r="J140" s="174">
        <v>32</v>
      </c>
      <c r="K140" s="174"/>
      <c r="L140" s="174">
        <v>7</v>
      </c>
      <c r="M140" s="174">
        <v>2</v>
      </c>
    </row>
    <row r="141" spans="1:31" s="168" customFormat="1" ht="9" customHeight="1">
      <c r="A141" s="170" t="s">
        <v>24</v>
      </c>
      <c r="B141" s="171">
        <f t="shared" si="6"/>
        <v>1671</v>
      </c>
      <c r="C141" s="167">
        <v>1471</v>
      </c>
      <c r="D141" s="167">
        <v>196</v>
      </c>
      <c r="E141" s="171">
        <v>4</v>
      </c>
      <c r="F141" s="172"/>
      <c r="G141" s="171">
        <f t="shared" si="7"/>
        <v>129</v>
      </c>
      <c r="H141" s="171"/>
      <c r="I141" s="171">
        <v>105</v>
      </c>
      <c r="J141" s="171">
        <v>13</v>
      </c>
      <c r="K141" s="171"/>
      <c r="L141" s="171">
        <v>10</v>
      </c>
      <c r="M141" s="171">
        <v>1</v>
      </c>
    </row>
    <row r="142" spans="1:31" s="168" customFormat="1" ht="9" customHeight="1">
      <c r="A142" s="170" t="s">
        <v>25</v>
      </c>
      <c r="B142" s="171">
        <f t="shared" si="6"/>
        <v>1189</v>
      </c>
      <c r="C142" s="167">
        <v>1047</v>
      </c>
      <c r="D142" s="167">
        <v>140</v>
      </c>
      <c r="E142" s="171">
        <v>2</v>
      </c>
      <c r="F142" s="172"/>
      <c r="G142" s="171">
        <f t="shared" si="7"/>
        <v>80</v>
      </c>
      <c r="H142" s="171"/>
      <c r="I142" s="171">
        <v>64</v>
      </c>
      <c r="J142" s="171">
        <v>9</v>
      </c>
      <c r="K142" s="171"/>
      <c r="L142" s="171">
        <v>7</v>
      </c>
      <c r="M142" s="171">
        <v>0</v>
      </c>
    </row>
    <row r="143" spans="1:31" s="168" customFormat="1" ht="9" customHeight="1">
      <c r="A143" s="170" t="s">
        <v>26</v>
      </c>
      <c r="B143" s="171">
        <f t="shared" si="6"/>
        <v>7621</v>
      </c>
      <c r="C143" s="167">
        <v>6714</v>
      </c>
      <c r="D143" s="167">
        <v>894</v>
      </c>
      <c r="E143" s="171">
        <v>13</v>
      </c>
      <c r="F143" s="172"/>
      <c r="G143" s="171">
        <f t="shared" si="7"/>
        <v>374</v>
      </c>
      <c r="H143" s="171"/>
      <c r="I143" s="171">
        <v>318</v>
      </c>
      <c r="J143" s="171">
        <v>46</v>
      </c>
      <c r="K143" s="171"/>
      <c r="L143" s="171">
        <v>6</v>
      </c>
      <c r="M143" s="171">
        <v>4</v>
      </c>
    </row>
    <row r="144" spans="1:31" s="168" customFormat="1" ht="9" customHeight="1">
      <c r="A144" s="173" t="s">
        <v>27</v>
      </c>
      <c r="B144" s="174">
        <f t="shared" si="6"/>
        <v>3313</v>
      </c>
      <c r="C144" s="177">
        <v>2919</v>
      </c>
      <c r="D144" s="177">
        <v>389</v>
      </c>
      <c r="E144" s="174">
        <v>5</v>
      </c>
      <c r="F144" s="175"/>
      <c r="G144" s="174">
        <f t="shared" si="7"/>
        <v>232</v>
      </c>
      <c r="H144" s="174"/>
      <c r="I144" s="174">
        <v>200</v>
      </c>
      <c r="J144" s="174">
        <v>26</v>
      </c>
      <c r="K144" s="174"/>
      <c r="L144" s="174">
        <v>4</v>
      </c>
      <c r="M144" s="174">
        <v>2</v>
      </c>
    </row>
    <row r="145" spans="1:13" s="168" customFormat="1" ht="9" customHeight="1">
      <c r="A145" s="170" t="s">
        <v>28</v>
      </c>
      <c r="B145" s="171">
        <f t="shared" si="6"/>
        <v>2599</v>
      </c>
      <c r="C145" s="167">
        <v>2289</v>
      </c>
      <c r="D145" s="167">
        <v>305</v>
      </c>
      <c r="E145" s="171">
        <v>5</v>
      </c>
      <c r="F145" s="172"/>
      <c r="G145" s="171">
        <f t="shared" si="7"/>
        <v>244</v>
      </c>
      <c r="H145" s="171"/>
      <c r="I145" s="171">
        <v>206</v>
      </c>
      <c r="J145" s="171">
        <v>25</v>
      </c>
      <c r="K145" s="171"/>
      <c r="L145" s="171">
        <v>10</v>
      </c>
      <c r="M145" s="171">
        <v>3</v>
      </c>
    </row>
    <row r="146" spans="1:13" s="168" customFormat="1" ht="9" customHeight="1">
      <c r="A146" s="170" t="s">
        <v>29</v>
      </c>
      <c r="B146" s="171">
        <f t="shared" si="6"/>
        <v>1215</v>
      </c>
      <c r="C146" s="167">
        <v>1070</v>
      </c>
      <c r="D146" s="167">
        <v>143</v>
      </c>
      <c r="E146" s="171">
        <v>2</v>
      </c>
      <c r="F146" s="172"/>
      <c r="G146" s="171">
        <f t="shared" si="7"/>
        <v>101</v>
      </c>
      <c r="H146" s="171"/>
      <c r="I146" s="171">
        <v>79</v>
      </c>
      <c r="J146" s="171">
        <v>10</v>
      </c>
      <c r="K146" s="171"/>
      <c r="L146" s="171">
        <v>11</v>
      </c>
      <c r="M146" s="171">
        <v>1</v>
      </c>
    </row>
    <row r="147" spans="1:13" s="168" customFormat="1" ht="9" customHeight="1">
      <c r="A147" s="170" t="s">
        <v>30</v>
      </c>
      <c r="B147" s="171">
        <f t="shared" si="6"/>
        <v>1456</v>
      </c>
      <c r="C147" s="167">
        <v>1282</v>
      </c>
      <c r="D147" s="167">
        <v>171</v>
      </c>
      <c r="E147" s="171">
        <v>3</v>
      </c>
      <c r="F147" s="172"/>
      <c r="G147" s="171">
        <f t="shared" si="7"/>
        <v>100</v>
      </c>
      <c r="H147" s="171"/>
      <c r="I147" s="171">
        <v>83</v>
      </c>
      <c r="J147" s="171">
        <v>11</v>
      </c>
      <c r="K147" s="171"/>
      <c r="L147" s="171">
        <v>5</v>
      </c>
      <c r="M147" s="171">
        <v>1</v>
      </c>
    </row>
    <row r="148" spans="1:13" s="168" customFormat="1" ht="9" customHeight="1">
      <c r="A148" s="173" t="s">
        <v>31</v>
      </c>
      <c r="B148" s="174">
        <f t="shared" si="6"/>
        <v>2149</v>
      </c>
      <c r="C148" s="177">
        <v>1893</v>
      </c>
      <c r="D148" s="177">
        <v>252</v>
      </c>
      <c r="E148" s="174">
        <v>4</v>
      </c>
      <c r="F148" s="175"/>
      <c r="G148" s="174">
        <f t="shared" si="7"/>
        <v>124</v>
      </c>
      <c r="H148" s="174"/>
      <c r="I148" s="174">
        <v>104</v>
      </c>
      <c r="J148" s="174">
        <v>14</v>
      </c>
      <c r="K148" s="174"/>
      <c r="L148" s="174">
        <v>5</v>
      </c>
      <c r="M148" s="174">
        <v>1</v>
      </c>
    </row>
    <row r="149" spans="1:13" s="168" customFormat="1" ht="9" customHeight="1">
      <c r="A149" s="170" t="s">
        <v>32</v>
      </c>
      <c r="B149" s="171">
        <f t="shared" si="6"/>
        <v>2715</v>
      </c>
      <c r="C149" s="167">
        <v>2391</v>
      </c>
      <c r="D149" s="167">
        <v>319</v>
      </c>
      <c r="E149" s="171">
        <v>5</v>
      </c>
      <c r="F149" s="172"/>
      <c r="G149" s="171">
        <f t="shared" si="7"/>
        <v>173</v>
      </c>
      <c r="H149" s="171"/>
      <c r="I149" s="171">
        <v>147</v>
      </c>
      <c r="J149" s="171">
        <v>19</v>
      </c>
      <c r="K149" s="171"/>
      <c r="L149" s="171">
        <v>5</v>
      </c>
      <c r="M149" s="171">
        <v>2</v>
      </c>
    </row>
    <row r="150" spans="1:13" s="168" customFormat="1" ht="9" customHeight="1">
      <c r="A150" s="170" t="s">
        <v>33</v>
      </c>
      <c r="B150" s="171">
        <f t="shared" si="6"/>
        <v>2443</v>
      </c>
      <c r="C150" s="167">
        <v>2151</v>
      </c>
      <c r="D150" s="167">
        <v>287</v>
      </c>
      <c r="E150" s="171">
        <v>5</v>
      </c>
      <c r="F150" s="172"/>
      <c r="G150" s="171">
        <f t="shared" si="7"/>
        <v>171</v>
      </c>
      <c r="H150" s="171"/>
      <c r="I150" s="171">
        <v>144</v>
      </c>
      <c r="J150" s="171">
        <v>19</v>
      </c>
      <c r="K150" s="171"/>
      <c r="L150" s="171">
        <v>6</v>
      </c>
      <c r="M150" s="171">
        <v>2</v>
      </c>
    </row>
    <row r="151" spans="1:13" s="168" customFormat="1" ht="9" customHeight="1">
      <c r="A151" s="170" t="s">
        <v>34</v>
      </c>
      <c r="B151" s="171">
        <f t="shared" si="6"/>
        <v>1050</v>
      </c>
      <c r="C151" s="167">
        <v>926</v>
      </c>
      <c r="D151" s="167">
        <v>123</v>
      </c>
      <c r="E151" s="171">
        <v>1</v>
      </c>
      <c r="F151" s="172"/>
      <c r="G151" s="171">
        <f t="shared" si="7"/>
        <v>89</v>
      </c>
      <c r="H151" s="171"/>
      <c r="I151" s="171">
        <v>76</v>
      </c>
      <c r="J151" s="171">
        <v>9</v>
      </c>
      <c r="K151" s="171"/>
      <c r="L151" s="171">
        <v>2</v>
      </c>
      <c r="M151" s="171">
        <v>2</v>
      </c>
    </row>
    <row r="152" spans="1:13" s="168" customFormat="1" ht="9" customHeight="1">
      <c r="A152" s="173" t="s">
        <v>35</v>
      </c>
      <c r="B152" s="174">
        <f t="shared" si="6"/>
        <v>3299</v>
      </c>
      <c r="C152" s="177">
        <v>2907</v>
      </c>
      <c r="D152" s="177">
        <v>387</v>
      </c>
      <c r="E152" s="174">
        <v>5</v>
      </c>
      <c r="F152" s="175"/>
      <c r="G152" s="174">
        <f t="shared" si="7"/>
        <v>177</v>
      </c>
      <c r="H152" s="174"/>
      <c r="I152" s="174">
        <v>151</v>
      </c>
      <c r="J152" s="174">
        <v>21</v>
      </c>
      <c r="K152" s="174"/>
      <c r="L152" s="174">
        <v>3</v>
      </c>
      <c r="M152" s="174">
        <v>2</v>
      </c>
    </row>
    <row r="153" spans="1:13" s="168" customFormat="1" ht="9" customHeight="1">
      <c r="A153" s="170" t="s">
        <v>36</v>
      </c>
      <c r="B153" s="171">
        <f t="shared" si="6"/>
        <v>434</v>
      </c>
      <c r="C153" s="167">
        <v>383</v>
      </c>
      <c r="D153" s="167">
        <v>51</v>
      </c>
      <c r="E153" s="171">
        <v>0</v>
      </c>
      <c r="F153" s="172"/>
      <c r="G153" s="171">
        <f t="shared" si="7"/>
        <v>57</v>
      </c>
      <c r="H153" s="171"/>
      <c r="I153" s="171">
        <v>49</v>
      </c>
      <c r="J153" s="171">
        <v>6</v>
      </c>
      <c r="K153" s="171"/>
      <c r="L153" s="171">
        <v>2</v>
      </c>
      <c r="M153" s="171">
        <v>0</v>
      </c>
    </row>
    <row r="154" spans="1:13" s="168" customFormat="1" ht="9" customHeight="1">
      <c r="A154" s="170" t="s">
        <v>37</v>
      </c>
      <c r="B154" s="171">
        <f t="shared" si="6"/>
        <v>5506</v>
      </c>
      <c r="C154" s="167">
        <v>4850</v>
      </c>
      <c r="D154" s="167">
        <v>646</v>
      </c>
      <c r="E154" s="171">
        <v>10</v>
      </c>
      <c r="F154" s="172"/>
      <c r="G154" s="171">
        <f t="shared" si="7"/>
        <v>309</v>
      </c>
      <c r="H154" s="171"/>
      <c r="I154" s="171">
        <v>263</v>
      </c>
      <c r="J154" s="171">
        <v>37</v>
      </c>
      <c r="K154" s="171"/>
      <c r="L154" s="171">
        <v>6</v>
      </c>
      <c r="M154" s="171">
        <v>3</v>
      </c>
    </row>
    <row r="155" spans="1:13" s="168" customFormat="1" ht="9" customHeight="1">
      <c r="A155" s="170" t="s">
        <v>38</v>
      </c>
      <c r="B155" s="171">
        <f t="shared" si="6"/>
        <v>2147</v>
      </c>
      <c r="C155" s="167">
        <v>1891</v>
      </c>
      <c r="D155" s="167">
        <v>252</v>
      </c>
      <c r="E155" s="171">
        <v>4</v>
      </c>
      <c r="F155" s="172"/>
      <c r="G155" s="171">
        <f t="shared" si="7"/>
        <v>122</v>
      </c>
      <c r="H155" s="171"/>
      <c r="I155" s="171">
        <v>99</v>
      </c>
      <c r="J155" s="171">
        <v>14</v>
      </c>
      <c r="K155" s="171"/>
      <c r="L155" s="171">
        <v>9</v>
      </c>
      <c r="M155" s="171">
        <v>0</v>
      </c>
    </row>
    <row r="156" spans="1:13" s="168" customFormat="1" ht="9" customHeight="1">
      <c r="A156" s="173" t="s">
        <v>39</v>
      </c>
      <c r="B156" s="174">
        <f t="shared" si="6"/>
        <v>2225</v>
      </c>
      <c r="C156" s="177">
        <v>1960</v>
      </c>
      <c r="D156" s="177">
        <v>261</v>
      </c>
      <c r="E156" s="174">
        <v>4</v>
      </c>
      <c r="F156" s="175"/>
      <c r="G156" s="174">
        <f t="shared" si="7"/>
        <v>124</v>
      </c>
      <c r="H156" s="174"/>
      <c r="I156" s="174">
        <v>106</v>
      </c>
      <c r="J156" s="174">
        <v>15</v>
      </c>
      <c r="K156" s="174"/>
      <c r="L156" s="174">
        <v>3</v>
      </c>
      <c r="M156" s="174">
        <v>0</v>
      </c>
    </row>
    <row r="157" spans="1:13" s="168" customFormat="1" ht="9" customHeight="1">
      <c r="A157" s="166"/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</row>
    <row r="158" spans="1:13" s="168" customFormat="1" ht="9" customHeight="1">
      <c r="A158" s="166">
        <v>1999</v>
      </c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</row>
    <row r="159" spans="1:13" s="168" customFormat="1" ht="9" customHeight="1">
      <c r="A159" s="181" t="s">
        <v>7</v>
      </c>
      <c r="B159" s="252">
        <f>SUM(B161:B192)</f>
        <v>42707</v>
      </c>
      <c r="C159" s="252">
        <f>SUM(C161:C192)</f>
        <v>40629</v>
      </c>
      <c r="D159" s="252">
        <f>SUM(D161:D192)</f>
        <v>1768</v>
      </c>
      <c r="E159" s="252">
        <f>SUM(E161:E192)</f>
        <v>310</v>
      </c>
      <c r="F159" s="169"/>
      <c r="G159" s="252">
        <f>SUM(G161:G192)</f>
        <v>3534</v>
      </c>
      <c r="H159" s="252"/>
      <c r="I159" s="252">
        <f>SUM(I161:I192)</f>
        <v>2927</v>
      </c>
      <c r="J159" s="252">
        <f>SUM(J161:J192)</f>
        <v>74</v>
      </c>
      <c r="K159" s="252"/>
      <c r="L159" s="252">
        <f>SUM(L161:L192)</f>
        <v>451</v>
      </c>
      <c r="M159" s="252">
        <f>SUM(M161:M192)</f>
        <v>82</v>
      </c>
    </row>
    <row r="160" spans="1:13" s="168" customFormat="1" ht="3.95" customHeight="1">
      <c r="A160" s="181"/>
      <c r="B160" s="252"/>
      <c r="C160" s="252"/>
      <c r="D160" s="252"/>
      <c r="E160" s="252"/>
      <c r="F160" s="169"/>
      <c r="G160" s="252"/>
      <c r="H160" s="252"/>
      <c r="I160" s="252"/>
      <c r="J160" s="252"/>
      <c r="K160" s="252"/>
      <c r="L160" s="252"/>
      <c r="M160" s="252"/>
    </row>
    <row r="161" spans="1:13" s="168" customFormat="1" ht="9" customHeight="1">
      <c r="A161" s="170" t="s">
        <v>8</v>
      </c>
      <c r="B161" s="171">
        <f t="shared" ref="B161:B192" si="8">SUM(C161:E161)</f>
        <v>398</v>
      </c>
      <c r="C161" s="167">
        <v>379</v>
      </c>
      <c r="D161" s="167">
        <v>16</v>
      </c>
      <c r="E161" s="171">
        <v>3</v>
      </c>
      <c r="F161" s="171"/>
      <c r="G161" s="171">
        <f t="shared" ref="G161:G192" si="9">SUM(I161:M161)</f>
        <v>40</v>
      </c>
      <c r="H161" s="171"/>
      <c r="I161" s="171">
        <v>22</v>
      </c>
      <c r="J161" s="171">
        <v>1</v>
      </c>
      <c r="K161" s="171"/>
      <c r="L161" s="171">
        <v>16</v>
      </c>
      <c r="M161" s="171">
        <v>1</v>
      </c>
    </row>
    <row r="162" spans="1:13" s="168" customFormat="1" ht="9" customHeight="1">
      <c r="A162" s="170" t="s">
        <v>9</v>
      </c>
      <c r="B162" s="171">
        <f t="shared" si="8"/>
        <v>882</v>
      </c>
      <c r="C162" s="167">
        <v>840</v>
      </c>
      <c r="D162" s="167">
        <v>36</v>
      </c>
      <c r="E162" s="171">
        <v>6</v>
      </c>
      <c r="F162" s="172"/>
      <c r="G162" s="171">
        <f t="shared" si="9"/>
        <v>58</v>
      </c>
      <c r="H162" s="171"/>
      <c r="I162" s="171">
        <v>50</v>
      </c>
      <c r="J162" s="171">
        <v>2</v>
      </c>
      <c r="K162" s="171"/>
      <c r="L162" s="171">
        <v>4</v>
      </c>
      <c r="M162" s="171">
        <v>2</v>
      </c>
    </row>
    <row r="163" spans="1:13" s="168" customFormat="1" ht="9" customHeight="1">
      <c r="A163" s="170" t="s">
        <v>10</v>
      </c>
      <c r="B163" s="171">
        <f t="shared" si="8"/>
        <v>332</v>
      </c>
      <c r="C163" s="167">
        <v>316</v>
      </c>
      <c r="D163" s="167">
        <v>13</v>
      </c>
      <c r="E163" s="171">
        <v>3</v>
      </c>
      <c r="F163" s="172"/>
      <c r="G163" s="171">
        <f t="shared" si="9"/>
        <v>23</v>
      </c>
      <c r="H163" s="171"/>
      <c r="I163" s="171">
        <v>19</v>
      </c>
      <c r="J163" s="171">
        <v>0</v>
      </c>
      <c r="K163" s="171"/>
      <c r="L163" s="171">
        <v>3</v>
      </c>
      <c r="M163" s="171">
        <v>1</v>
      </c>
    </row>
    <row r="164" spans="1:13" s="168" customFormat="1" ht="9" customHeight="1">
      <c r="A164" s="173" t="s">
        <v>11</v>
      </c>
      <c r="B164" s="174">
        <f t="shared" si="8"/>
        <v>223</v>
      </c>
      <c r="C164" s="177">
        <v>212</v>
      </c>
      <c r="D164" s="177">
        <v>9</v>
      </c>
      <c r="E164" s="174">
        <v>2</v>
      </c>
      <c r="F164" s="175"/>
      <c r="G164" s="174">
        <f t="shared" si="9"/>
        <v>14</v>
      </c>
      <c r="H164" s="174"/>
      <c r="I164" s="174">
        <v>13</v>
      </c>
      <c r="J164" s="174">
        <v>0</v>
      </c>
      <c r="K164" s="174"/>
      <c r="L164" s="174">
        <v>1</v>
      </c>
      <c r="M164" s="174">
        <v>0</v>
      </c>
    </row>
    <row r="165" spans="1:13" s="168" customFormat="1" ht="9" customHeight="1">
      <c r="A165" s="170" t="s">
        <v>12</v>
      </c>
      <c r="B165" s="171">
        <f t="shared" si="8"/>
        <v>841</v>
      </c>
      <c r="C165" s="167">
        <v>801</v>
      </c>
      <c r="D165" s="167">
        <v>34</v>
      </c>
      <c r="E165" s="171">
        <v>6</v>
      </c>
      <c r="F165" s="172"/>
      <c r="G165" s="171">
        <f t="shared" si="9"/>
        <v>54</v>
      </c>
      <c r="H165" s="171"/>
      <c r="I165" s="171">
        <v>48</v>
      </c>
      <c r="J165" s="171">
        <v>1</v>
      </c>
      <c r="K165" s="171"/>
      <c r="L165" s="171">
        <v>3</v>
      </c>
      <c r="M165" s="171">
        <v>2</v>
      </c>
    </row>
    <row r="166" spans="1:13" s="168" customFormat="1" ht="9" customHeight="1">
      <c r="A166" s="170" t="s">
        <v>13</v>
      </c>
      <c r="B166" s="171">
        <f t="shared" si="8"/>
        <v>284</v>
      </c>
      <c r="C166" s="167">
        <v>270</v>
      </c>
      <c r="D166" s="167">
        <v>12</v>
      </c>
      <c r="E166" s="171">
        <v>2</v>
      </c>
      <c r="F166" s="172"/>
      <c r="G166" s="171">
        <f t="shared" si="9"/>
        <v>22</v>
      </c>
      <c r="H166" s="171"/>
      <c r="I166" s="171">
        <v>16</v>
      </c>
      <c r="J166" s="171">
        <v>0</v>
      </c>
      <c r="K166" s="171"/>
      <c r="L166" s="171">
        <v>5</v>
      </c>
      <c r="M166" s="171">
        <v>1</v>
      </c>
    </row>
    <row r="167" spans="1:13" s="168" customFormat="1" ht="9" customHeight="1">
      <c r="A167" s="170" t="s">
        <v>14</v>
      </c>
      <c r="B167" s="171">
        <f t="shared" si="8"/>
        <v>721</v>
      </c>
      <c r="C167" s="167">
        <v>687</v>
      </c>
      <c r="D167" s="167">
        <v>29</v>
      </c>
      <c r="E167" s="171">
        <v>5</v>
      </c>
      <c r="F167" s="172"/>
      <c r="G167" s="171">
        <f t="shared" si="9"/>
        <v>46</v>
      </c>
      <c r="H167" s="171"/>
      <c r="I167" s="171">
        <v>41</v>
      </c>
      <c r="J167" s="171">
        <v>1</v>
      </c>
      <c r="K167" s="171"/>
      <c r="L167" s="171">
        <v>2</v>
      </c>
      <c r="M167" s="171">
        <v>2</v>
      </c>
    </row>
    <row r="168" spans="1:13" s="168" customFormat="1" ht="9" customHeight="1">
      <c r="A168" s="173" t="s">
        <v>15</v>
      </c>
      <c r="B168" s="174">
        <f t="shared" si="8"/>
        <v>1060</v>
      </c>
      <c r="C168" s="177">
        <v>1009</v>
      </c>
      <c r="D168" s="177">
        <v>43</v>
      </c>
      <c r="E168" s="174">
        <v>8</v>
      </c>
      <c r="F168" s="175"/>
      <c r="G168" s="174">
        <f t="shared" si="9"/>
        <v>66</v>
      </c>
      <c r="H168" s="174"/>
      <c r="I168" s="174">
        <v>60</v>
      </c>
      <c r="J168" s="174">
        <v>2</v>
      </c>
      <c r="K168" s="174"/>
      <c r="L168" s="174">
        <v>2</v>
      </c>
      <c r="M168" s="174">
        <v>2</v>
      </c>
    </row>
    <row r="169" spans="1:13" s="168" customFormat="1" ht="9" customHeight="1">
      <c r="A169" s="176" t="s">
        <v>16</v>
      </c>
      <c r="B169" s="171">
        <f t="shared" si="8"/>
        <v>12669</v>
      </c>
      <c r="C169" s="167">
        <v>12030</v>
      </c>
      <c r="D169" s="167">
        <v>543</v>
      </c>
      <c r="E169" s="171">
        <v>96</v>
      </c>
      <c r="F169" s="172"/>
      <c r="G169" s="171">
        <f t="shared" si="9"/>
        <v>1487</v>
      </c>
      <c r="H169" s="171"/>
      <c r="I169" s="171">
        <v>1216</v>
      </c>
      <c r="J169" s="171">
        <v>23</v>
      </c>
      <c r="K169" s="171"/>
      <c r="L169" s="171">
        <v>223</v>
      </c>
      <c r="M169" s="171">
        <v>25</v>
      </c>
    </row>
    <row r="170" spans="1:13" s="168" customFormat="1" ht="9" customHeight="1">
      <c r="A170" s="170" t="s">
        <v>17</v>
      </c>
      <c r="B170" s="171">
        <f t="shared" si="8"/>
        <v>574</v>
      </c>
      <c r="C170" s="167">
        <v>547</v>
      </c>
      <c r="D170" s="167">
        <v>24</v>
      </c>
      <c r="E170" s="171">
        <v>3</v>
      </c>
      <c r="F170" s="172"/>
      <c r="G170" s="171">
        <f t="shared" si="9"/>
        <v>70</v>
      </c>
      <c r="H170" s="171"/>
      <c r="I170" s="171">
        <v>33</v>
      </c>
      <c r="J170" s="171">
        <v>1</v>
      </c>
      <c r="K170" s="171"/>
      <c r="L170" s="171">
        <v>35</v>
      </c>
      <c r="M170" s="171">
        <v>1</v>
      </c>
    </row>
    <row r="171" spans="1:13" s="168" customFormat="1" ht="9" customHeight="1">
      <c r="A171" s="170" t="s">
        <v>18</v>
      </c>
      <c r="B171" s="171">
        <f t="shared" si="8"/>
        <v>1705</v>
      </c>
      <c r="C171" s="167">
        <v>1623</v>
      </c>
      <c r="D171" s="167">
        <v>70</v>
      </c>
      <c r="E171" s="171">
        <v>12</v>
      </c>
      <c r="F171" s="172"/>
      <c r="G171" s="171">
        <f t="shared" si="9"/>
        <v>119</v>
      </c>
      <c r="H171" s="171"/>
      <c r="I171" s="171">
        <v>97</v>
      </c>
      <c r="J171" s="171">
        <v>3</v>
      </c>
      <c r="K171" s="171"/>
      <c r="L171" s="171">
        <v>16</v>
      </c>
      <c r="M171" s="171">
        <v>3</v>
      </c>
    </row>
    <row r="172" spans="1:13" s="168" customFormat="1" ht="9" customHeight="1">
      <c r="A172" s="173" t="s">
        <v>19</v>
      </c>
      <c r="B172" s="174">
        <f t="shared" si="8"/>
        <v>1067</v>
      </c>
      <c r="C172" s="177">
        <v>1016</v>
      </c>
      <c r="D172" s="177">
        <v>43</v>
      </c>
      <c r="E172" s="174">
        <v>8</v>
      </c>
      <c r="F172" s="175"/>
      <c r="G172" s="174">
        <f t="shared" si="9"/>
        <v>78</v>
      </c>
      <c r="H172" s="174"/>
      <c r="I172" s="174">
        <v>61</v>
      </c>
      <c r="J172" s="174">
        <v>2</v>
      </c>
      <c r="K172" s="174"/>
      <c r="L172" s="174">
        <v>13</v>
      </c>
      <c r="M172" s="174">
        <v>2</v>
      </c>
    </row>
    <row r="173" spans="1:13" s="168" customFormat="1" ht="9" customHeight="1">
      <c r="A173" s="170" t="s">
        <v>20</v>
      </c>
      <c r="B173" s="171">
        <f t="shared" si="8"/>
        <v>544</v>
      </c>
      <c r="C173" s="167">
        <v>518</v>
      </c>
      <c r="D173" s="167">
        <v>22</v>
      </c>
      <c r="E173" s="171">
        <v>4</v>
      </c>
      <c r="F173" s="172"/>
      <c r="G173" s="171">
        <f t="shared" si="9"/>
        <v>38</v>
      </c>
      <c r="H173" s="171"/>
      <c r="I173" s="171">
        <v>31</v>
      </c>
      <c r="J173" s="171">
        <v>1</v>
      </c>
      <c r="K173" s="171"/>
      <c r="L173" s="171">
        <v>5</v>
      </c>
      <c r="M173" s="171">
        <v>1</v>
      </c>
    </row>
    <row r="174" spans="1:13" s="168" customFormat="1" ht="9" customHeight="1">
      <c r="A174" s="170" t="s">
        <v>21</v>
      </c>
      <c r="B174" s="171">
        <f t="shared" si="8"/>
        <v>3164</v>
      </c>
      <c r="C174" s="167">
        <v>3012</v>
      </c>
      <c r="D174" s="167">
        <v>129</v>
      </c>
      <c r="E174" s="171">
        <v>23</v>
      </c>
      <c r="F174" s="172"/>
      <c r="G174" s="171">
        <f t="shared" si="9"/>
        <v>206</v>
      </c>
      <c r="H174" s="171"/>
      <c r="I174" s="171">
        <v>180</v>
      </c>
      <c r="J174" s="171">
        <v>5</v>
      </c>
      <c r="K174" s="171"/>
      <c r="L174" s="171">
        <v>15</v>
      </c>
      <c r="M174" s="171">
        <v>6</v>
      </c>
    </row>
    <row r="175" spans="1:13" s="168" customFormat="1" ht="9" customHeight="1">
      <c r="A175" s="170" t="s">
        <v>22</v>
      </c>
      <c r="B175" s="171">
        <f t="shared" si="8"/>
        <v>1834</v>
      </c>
      <c r="C175" s="167">
        <v>1746</v>
      </c>
      <c r="D175" s="167">
        <v>75</v>
      </c>
      <c r="E175" s="171">
        <v>13</v>
      </c>
      <c r="F175" s="172"/>
      <c r="G175" s="171">
        <f t="shared" si="9"/>
        <v>121</v>
      </c>
      <c r="H175" s="171"/>
      <c r="I175" s="171">
        <v>104</v>
      </c>
      <c r="J175" s="171">
        <v>3</v>
      </c>
      <c r="K175" s="171"/>
      <c r="L175" s="171">
        <v>10</v>
      </c>
      <c r="M175" s="171">
        <v>4</v>
      </c>
    </row>
    <row r="176" spans="1:13" s="168" customFormat="1" ht="9" customHeight="1">
      <c r="A176" s="173" t="s">
        <v>23</v>
      </c>
      <c r="B176" s="174">
        <f t="shared" si="8"/>
        <v>1308</v>
      </c>
      <c r="C176" s="177">
        <v>1246</v>
      </c>
      <c r="D176" s="177">
        <v>53</v>
      </c>
      <c r="E176" s="174">
        <v>9</v>
      </c>
      <c r="F176" s="175"/>
      <c r="G176" s="174">
        <f t="shared" si="9"/>
        <v>89</v>
      </c>
      <c r="H176" s="174"/>
      <c r="I176" s="174">
        <v>75</v>
      </c>
      <c r="J176" s="174">
        <v>2</v>
      </c>
      <c r="K176" s="174"/>
      <c r="L176" s="174">
        <v>10</v>
      </c>
      <c r="M176" s="174">
        <v>2</v>
      </c>
    </row>
    <row r="177" spans="1:13" s="168" customFormat="1" ht="9" customHeight="1">
      <c r="A177" s="170" t="s">
        <v>24</v>
      </c>
      <c r="B177" s="171">
        <f t="shared" si="8"/>
        <v>735</v>
      </c>
      <c r="C177" s="167">
        <v>700</v>
      </c>
      <c r="D177" s="167">
        <v>30</v>
      </c>
      <c r="E177" s="171">
        <v>5</v>
      </c>
      <c r="F177" s="172"/>
      <c r="G177" s="171">
        <f t="shared" si="9"/>
        <v>57</v>
      </c>
      <c r="H177" s="171"/>
      <c r="I177" s="171">
        <v>42</v>
      </c>
      <c r="J177" s="171">
        <v>1</v>
      </c>
      <c r="K177" s="171"/>
      <c r="L177" s="171">
        <v>13</v>
      </c>
      <c r="M177" s="171">
        <v>1</v>
      </c>
    </row>
    <row r="178" spans="1:13" s="168" customFormat="1" ht="9" customHeight="1">
      <c r="A178" s="170" t="s">
        <v>25</v>
      </c>
      <c r="B178" s="171">
        <f t="shared" si="8"/>
        <v>450</v>
      </c>
      <c r="C178" s="167">
        <v>428</v>
      </c>
      <c r="D178" s="167">
        <v>19</v>
      </c>
      <c r="E178" s="171">
        <v>3</v>
      </c>
      <c r="F178" s="172"/>
      <c r="G178" s="171">
        <f t="shared" si="9"/>
        <v>33</v>
      </c>
      <c r="H178" s="171"/>
      <c r="I178" s="171">
        <v>26</v>
      </c>
      <c r="J178" s="171">
        <v>1</v>
      </c>
      <c r="K178" s="171"/>
      <c r="L178" s="171">
        <v>6</v>
      </c>
      <c r="M178" s="171">
        <v>0</v>
      </c>
    </row>
    <row r="179" spans="1:13" s="168" customFormat="1" ht="9" customHeight="1">
      <c r="A179" s="170" t="s">
        <v>26</v>
      </c>
      <c r="B179" s="171">
        <f t="shared" si="8"/>
        <v>1318</v>
      </c>
      <c r="C179" s="167">
        <v>1255</v>
      </c>
      <c r="D179" s="167">
        <v>54</v>
      </c>
      <c r="E179" s="171">
        <v>9</v>
      </c>
      <c r="F179" s="172"/>
      <c r="G179" s="171">
        <f t="shared" si="9"/>
        <v>84</v>
      </c>
      <c r="H179" s="171"/>
      <c r="I179" s="171">
        <v>75</v>
      </c>
      <c r="J179" s="171">
        <v>3</v>
      </c>
      <c r="K179" s="171"/>
      <c r="L179" s="171">
        <v>4</v>
      </c>
      <c r="M179" s="171">
        <v>2</v>
      </c>
    </row>
    <row r="180" spans="1:13" s="168" customFormat="1" ht="9" customHeight="1">
      <c r="A180" s="173" t="s">
        <v>27</v>
      </c>
      <c r="B180" s="174">
        <f t="shared" si="8"/>
        <v>1334</v>
      </c>
      <c r="C180" s="177">
        <v>1270</v>
      </c>
      <c r="D180" s="177">
        <v>55</v>
      </c>
      <c r="E180" s="174">
        <v>9</v>
      </c>
      <c r="F180" s="175"/>
      <c r="G180" s="174">
        <f t="shared" si="9"/>
        <v>83</v>
      </c>
      <c r="H180" s="174"/>
      <c r="I180" s="174">
        <v>76</v>
      </c>
      <c r="J180" s="174">
        <v>2</v>
      </c>
      <c r="K180" s="174"/>
      <c r="L180" s="174">
        <v>3</v>
      </c>
      <c r="M180" s="174">
        <v>2</v>
      </c>
    </row>
    <row r="181" spans="1:13" s="168" customFormat="1" ht="9" customHeight="1">
      <c r="A181" s="170" t="s">
        <v>28</v>
      </c>
      <c r="B181" s="171">
        <f t="shared" si="8"/>
        <v>1078</v>
      </c>
      <c r="C181" s="167">
        <v>1026</v>
      </c>
      <c r="D181" s="167">
        <v>44</v>
      </c>
      <c r="E181" s="171">
        <v>8</v>
      </c>
      <c r="F181" s="172"/>
      <c r="G181" s="171">
        <f t="shared" si="9"/>
        <v>77</v>
      </c>
      <c r="H181" s="171"/>
      <c r="I181" s="171">
        <v>61</v>
      </c>
      <c r="J181" s="171">
        <v>2</v>
      </c>
      <c r="K181" s="171"/>
      <c r="L181" s="171">
        <v>12</v>
      </c>
      <c r="M181" s="171">
        <v>2</v>
      </c>
    </row>
    <row r="182" spans="1:13" s="168" customFormat="1" ht="9" customHeight="1">
      <c r="A182" s="170" t="s">
        <v>29</v>
      </c>
      <c r="B182" s="171">
        <f t="shared" si="8"/>
        <v>465</v>
      </c>
      <c r="C182" s="167">
        <v>443</v>
      </c>
      <c r="D182" s="167">
        <v>19</v>
      </c>
      <c r="E182" s="171">
        <v>3</v>
      </c>
      <c r="F182" s="172"/>
      <c r="G182" s="171">
        <f t="shared" si="9"/>
        <v>36</v>
      </c>
      <c r="H182" s="171"/>
      <c r="I182" s="171">
        <v>26</v>
      </c>
      <c r="J182" s="171">
        <v>1</v>
      </c>
      <c r="K182" s="171"/>
      <c r="L182" s="171">
        <v>8</v>
      </c>
      <c r="M182" s="171">
        <v>1</v>
      </c>
    </row>
    <row r="183" spans="1:13" s="168" customFormat="1" ht="9" customHeight="1">
      <c r="A183" s="170" t="s">
        <v>30</v>
      </c>
      <c r="B183" s="171">
        <f t="shared" si="8"/>
        <v>2368</v>
      </c>
      <c r="C183" s="167">
        <v>2255</v>
      </c>
      <c r="D183" s="167">
        <v>97</v>
      </c>
      <c r="E183" s="171">
        <v>16</v>
      </c>
      <c r="F183" s="172"/>
      <c r="G183" s="171">
        <f t="shared" si="9"/>
        <v>149</v>
      </c>
      <c r="H183" s="171"/>
      <c r="I183" s="171">
        <v>135</v>
      </c>
      <c r="J183" s="171">
        <v>5</v>
      </c>
      <c r="K183" s="171"/>
      <c r="L183" s="171">
        <v>5</v>
      </c>
      <c r="M183" s="171">
        <v>4</v>
      </c>
    </row>
    <row r="184" spans="1:13" s="168" customFormat="1" ht="9" customHeight="1">
      <c r="A184" s="173" t="s">
        <v>31</v>
      </c>
      <c r="B184" s="174">
        <f t="shared" si="8"/>
        <v>727</v>
      </c>
      <c r="C184" s="177">
        <v>692</v>
      </c>
      <c r="D184" s="177">
        <v>30</v>
      </c>
      <c r="E184" s="174">
        <v>5</v>
      </c>
      <c r="F184" s="175"/>
      <c r="G184" s="174">
        <f t="shared" si="9"/>
        <v>48</v>
      </c>
      <c r="H184" s="174"/>
      <c r="I184" s="174">
        <v>42</v>
      </c>
      <c r="J184" s="174">
        <v>1</v>
      </c>
      <c r="K184" s="174"/>
      <c r="L184" s="174">
        <v>4</v>
      </c>
      <c r="M184" s="174">
        <v>1</v>
      </c>
    </row>
    <row r="185" spans="1:13" s="168" customFormat="1" ht="9" customHeight="1">
      <c r="A185" s="170" t="s">
        <v>32</v>
      </c>
      <c r="B185" s="171">
        <f t="shared" si="8"/>
        <v>846</v>
      </c>
      <c r="C185" s="167">
        <v>806</v>
      </c>
      <c r="D185" s="167">
        <v>34</v>
      </c>
      <c r="E185" s="171">
        <v>6</v>
      </c>
      <c r="F185" s="172"/>
      <c r="G185" s="171">
        <f t="shared" si="9"/>
        <v>56</v>
      </c>
      <c r="H185" s="171"/>
      <c r="I185" s="171">
        <v>48</v>
      </c>
      <c r="J185" s="171">
        <v>2</v>
      </c>
      <c r="K185" s="171"/>
      <c r="L185" s="171">
        <v>4</v>
      </c>
      <c r="M185" s="171">
        <v>2</v>
      </c>
    </row>
    <row r="186" spans="1:13" s="168" customFormat="1" ht="9" customHeight="1">
      <c r="A186" s="170" t="s">
        <v>33</v>
      </c>
      <c r="B186" s="171">
        <f t="shared" si="8"/>
        <v>814</v>
      </c>
      <c r="C186" s="167">
        <v>775</v>
      </c>
      <c r="D186" s="167">
        <v>33</v>
      </c>
      <c r="E186" s="171">
        <v>6</v>
      </c>
      <c r="F186" s="172"/>
      <c r="G186" s="171">
        <f t="shared" si="9"/>
        <v>53</v>
      </c>
      <c r="H186" s="171"/>
      <c r="I186" s="171">
        <v>46</v>
      </c>
      <c r="J186" s="171">
        <v>1</v>
      </c>
      <c r="K186" s="171"/>
      <c r="L186" s="171">
        <v>4</v>
      </c>
      <c r="M186" s="171">
        <v>2</v>
      </c>
    </row>
    <row r="187" spans="1:13" s="168" customFormat="1" ht="9" customHeight="1">
      <c r="A187" s="170" t="s">
        <v>34</v>
      </c>
      <c r="B187" s="171">
        <f t="shared" si="8"/>
        <v>363</v>
      </c>
      <c r="C187" s="167">
        <v>345</v>
      </c>
      <c r="D187" s="167">
        <v>15</v>
      </c>
      <c r="E187" s="171">
        <v>3</v>
      </c>
      <c r="F187" s="172"/>
      <c r="G187" s="171">
        <f t="shared" si="9"/>
        <v>25</v>
      </c>
      <c r="H187" s="171"/>
      <c r="I187" s="171">
        <v>21</v>
      </c>
      <c r="J187" s="171">
        <v>2</v>
      </c>
      <c r="K187" s="171"/>
      <c r="L187" s="171">
        <v>1</v>
      </c>
      <c r="M187" s="171">
        <v>1</v>
      </c>
    </row>
    <row r="188" spans="1:13" s="168" customFormat="1" ht="9" customHeight="1">
      <c r="A188" s="173" t="s">
        <v>35</v>
      </c>
      <c r="B188" s="174">
        <f t="shared" si="8"/>
        <v>893</v>
      </c>
      <c r="C188" s="177">
        <v>850</v>
      </c>
      <c r="D188" s="177">
        <v>36</v>
      </c>
      <c r="E188" s="174">
        <v>7</v>
      </c>
      <c r="F188" s="175"/>
      <c r="G188" s="174">
        <f t="shared" si="9"/>
        <v>56</v>
      </c>
      <c r="H188" s="174"/>
      <c r="I188" s="174">
        <v>51</v>
      </c>
      <c r="J188" s="174">
        <v>1</v>
      </c>
      <c r="K188" s="174"/>
      <c r="L188" s="174">
        <v>2</v>
      </c>
      <c r="M188" s="174">
        <v>2</v>
      </c>
    </row>
    <row r="189" spans="1:13" s="168" customFormat="1" ht="9" customHeight="1">
      <c r="A189" s="170" t="s">
        <v>36</v>
      </c>
      <c r="B189" s="171">
        <f t="shared" si="8"/>
        <v>194</v>
      </c>
      <c r="C189" s="167">
        <v>184</v>
      </c>
      <c r="D189" s="167">
        <v>8</v>
      </c>
      <c r="E189" s="171">
        <v>2</v>
      </c>
      <c r="F189" s="172"/>
      <c r="G189" s="171">
        <f t="shared" si="9"/>
        <v>14</v>
      </c>
      <c r="H189" s="171"/>
      <c r="I189" s="171">
        <v>11</v>
      </c>
      <c r="J189" s="171">
        <v>0</v>
      </c>
      <c r="K189" s="171"/>
      <c r="L189" s="171">
        <v>3</v>
      </c>
      <c r="M189" s="171">
        <v>0</v>
      </c>
    </row>
    <row r="190" spans="1:13" s="168" customFormat="1" ht="9" customHeight="1">
      <c r="A190" s="170" t="s">
        <v>37</v>
      </c>
      <c r="B190" s="171">
        <f t="shared" si="8"/>
        <v>2014</v>
      </c>
      <c r="C190" s="167">
        <v>1918</v>
      </c>
      <c r="D190" s="167">
        <v>82</v>
      </c>
      <c r="E190" s="171">
        <v>14</v>
      </c>
      <c r="F190" s="172"/>
      <c r="G190" s="171">
        <f t="shared" si="9"/>
        <v>132</v>
      </c>
      <c r="H190" s="171"/>
      <c r="I190" s="171">
        <v>115</v>
      </c>
      <c r="J190" s="171">
        <v>3</v>
      </c>
      <c r="K190" s="171"/>
      <c r="L190" s="171">
        <v>10</v>
      </c>
      <c r="M190" s="171">
        <v>4</v>
      </c>
    </row>
    <row r="191" spans="1:13" s="168" customFormat="1" ht="9" customHeight="1">
      <c r="A191" s="170" t="s">
        <v>38</v>
      </c>
      <c r="B191" s="171">
        <f t="shared" si="8"/>
        <v>645</v>
      </c>
      <c r="C191" s="167">
        <v>614</v>
      </c>
      <c r="D191" s="167">
        <v>26</v>
      </c>
      <c r="E191" s="171">
        <v>5</v>
      </c>
      <c r="F191" s="172"/>
      <c r="G191" s="171">
        <f t="shared" si="9"/>
        <v>45</v>
      </c>
      <c r="H191" s="171"/>
      <c r="I191" s="171">
        <v>37</v>
      </c>
      <c r="J191" s="171">
        <v>1</v>
      </c>
      <c r="K191" s="171"/>
      <c r="L191" s="171">
        <v>6</v>
      </c>
      <c r="M191" s="171">
        <v>1</v>
      </c>
    </row>
    <row r="192" spans="1:13" s="168" customFormat="1" ht="9" customHeight="1">
      <c r="A192" s="173" t="s">
        <v>39</v>
      </c>
      <c r="B192" s="174">
        <f t="shared" si="8"/>
        <v>857</v>
      </c>
      <c r="C192" s="177">
        <v>816</v>
      </c>
      <c r="D192" s="177">
        <v>35</v>
      </c>
      <c r="E192" s="174">
        <v>6</v>
      </c>
      <c r="F192" s="175"/>
      <c r="G192" s="174">
        <f t="shared" si="9"/>
        <v>55</v>
      </c>
      <c r="H192" s="174"/>
      <c r="I192" s="174">
        <v>49</v>
      </c>
      <c r="J192" s="174">
        <v>1</v>
      </c>
      <c r="K192" s="174"/>
      <c r="L192" s="174">
        <v>3</v>
      </c>
      <c r="M192" s="174">
        <v>2</v>
      </c>
    </row>
    <row r="193" spans="1:31" s="213" customFormat="1" ht="9" customHeight="1">
      <c r="A193" s="176"/>
      <c r="B193" s="189"/>
      <c r="C193" s="190"/>
      <c r="D193" s="190"/>
      <c r="E193" s="189"/>
      <c r="F193" s="191"/>
      <c r="G193" s="189"/>
      <c r="H193" s="189"/>
      <c r="I193" s="189"/>
      <c r="J193" s="189"/>
      <c r="K193" s="189"/>
      <c r="L193" s="189"/>
      <c r="M193" s="189"/>
    </row>
    <row r="194" spans="1:31" s="168" customFormat="1" ht="9" customHeight="1">
      <c r="A194" s="166">
        <v>2000</v>
      </c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</row>
    <row r="195" spans="1:31" s="168" customFormat="1" ht="9" customHeight="1">
      <c r="A195" s="181" t="s">
        <v>7</v>
      </c>
      <c r="B195" s="252">
        <f>SUM(B197:B228)</f>
        <v>44648</v>
      </c>
      <c r="C195" s="252">
        <f>SUM(C197:C228)</f>
        <v>42053</v>
      </c>
      <c r="D195" s="252">
        <f>SUM(D197:D228)</f>
        <v>2214</v>
      </c>
      <c r="E195" s="252">
        <f>SUM(E197:E228)</f>
        <v>381</v>
      </c>
      <c r="F195" s="253"/>
      <c r="G195" s="252">
        <f>SUM(G197:G228)</f>
        <v>1740</v>
      </c>
      <c r="H195" s="252"/>
      <c r="I195" s="252">
        <f>SUM(I197:I228)</f>
        <v>1426</v>
      </c>
      <c r="J195" s="252">
        <f>SUM(J197:J228)</f>
        <v>21</v>
      </c>
      <c r="K195" s="252"/>
      <c r="L195" s="252">
        <f>SUM(L197:L228)</f>
        <v>196</v>
      </c>
      <c r="M195" s="252">
        <f>SUM(M197:M228)</f>
        <v>97</v>
      </c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  <c r="AA195" s="234"/>
      <c r="AB195" s="234"/>
      <c r="AC195" s="234"/>
      <c r="AD195" s="234"/>
      <c r="AE195" s="234"/>
    </row>
    <row r="196" spans="1:31" s="168" customFormat="1" ht="3" customHeight="1">
      <c r="A196" s="181"/>
      <c r="B196" s="252"/>
      <c r="C196" s="252"/>
      <c r="D196" s="252"/>
      <c r="E196" s="252"/>
      <c r="F196" s="253"/>
      <c r="G196" s="252"/>
      <c r="H196" s="252"/>
      <c r="I196" s="252"/>
      <c r="J196" s="252"/>
      <c r="K196" s="252"/>
      <c r="L196" s="252"/>
      <c r="M196" s="252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  <c r="AA196" s="234"/>
      <c r="AB196" s="234"/>
      <c r="AC196" s="234"/>
      <c r="AD196" s="234"/>
      <c r="AE196" s="234"/>
    </row>
    <row r="197" spans="1:31" s="168" customFormat="1" ht="9" customHeight="1">
      <c r="A197" s="170" t="s">
        <v>8</v>
      </c>
      <c r="B197" s="171">
        <f t="shared" ref="B197:B228" si="10">SUM(C197:E197)</f>
        <v>313</v>
      </c>
      <c r="C197" s="167">
        <v>295</v>
      </c>
      <c r="D197" s="167">
        <v>15</v>
      </c>
      <c r="E197" s="171">
        <v>3</v>
      </c>
      <c r="F197" s="171"/>
      <c r="G197" s="171">
        <f t="shared" ref="G197:G228" si="11">SUM(I197:M197)</f>
        <v>21</v>
      </c>
      <c r="H197" s="171"/>
      <c r="I197" s="171">
        <v>13</v>
      </c>
      <c r="J197" s="171">
        <v>1</v>
      </c>
      <c r="K197" s="171"/>
      <c r="L197" s="171">
        <v>7</v>
      </c>
      <c r="M197" s="171">
        <v>0</v>
      </c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  <c r="AA197" s="234"/>
      <c r="AB197" s="234"/>
      <c r="AC197" s="234"/>
      <c r="AD197" s="234"/>
      <c r="AE197" s="234"/>
    </row>
    <row r="198" spans="1:31" s="168" customFormat="1" ht="9" customHeight="1">
      <c r="A198" s="170" t="s">
        <v>9</v>
      </c>
      <c r="B198" s="171">
        <f t="shared" si="10"/>
        <v>1061</v>
      </c>
      <c r="C198" s="167">
        <v>1000</v>
      </c>
      <c r="D198" s="167">
        <v>52</v>
      </c>
      <c r="E198" s="171">
        <v>9</v>
      </c>
      <c r="F198" s="172"/>
      <c r="G198" s="171">
        <f t="shared" si="11"/>
        <v>14</v>
      </c>
      <c r="H198" s="171"/>
      <c r="I198" s="171">
        <v>10</v>
      </c>
      <c r="J198" s="171">
        <v>0</v>
      </c>
      <c r="K198" s="171"/>
      <c r="L198" s="171">
        <v>2</v>
      </c>
      <c r="M198" s="171">
        <v>2</v>
      </c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  <c r="AA198" s="234"/>
      <c r="AB198" s="234"/>
      <c r="AC198" s="234"/>
      <c r="AD198" s="234"/>
      <c r="AE198" s="234"/>
    </row>
    <row r="199" spans="1:31" s="168" customFormat="1" ht="9" customHeight="1">
      <c r="A199" s="170" t="s">
        <v>10</v>
      </c>
      <c r="B199" s="171">
        <f t="shared" si="10"/>
        <v>419</v>
      </c>
      <c r="C199" s="167">
        <v>395</v>
      </c>
      <c r="D199" s="167">
        <v>20</v>
      </c>
      <c r="E199" s="171">
        <v>4</v>
      </c>
      <c r="F199" s="172"/>
      <c r="G199" s="171">
        <f t="shared" si="11"/>
        <v>20</v>
      </c>
      <c r="H199" s="171"/>
      <c r="I199" s="171">
        <v>17</v>
      </c>
      <c r="J199" s="171">
        <v>1</v>
      </c>
      <c r="K199" s="171"/>
      <c r="L199" s="171">
        <v>1</v>
      </c>
      <c r="M199" s="171">
        <v>1</v>
      </c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  <c r="AA199" s="234"/>
      <c r="AB199" s="234"/>
      <c r="AC199" s="234"/>
      <c r="AD199" s="234"/>
      <c r="AE199" s="234"/>
    </row>
    <row r="200" spans="1:31" s="168" customFormat="1" ht="9" customHeight="1">
      <c r="A200" s="173" t="s">
        <v>11</v>
      </c>
      <c r="B200" s="174">
        <f t="shared" si="10"/>
        <v>220</v>
      </c>
      <c r="C200" s="177">
        <v>208</v>
      </c>
      <c r="D200" s="177">
        <v>10</v>
      </c>
      <c r="E200" s="174">
        <v>2</v>
      </c>
      <c r="F200" s="175"/>
      <c r="G200" s="174">
        <f t="shared" si="11"/>
        <v>15</v>
      </c>
      <c r="H200" s="174"/>
      <c r="I200" s="174">
        <v>12</v>
      </c>
      <c r="J200" s="174">
        <v>1</v>
      </c>
      <c r="K200" s="174"/>
      <c r="L200" s="174">
        <v>1</v>
      </c>
      <c r="M200" s="174">
        <v>1</v>
      </c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  <c r="AA200" s="234"/>
      <c r="AB200" s="234"/>
      <c r="AC200" s="234"/>
      <c r="AD200" s="234"/>
      <c r="AE200" s="234"/>
    </row>
    <row r="201" spans="1:31" s="168" customFormat="1" ht="9" customHeight="1">
      <c r="A201" s="170" t="s">
        <v>12</v>
      </c>
      <c r="B201" s="171">
        <f t="shared" si="10"/>
        <v>792</v>
      </c>
      <c r="C201" s="167">
        <v>745</v>
      </c>
      <c r="D201" s="167">
        <v>39</v>
      </c>
      <c r="E201" s="171">
        <v>8</v>
      </c>
      <c r="F201" s="172"/>
      <c r="G201" s="171">
        <f t="shared" si="11"/>
        <v>17</v>
      </c>
      <c r="H201" s="171"/>
      <c r="I201" s="171">
        <v>15</v>
      </c>
      <c r="J201" s="171">
        <v>0</v>
      </c>
      <c r="K201" s="171"/>
      <c r="L201" s="171">
        <v>1</v>
      </c>
      <c r="M201" s="171">
        <v>1</v>
      </c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  <c r="AA201" s="234"/>
      <c r="AB201" s="234"/>
      <c r="AC201" s="234"/>
      <c r="AD201" s="234"/>
      <c r="AE201" s="234"/>
    </row>
    <row r="202" spans="1:31" s="168" customFormat="1" ht="9" customHeight="1">
      <c r="A202" s="170" t="s">
        <v>13</v>
      </c>
      <c r="B202" s="171">
        <f t="shared" si="10"/>
        <v>316</v>
      </c>
      <c r="C202" s="167">
        <v>297</v>
      </c>
      <c r="D202" s="167">
        <v>16</v>
      </c>
      <c r="E202" s="171">
        <v>3</v>
      </c>
      <c r="F202" s="172"/>
      <c r="G202" s="171">
        <f t="shared" si="11"/>
        <v>15</v>
      </c>
      <c r="H202" s="171"/>
      <c r="I202" s="171">
        <v>13</v>
      </c>
      <c r="J202" s="171">
        <v>0</v>
      </c>
      <c r="K202" s="171"/>
      <c r="L202" s="171">
        <v>2</v>
      </c>
      <c r="M202" s="171">
        <v>0</v>
      </c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  <c r="AA202" s="234"/>
      <c r="AB202" s="234"/>
      <c r="AC202" s="234"/>
      <c r="AD202" s="234"/>
      <c r="AE202" s="234"/>
    </row>
    <row r="203" spans="1:31" s="168" customFormat="1" ht="9" customHeight="1">
      <c r="A203" s="170" t="s">
        <v>14</v>
      </c>
      <c r="B203" s="171">
        <f t="shared" si="10"/>
        <v>849</v>
      </c>
      <c r="C203" s="167">
        <v>797</v>
      </c>
      <c r="D203" s="167">
        <v>44</v>
      </c>
      <c r="E203" s="171">
        <v>8</v>
      </c>
      <c r="F203" s="172"/>
      <c r="G203" s="171">
        <f t="shared" si="11"/>
        <v>58</v>
      </c>
      <c r="H203" s="171"/>
      <c r="I203" s="171">
        <v>55</v>
      </c>
      <c r="J203" s="171">
        <v>1</v>
      </c>
      <c r="K203" s="171"/>
      <c r="L203" s="171">
        <v>1</v>
      </c>
      <c r="M203" s="171">
        <v>1</v>
      </c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  <c r="AA203" s="234"/>
      <c r="AB203" s="234"/>
      <c r="AC203" s="234"/>
      <c r="AD203" s="234"/>
      <c r="AE203" s="234"/>
    </row>
    <row r="204" spans="1:31" s="168" customFormat="1" ht="9" customHeight="1">
      <c r="A204" s="173" t="s">
        <v>15</v>
      </c>
      <c r="B204" s="174">
        <f t="shared" si="10"/>
        <v>964</v>
      </c>
      <c r="C204" s="177">
        <v>907</v>
      </c>
      <c r="D204" s="177">
        <v>48</v>
      </c>
      <c r="E204" s="174">
        <v>9</v>
      </c>
      <c r="F204" s="175"/>
      <c r="G204" s="174">
        <f t="shared" si="11"/>
        <v>26</v>
      </c>
      <c r="H204" s="174"/>
      <c r="I204" s="174">
        <v>24</v>
      </c>
      <c r="J204" s="174">
        <v>0</v>
      </c>
      <c r="K204" s="174"/>
      <c r="L204" s="174">
        <v>1</v>
      </c>
      <c r="M204" s="174">
        <v>1</v>
      </c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  <c r="AA204" s="234"/>
      <c r="AB204" s="234"/>
      <c r="AC204" s="234"/>
      <c r="AD204" s="234"/>
      <c r="AE204" s="234"/>
    </row>
    <row r="205" spans="1:31" s="168" customFormat="1" ht="9" customHeight="1">
      <c r="A205" s="176" t="s">
        <v>16</v>
      </c>
      <c r="B205" s="171">
        <f t="shared" si="10"/>
        <v>13804</v>
      </c>
      <c r="C205" s="167">
        <v>13000</v>
      </c>
      <c r="D205" s="167">
        <v>677</v>
      </c>
      <c r="E205" s="171">
        <v>127</v>
      </c>
      <c r="F205" s="172"/>
      <c r="G205" s="171">
        <f t="shared" si="11"/>
        <v>381</v>
      </c>
      <c r="H205" s="171"/>
      <c r="I205" s="171">
        <v>259</v>
      </c>
      <c r="J205" s="171">
        <v>5</v>
      </c>
      <c r="K205" s="171"/>
      <c r="L205" s="171">
        <v>97</v>
      </c>
      <c r="M205" s="171">
        <v>20</v>
      </c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  <c r="AA205" s="234"/>
      <c r="AB205" s="234"/>
      <c r="AC205" s="234"/>
      <c r="AD205" s="234"/>
      <c r="AE205" s="234"/>
    </row>
    <row r="206" spans="1:31" s="168" customFormat="1" ht="9" customHeight="1">
      <c r="A206" s="170" t="s">
        <v>17</v>
      </c>
      <c r="B206" s="171">
        <f t="shared" si="10"/>
        <v>585</v>
      </c>
      <c r="C206" s="167">
        <v>552</v>
      </c>
      <c r="D206" s="167">
        <v>29</v>
      </c>
      <c r="E206" s="171">
        <v>4</v>
      </c>
      <c r="F206" s="172"/>
      <c r="G206" s="171">
        <f t="shared" si="11"/>
        <v>29</v>
      </c>
      <c r="H206" s="171"/>
      <c r="I206" s="171">
        <v>12</v>
      </c>
      <c r="J206" s="167">
        <v>0</v>
      </c>
      <c r="K206" s="167"/>
      <c r="L206" s="171">
        <v>15</v>
      </c>
      <c r="M206" s="171">
        <v>2</v>
      </c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  <c r="AA206" s="234"/>
      <c r="AB206" s="234"/>
      <c r="AC206" s="234"/>
      <c r="AD206" s="234"/>
      <c r="AE206" s="234"/>
    </row>
    <row r="207" spans="1:31" s="168" customFormat="1" ht="9" customHeight="1">
      <c r="A207" s="170" t="s">
        <v>18</v>
      </c>
      <c r="B207" s="171">
        <f t="shared" si="10"/>
        <v>2002</v>
      </c>
      <c r="C207" s="167">
        <v>1883</v>
      </c>
      <c r="D207" s="167">
        <v>102</v>
      </c>
      <c r="E207" s="171">
        <v>17</v>
      </c>
      <c r="F207" s="172"/>
      <c r="G207" s="171">
        <f t="shared" si="11"/>
        <v>109</v>
      </c>
      <c r="H207" s="171"/>
      <c r="I207" s="171">
        <v>97</v>
      </c>
      <c r="J207" s="171">
        <v>0</v>
      </c>
      <c r="K207" s="171"/>
      <c r="L207" s="171">
        <v>7</v>
      </c>
      <c r="M207" s="171">
        <v>5</v>
      </c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  <c r="AA207" s="234"/>
      <c r="AB207" s="234"/>
      <c r="AC207" s="234"/>
      <c r="AD207" s="234"/>
      <c r="AE207" s="234"/>
    </row>
    <row r="208" spans="1:31" s="168" customFormat="1" ht="9" customHeight="1">
      <c r="A208" s="173" t="s">
        <v>19</v>
      </c>
      <c r="B208" s="174">
        <f t="shared" si="10"/>
        <v>1223</v>
      </c>
      <c r="C208" s="177">
        <v>1151</v>
      </c>
      <c r="D208" s="177">
        <v>64</v>
      </c>
      <c r="E208" s="174">
        <v>8</v>
      </c>
      <c r="F208" s="175"/>
      <c r="G208" s="174">
        <f t="shared" si="11"/>
        <v>121</v>
      </c>
      <c r="H208" s="174"/>
      <c r="I208" s="174">
        <v>108</v>
      </c>
      <c r="J208" s="174">
        <v>0</v>
      </c>
      <c r="K208" s="174"/>
      <c r="L208" s="174">
        <v>6</v>
      </c>
      <c r="M208" s="174">
        <v>7</v>
      </c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  <c r="AA208" s="234"/>
      <c r="AB208" s="234"/>
      <c r="AC208" s="234"/>
      <c r="AD208" s="234"/>
      <c r="AE208" s="234"/>
    </row>
    <row r="209" spans="1:31" s="168" customFormat="1" ht="9" customHeight="1">
      <c r="A209" s="170" t="s">
        <v>20</v>
      </c>
      <c r="B209" s="171">
        <f t="shared" si="10"/>
        <v>683</v>
      </c>
      <c r="C209" s="167">
        <v>644</v>
      </c>
      <c r="D209" s="167">
        <v>34</v>
      </c>
      <c r="E209" s="171">
        <v>5</v>
      </c>
      <c r="F209" s="172"/>
      <c r="G209" s="171">
        <f t="shared" si="11"/>
        <v>33</v>
      </c>
      <c r="H209" s="171"/>
      <c r="I209" s="171">
        <v>28</v>
      </c>
      <c r="J209" s="171">
        <v>0</v>
      </c>
      <c r="K209" s="171"/>
      <c r="L209" s="171">
        <v>2</v>
      </c>
      <c r="M209" s="171">
        <v>3</v>
      </c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  <c r="AA209" s="234"/>
      <c r="AB209" s="234"/>
      <c r="AC209" s="234"/>
      <c r="AD209" s="234"/>
      <c r="AE209" s="234"/>
    </row>
    <row r="210" spans="1:31" s="168" customFormat="1" ht="9" customHeight="1">
      <c r="A210" s="170" t="s">
        <v>21</v>
      </c>
      <c r="B210" s="171">
        <f t="shared" si="10"/>
        <v>3128</v>
      </c>
      <c r="C210" s="167">
        <v>2946</v>
      </c>
      <c r="D210" s="167">
        <v>157</v>
      </c>
      <c r="E210" s="171">
        <v>25</v>
      </c>
      <c r="F210" s="172"/>
      <c r="G210" s="171">
        <f t="shared" si="11"/>
        <v>119</v>
      </c>
      <c r="H210" s="171"/>
      <c r="I210" s="171">
        <v>104</v>
      </c>
      <c r="J210" s="171">
        <v>0</v>
      </c>
      <c r="K210" s="171"/>
      <c r="L210" s="171">
        <v>7</v>
      </c>
      <c r="M210" s="171">
        <v>8</v>
      </c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  <c r="AA210" s="234"/>
      <c r="AB210" s="234"/>
      <c r="AC210" s="234"/>
      <c r="AD210" s="234"/>
      <c r="AE210" s="234"/>
    </row>
    <row r="211" spans="1:31" s="168" customFormat="1" ht="9" customHeight="1">
      <c r="A211" s="170" t="s">
        <v>22</v>
      </c>
      <c r="B211" s="171">
        <f t="shared" si="10"/>
        <v>200</v>
      </c>
      <c r="C211" s="167">
        <v>192</v>
      </c>
      <c r="D211" s="167">
        <v>7</v>
      </c>
      <c r="E211" s="171">
        <v>1</v>
      </c>
      <c r="F211" s="172"/>
      <c r="G211" s="171">
        <f t="shared" si="11"/>
        <v>15</v>
      </c>
      <c r="H211" s="171"/>
      <c r="I211" s="171">
        <v>11</v>
      </c>
      <c r="J211" s="171">
        <v>0</v>
      </c>
      <c r="K211" s="171"/>
      <c r="L211" s="171">
        <v>4</v>
      </c>
      <c r="M211" s="171">
        <v>0</v>
      </c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34"/>
      <c r="AC211" s="234"/>
      <c r="AD211" s="234"/>
      <c r="AE211" s="234"/>
    </row>
    <row r="212" spans="1:31" s="168" customFormat="1" ht="9" customHeight="1">
      <c r="A212" s="173" t="s">
        <v>23</v>
      </c>
      <c r="B212" s="174">
        <f t="shared" si="10"/>
        <v>1470</v>
      </c>
      <c r="C212" s="177">
        <v>1381</v>
      </c>
      <c r="D212" s="177">
        <v>77</v>
      </c>
      <c r="E212" s="174">
        <v>12</v>
      </c>
      <c r="F212" s="175"/>
      <c r="G212" s="174">
        <f t="shared" si="11"/>
        <v>139</v>
      </c>
      <c r="H212" s="174"/>
      <c r="I212" s="174">
        <v>130</v>
      </c>
      <c r="J212" s="174">
        <v>1</v>
      </c>
      <c r="K212" s="174"/>
      <c r="L212" s="174">
        <v>4</v>
      </c>
      <c r="M212" s="174">
        <v>4</v>
      </c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  <c r="AA212" s="234"/>
      <c r="AB212" s="234"/>
      <c r="AC212" s="234"/>
      <c r="AD212" s="234"/>
      <c r="AE212" s="234"/>
    </row>
    <row r="213" spans="1:31" s="168" customFormat="1" ht="9" customHeight="1">
      <c r="A213" s="170" t="s">
        <v>24</v>
      </c>
      <c r="B213" s="171">
        <f t="shared" si="10"/>
        <v>761</v>
      </c>
      <c r="C213" s="167">
        <v>715</v>
      </c>
      <c r="D213" s="167">
        <v>38</v>
      </c>
      <c r="E213" s="171">
        <v>8</v>
      </c>
      <c r="F213" s="172"/>
      <c r="G213" s="171">
        <f t="shared" si="11"/>
        <v>36</v>
      </c>
      <c r="H213" s="171"/>
      <c r="I213" s="171">
        <v>30</v>
      </c>
      <c r="J213" s="171">
        <v>0</v>
      </c>
      <c r="K213" s="171"/>
      <c r="L213" s="171">
        <v>5</v>
      </c>
      <c r="M213" s="171">
        <v>1</v>
      </c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  <c r="AA213" s="234"/>
      <c r="AB213" s="234"/>
      <c r="AC213" s="234"/>
      <c r="AD213" s="234"/>
      <c r="AE213" s="234"/>
    </row>
    <row r="214" spans="1:31" s="168" customFormat="1" ht="9" customHeight="1">
      <c r="A214" s="170" t="s">
        <v>25</v>
      </c>
      <c r="B214" s="171">
        <f t="shared" si="10"/>
        <v>441</v>
      </c>
      <c r="C214" s="167">
        <v>416</v>
      </c>
      <c r="D214" s="167">
        <v>22</v>
      </c>
      <c r="E214" s="171">
        <v>3</v>
      </c>
      <c r="F214" s="172"/>
      <c r="G214" s="171">
        <f t="shared" si="11"/>
        <v>24</v>
      </c>
      <c r="H214" s="171"/>
      <c r="I214" s="171">
        <v>20</v>
      </c>
      <c r="J214" s="171">
        <v>1</v>
      </c>
      <c r="K214" s="171"/>
      <c r="L214" s="171">
        <v>2</v>
      </c>
      <c r="M214" s="171">
        <v>1</v>
      </c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  <c r="AA214" s="234"/>
      <c r="AB214" s="234"/>
      <c r="AC214" s="234"/>
      <c r="AD214" s="234"/>
      <c r="AE214" s="234"/>
    </row>
    <row r="215" spans="1:31" s="168" customFormat="1" ht="9" customHeight="1">
      <c r="A215" s="170" t="s">
        <v>26</v>
      </c>
      <c r="B215" s="171">
        <f t="shared" si="10"/>
        <v>1522</v>
      </c>
      <c r="C215" s="167">
        <v>1433</v>
      </c>
      <c r="D215" s="167">
        <v>75</v>
      </c>
      <c r="E215" s="171">
        <v>14</v>
      </c>
      <c r="F215" s="172"/>
      <c r="G215" s="171">
        <f t="shared" si="11"/>
        <v>21</v>
      </c>
      <c r="H215" s="171"/>
      <c r="I215" s="171">
        <v>17</v>
      </c>
      <c r="J215" s="171">
        <v>0</v>
      </c>
      <c r="K215" s="171"/>
      <c r="L215" s="171">
        <v>2</v>
      </c>
      <c r="M215" s="171">
        <v>2</v>
      </c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  <c r="AA215" s="234"/>
      <c r="AB215" s="234"/>
      <c r="AC215" s="234"/>
      <c r="AD215" s="234"/>
      <c r="AE215" s="234"/>
    </row>
    <row r="216" spans="1:31" s="168" customFormat="1" ht="9" customHeight="1">
      <c r="A216" s="173" t="s">
        <v>27</v>
      </c>
      <c r="B216" s="174">
        <f t="shared" si="10"/>
        <v>1461</v>
      </c>
      <c r="C216" s="177">
        <v>1377</v>
      </c>
      <c r="D216" s="177">
        <v>73</v>
      </c>
      <c r="E216" s="174">
        <v>11</v>
      </c>
      <c r="F216" s="175"/>
      <c r="G216" s="174">
        <f t="shared" si="11"/>
        <v>55</v>
      </c>
      <c r="H216" s="174"/>
      <c r="I216" s="174">
        <v>48</v>
      </c>
      <c r="J216" s="174">
        <v>1</v>
      </c>
      <c r="K216" s="174"/>
      <c r="L216" s="174">
        <v>2</v>
      </c>
      <c r="M216" s="174">
        <v>4</v>
      </c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  <c r="AA216" s="234"/>
      <c r="AB216" s="234"/>
      <c r="AC216" s="234"/>
      <c r="AD216" s="234"/>
      <c r="AE216" s="234"/>
    </row>
    <row r="217" spans="1:31" s="168" customFormat="1" ht="9" customHeight="1">
      <c r="A217" s="170" t="s">
        <v>28</v>
      </c>
      <c r="B217" s="171">
        <f t="shared" si="10"/>
        <v>1246</v>
      </c>
      <c r="C217" s="167">
        <v>1171</v>
      </c>
      <c r="D217" s="167">
        <v>63</v>
      </c>
      <c r="E217" s="171">
        <v>12</v>
      </c>
      <c r="F217" s="172"/>
      <c r="G217" s="171">
        <f t="shared" si="11"/>
        <v>83</v>
      </c>
      <c r="H217" s="171"/>
      <c r="I217" s="171">
        <v>75</v>
      </c>
      <c r="J217" s="171">
        <v>1</v>
      </c>
      <c r="K217" s="171"/>
      <c r="L217" s="171">
        <v>5</v>
      </c>
      <c r="M217" s="171">
        <v>2</v>
      </c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  <c r="AA217" s="234"/>
      <c r="AB217" s="234"/>
      <c r="AC217" s="234"/>
      <c r="AD217" s="234"/>
      <c r="AE217" s="234"/>
    </row>
    <row r="218" spans="1:31" s="168" customFormat="1" ht="9" customHeight="1">
      <c r="A218" s="170" t="s">
        <v>29</v>
      </c>
      <c r="B218" s="171">
        <f t="shared" si="10"/>
        <v>524</v>
      </c>
      <c r="C218" s="167">
        <v>493</v>
      </c>
      <c r="D218" s="167">
        <v>26</v>
      </c>
      <c r="E218" s="171">
        <v>5</v>
      </c>
      <c r="F218" s="172"/>
      <c r="G218" s="171">
        <f t="shared" si="11"/>
        <v>27</v>
      </c>
      <c r="H218" s="171"/>
      <c r="I218" s="171">
        <v>22</v>
      </c>
      <c r="J218" s="171">
        <v>0</v>
      </c>
      <c r="K218" s="171"/>
      <c r="L218" s="171">
        <v>4</v>
      </c>
      <c r="M218" s="171">
        <v>1</v>
      </c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  <c r="AA218" s="234"/>
      <c r="AB218" s="234"/>
      <c r="AC218" s="234"/>
      <c r="AD218" s="234"/>
      <c r="AE218" s="234"/>
    </row>
    <row r="219" spans="1:31" s="168" customFormat="1" ht="9" customHeight="1">
      <c r="A219" s="170" t="s">
        <v>30</v>
      </c>
      <c r="B219" s="171">
        <f t="shared" si="10"/>
        <v>2860</v>
      </c>
      <c r="C219" s="167">
        <v>2697</v>
      </c>
      <c r="D219" s="167">
        <v>139</v>
      </c>
      <c r="E219" s="171">
        <v>24</v>
      </c>
      <c r="F219" s="172"/>
      <c r="G219" s="171">
        <f t="shared" si="11"/>
        <v>31</v>
      </c>
      <c r="H219" s="171"/>
      <c r="I219" s="171">
        <v>22</v>
      </c>
      <c r="J219" s="171">
        <v>1</v>
      </c>
      <c r="K219" s="171"/>
      <c r="L219" s="171">
        <v>2</v>
      </c>
      <c r="M219" s="171">
        <v>6</v>
      </c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  <c r="AA219" s="234"/>
      <c r="AB219" s="234"/>
      <c r="AC219" s="234"/>
      <c r="AD219" s="234"/>
      <c r="AE219" s="234"/>
    </row>
    <row r="220" spans="1:31" s="168" customFormat="1" ht="9" customHeight="1">
      <c r="A220" s="173" t="s">
        <v>31</v>
      </c>
      <c r="B220" s="174">
        <f t="shared" si="10"/>
        <v>683</v>
      </c>
      <c r="C220" s="177">
        <v>644</v>
      </c>
      <c r="D220" s="177">
        <v>34</v>
      </c>
      <c r="E220" s="174">
        <v>5</v>
      </c>
      <c r="F220" s="175"/>
      <c r="G220" s="174">
        <f t="shared" si="11"/>
        <v>31</v>
      </c>
      <c r="H220" s="174"/>
      <c r="I220" s="174">
        <v>26</v>
      </c>
      <c r="J220" s="174">
        <v>1</v>
      </c>
      <c r="K220" s="174"/>
      <c r="L220" s="174">
        <v>2</v>
      </c>
      <c r="M220" s="174">
        <v>2</v>
      </c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  <c r="AA220" s="234"/>
      <c r="AB220" s="234"/>
      <c r="AC220" s="234"/>
      <c r="AD220" s="234"/>
      <c r="AE220" s="234"/>
    </row>
    <row r="221" spans="1:31" s="168" customFormat="1" ht="9" customHeight="1">
      <c r="A221" s="170" t="s">
        <v>32</v>
      </c>
      <c r="B221" s="171">
        <f t="shared" si="10"/>
        <v>888</v>
      </c>
      <c r="C221" s="167">
        <v>837</v>
      </c>
      <c r="D221" s="167">
        <v>44</v>
      </c>
      <c r="E221" s="171">
        <v>7</v>
      </c>
      <c r="F221" s="172"/>
      <c r="G221" s="171">
        <f t="shared" si="11"/>
        <v>40</v>
      </c>
      <c r="H221" s="171"/>
      <c r="I221" s="171">
        <v>35</v>
      </c>
      <c r="J221" s="171">
        <v>0</v>
      </c>
      <c r="K221" s="171"/>
      <c r="L221" s="171">
        <v>2</v>
      </c>
      <c r="M221" s="171">
        <v>3</v>
      </c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  <c r="AA221" s="234"/>
      <c r="AB221" s="234"/>
      <c r="AC221" s="234"/>
      <c r="AD221" s="234"/>
      <c r="AE221" s="234"/>
    </row>
    <row r="222" spans="1:31" s="168" customFormat="1" ht="9" customHeight="1">
      <c r="A222" s="170" t="s">
        <v>33</v>
      </c>
      <c r="B222" s="171">
        <f t="shared" si="10"/>
        <v>889</v>
      </c>
      <c r="C222" s="167">
        <v>837</v>
      </c>
      <c r="D222" s="167">
        <v>44</v>
      </c>
      <c r="E222" s="171">
        <v>8</v>
      </c>
      <c r="F222" s="172"/>
      <c r="G222" s="171">
        <f t="shared" si="11"/>
        <v>16</v>
      </c>
      <c r="H222" s="171"/>
      <c r="I222" s="171">
        <v>13</v>
      </c>
      <c r="J222" s="171">
        <v>0</v>
      </c>
      <c r="K222" s="171"/>
      <c r="L222" s="171">
        <v>2</v>
      </c>
      <c r="M222" s="171">
        <v>1</v>
      </c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  <c r="AA222" s="234"/>
      <c r="AB222" s="234"/>
      <c r="AC222" s="234"/>
      <c r="AD222" s="234"/>
      <c r="AE222" s="234"/>
    </row>
    <row r="223" spans="1:31" s="168" customFormat="1" ht="9" customHeight="1">
      <c r="A223" s="170" t="s">
        <v>34</v>
      </c>
      <c r="B223" s="171">
        <f t="shared" si="10"/>
        <v>288</v>
      </c>
      <c r="C223" s="167">
        <v>271</v>
      </c>
      <c r="D223" s="167">
        <v>14</v>
      </c>
      <c r="E223" s="171">
        <v>3</v>
      </c>
      <c r="F223" s="172"/>
      <c r="G223" s="171">
        <f t="shared" si="11"/>
        <v>20</v>
      </c>
      <c r="H223" s="171"/>
      <c r="I223" s="171">
        <v>18</v>
      </c>
      <c r="J223" s="171">
        <v>1</v>
      </c>
      <c r="K223" s="171"/>
      <c r="L223" s="171">
        <v>1</v>
      </c>
      <c r="M223" s="171">
        <v>0</v>
      </c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  <c r="AA223" s="234"/>
      <c r="AB223" s="234"/>
      <c r="AC223" s="234"/>
      <c r="AD223" s="234"/>
      <c r="AE223" s="234"/>
    </row>
    <row r="224" spans="1:31" s="168" customFormat="1" ht="9" customHeight="1">
      <c r="A224" s="173" t="s">
        <v>35</v>
      </c>
      <c r="B224" s="174">
        <f t="shared" si="10"/>
        <v>1008</v>
      </c>
      <c r="C224" s="177">
        <v>951</v>
      </c>
      <c r="D224" s="177">
        <v>50</v>
      </c>
      <c r="E224" s="174">
        <v>7</v>
      </c>
      <c r="F224" s="175"/>
      <c r="G224" s="174">
        <f t="shared" si="11"/>
        <v>20</v>
      </c>
      <c r="H224" s="174"/>
      <c r="I224" s="174">
        <v>16</v>
      </c>
      <c r="J224" s="174">
        <v>0</v>
      </c>
      <c r="K224" s="174"/>
      <c r="L224" s="174">
        <v>1</v>
      </c>
      <c r="M224" s="174">
        <v>3</v>
      </c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  <c r="AA224" s="234"/>
      <c r="AB224" s="234"/>
      <c r="AC224" s="234"/>
      <c r="AD224" s="234"/>
      <c r="AE224" s="234"/>
    </row>
    <row r="225" spans="1:31" s="168" customFormat="1" ht="9" customHeight="1">
      <c r="A225" s="170" t="s">
        <v>36</v>
      </c>
      <c r="B225" s="171">
        <f t="shared" si="10"/>
        <v>228</v>
      </c>
      <c r="C225" s="167">
        <v>216</v>
      </c>
      <c r="D225" s="167">
        <v>10</v>
      </c>
      <c r="E225" s="171">
        <v>2</v>
      </c>
      <c r="F225" s="172"/>
      <c r="G225" s="171">
        <f t="shared" si="11"/>
        <v>14</v>
      </c>
      <c r="H225" s="171"/>
      <c r="I225" s="171">
        <v>10</v>
      </c>
      <c r="J225" s="171">
        <v>2</v>
      </c>
      <c r="K225" s="171"/>
      <c r="L225" s="171">
        <v>1</v>
      </c>
      <c r="M225" s="171">
        <v>1</v>
      </c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  <c r="AA225" s="234"/>
      <c r="AB225" s="234"/>
      <c r="AC225" s="234"/>
      <c r="AD225" s="234"/>
      <c r="AE225" s="234"/>
    </row>
    <row r="226" spans="1:31" s="168" customFormat="1" ht="9" customHeight="1">
      <c r="A226" s="170" t="s">
        <v>37</v>
      </c>
      <c r="B226" s="171">
        <f t="shared" si="10"/>
        <v>2342</v>
      </c>
      <c r="C226" s="167">
        <v>2210</v>
      </c>
      <c r="D226" s="167">
        <v>117</v>
      </c>
      <c r="E226" s="171">
        <v>15</v>
      </c>
      <c r="F226" s="172"/>
      <c r="G226" s="171">
        <f t="shared" si="11"/>
        <v>95</v>
      </c>
      <c r="H226" s="171"/>
      <c r="I226" s="171">
        <v>80</v>
      </c>
      <c r="J226" s="171">
        <v>1</v>
      </c>
      <c r="K226" s="171"/>
      <c r="L226" s="171">
        <v>4</v>
      </c>
      <c r="M226" s="171">
        <v>10</v>
      </c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  <c r="AA226" s="234"/>
      <c r="AB226" s="234"/>
      <c r="AC226" s="234"/>
      <c r="AD226" s="234"/>
      <c r="AE226" s="234"/>
    </row>
    <row r="227" spans="1:31" s="168" customFormat="1" ht="9" customHeight="1">
      <c r="A227" s="170" t="s">
        <v>38</v>
      </c>
      <c r="B227" s="171">
        <f t="shared" si="10"/>
        <v>635</v>
      </c>
      <c r="C227" s="167">
        <v>599</v>
      </c>
      <c r="D227" s="167">
        <v>31</v>
      </c>
      <c r="E227" s="171">
        <v>5</v>
      </c>
      <c r="F227" s="172"/>
      <c r="G227" s="171">
        <f t="shared" si="11"/>
        <v>26</v>
      </c>
      <c r="H227" s="171"/>
      <c r="I227" s="171">
        <v>21</v>
      </c>
      <c r="J227" s="171">
        <v>1</v>
      </c>
      <c r="K227" s="171"/>
      <c r="L227" s="171">
        <v>2</v>
      </c>
      <c r="M227" s="171">
        <v>2</v>
      </c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  <c r="AA227" s="234"/>
      <c r="AB227" s="234"/>
      <c r="AC227" s="234"/>
      <c r="AD227" s="234"/>
      <c r="AE227" s="234"/>
    </row>
    <row r="228" spans="1:31" s="168" customFormat="1" ht="9" customHeight="1">
      <c r="A228" s="173" t="s">
        <v>39</v>
      </c>
      <c r="B228" s="174">
        <f t="shared" si="10"/>
        <v>843</v>
      </c>
      <c r="C228" s="177">
        <v>793</v>
      </c>
      <c r="D228" s="177">
        <v>43</v>
      </c>
      <c r="E228" s="174">
        <v>7</v>
      </c>
      <c r="F228" s="175"/>
      <c r="G228" s="174">
        <f t="shared" si="11"/>
        <v>69</v>
      </c>
      <c r="H228" s="174"/>
      <c r="I228" s="174">
        <v>65</v>
      </c>
      <c r="J228" s="174">
        <v>1</v>
      </c>
      <c r="K228" s="174"/>
      <c r="L228" s="174">
        <v>1</v>
      </c>
      <c r="M228" s="174">
        <v>2</v>
      </c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  <c r="AA228" s="234"/>
      <c r="AB228" s="234"/>
      <c r="AC228" s="234"/>
      <c r="AD228" s="234"/>
      <c r="AE228" s="234"/>
    </row>
    <row r="229" spans="1:31" s="168" customFormat="1" ht="9" customHeight="1"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</row>
    <row r="230" spans="1:31" s="168" customFormat="1" ht="9" customHeight="1">
      <c r="A230" s="166">
        <v>2001</v>
      </c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</row>
    <row r="231" spans="1:31" s="168" customFormat="1" ht="9" customHeight="1">
      <c r="A231" s="181" t="s">
        <v>7</v>
      </c>
      <c r="B231" s="252">
        <f>SUM(B233:B264)</f>
        <v>35349</v>
      </c>
      <c r="C231" s="252">
        <f>SUM(C233:C264)</f>
        <v>33330</v>
      </c>
      <c r="D231" s="252">
        <f>SUM(D233:D264)</f>
        <v>1712</v>
      </c>
      <c r="E231" s="252">
        <f>SUM(E233:E264)</f>
        <v>307</v>
      </c>
      <c r="F231" s="169"/>
      <c r="G231" s="252">
        <f>SUM(G233:G264)</f>
        <v>1863</v>
      </c>
      <c r="H231" s="252"/>
      <c r="I231" s="252">
        <f>SUM(I233:I264)</f>
        <v>1393</v>
      </c>
      <c r="J231" s="252">
        <f>SUM(J233:J264)</f>
        <v>71</v>
      </c>
      <c r="K231" s="252"/>
      <c r="L231" s="252">
        <f>SUM(L233:L264)</f>
        <v>320</v>
      </c>
      <c r="M231" s="252">
        <f>SUM(M233:M264)</f>
        <v>79</v>
      </c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  <c r="AA231" s="234"/>
      <c r="AB231" s="234"/>
      <c r="AC231" s="234"/>
      <c r="AD231" s="234"/>
      <c r="AE231" s="234"/>
    </row>
    <row r="232" spans="1:31" s="168" customFormat="1" ht="3.95" customHeight="1">
      <c r="A232" s="181"/>
      <c r="B232" s="252"/>
      <c r="C232" s="252"/>
      <c r="D232" s="252"/>
      <c r="E232" s="252"/>
      <c r="F232" s="169"/>
      <c r="G232" s="252"/>
      <c r="H232" s="252"/>
      <c r="I232" s="252"/>
      <c r="J232" s="252"/>
      <c r="K232" s="252"/>
      <c r="L232" s="252"/>
      <c r="M232" s="252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  <c r="AA232" s="234"/>
      <c r="AB232" s="234"/>
      <c r="AC232" s="234"/>
      <c r="AD232" s="234"/>
      <c r="AE232" s="234"/>
    </row>
    <row r="233" spans="1:31" s="168" customFormat="1" ht="9" customHeight="1">
      <c r="A233" s="170" t="s">
        <v>8</v>
      </c>
      <c r="B233" s="171">
        <f t="shared" ref="B233:B264" si="12">SUM(C233:E233)</f>
        <v>332</v>
      </c>
      <c r="C233" s="167">
        <v>313</v>
      </c>
      <c r="D233" s="167">
        <v>16</v>
      </c>
      <c r="E233" s="171">
        <v>3</v>
      </c>
      <c r="F233" s="171"/>
      <c r="G233" s="171">
        <f t="shared" ref="G233:G264" si="13">SUM(I233:M233)</f>
        <v>22</v>
      </c>
      <c r="H233" s="171"/>
      <c r="I233" s="171">
        <v>13</v>
      </c>
      <c r="J233" s="171">
        <v>1</v>
      </c>
      <c r="K233" s="171"/>
      <c r="L233" s="171">
        <v>8</v>
      </c>
      <c r="M233" s="171">
        <v>0</v>
      </c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  <c r="AA233" s="234"/>
      <c r="AB233" s="234"/>
      <c r="AC233" s="234"/>
      <c r="AD233" s="234"/>
      <c r="AE233" s="234"/>
    </row>
    <row r="234" spans="1:31" s="168" customFormat="1" ht="9" customHeight="1">
      <c r="A234" s="170" t="s">
        <v>9</v>
      </c>
      <c r="B234" s="171">
        <f t="shared" si="12"/>
        <v>838</v>
      </c>
      <c r="C234" s="167">
        <v>790</v>
      </c>
      <c r="D234" s="167">
        <v>41</v>
      </c>
      <c r="E234" s="171">
        <v>7</v>
      </c>
      <c r="F234" s="172"/>
      <c r="G234" s="171">
        <f t="shared" si="13"/>
        <v>39</v>
      </c>
      <c r="H234" s="171"/>
      <c r="I234" s="171">
        <v>33</v>
      </c>
      <c r="J234" s="171">
        <v>2</v>
      </c>
      <c r="K234" s="171"/>
      <c r="L234" s="171">
        <v>2</v>
      </c>
      <c r="M234" s="171">
        <v>2</v>
      </c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  <c r="AA234" s="234"/>
      <c r="AB234" s="234"/>
      <c r="AC234" s="234"/>
      <c r="AD234" s="234"/>
      <c r="AE234" s="234"/>
    </row>
    <row r="235" spans="1:31" s="168" customFormat="1" ht="9" customHeight="1">
      <c r="A235" s="170" t="s">
        <v>10</v>
      </c>
      <c r="B235" s="171">
        <f t="shared" si="12"/>
        <v>316</v>
      </c>
      <c r="C235" s="167">
        <v>298</v>
      </c>
      <c r="D235" s="167">
        <v>15</v>
      </c>
      <c r="E235" s="171">
        <v>3</v>
      </c>
      <c r="F235" s="172"/>
      <c r="G235" s="171">
        <f t="shared" si="13"/>
        <v>16</v>
      </c>
      <c r="H235" s="171"/>
      <c r="I235" s="171">
        <v>12</v>
      </c>
      <c r="J235" s="171">
        <v>1</v>
      </c>
      <c r="K235" s="171"/>
      <c r="L235" s="171">
        <v>2</v>
      </c>
      <c r="M235" s="171">
        <v>1</v>
      </c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  <c r="AA235" s="234"/>
      <c r="AB235" s="234"/>
      <c r="AC235" s="234"/>
      <c r="AD235" s="234"/>
      <c r="AE235" s="234"/>
    </row>
    <row r="236" spans="1:31" s="168" customFormat="1" ht="9" customHeight="1">
      <c r="A236" s="173" t="s">
        <v>11</v>
      </c>
      <c r="B236" s="174">
        <f t="shared" si="12"/>
        <v>228</v>
      </c>
      <c r="C236" s="177">
        <v>215</v>
      </c>
      <c r="D236" s="177">
        <v>11</v>
      </c>
      <c r="E236" s="174">
        <v>2</v>
      </c>
      <c r="F236" s="175"/>
      <c r="G236" s="174">
        <f t="shared" si="13"/>
        <v>11</v>
      </c>
      <c r="H236" s="174"/>
      <c r="I236" s="174">
        <v>9</v>
      </c>
      <c r="J236" s="174">
        <v>0</v>
      </c>
      <c r="K236" s="174"/>
      <c r="L236" s="174">
        <v>1</v>
      </c>
      <c r="M236" s="174">
        <v>1</v>
      </c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  <c r="AA236" s="234"/>
      <c r="AB236" s="234"/>
      <c r="AC236" s="234"/>
      <c r="AD236" s="234"/>
      <c r="AE236" s="234"/>
    </row>
    <row r="237" spans="1:31" s="168" customFormat="1" ht="9" customHeight="1">
      <c r="A237" s="170" t="s">
        <v>12</v>
      </c>
      <c r="B237" s="171">
        <f t="shared" si="12"/>
        <v>539</v>
      </c>
      <c r="C237" s="167">
        <v>508</v>
      </c>
      <c r="D237" s="167">
        <v>26</v>
      </c>
      <c r="E237" s="171">
        <v>5</v>
      </c>
      <c r="F237" s="172"/>
      <c r="G237" s="171">
        <f t="shared" si="13"/>
        <v>26</v>
      </c>
      <c r="H237" s="171"/>
      <c r="I237" s="171">
        <v>21</v>
      </c>
      <c r="J237" s="171">
        <v>1</v>
      </c>
      <c r="K237" s="171"/>
      <c r="L237" s="171">
        <v>3</v>
      </c>
      <c r="M237" s="171">
        <v>1</v>
      </c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  <c r="AA237" s="234"/>
      <c r="AB237" s="234"/>
      <c r="AC237" s="234"/>
      <c r="AD237" s="234"/>
      <c r="AE237" s="234"/>
    </row>
    <row r="238" spans="1:31" s="168" customFormat="1" ht="9" customHeight="1">
      <c r="A238" s="170" t="s">
        <v>13</v>
      </c>
      <c r="B238" s="171">
        <f t="shared" si="12"/>
        <v>239</v>
      </c>
      <c r="C238" s="167">
        <v>226</v>
      </c>
      <c r="D238" s="167">
        <v>11</v>
      </c>
      <c r="E238" s="171">
        <v>2</v>
      </c>
      <c r="F238" s="172"/>
      <c r="G238" s="171">
        <f t="shared" si="13"/>
        <v>15</v>
      </c>
      <c r="H238" s="171"/>
      <c r="I238" s="171">
        <v>9</v>
      </c>
      <c r="J238" s="171">
        <v>0</v>
      </c>
      <c r="K238" s="171"/>
      <c r="L238" s="171">
        <v>5</v>
      </c>
      <c r="M238" s="171">
        <v>1</v>
      </c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  <c r="AA238" s="234"/>
      <c r="AB238" s="234"/>
      <c r="AC238" s="234"/>
      <c r="AD238" s="234"/>
      <c r="AE238" s="234"/>
    </row>
    <row r="239" spans="1:31" s="168" customFormat="1" ht="9" customHeight="1">
      <c r="A239" s="170" t="s">
        <v>14</v>
      </c>
      <c r="B239" s="171">
        <f t="shared" si="12"/>
        <v>730</v>
      </c>
      <c r="C239" s="167">
        <v>688</v>
      </c>
      <c r="D239" s="167">
        <v>35</v>
      </c>
      <c r="E239" s="171">
        <v>7</v>
      </c>
      <c r="F239" s="172"/>
      <c r="G239" s="171">
        <f t="shared" si="13"/>
        <v>38</v>
      </c>
      <c r="H239" s="171"/>
      <c r="I239" s="171">
        <v>29</v>
      </c>
      <c r="J239" s="171">
        <v>1</v>
      </c>
      <c r="K239" s="171"/>
      <c r="L239" s="171">
        <v>6</v>
      </c>
      <c r="M239" s="171">
        <v>2</v>
      </c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  <c r="AA239" s="234"/>
      <c r="AB239" s="234"/>
      <c r="AC239" s="234"/>
      <c r="AD239" s="234"/>
      <c r="AE239" s="234"/>
    </row>
    <row r="240" spans="1:31" s="168" customFormat="1" ht="9" customHeight="1">
      <c r="A240" s="173" t="s">
        <v>15</v>
      </c>
      <c r="B240" s="174">
        <f t="shared" si="12"/>
        <v>657</v>
      </c>
      <c r="C240" s="177">
        <v>620</v>
      </c>
      <c r="D240" s="177">
        <v>32</v>
      </c>
      <c r="E240" s="174">
        <v>5</v>
      </c>
      <c r="F240" s="175"/>
      <c r="G240" s="174">
        <f t="shared" si="13"/>
        <v>30</v>
      </c>
      <c r="H240" s="174"/>
      <c r="I240" s="174">
        <v>26</v>
      </c>
      <c r="J240" s="174">
        <v>1</v>
      </c>
      <c r="K240" s="174"/>
      <c r="L240" s="174">
        <v>1</v>
      </c>
      <c r="M240" s="174">
        <v>2</v>
      </c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</row>
    <row r="241" spans="1:31" s="168" customFormat="1" ht="9" customHeight="1">
      <c r="A241" s="176" t="s">
        <v>16</v>
      </c>
      <c r="B241" s="171">
        <f t="shared" si="12"/>
        <v>10943</v>
      </c>
      <c r="C241" s="167">
        <v>10318</v>
      </c>
      <c r="D241" s="167">
        <v>531</v>
      </c>
      <c r="E241" s="171">
        <v>94</v>
      </c>
      <c r="F241" s="172"/>
      <c r="G241" s="171">
        <f t="shared" si="13"/>
        <v>543</v>
      </c>
      <c r="H241" s="171"/>
      <c r="I241" s="171">
        <v>434</v>
      </c>
      <c r="J241" s="171">
        <v>22</v>
      </c>
      <c r="K241" s="171"/>
      <c r="L241" s="171">
        <v>63</v>
      </c>
      <c r="M241" s="171">
        <v>24</v>
      </c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  <c r="AA241" s="234"/>
      <c r="AB241" s="234"/>
      <c r="AC241" s="234"/>
      <c r="AD241" s="234"/>
      <c r="AE241" s="234"/>
    </row>
    <row r="242" spans="1:31" s="168" customFormat="1" ht="9" customHeight="1">
      <c r="A242" s="170" t="s">
        <v>17</v>
      </c>
      <c r="B242" s="171">
        <f t="shared" si="12"/>
        <v>419</v>
      </c>
      <c r="C242" s="167">
        <v>396</v>
      </c>
      <c r="D242" s="167">
        <v>20</v>
      </c>
      <c r="E242" s="171">
        <v>3</v>
      </c>
      <c r="F242" s="172"/>
      <c r="G242" s="171">
        <f t="shared" si="13"/>
        <v>22</v>
      </c>
      <c r="H242" s="171"/>
      <c r="I242" s="171">
        <v>16</v>
      </c>
      <c r="J242" s="167">
        <v>1</v>
      </c>
      <c r="K242" s="167"/>
      <c r="L242" s="171">
        <v>4</v>
      </c>
      <c r="M242" s="171">
        <v>1</v>
      </c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  <c r="AA242" s="234"/>
      <c r="AB242" s="234"/>
      <c r="AC242" s="234"/>
      <c r="AD242" s="234"/>
      <c r="AE242" s="234"/>
    </row>
    <row r="243" spans="1:31" s="168" customFormat="1" ht="9" customHeight="1">
      <c r="A243" s="170" t="s">
        <v>18</v>
      </c>
      <c r="B243" s="171">
        <f t="shared" si="12"/>
        <v>1739</v>
      </c>
      <c r="C243" s="167">
        <v>1640</v>
      </c>
      <c r="D243" s="167">
        <v>84</v>
      </c>
      <c r="E243" s="171">
        <v>15</v>
      </c>
      <c r="F243" s="172"/>
      <c r="G243" s="171">
        <f t="shared" si="13"/>
        <v>104</v>
      </c>
      <c r="H243" s="171"/>
      <c r="I243" s="171">
        <v>68</v>
      </c>
      <c r="J243" s="171">
        <v>4</v>
      </c>
      <c r="K243" s="171"/>
      <c r="L243" s="171">
        <v>28</v>
      </c>
      <c r="M243" s="171">
        <v>4</v>
      </c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  <c r="AA243" s="234"/>
      <c r="AB243" s="234"/>
      <c r="AC243" s="234"/>
      <c r="AD243" s="234"/>
      <c r="AE243" s="234"/>
    </row>
    <row r="244" spans="1:31" s="168" customFormat="1" ht="9" customHeight="1">
      <c r="A244" s="173" t="s">
        <v>19</v>
      </c>
      <c r="B244" s="174">
        <f t="shared" si="12"/>
        <v>1104</v>
      </c>
      <c r="C244" s="177">
        <v>1041</v>
      </c>
      <c r="D244" s="177">
        <v>53</v>
      </c>
      <c r="E244" s="174">
        <v>10</v>
      </c>
      <c r="F244" s="175"/>
      <c r="G244" s="174">
        <f t="shared" si="13"/>
        <v>60</v>
      </c>
      <c r="H244" s="174"/>
      <c r="I244" s="174">
        <v>43</v>
      </c>
      <c r="J244" s="174">
        <v>2</v>
      </c>
      <c r="K244" s="174"/>
      <c r="L244" s="174">
        <v>12</v>
      </c>
      <c r="M244" s="174">
        <v>3</v>
      </c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  <c r="AA244" s="234"/>
      <c r="AB244" s="234"/>
      <c r="AC244" s="234"/>
      <c r="AD244" s="234"/>
      <c r="AE244" s="234"/>
    </row>
    <row r="245" spans="1:31" s="168" customFormat="1" ht="9" customHeight="1">
      <c r="A245" s="170" t="s">
        <v>20</v>
      </c>
      <c r="B245" s="171">
        <f t="shared" si="12"/>
        <v>574</v>
      </c>
      <c r="C245" s="167">
        <v>541</v>
      </c>
      <c r="D245" s="167">
        <v>28</v>
      </c>
      <c r="E245" s="171">
        <v>5</v>
      </c>
      <c r="F245" s="172"/>
      <c r="G245" s="171">
        <f t="shared" si="13"/>
        <v>30</v>
      </c>
      <c r="H245" s="171"/>
      <c r="I245" s="171">
        <v>23</v>
      </c>
      <c r="J245" s="171">
        <v>1</v>
      </c>
      <c r="K245" s="171"/>
      <c r="L245" s="171">
        <v>5</v>
      </c>
      <c r="M245" s="171">
        <v>1</v>
      </c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  <c r="AA245" s="234"/>
      <c r="AB245" s="234"/>
      <c r="AC245" s="234"/>
      <c r="AD245" s="234"/>
      <c r="AE245" s="234"/>
    </row>
    <row r="246" spans="1:31" s="168" customFormat="1" ht="9" customHeight="1">
      <c r="A246" s="170" t="s">
        <v>21</v>
      </c>
      <c r="B246" s="171">
        <f t="shared" si="12"/>
        <v>2375</v>
      </c>
      <c r="C246" s="167">
        <v>2239</v>
      </c>
      <c r="D246" s="167">
        <v>115</v>
      </c>
      <c r="E246" s="171">
        <v>21</v>
      </c>
      <c r="F246" s="172"/>
      <c r="G246" s="171">
        <f t="shared" si="13"/>
        <v>124</v>
      </c>
      <c r="H246" s="171"/>
      <c r="I246" s="171">
        <v>93</v>
      </c>
      <c r="J246" s="171">
        <v>5</v>
      </c>
      <c r="K246" s="171"/>
      <c r="L246" s="171">
        <v>21</v>
      </c>
      <c r="M246" s="171">
        <v>5</v>
      </c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  <c r="AA246" s="234"/>
      <c r="AB246" s="234"/>
      <c r="AC246" s="234"/>
      <c r="AD246" s="234"/>
      <c r="AE246" s="234"/>
    </row>
    <row r="247" spans="1:31" s="168" customFormat="1" ht="9" customHeight="1">
      <c r="A247" s="170" t="s">
        <v>22</v>
      </c>
      <c r="B247" s="171">
        <f t="shared" si="12"/>
        <v>657</v>
      </c>
      <c r="C247" s="167">
        <v>619</v>
      </c>
      <c r="D247" s="167">
        <v>32</v>
      </c>
      <c r="E247" s="171">
        <v>6</v>
      </c>
      <c r="F247" s="172"/>
      <c r="G247" s="171">
        <f t="shared" si="13"/>
        <v>40</v>
      </c>
      <c r="H247" s="171"/>
      <c r="I247" s="171">
        <v>26</v>
      </c>
      <c r="J247" s="171">
        <v>1</v>
      </c>
      <c r="K247" s="171"/>
      <c r="L247" s="171">
        <v>12</v>
      </c>
      <c r="M247" s="171">
        <v>1</v>
      </c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  <c r="AA247" s="234"/>
      <c r="AB247" s="234"/>
      <c r="AC247" s="234"/>
      <c r="AD247" s="234"/>
      <c r="AE247" s="234"/>
    </row>
    <row r="248" spans="1:31" s="168" customFormat="1" ht="9" customHeight="1">
      <c r="A248" s="173" t="s">
        <v>23</v>
      </c>
      <c r="B248" s="174">
        <f t="shared" si="12"/>
        <v>1183</v>
      </c>
      <c r="C248" s="177">
        <v>1116</v>
      </c>
      <c r="D248" s="177">
        <v>57</v>
      </c>
      <c r="E248" s="174">
        <v>10</v>
      </c>
      <c r="F248" s="175"/>
      <c r="G248" s="174">
        <f t="shared" si="13"/>
        <v>64</v>
      </c>
      <c r="H248" s="174"/>
      <c r="I248" s="174">
        <v>47</v>
      </c>
      <c r="J248" s="174">
        <v>2</v>
      </c>
      <c r="K248" s="174"/>
      <c r="L248" s="174">
        <v>12</v>
      </c>
      <c r="M248" s="174">
        <v>3</v>
      </c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  <c r="AA248" s="234"/>
      <c r="AB248" s="234"/>
      <c r="AC248" s="234"/>
      <c r="AD248" s="234"/>
      <c r="AE248" s="234"/>
    </row>
    <row r="249" spans="1:31" s="168" customFormat="1" ht="9" customHeight="1">
      <c r="A249" s="170" t="s">
        <v>24</v>
      </c>
      <c r="B249" s="171">
        <f t="shared" si="12"/>
        <v>626</v>
      </c>
      <c r="C249" s="167">
        <v>590</v>
      </c>
      <c r="D249" s="167">
        <v>31</v>
      </c>
      <c r="E249" s="171">
        <v>5</v>
      </c>
      <c r="F249" s="172"/>
      <c r="G249" s="171">
        <f t="shared" si="13"/>
        <v>41</v>
      </c>
      <c r="H249" s="171"/>
      <c r="I249" s="171">
        <v>25</v>
      </c>
      <c r="J249" s="171">
        <v>1</v>
      </c>
      <c r="K249" s="171"/>
      <c r="L249" s="171">
        <v>14</v>
      </c>
      <c r="M249" s="171">
        <v>1</v>
      </c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  <c r="AA249" s="234"/>
      <c r="AB249" s="234"/>
      <c r="AC249" s="234"/>
      <c r="AD249" s="234"/>
      <c r="AE249" s="234"/>
    </row>
    <row r="250" spans="1:31" s="168" customFormat="1" ht="9" customHeight="1">
      <c r="A250" s="170" t="s">
        <v>25</v>
      </c>
      <c r="B250" s="171">
        <f t="shared" si="12"/>
        <v>348</v>
      </c>
      <c r="C250" s="167">
        <v>328</v>
      </c>
      <c r="D250" s="167">
        <v>17</v>
      </c>
      <c r="E250" s="171">
        <v>3</v>
      </c>
      <c r="F250" s="172"/>
      <c r="G250" s="171">
        <f t="shared" si="13"/>
        <v>20</v>
      </c>
      <c r="H250" s="171"/>
      <c r="I250" s="171">
        <v>14</v>
      </c>
      <c r="J250" s="171">
        <v>1</v>
      </c>
      <c r="K250" s="171"/>
      <c r="L250" s="171">
        <v>4</v>
      </c>
      <c r="M250" s="171">
        <v>1</v>
      </c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  <c r="AA250" s="234"/>
      <c r="AB250" s="234"/>
      <c r="AC250" s="234"/>
      <c r="AD250" s="234"/>
      <c r="AE250" s="234"/>
    </row>
    <row r="251" spans="1:31" s="168" customFormat="1" ht="9" customHeight="1">
      <c r="A251" s="170" t="s">
        <v>26</v>
      </c>
      <c r="B251" s="171">
        <f t="shared" si="12"/>
        <v>687</v>
      </c>
      <c r="C251" s="167">
        <v>648</v>
      </c>
      <c r="D251" s="167">
        <v>32</v>
      </c>
      <c r="E251" s="171">
        <v>7</v>
      </c>
      <c r="F251" s="172"/>
      <c r="G251" s="171">
        <f t="shared" si="13"/>
        <v>50</v>
      </c>
      <c r="H251" s="171"/>
      <c r="I251" s="171">
        <v>27</v>
      </c>
      <c r="J251" s="171">
        <v>1</v>
      </c>
      <c r="K251" s="171"/>
      <c r="L251" s="171">
        <v>20</v>
      </c>
      <c r="M251" s="171">
        <v>2</v>
      </c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  <c r="AA251" s="234"/>
      <c r="AB251" s="234"/>
      <c r="AC251" s="234"/>
      <c r="AD251" s="234"/>
      <c r="AE251" s="234"/>
    </row>
    <row r="252" spans="1:31" s="168" customFormat="1" ht="9" customHeight="1">
      <c r="A252" s="173" t="s">
        <v>27</v>
      </c>
      <c r="B252" s="174">
        <f t="shared" si="12"/>
        <v>1257</v>
      </c>
      <c r="C252" s="177">
        <v>1186</v>
      </c>
      <c r="D252" s="177">
        <v>61</v>
      </c>
      <c r="E252" s="174">
        <v>10</v>
      </c>
      <c r="F252" s="175"/>
      <c r="G252" s="174">
        <f t="shared" si="13"/>
        <v>75</v>
      </c>
      <c r="H252" s="174"/>
      <c r="I252" s="174">
        <v>49</v>
      </c>
      <c r="J252" s="174">
        <v>3</v>
      </c>
      <c r="K252" s="174"/>
      <c r="L252" s="174">
        <v>20</v>
      </c>
      <c r="M252" s="174">
        <v>3</v>
      </c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  <c r="AA252" s="234"/>
      <c r="AB252" s="234"/>
      <c r="AC252" s="234"/>
      <c r="AD252" s="234"/>
      <c r="AE252" s="234"/>
    </row>
    <row r="253" spans="1:31" s="168" customFormat="1" ht="9" customHeight="1">
      <c r="A253" s="170" t="s">
        <v>28</v>
      </c>
      <c r="B253" s="171">
        <f t="shared" si="12"/>
        <v>1044</v>
      </c>
      <c r="C253" s="167">
        <v>984</v>
      </c>
      <c r="D253" s="167">
        <v>51</v>
      </c>
      <c r="E253" s="171">
        <v>9</v>
      </c>
      <c r="F253" s="172"/>
      <c r="G253" s="171">
        <f t="shared" si="13"/>
        <v>57</v>
      </c>
      <c r="H253" s="171"/>
      <c r="I253" s="171">
        <v>41</v>
      </c>
      <c r="J253" s="171">
        <v>2</v>
      </c>
      <c r="K253" s="171"/>
      <c r="L253" s="171">
        <v>12</v>
      </c>
      <c r="M253" s="171">
        <v>2</v>
      </c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  <c r="AA253" s="234"/>
      <c r="AB253" s="234"/>
      <c r="AC253" s="234"/>
      <c r="AD253" s="234"/>
      <c r="AE253" s="234"/>
    </row>
    <row r="254" spans="1:31" s="168" customFormat="1" ht="9" customHeight="1">
      <c r="A254" s="170" t="s">
        <v>29</v>
      </c>
      <c r="B254" s="171">
        <f t="shared" si="12"/>
        <v>405</v>
      </c>
      <c r="C254" s="167">
        <v>382</v>
      </c>
      <c r="D254" s="167">
        <v>20</v>
      </c>
      <c r="E254" s="171">
        <v>3</v>
      </c>
      <c r="F254" s="172"/>
      <c r="G254" s="171">
        <f t="shared" si="13"/>
        <v>24</v>
      </c>
      <c r="H254" s="171"/>
      <c r="I254" s="171">
        <v>16</v>
      </c>
      <c r="J254" s="171">
        <v>1</v>
      </c>
      <c r="K254" s="171"/>
      <c r="L254" s="171">
        <v>6</v>
      </c>
      <c r="M254" s="171">
        <v>1</v>
      </c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  <c r="Y254" s="234"/>
      <c r="Z254" s="234"/>
      <c r="AA254" s="234"/>
      <c r="AB254" s="234"/>
      <c r="AC254" s="234"/>
      <c r="AD254" s="234"/>
      <c r="AE254" s="234"/>
    </row>
    <row r="255" spans="1:31" s="168" customFormat="1" ht="9" customHeight="1">
      <c r="A255" s="170" t="s">
        <v>30</v>
      </c>
      <c r="B255" s="171">
        <f t="shared" si="12"/>
        <v>1984</v>
      </c>
      <c r="C255" s="167">
        <v>1870</v>
      </c>
      <c r="D255" s="167">
        <v>96</v>
      </c>
      <c r="E255" s="171">
        <v>18</v>
      </c>
      <c r="F255" s="172"/>
      <c r="G255" s="171">
        <f t="shared" si="13"/>
        <v>90</v>
      </c>
      <c r="H255" s="171"/>
      <c r="I255" s="171">
        <v>78</v>
      </c>
      <c r="J255" s="171">
        <v>4</v>
      </c>
      <c r="K255" s="171"/>
      <c r="L255" s="171">
        <v>4</v>
      </c>
      <c r="M255" s="171">
        <v>4</v>
      </c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  <c r="Y255" s="234"/>
      <c r="Z255" s="234"/>
      <c r="AA255" s="234"/>
      <c r="AB255" s="234"/>
      <c r="AC255" s="234"/>
      <c r="AD255" s="234"/>
      <c r="AE255" s="234"/>
    </row>
    <row r="256" spans="1:31" s="168" customFormat="1" ht="9" customHeight="1">
      <c r="A256" s="173" t="s">
        <v>31</v>
      </c>
      <c r="B256" s="174">
        <f t="shared" si="12"/>
        <v>565</v>
      </c>
      <c r="C256" s="177">
        <v>533</v>
      </c>
      <c r="D256" s="177">
        <v>27</v>
      </c>
      <c r="E256" s="174">
        <v>5</v>
      </c>
      <c r="F256" s="175"/>
      <c r="G256" s="174">
        <f t="shared" si="13"/>
        <v>28</v>
      </c>
      <c r="H256" s="174"/>
      <c r="I256" s="174">
        <v>22</v>
      </c>
      <c r="J256" s="174">
        <v>1</v>
      </c>
      <c r="K256" s="174"/>
      <c r="L256" s="174">
        <v>4</v>
      </c>
      <c r="M256" s="174">
        <v>1</v>
      </c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  <c r="Y256" s="234"/>
      <c r="Z256" s="234"/>
      <c r="AA256" s="234"/>
      <c r="AB256" s="234"/>
      <c r="AC256" s="234"/>
      <c r="AD256" s="234"/>
      <c r="AE256" s="234"/>
    </row>
    <row r="257" spans="1:31" s="168" customFormat="1" ht="9" customHeight="1">
      <c r="A257" s="170" t="s">
        <v>32</v>
      </c>
      <c r="B257" s="171">
        <f t="shared" si="12"/>
        <v>684</v>
      </c>
      <c r="C257" s="167">
        <v>645</v>
      </c>
      <c r="D257" s="167">
        <v>33</v>
      </c>
      <c r="E257" s="171">
        <v>6</v>
      </c>
      <c r="F257" s="172"/>
      <c r="G257" s="171">
        <f t="shared" si="13"/>
        <v>35</v>
      </c>
      <c r="H257" s="171"/>
      <c r="I257" s="171">
        <v>27</v>
      </c>
      <c r="J257" s="171">
        <v>1</v>
      </c>
      <c r="K257" s="171"/>
      <c r="L257" s="171">
        <v>5</v>
      </c>
      <c r="M257" s="171">
        <v>2</v>
      </c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  <c r="Y257" s="234"/>
      <c r="Z257" s="234"/>
      <c r="AA257" s="234"/>
      <c r="AB257" s="234"/>
      <c r="AC257" s="234"/>
      <c r="AD257" s="234"/>
      <c r="AE257" s="234"/>
    </row>
    <row r="258" spans="1:31" s="168" customFormat="1" ht="9" customHeight="1">
      <c r="A258" s="170" t="s">
        <v>33</v>
      </c>
      <c r="B258" s="171">
        <f t="shared" si="12"/>
        <v>611</v>
      </c>
      <c r="C258" s="167">
        <v>576</v>
      </c>
      <c r="D258" s="167">
        <v>30</v>
      </c>
      <c r="E258" s="171">
        <v>5</v>
      </c>
      <c r="F258" s="172"/>
      <c r="G258" s="171">
        <f t="shared" si="13"/>
        <v>31</v>
      </c>
      <c r="H258" s="171"/>
      <c r="I258" s="171">
        <v>24</v>
      </c>
      <c r="J258" s="171">
        <v>1</v>
      </c>
      <c r="K258" s="171"/>
      <c r="L258" s="171">
        <v>5</v>
      </c>
      <c r="M258" s="171">
        <v>1</v>
      </c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  <c r="Y258" s="234"/>
      <c r="Z258" s="234"/>
      <c r="AA258" s="234"/>
      <c r="AB258" s="234"/>
      <c r="AC258" s="234"/>
      <c r="AD258" s="234"/>
      <c r="AE258" s="234"/>
    </row>
    <row r="259" spans="1:31" s="168" customFormat="1" ht="9" customHeight="1">
      <c r="A259" s="170" t="s">
        <v>34</v>
      </c>
      <c r="B259" s="171">
        <f t="shared" si="12"/>
        <v>250</v>
      </c>
      <c r="C259" s="167">
        <v>236</v>
      </c>
      <c r="D259" s="167">
        <v>12</v>
      </c>
      <c r="E259" s="171">
        <v>2</v>
      </c>
      <c r="F259" s="172"/>
      <c r="G259" s="171">
        <f t="shared" si="13"/>
        <v>13</v>
      </c>
      <c r="H259" s="171"/>
      <c r="I259" s="171">
        <v>10</v>
      </c>
      <c r="J259" s="171">
        <v>1</v>
      </c>
      <c r="K259" s="171"/>
      <c r="L259" s="171">
        <v>1</v>
      </c>
      <c r="M259" s="171">
        <v>1</v>
      </c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  <c r="AA259" s="234"/>
      <c r="AB259" s="234"/>
      <c r="AC259" s="234"/>
      <c r="AD259" s="234"/>
      <c r="AE259" s="234"/>
    </row>
    <row r="260" spans="1:31" s="168" customFormat="1" ht="9" customHeight="1">
      <c r="A260" s="173" t="s">
        <v>35</v>
      </c>
      <c r="B260" s="174">
        <f t="shared" si="12"/>
        <v>802</v>
      </c>
      <c r="C260" s="177">
        <v>756</v>
      </c>
      <c r="D260" s="177">
        <v>39</v>
      </c>
      <c r="E260" s="174">
        <v>7</v>
      </c>
      <c r="F260" s="175"/>
      <c r="G260" s="174">
        <f t="shared" si="13"/>
        <v>38</v>
      </c>
      <c r="H260" s="174"/>
      <c r="I260" s="174">
        <v>31</v>
      </c>
      <c r="J260" s="174">
        <v>2</v>
      </c>
      <c r="K260" s="174"/>
      <c r="L260" s="174">
        <v>3</v>
      </c>
      <c r="M260" s="174">
        <v>2</v>
      </c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  <c r="Y260" s="234"/>
      <c r="Z260" s="234"/>
      <c r="AA260" s="234"/>
      <c r="AB260" s="234"/>
      <c r="AC260" s="234"/>
      <c r="AD260" s="234"/>
      <c r="AE260" s="234"/>
    </row>
    <row r="261" spans="1:31" s="168" customFormat="1" ht="9" customHeight="1">
      <c r="A261" s="170" t="s">
        <v>36</v>
      </c>
      <c r="B261" s="171">
        <f t="shared" si="12"/>
        <v>200</v>
      </c>
      <c r="C261" s="167">
        <v>188</v>
      </c>
      <c r="D261" s="167">
        <v>10</v>
      </c>
      <c r="E261" s="171">
        <v>2</v>
      </c>
      <c r="F261" s="172"/>
      <c r="G261" s="171">
        <f t="shared" si="13"/>
        <v>12</v>
      </c>
      <c r="H261" s="171"/>
      <c r="I261" s="171">
        <v>8</v>
      </c>
      <c r="J261" s="171">
        <v>1</v>
      </c>
      <c r="K261" s="171"/>
      <c r="L261" s="171">
        <v>3</v>
      </c>
      <c r="M261" s="171">
        <v>0</v>
      </c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  <c r="Y261" s="234"/>
      <c r="Z261" s="234"/>
      <c r="AA261" s="234"/>
      <c r="AB261" s="234"/>
      <c r="AC261" s="234"/>
      <c r="AD261" s="234"/>
      <c r="AE261" s="234"/>
    </row>
    <row r="262" spans="1:31" s="168" customFormat="1" ht="9" customHeight="1">
      <c r="A262" s="170" t="s">
        <v>37</v>
      </c>
      <c r="B262" s="171">
        <f t="shared" si="12"/>
        <v>1883</v>
      </c>
      <c r="C262" s="167">
        <v>1775</v>
      </c>
      <c r="D262" s="167">
        <v>92</v>
      </c>
      <c r="E262" s="171">
        <v>16</v>
      </c>
      <c r="F262" s="172"/>
      <c r="G262" s="171">
        <f t="shared" si="13"/>
        <v>107</v>
      </c>
      <c r="H262" s="171"/>
      <c r="I262" s="171">
        <v>74</v>
      </c>
      <c r="J262" s="171">
        <v>4</v>
      </c>
      <c r="K262" s="171"/>
      <c r="L262" s="171">
        <v>25</v>
      </c>
      <c r="M262" s="171">
        <v>4</v>
      </c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  <c r="Y262" s="234"/>
      <c r="Z262" s="234"/>
      <c r="AA262" s="234"/>
      <c r="AB262" s="234"/>
      <c r="AC262" s="234"/>
      <c r="AD262" s="234"/>
      <c r="AE262" s="234"/>
    </row>
    <row r="263" spans="1:31" s="168" customFormat="1" ht="9" customHeight="1">
      <c r="A263" s="170" t="s">
        <v>38</v>
      </c>
      <c r="B263" s="171">
        <f t="shared" si="12"/>
        <v>501</v>
      </c>
      <c r="C263" s="167">
        <v>472</v>
      </c>
      <c r="D263" s="167">
        <v>24</v>
      </c>
      <c r="E263" s="171">
        <v>5</v>
      </c>
      <c r="F263" s="172"/>
      <c r="G263" s="171">
        <f t="shared" si="13"/>
        <v>24</v>
      </c>
      <c r="H263" s="171"/>
      <c r="I263" s="171">
        <v>20</v>
      </c>
      <c r="J263" s="171">
        <v>1</v>
      </c>
      <c r="K263" s="171"/>
      <c r="L263" s="171">
        <v>2</v>
      </c>
      <c r="M263" s="171">
        <v>1</v>
      </c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  <c r="Y263" s="234"/>
      <c r="Z263" s="234"/>
      <c r="AA263" s="234"/>
      <c r="AB263" s="234"/>
      <c r="AC263" s="234"/>
      <c r="AD263" s="234"/>
      <c r="AE263" s="234"/>
    </row>
    <row r="264" spans="1:31" s="168" customFormat="1" ht="9" customHeight="1">
      <c r="A264" s="173" t="s">
        <v>39</v>
      </c>
      <c r="B264" s="174">
        <f t="shared" si="12"/>
        <v>629</v>
      </c>
      <c r="C264" s="177">
        <v>593</v>
      </c>
      <c r="D264" s="177">
        <v>30</v>
      </c>
      <c r="E264" s="174">
        <v>6</v>
      </c>
      <c r="F264" s="175"/>
      <c r="G264" s="174">
        <f t="shared" si="13"/>
        <v>34</v>
      </c>
      <c r="H264" s="174"/>
      <c r="I264" s="174">
        <v>25</v>
      </c>
      <c r="J264" s="174">
        <v>1</v>
      </c>
      <c r="K264" s="174"/>
      <c r="L264" s="174">
        <v>7</v>
      </c>
      <c r="M264" s="174">
        <v>1</v>
      </c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  <c r="Y264" s="234"/>
      <c r="Z264" s="234"/>
      <c r="AA264" s="234"/>
      <c r="AB264" s="234"/>
      <c r="AC264" s="234"/>
      <c r="AD264" s="234"/>
      <c r="AE264" s="234"/>
    </row>
    <row r="265" spans="1:31" s="168" customFormat="1" ht="9" customHeight="1">
      <c r="A265" s="170"/>
      <c r="B265" s="171"/>
      <c r="C265" s="167"/>
      <c r="D265" s="167"/>
      <c r="E265" s="171"/>
      <c r="F265" s="172"/>
      <c r="G265" s="171"/>
      <c r="H265" s="171"/>
      <c r="I265" s="171"/>
      <c r="J265" s="171"/>
      <c r="K265" s="171"/>
      <c r="L265" s="171"/>
      <c r="M265" s="171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  <c r="AA265" s="234"/>
      <c r="AB265" s="234"/>
      <c r="AC265" s="234"/>
      <c r="AD265" s="234"/>
      <c r="AE265" s="234"/>
    </row>
    <row r="266" spans="1:31" s="168" customFormat="1" ht="9" customHeight="1">
      <c r="A266" s="166">
        <v>2002</v>
      </c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</row>
    <row r="267" spans="1:31" s="168" customFormat="1" ht="9" customHeight="1">
      <c r="A267" s="181" t="s">
        <v>7</v>
      </c>
      <c r="B267" s="252">
        <f>SUM(B269:B300)</f>
        <v>31902</v>
      </c>
      <c r="C267" s="252">
        <f>SUM(C269:C300)</f>
        <v>29704</v>
      </c>
      <c r="D267" s="252">
        <f>SUM(D269:D300)</f>
        <v>1641</v>
      </c>
      <c r="E267" s="252">
        <f>SUM(E269:E300)</f>
        <v>557</v>
      </c>
      <c r="F267" s="169"/>
      <c r="G267" s="252">
        <f>SUM(G269:G300)</f>
        <v>5161</v>
      </c>
      <c r="H267" s="252"/>
      <c r="I267" s="252">
        <f>SUM(I269:I300)</f>
        <v>4485</v>
      </c>
      <c r="J267" s="252">
        <f>SUM(J269:J300)</f>
        <v>242</v>
      </c>
      <c r="K267" s="252"/>
      <c r="L267" s="252">
        <f>SUM(L269:L300)</f>
        <v>288</v>
      </c>
      <c r="M267" s="252">
        <f>SUM(M269:M300)</f>
        <v>146</v>
      </c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  <c r="Y267" s="234"/>
      <c r="Z267" s="234"/>
      <c r="AA267" s="234"/>
      <c r="AB267" s="234"/>
      <c r="AC267" s="234"/>
      <c r="AD267" s="234"/>
      <c r="AE267" s="234"/>
    </row>
    <row r="268" spans="1:31" s="168" customFormat="1" ht="3.95" customHeight="1">
      <c r="A268" s="181"/>
      <c r="B268" s="252"/>
      <c r="C268" s="252"/>
      <c r="D268" s="252"/>
      <c r="E268" s="252"/>
      <c r="F268" s="169"/>
      <c r="G268" s="252"/>
      <c r="H268" s="252"/>
      <c r="I268" s="252"/>
      <c r="J268" s="252"/>
      <c r="K268" s="252"/>
      <c r="L268" s="252"/>
      <c r="M268" s="252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  <c r="Y268" s="234"/>
      <c r="Z268" s="234"/>
      <c r="AA268" s="234"/>
      <c r="AB268" s="234"/>
      <c r="AC268" s="234"/>
      <c r="AD268" s="234"/>
      <c r="AE268" s="234"/>
    </row>
    <row r="269" spans="1:31" s="168" customFormat="1" ht="9" customHeight="1">
      <c r="A269" s="170" t="s">
        <v>8</v>
      </c>
      <c r="B269" s="171">
        <f t="shared" ref="B269:B300" si="14">SUM(C269:E269)</f>
        <v>201</v>
      </c>
      <c r="C269" s="167">
        <v>190</v>
      </c>
      <c r="D269" s="167">
        <v>11</v>
      </c>
      <c r="E269" s="171">
        <v>0</v>
      </c>
      <c r="F269" s="171"/>
      <c r="G269" s="171">
        <f t="shared" ref="G269:G300" si="15">SUM(I269:M269)</f>
        <v>36</v>
      </c>
      <c r="H269" s="171"/>
      <c r="I269" s="171">
        <v>30</v>
      </c>
      <c r="J269" s="171">
        <v>2</v>
      </c>
      <c r="K269" s="171"/>
      <c r="L269" s="171">
        <v>4</v>
      </c>
      <c r="M269" s="171">
        <v>0</v>
      </c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  <c r="Y269" s="234"/>
      <c r="Z269" s="234"/>
      <c r="AA269" s="234"/>
      <c r="AB269" s="234"/>
      <c r="AC269" s="234"/>
      <c r="AD269" s="234"/>
      <c r="AE269" s="234"/>
    </row>
    <row r="270" spans="1:31" s="168" customFormat="1" ht="9" customHeight="1">
      <c r="A270" s="170" t="s">
        <v>9</v>
      </c>
      <c r="B270" s="171">
        <f t="shared" si="14"/>
        <v>553</v>
      </c>
      <c r="C270" s="167">
        <v>523</v>
      </c>
      <c r="D270" s="167">
        <v>29</v>
      </c>
      <c r="E270" s="171">
        <v>1</v>
      </c>
      <c r="F270" s="172"/>
      <c r="G270" s="171">
        <f t="shared" si="15"/>
        <v>92</v>
      </c>
      <c r="H270" s="171"/>
      <c r="I270" s="171">
        <v>84</v>
      </c>
      <c r="J270" s="171">
        <v>4</v>
      </c>
      <c r="K270" s="171"/>
      <c r="L270" s="171">
        <v>3</v>
      </c>
      <c r="M270" s="171">
        <v>1</v>
      </c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  <c r="Y270" s="234"/>
      <c r="Z270" s="234"/>
      <c r="AA270" s="234"/>
      <c r="AB270" s="234"/>
      <c r="AC270" s="234"/>
      <c r="AD270" s="234"/>
      <c r="AE270" s="234"/>
    </row>
    <row r="271" spans="1:31" s="168" customFormat="1" ht="9" customHeight="1">
      <c r="A271" s="170" t="s">
        <v>10</v>
      </c>
      <c r="B271" s="171">
        <f t="shared" si="14"/>
        <v>255</v>
      </c>
      <c r="C271" s="167">
        <v>240</v>
      </c>
      <c r="D271" s="167">
        <v>13</v>
      </c>
      <c r="E271" s="171">
        <v>2</v>
      </c>
      <c r="F271" s="172"/>
      <c r="G271" s="171">
        <f t="shared" si="15"/>
        <v>40</v>
      </c>
      <c r="H271" s="171"/>
      <c r="I271" s="171">
        <v>35</v>
      </c>
      <c r="J271" s="171">
        <v>2</v>
      </c>
      <c r="K271" s="171"/>
      <c r="L271" s="171">
        <v>1</v>
      </c>
      <c r="M271" s="171">
        <v>2</v>
      </c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  <c r="AA271" s="234"/>
      <c r="AB271" s="234"/>
      <c r="AC271" s="234"/>
      <c r="AD271" s="234"/>
      <c r="AE271" s="234"/>
    </row>
    <row r="272" spans="1:31" s="168" customFormat="1" ht="9" customHeight="1">
      <c r="A272" s="173" t="s">
        <v>11</v>
      </c>
      <c r="B272" s="174">
        <f t="shared" si="14"/>
        <v>156</v>
      </c>
      <c r="C272" s="177">
        <v>147</v>
      </c>
      <c r="D272" s="177">
        <v>8</v>
      </c>
      <c r="E272" s="174">
        <v>1</v>
      </c>
      <c r="F272" s="175"/>
      <c r="G272" s="174">
        <f t="shared" si="15"/>
        <v>27</v>
      </c>
      <c r="H272" s="174"/>
      <c r="I272" s="174">
        <v>22</v>
      </c>
      <c r="J272" s="174">
        <v>1</v>
      </c>
      <c r="K272" s="174"/>
      <c r="L272" s="174">
        <v>3</v>
      </c>
      <c r="M272" s="174">
        <v>1</v>
      </c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  <c r="AA272" s="234"/>
      <c r="AB272" s="234"/>
      <c r="AC272" s="234"/>
      <c r="AD272" s="234"/>
      <c r="AE272" s="234"/>
    </row>
    <row r="273" spans="1:31" s="168" customFormat="1" ht="9" customHeight="1">
      <c r="A273" s="170" t="s">
        <v>12</v>
      </c>
      <c r="B273" s="171">
        <f t="shared" si="14"/>
        <v>434</v>
      </c>
      <c r="C273" s="167">
        <v>407</v>
      </c>
      <c r="D273" s="167">
        <v>22</v>
      </c>
      <c r="E273" s="171">
        <v>5</v>
      </c>
      <c r="F273" s="172"/>
      <c r="G273" s="171">
        <f t="shared" si="15"/>
        <v>71</v>
      </c>
      <c r="H273" s="171"/>
      <c r="I273" s="171">
        <v>64</v>
      </c>
      <c r="J273" s="171">
        <v>3</v>
      </c>
      <c r="K273" s="171"/>
      <c r="L273" s="171">
        <v>3</v>
      </c>
      <c r="M273" s="171">
        <v>1</v>
      </c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  <c r="Y273" s="234"/>
      <c r="Z273" s="234"/>
      <c r="AA273" s="234"/>
      <c r="AB273" s="234"/>
      <c r="AC273" s="234"/>
      <c r="AD273" s="234"/>
      <c r="AE273" s="234"/>
    </row>
    <row r="274" spans="1:31" s="168" customFormat="1" ht="9" customHeight="1">
      <c r="A274" s="170" t="s">
        <v>13</v>
      </c>
      <c r="B274" s="171">
        <f t="shared" si="14"/>
        <v>177</v>
      </c>
      <c r="C274" s="167">
        <v>165</v>
      </c>
      <c r="D274" s="167">
        <v>9</v>
      </c>
      <c r="E274" s="171">
        <v>3</v>
      </c>
      <c r="F274" s="172"/>
      <c r="G274" s="171">
        <f t="shared" si="15"/>
        <v>31</v>
      </c>
      <c r="H274" s="171"/>
      <c r="I274" s="171">
        <v>25</v>
      </c>
      <c r="J274" s="171">
        <v>1</v>
      </c>
      <c r="K274" s="171"/>
      <c r="L274" s="171">
        <v>3</v>
      </c>
      <c r="M274" s="171">
        <v>2</v>
      </c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  <c r="AA274" s="234"/>
      <c r="AB274" s="234"/>
      <c r="AC274" s="234"/>
      <c r="AD274" s="234"/>
      <c r="AE274" s="234"/>
    </row>
    <row r="275" spans="1:31" s="168" customFormat="1" ht="9" customHeight="1">
      <c r="A275" s="170" t="s">
        <v>14</v>
      </c>
      <c r="B275" s="171">
        <f t="shared" si="14"/>
        <v>692</v>
      </c>
      <c r="C275" s="167">
        <v>650</v>
      </c>
      <c r="D275" s="167">
        <v>36</v>
      </c>
      <c r="E275" s="171">
        <v>6</v>
      </c>
      <c r="F275" s="172"/>
      <c r="G275" s="171">
        <f t="shared" si="15"/>
        <v>106</v>
      </c>
      <c r="H275" s="171"/>
      <c r="I275" s="171">
        <v>96</v>
      </c>
      <c r="J275" s="171">
        <v>5</v>
      </c>
      <c r="K275" s="171"/>
      <c r="L275" s="171">
        <v>3</v>
      </c>
      <c r="M275" s="171">
        <v>2</v>
      </c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  <c r="Y275" s="234"/>
      <c r="Z275" s="234"/>
      <c r="AA275" s="234"/>
      <c r="AB275" s="234"/>
      <c r="AC275" s="234"/>
      <c r="AD275" s="234"/>
      <c r="AE275" s="234"/>
    </row>
    <row r="276" spans="1:31" s="168" customFormat="1" ht="9" customHeight="1">
      <c r="A276" s="173" t="s">
        <v>15</v>
      </c>
      <c r="B276" s="174">
        <f t="shared" si="14"/>
        <v>590</v>
      </c>
      <c r="C276" s="177">
        <v>553</v>
      </c>
      <c r="D276" s="177">
        <v>31</v>
      </c>
      <c r="E276" s="174">
        <v>6</v>
      </c>
      <c r="F276" s="175"/>
      <c r="G276" s="174">
        <f t="shared" si="15"/>
        <v>98</v>
      </c>
      <c r="H276" s="174"/>
      <c r="I276" s="174">
        <v>88</v>
      </c>
      <c r="J276" s="174">
        <v>5</v>
      </c>
      <c r="K276" s="174"/>
      <c r="L276" s="174">
        <v>3</v>
      </c>
      <c r="M276" s="174">
        <v>2</v>
      </c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  <c r="Y276" s="234"/>
      <c r="Z276" s="234"/>
      <c r="AA276" s="234"/>
      <c r="AB276" s="234"/>
      <c r="AC276" s="234"/>
      <c r="AD276" s="234"/>
      <c r="AE276" s="234"/>
    </row>
    <row r="277" spans="1:31" s="168" customFormat="1" ht="9" customHeight="1">
      <c r="A277" s="176" t="s">
        <v>16</v>
      </c>
      <c r="B277" s="171">
        <f t="shared" si="14"/>
        <v>10148</v>
      </c>
      <c r="C277" s="167">
        <v>9391</v>
      </c>
      <c r="D277" s="167">
        <v>515</v>
      </c>
      <c r="E277" s="171">
        <v>242</v>
      </c>
      <c r="F277" s="172"/>
      <c r="G277" s="171">
        <f t="shared" si="15"/>
        <v>1587</v>
      </c>
      <c r="H277" s="171"/>
      <c r="I277" s="171">
        <v>1389</v>
      </c>
      <c r="J277" s="171">
        <v>78</v>
      </c>
      <c r="K277" s="171"/>
      <c r="L277" s="171">
        <v>86</v>
      </c>
      <c r="M277" s="171">
        <v>34</v>
      </c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  <c r="AA277" s="234"/>
      <c r="AB277" s="234"/>
      <c r="AC277" s="234"/>
      <c r="AD277" s="234"/>
      <c r="AE277" s="234"/>
    </row>
    <row r="278" spans="1:31" s="168" customFormat="1" ht="9" customHeight="1">
      <c r="A278" s="170" t="s">
        <v>17</v>
      </c>
      <c r="B278" s="171">
        <f t="shared" si="14"/>
        <v>455</v>
      </c>
      <c r="C278" s="167">
        <v>429</v>
      </c>
      <c r="D278" s="167">
        <v>24</v>
      </c>
      <c r="E278" s="171">
        <v>2</v>
      </c>
      <c r="F278" s="172"/>
      <c r="G278" s="171">
        <f t="shared" si="15"/>
        <v>79</v>
      </c>
      <c r="H278" s="171"/>
      <c r="I278" s="171">
        <v>72</v>
      </c>
      <c r="J278" s="167">
        <v>3</v>
      </c>
      <c r="K278" s="167"/>
      <c r="L278" s="171">
        <v>3</v>
      </c>
      <c r="M278" s="171">
        <v>1</v>
      </c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  <c r="Y278" s="234"/>
      <c r="Z278" s="234"/>
      <c r="AA278" s="234"/>
      <c r="AB278" s="234"/>
      <c r="AC278" s="234"/>
      <c r="AD278" s="234"/>
      <c r="AE278" s="234"/>
    </row>
    <row r="279" spans="1:31" s="168" customFormat="1" ht="9" customHeight="1">
      <c r="A279" s="170" t="s">
        <v>18</v>
      </c>
      <c r="B279" s="171">
        <f t="shared" si="14"/>
        <v>1526</v>
      </c>
      <c r="C279" s="167">
        <v>1416</v>
      </c>
      <c r="D279" s="167">
        <v>79</v>
      </c>
      <c r="E279" s="171">
        <v>31</v>
      </c>
      <c r="F279" s="172"/>
      <c r="G279" s="171">
        <f t="shared" si="15"/>
        <v>244</v>
      </c>
      <c r="H279" s="171"/>
      <c r="I279" s="171">
        <v>215</v>
      </c>
      <c r="J279" s="171">
        <v>11</v>
      </c>
      <c r="K279" s="171"/>
      <c r="L279" s="171">
        <v>11</v>
      </c>
      <c r="M279" s="171">
        <v>7</v>
      </c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  <c r="Y279" s="234"/>
      <c r="Z279" s="234"/>
      <c r="AA279" s="234"/>
      <c r="AB279" s="234"/>
      <c r="AC279" s="234"/>
      <c r="AD279" s="234"/>
      <c r="AE279" s="234"/>
    </row>
    <row r="280" spans="1:31" s="168" customFormat="1" ht="9" customHeight="1">
      <c r="A280" s="173" t="s">
        <v>19</v>
      </c>
      <c r="B280" s="174">
        <f t="shared" si="14"/>
        <v>1031</v>
      </c>
      <c r="C280" s="177">
        <v>963</v>
      </c>
      <c r="D280" s="177">
        <v>54</v>
      </c>
      <c r="E280" s="174">
        <v>14</v>
      </c>
      <c r="F280" s="175"/>
      <c r="G280" s="174">
        <f t="shared" si="15"/>
        <v>170</v>
      </c>
      <c r="H280" s="174"/>
      <c r="I280" s="174">
        <v>141</v>
      </c>
      <c r="J280" s="174">
        <v>8</v>
      </c>
      <c r="K280" s="174"/>
      <c r="L280" s="174">
        <v>11</v>
      </c>
      <c r="M280" s="174">
        <v>10</v>
      </c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  <c r="Y280" s="234"/>
      <c r="Z280" s="234"/>
      <c r="AA280" s="234"/>
      <c r="AB280" s="234"/>
      <c r="AC280" s="234"/>
      <c r="AD280" s="234"/>
      <c r="AE280" s="234"/>
    </row>
    <row r="281" spans="1:31" s="168" customFormat="1" ht="9" customHeight="1">
      <c r="A281" s="170" t="s">
        <v>20</v>
      </c>
      <c r="B281" s="171">
        <f t="shared" si="14"/>
        <v>547</v>
      </c>
      <c r="C281" s="167">
        <v>506</v>
      </c>
      <c r="D281" s="167">
        <v>28</v>
      </c>
      <c r="E281" s="171">
        <v>13</v>
      </c>
      <c r="F281" s="172"/>
      <c r="G281" s="171">
        <f t="shared" si="15"/>
        <v>88</v>
      </c>
      <c r="H281" s="171"/>
      <c r="I281" s="171">
        <v>77</v>
      </c>
      <c r="J281" s="171">
        <v>4</v>
      </c>
      <c r="K281" s="171"/>
      <c r="L281" s="171">
        <v>5</v>
      </c>
      <c r="M281" s="171">
        <v>2</v>
      </c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  <c r="AA281" s="234"/>
      <c r="AB281" s="234"/>
      <c r="AC281" s="234"/>
      <c r="AD281" s="234"/>
      <c r="AE281" s="234"/>
    </row>
    <row r="282" spans="1:31" s="168" customFormat="1" ht="9" customHeight="1">
      <c r="A282" s="170" t="s">
        <v>21</v>
      </c>
      <c r="B282" s="171">
        <f t="shared" si="14"/>
        <v>2121</v>
      </c>
      <c r="C282" s="167">
        <v>1978</v>
      </c>
      <c r="D282" s="167">
        <v>110</v>
      </c>
      <c r="E282" s="171">
        <v>33</v>
      </c>
      <c r="F282" s="172"/>
      <c r="G282" s="171">
        <f t="shared" si="15"/>
        <v>375</v>
      </c>
      <c r="H282" s="171"/>
      <c r="I282" s="171">
        <v>306</v>
      </c>
      <c r="J282" s="171">
        <v>16</v>
      </c>
      <c r="K282" s="171"/>
      <c r="L282" s="171">
        <v>37</v>
      </c>
      <c r="M282" s="171">
        <v>16</v>
      </c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  <c r="Y282" s="234"/>
      <c r="Z282" s="234"/>
      <c r="AA282" s="234"/>
      <c r="AB282" s="234"/>
      <c r="AC282" s="234"/>
      <c r="AD282" s="234"/>
      <c r="AE282" s="234"/>
    </row>
    <row r="283" spans="1:31" s="168" customFormat="1" ht="9" customHeight="1">
      <c r="A283" s="170" t="s">
        <v>22</v>
      </c>
      <c r="B283" s="171">
        <f t="shared" si="14"/>
        <v>596</v>
      </c>
      <c r="C283" s="167">
        <v>521</v>
      </c>
      <c r="D283" s="167">
        <v>31</v>
      </c>
      <c r="E283" s="171">
        <v>44</v>
      </c>
      <c r="F283" s="172"/>
      <c r="G283" s="171">
        <f t="shared" si="15"/>
        <v>116</v>
      </c>
      <c r="H283" s="171"/>
      <c r="I283" s="171">
        <v>85</v>
      </c>
      <c r="J283" s="171">
        <v>5</v>
      </c>
      <c r="K283" s="171"/>
      <c r="L283" s="171">
        <v>12</v>
      </c>
      <c r="M283" s="171">
        <v>14</v>
      </c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  <c r="AA283" s="234"/>
      <c r="AB283" s="234"/>
      <c r="AC283" s="234"/>
      <c r="AD283" s="234"/>
      <c r="AE283" s="234"/>
    </row>
    <row r="284" spans="1:31" s="168" customFormat="1" ht="9" customHeight="1">
      <c r="A284" s="173" t="s">
        <v>23</v>
      </c>
      <c r="B284" s="174">
        <f t="shared" si="14"/>
        <v>1028</v>
      </c>
      <c r="C284" s="177">
        <v>962</v>
      </c>
      <c r="D284" s="177">
        <v>54</v>
      </c>
      <c r="E284" s="174">
        <v>12</v>
      </c>
      <c r="F284" s="175"/>
      <c r="G284" s="174">
        <f t="shared" si="15"/>
        <v>172</v>
      </c>
      <c r="H284" s="174"/>
      <c r="I284" s="174">
        <v>141</v>
      </c>
      <c r="J284" s="174">
        <v>8</v>
      </c>
      <c r="K284" s="174"/>
      <c r="L284" s="174">
        <v>15</v>
      </c>
      <c r="M284" s="174">
        <v>8</v>
      </c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  <c r="Y284" s="234"/>
      <c r="Z284" s="234"/>
      <c r="AA284" s="234"/>
      <c r="AB284" s="234"/>
      <c r="AC284" s="234"/>
      <c r="AD284" s="234"/>
      <c r="AE284" s="234"/>
    </row>
    <row r="285" spans="1:31" s="168" customFormat="1" ht="9" customHeight="1">
      <c r="A285" s="170" t="s">
        <v>24</v>
      </c>
      <c r="B285" s="171">
        <f t="shared" si="14"/>
        <v>602</v>
      </c>
      <c r="C285" s="167">
        <v>556</v>
      </c>
      <c r="D285" s="167">
        <v>32</v>
      </c>
      <c r="E285" s="171">
        <v>14</v>
      </c>
      <c r="F285" s="172"/>
      <c r="G285" s="171">
        <f t="shared" si="15"/>
        <v>96</v>
      </c>
      <c r="H285" s="171"/>
      <c r="I285" s="171">
        <v>82</v>
      </c>
      <c r="J285" s="171">
        <v>5</v>
      </c>
      <c r="K285" s="171"/>
      <c r="L285" s="171">
        <v>7</v>
      </c>
      <c r="M285" s="171">
        <v>2</v>
      </c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  <c r="Y285" s="234"/>
      <c r="Z285" s="234"/>
      <c r="AA285" s="234"/>
      <c r="AB285" s="234"/>
      <c r="AC285" s="234"/>
      <c r="AD285" s="234"/>
      <c r="AE285" s="234"/>
    </row>
    <row r="286" spans="1:31" s="168" customFormat="1" ht="9" customHeight="1">
      <c r="A286" s="170" t="s">
        <v>25</v>
      </c>
      <c r="B286" s="171">
        <f t="shared" si="14"/>
        <v>367</v>
      </c>
      <c r="C286" s="167">
        <v>346</v>
      </c>
      <c r="D286" s="167">
        <v>19</v>
      </c>
      <c r="E286" s="171">
        <v>2</v>
      </c>
      <c r="F286" s="172"/>
      <c r="G286" s="171">
        <f t="shared" si="15"/>
        <v>60</v>
      </c>
      <c r="H286" s="171"/>
      <c r="I286" s="171">
        <v>53</v>
      </c>
      <c r="J286" s="171">
        <v>3</v>
      </c>
      <c r="K286" s="171"/>
      <c r="L286" s="171">
        <v>3</v>
      </c>
      <c r="M286" s="171">
        <v>1</v>
      </c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  <c r="Y286" s="234"/>
      <c r="Z286" s="234"/>
      <c r="AA286" s="234"/>
      <c r="AB286" s="234"/>
      <c r="AC286" s="234"/>
      <c r="AD286" s="234"/>
      <c r="AE286" s="234"/>
    </row>
    <row r="287" spans="1:31" s="168" customFormat="1" ht="9" customHeight="1">
      <c r="A287" s="170" t="s">
        <v>26</v>
      </c>
      <c r="B287" s="171">
        <f t="shared" si="14"/>
        <v>787</v>
      </c>
      <c r="C287" s="167">
        <v>733</v>
      </c>
      <c r="D287" s="167">
        <v>41</v>
      </c>
      <c r="E287" s="171">
        <v>13</v>
      </c>
      <c r="F287" s="172"/>
      <c r="G287" s="171">
        <f t="shared" si="15"/>
        <v>145</v>
      </c>
      <c r="H287" s="171"/>
      <c r="I287" s="171">
        <v>128</v>
      </c>
      <c r="J287" s="171">
        <v>6</v>
      </c>
      <c r="K287" s="171"/>
      <c r="L287" s="171">
        <v>10</v>
      </c>
      <c r="M287" s="171">
        <v>1</v>
      </c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  <c r="Y287" s="234"/>
      <c r="Z287" s="234"/>
      <c r="AA287" s="234"/>
      <c r="AB287" s="234"/>
      <c r="AC287" s="234"/>
      <c r="AD287" s="234"/>
      <c r="AE287" s="234"/>
    </row>
    <row r="288" spans="1:31" s="168" customFormat="1" ht="9" customHeight="1">
      <c r="A288" s="173" t="s">
        <v>27</v>
      </c>
      <c r="B288" s="174">
        <f t="shared" si="14"/>
        <v>1026</v>
      </c>
      <c r="C288" s="177">
        <v>958</v>
      </c>
      <c r="D288" s="177">
        <v>53</v>
      </c>
      <c r="E288" s="174">
        <v>15</v>
      </c>
      <c r="F288" s="175"/>
      <c r="G288" s="174">
        <f t="shared" si="15"/>
        <v>165</v>
      </c>
      <c r="H288" s="174"/>
      <c r="I288" s="174">
        <v>142</v>
      </c>
      <c r="J288" s="174">
        <v>7</v>
      </c>
      <c r="K288" s="174"/>
      <c r="L288" s="174">
        <v>10</v>
      </c>
      <c r="M288" s="174">
        <v>6</v>
      </c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  <c r="AA288" s="234"/>
      <c r="AB288" s="234"/>
      <c r="AC288" s="234"/>
      <c r="AD288" s="234"/>
      <c r="AE288" s="234"/>
    </row>
    <row r="289" spans="1:31" s="168" customFormat="1" ht="9" customHeight="1">
      <c r="A289" s="170" t="s">
        <v>28</v>
      </c>
      <c r="B289" s="171">
        <f t="shared" si="14"/>
        <v>822</v>
      </c>
      <c r="C289" s="167">
        <v>767</v>
      </c>
      <c r="D289" s="167">
        <v>43</v>
      </c>
      <c r="E289" s="171">
        <v>12</v>
      </c>
      <c r="F289" s="172"/>
      <c r="G289" s="171">
        <f t="shared" si="15"/>
        <v>138</v>
      </c>
      <c r="H289" s="171"/>
      <c r="I289" s="171">
        <v>116</v>
      </c>
      <c r="J289" s="171">
        <v>6</v>
      </c>
      <c r="K289" s="171"/>
      <c r="L289" s="171">
        <v>11</v>
      </c>
      <c r="M289" s="171">
        <v>5</v>
      </c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  <c r="AA289" s="234"/>
      <c r="AB289" s="234"/>
      <c r="AC289" s="234"/>
      <c r="AD289" s="234"/>
      <c r="AE289" s="234"/>
    </row>
    <row r="290" spans="1:31" s="168" customFormat="1" ht="9" customHeight="1">
      <c r="A290" s="170" t="s">
        <v>29</v>
      </c>
      <c r="B290" s="171">
        <f t="shared" si="14"/>
        <v>349</v>
      </c>
      <c r="C290" s="167">
        <v>322</v>
      </c>
      <c r="D290" s="167">
        <v>18</v>
      </c>
      <c r="E290" s="171">
        <v>9</v>
      </c>
      <c r="F290" s="172"/>
      <c r="G290" s="171">
        <f t="shared" si="15"/>
        <v>58</v>
      </c>
      <c r="H290" s="171"/>
      <c r="I290" s="171">
        <v>50</v>
      </c>
      <c r="J290" s="171">
        <v>3</v>
      </c>
      <c r="K290" s="171"/>
      <c r="L290" s="171">
        <v>4</v>
      </c>
      <c r="M290" s="171">
        <v>1</v>
      </c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  <c r="AA290" s="234"/>
      <c r="AB290" s="234"/>
      <c r="AC290" s="234"/>
      <c r="AD290" s="234"/>
      <c r="AE290" s="234"/>
    </row>
    <row r="291" spans="1:31" s="168" customFormat="1" ht="9" customHeight="1">
      <c r="A291" s="170" t="s">
        <v>30</v>
      </c>
      <c r="B291" s="171">
        <f t="shared" si="14"/>
        <v>1274</v>
      </c>
      <c r="C291" s="167">
        <v>1206</v>
      </c>
      <c r="D291" s="167">
        <v>65</v>
      </c>
      <c r="E291" s="171">
        <v>3</v>
      </c>
      <c r="F291" s="172"/>
      <c r="G291" s="171">
        <f t="shared" si="15"/>
        <v>193</v>
      </c>
      <c r="H291" s="171"/>
      <c r="I291" s="171">
        <v>179</v>
      </c>
      <c r="J291" s="171">
        <v>9</v>
      </c>
      <c r="K291" s="171"/>
      <c r="L291" s="171">
        <v>3</v>
      </c>
      <c r="M291" s="171">
        <v>2</v>
      </c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  <c r="AA291" s="234"/>
      <c r="AB291" s="234"/>
      <c r="AC291" s="234"/>
      <c r="AD291" s="234"/>
      <c r="AE291" s="234"/>
    </row>
    <row r="292" spans="1:31" s="168" customFormat="1" ht="9" customHeight="1">
      <c r="A292" s="173" t="s">
        <v>31</v>
      </c>
      <c r="B292" s="174">
        <f t="shared" si="14"/>
        <v>488</v>
      </c>
      <c r="C292" s="177">
        <v>459</v>
      </c>
      <c r="D292" s="177">
        <v>25</v>
      </c>
      <c r="E292" s="174">
        <v>4</v>
      </c>
      <c r="F292" s="175"/>
      <c r="G292" s="174">
        <f t="shared" si="15"/>
        <v>78</v>
      </c>
      <c r="H292" s="174"/>
      <c r="I292" s="174">
        <v>69</v>
      </c>
      <c r="J292" s="174">
        <v>4</v>
      </c>
      <c r="K292" s="174"/>
      <c r="L292" s="174">
        <v>4</v>
      </c>
      <c r="M292" s="174">
        <v>1</v>
      </c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  <c r="Y292" s="234"/>
      <c r="Z292" s="234"/>
      <c r="AA292" s="234"/>
      <c r="AB292" s="234"/>
      <c r="AC292" s="234"/>
      <c r="AD292" s="234"/>
      <c r="AE292" s="234"/>
    </row>
    <row r="293" spans="1:31" s="168" customFormat="1" ht="9" customHeight="1">
      <c r="A293" s="170" t="s">
        <v>32</v>
      </c>
      <c r="B293" s="171">
        <f t="shared" si="14"/>
        <v>522</v>
      </c>
      <c r="C293" s="167">
        <v>466</v>
      </c>
      <c r="D293" s="167">
        <v>26</v>
      </c>
      <c r="E293" s="171">
        <v>30</v>
      </c>
      <c r="F293" s="172"/>
      <c r="G293" s="171">
        <f t="shared" si="15"/>
        <v>79</v>
      </c>
      <c r="H293" s="171"/>
      <c r="I293" s="171">
        <v>67</v>
      </c>
      <c r="J293" s="171">
        <v>4</v>
      </c>
      <c r="K293" s="171"/>
      <c r="L293" s="171">
        <v>4</v>
      </c>
      <c r="M293" s="171">
        <v>4</v>
      </c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  <c r="Y293" s="234"/>
      <c r="Z293" s="234"/>
      <c r="AA293" s="234"/>
      <c r="AB293" s="234"/>
      <c r="AC293" s="234"/>
      <c r="AD293" s="234"/>
      <c r="AE293" s="234"/>
    </row>
    <row r="294" spans="1:31" s="168" customFormat="1" ht="9" customHeight="1">
      <c r="A294" s="170" t="s">
        <v>33</v>
      </c>
      <c r="B294" s="171">
        <f t="shared" si="14"/>
        <v>518</v>
      </c>
      <c r="C294" s="167">
        <v>487</v>
      </c>
      <c r="D294" s="167">
        <v>27</v>
      </c>
      <c r="E294" s="171">
        <v>4</v>
      </c>
      <c r="F294" s="172"/>
      <c r="G294" s="171">
        <f t="shared" si="15"/>
        <v>82</v>
      </c>
      <c r="H294" s="171"/>
      <c r="I294" s="171">
        <v>75</v>
      </c>
      <c r="J294" s="171">
        <v>4</v>
      </c>
      <c r="K294" s="171"/>
      <c r="L294" s="171">
        <v>2</v>
      </c>
      <c r="M294" s="171">
        <v>1</v>
      </c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  <c r="AA294" s="234"/>
      <c r="AB294" s="234"/>
      <c r="AC294" s="234"/>
      <c r="AD294" s="234"/>
      <c r="AE294" s="234"/>
    </row>
    <row r="295" spans="1:31" s="168" customFormat="1" ht="9" customHeight="1">
      <c r="A295" s="170" t="s">
        <v>34</v>
      </c>
      <c r="B295" s="171">
        <f t="shared" si="14"/>
        <v>239</v>
      </c>
      <c r="C295" s="167">
        <v>225</v>
      </c>
      <c r="D295" s="167">
        <v>12</v>
      </c>
      <c r="E295" s="171">
        <v>2</v>
      </c>
      <c r="F295" s="172"/>
      <c r="G295" s="171">
        <f t="shared" si="15"/>
        <v>37</v>
      </c>
      <c r="H295" s="171"/>
      <c r="I295" s="171">
        <v>33</v>
      </c>
      <c r="J295" s="171">
        <v>2</v>
      </c>
      <c r="K295" s="171"/>
      <c r="L295" s="171">
        <v>1</v>
      </c>
      <c r="M295" s="171">
        <v>1</v>
      </c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  <c r="AA295" s="234"/>
      <c r="AB295" s="234"/>
      <c r="AC295" s="234"/>
      <c r="AD295" s="234"/>
      <c r="AE295" s="234"/>
    </row>
    <row r="296" spans="1:31" s="168" customFormat="1" ht="9" customHeight="1">
      <c r="A296" s="173" t="s">
        <v>35</v>
      </c>
      <c r="B296" s="174">
        <f t="shared" si="14"/>
        <v>790</v>
      </c>
      <c r="C296" s="177">
        <v>745</v>
      </c>
      <c r="D296" s="177">
        <v>41</v>
      </c>
      <c r="E296" s="174">
        <v>4</v>
      </c>
      <c r="F296" s="175"/>
      <c r="G296" s="174">
        <f t="shared" si="15"/>
        <v>130</v>
      </c>
      <c r="H296" s="174"/>
      <c r="I296" s="174">
        <v>119</v>
      </c>
      <c r="J296" s="174">
        <v>6</v>
      </c>
      <c r="K296" s="174"/>
      <c r="L296" s="174">
        <v>3</v>
      </c>
      <c r="M296" s="174">
        <v>2</v>
      </c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  <c r="AA296" s="234"/>
      <c r="AB296" s="234"/>
      <c r="AC296" s="234"/>
      <c r="AD296" s="234"/>
      <c r="AE296" s="234"/>
    </row>
    <row r="297" spans="1:31" s="168" customFormat="1" ht="9" customHeight="1">
      <c r="A297" s="170" t="s">
        <v>36</v>
      </c>
      <c r="B297" s="171">
        <f t="shared" si="14"/>
        <v>158</v>
      </c>
      <c r="C297" s="167">
        <v>149</v>
      </c>
      <c r="D297" s="167">
        <v>8</v>
      </c>
      <c r="E297" s="171">
        <v>1</v>
      </c>
      <c r="F297" s="172"/>
      <c r="G297" s="171">
        <f t="shared" si="15"/>
        <v>26</v>
      </c>
      <c r="H297" s="171"/>
      <c r="I297" s="171">
        <v>22</v>
      </c>
      <c r="J297" s="171">
        <v>1</v>
      </c>
      <c r="K297" s="171"/>
      <c r="L297" s="171">
        <v>2</v>
      </c>
      <c r="M297" s="171">
        <v>1</v>
      </c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  <c r="Y297" s="234"/>
      <c r="Z297" s="234"/>
      <c r="AA297" s="234"/>
      <c r="AB297" s="234"/>
      <c r="AC297" s="234"/>
      <c r="AD297" s="234"/>
      <c r="AE297" s="234"/>
    </row>
    <row r="298" spans="1:31" s="168" customFormat="1" ht="9" customHeight="1">
      <c r="A298" s="170" t="s">
        <v>37</v>
      </c>
      <c r="B298" s="171">
        <f t="shared" si="14"/>
        <v>1773</v>
      </c>
      <c r="C298" s="167">
        <v>1662</v>
      </c>
      <c r="D298" s="167">
        <v>92</v>
      </c>
      <c r="E298" s="171">
        <v>19</v>
      </c>
      <c r="F298" s="172"/>
      <c r="G298" s="171">
        <f t="shared" si="15"/>
        <v>282</v>
      </c>
      <c r="H298" s="171"/>
      <c r="I298" s="171">
        <v>246</v>
      </c>
      <c r="J298" s="171">
        <v>13</v>
      </c>
      <c r="K298" s="171"/>
      <c r="L298" s="171">
        <v>12</v>
      </c>
      <c r="M298" s="171">
        <v>11</v>
      </c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  <c r="Y298" s="234"/>
      <c r="Z298" s="234"/>
      <c r="AA298" s="234"/>
      <c r="AB298" s="234"/>
      <c r="AC298" s="234"/>
      <c r="AD298" s="234"/>
      <c r="AE298" s="234"/>
    </row>
    <row r="299" spans="1:31" s="168" customFormat="1" ht="9" customHeight="1">
      <c r="A299" s="170" t="s">
        <v>38</v>
      </c>
      <c r="B299" s="171">
        <f t="shared" si="14"/>
        <v>1158</v>
      </c>
      <c r="C299" s="167">
        <v>1093</v>
      </c>
      <c r="D299" s="167">
        <v>59</v>
      </c>
      <c r="E299" s="171">
        <v>6</v>
      </c>
      <c r="F299" s="172"/>
      <c r="G299" s="171">
        <f t="shared" si="15"/>
        <v>176</v>
      </c>
      <c r="H299" s="171"/>
      <c r="I299" s="171">
        <v>162</v>
      </c>
      <c r="J299" s="171">
        <v>9</v>
      </c>
      <c r="K299" s="171"/>
      <c r="L299" s="171">
        <v>3</v>
      </c>
      <c r="M299" s="171">
        <v>2</v>
      </c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  <c r="Y299" s="234"/>
      <c r="Z299" s="234"/>
      <c r="AA299" s="234"/>
      <c r="AB299" s="234"/>
      <c r="AC299" s="234"/>
      <c r="AD299" s="234"/>
      <c r="AE299" s="234"/>
    </row>
    <row r="300" spans="1:31" s="168" customFormat="1" ht="9" customHeight="1">
      <c r="A300" s="173" t="s">
        <v>39</v>
      </c>
      <c r="B300" s="174">
        <f t="shared" si="14"/>
        <v>519</v>
      </c>
      <c r="C300" s="177">
        <v>489</v>
      </c>
      <c r="D300" s="177">
        <v>26</v>
      </c>
      <c r="E300" s="174">
        <v>4</v>
      </c>
      <c r="F300" s="175"/>
      <c r="G300" s="174">
        <f t="shared" si="15"/>
        <v>84</v>
      </c>
      <c r="H300" s="174"/>
      <c r="I300" s="174">
        <v>72</v>
      </c>
      <c r="J300" s="174">
        <v>4</v>
      </c>
      <c r="K300" s="174"/>
      <c r="L300" s="174">
        <v>6</v>
      </c>
      <c r="M300" s="174">
        <v>2</v>
      </c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  <c r="Y300" s="234"/>
      <c r="Z300" s="234"/>
      <c r="AA300" s="234"/>
      <c r="AB300" s="234"/>
      <c r="AC300" s="234"/>
      <c r="AD300" s="234"/>
      <c r="AE300" s="234"/>
    </row>
    <row r="301" spans="1:31" s="168" customFormat="1" ht="9" customHeight="1">
      <c r="A301" s="170"/>
      <c r="B301" s="171"/>
      <c r="C301" s="167"/>
      <c r="D301" s="167"/>
      <c r="E301" s="171"/>
      <c r="F301" s="172"/>
      <c r="G301" s="171"/>
      <c r="H301" s="171"/>
      <c r="I301" s="171"/>
      <c r="J301" s="171"/>
      <c r="K301" s="171"/>
      <c r="L301" s="171"/>
      <c r="M301" s="171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  <c r="AA301" s="234"/>
      <c r="AB301" s="234"/>
      <c r="AC301" s="234"/>
      <c r="AD301" s="234"/>
      <c r="AE301" s="234"/>
    </row>
    <row r="302" spans="1:31" s="168" customFormat="1" ht="9" customHeight="1">
      <c r="A302" s="166">
        <v>2003</v>
      </c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</row>
    <row r="303" spans="1:31" s="168" customFormat="1" ht="9" customHeight="1">
      <c r="A303" s="181" t="s">
        <v>7</v>
      </c>
      <c r="B303" s="252">
        <f>SUM(B305:B336)</f>
        <v>32095</v>
      </c>
      <c r="C303" s="252">
        <f>SUM(C305:C336)</f>
        <v>24097</v>
      </c>
      <c r="D303" s="252">
        <f>SUM(D305:D336)</f>
        <v>7419</v>
      </c>
      <c r="E303" s="252">
        <f>SUM(E305:E336)</f>
        <v>579</v>
      </c>
      <c r="F303" s="169"/>
      <c r="G303" s="252">
        <f>SUM(G305:G336)</f>
        <v>1244</v>
      </c>
      <c r="H303" s="252"/>
      <c r="I303" s="252">
        <f>SUM(I305:I336)</f>
        <v>736</v>
      </c>
      <c r="J303" s="252">
        <f>SUM(J305:J336)</f>
        <v>70</v>
      </c>
      <c r="K303" s="252"/>
      <c r="L303" s="252">
        <f>SUM(L305:L336)</f>
        <v>290</v>
      </c>
      <c r="M303" s="252">
        <f>SUM(M305:M336)</f>
        <v>148</v>
      </c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  <c r="Y303" s="234"/>
      <c r="Z303" s="234"/>
      <c r="AA303" s="234"/>
      <c r="AB303" s="234"/>
      <c r="AC303" s="234"/>
      <c r="AD303" s="234"/>
      <c r="AE303" s="234"/>
    </row>
    <row r="304" spans="1:31" s="168" customFormat="1" ht="3.95" customHeight="1">
      <c r="A304" s="181"/>
      <c r="B304" s="252"/>
      <c r="C304" s="252"/>
      <c r="D304" s="252"/>
      <c r="E304" s="252"/>
      <c r="F304" s="169"/>
      <c r="G304" s="252"/>
      <c r="H304" s="252"/>
      <c r="I304" s="252"/>
      <c r="J304" s="252"/>
      <c r="K304" s="252"/>
      <c r="L304" s="252"/>
      <c r="M304" s="252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  <c r="Y304" s="234"/>
      <c r="Z304" s="234"/>
      <c r="AA304" s="234"/>
      <c r="AB304" s="234"/>
      <c r="AC304" s="234"/>
      <c r="AD304" s="234"/>
      <c r="AE304" s="234"/>
    </row>
    <row r="305" spans="1:31" s="168" customFormat="1" ht="9" customHeight="1">
      <c r="A305" s="170" t="s">
        <v>8</v>
      </c>
      <c r="B305" s="171">
        <f t="shared" ref="B305:B336" si="16">SUM(C305:E305)</f>
        <v>388</v>
      </c>
      <c r="C305" s="167">
        <v>321</v>
      </c>
      <c r="D305" s="167">
        <v>65</v>
      </c>
      <c r="E305" s="171">
        <v>2</v>
      </c>
      <c r="F305" s="171"/>
      <c r="G305" s="171">
        <f t="shared" ref="G305:G336" si="17">SUM(I305:M305)</f>
        <v>54</v>
      </c>
      <c r="H305" s="171"/>
      <c r="I305" s="171">
        <v>48</v>
      </c>
      <c r="J305" s="171">
        <v>1</v>
      </c>
      <c r="K305" s="171"/>
      <c r="L305" s="171">
        <v>4</v>
      </c>
      <c r="M305" s="171">
        <v>1</v>
      </c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  <c r="Y305" s="234"/>
      <c r="Z305" s="234"/>
      <c r="AA305" s="234"/>
      <c r="AB305" s="234"/>
      <c r="AC305" s="234"/>
      <c r="AD305" s="234"/>
      <c r="AE305" s="234"/>
    </row>
    <row r="306" spans="1:31" s="168" customFormat="1" ht="9" customHeight="1">
      <c r="A306" s="170" t="s">
        <v>9</v>
      </c>
      <c r="B306" s="171">
        <f t="shared" si="16"/>
        <v>594</v>
      </c>
      <c r="C306" s="167">
        <v>459</v>
      </c>
      <c r="D306" s="167">
        <v>134</v>
      </c>
      <c r="E306" s="171">
        <v>1</v>
      </c>
      <c r="F306" s="172"/>
      <c r="G306" s="171">
        <f t="shared" si="17"/>
        <v>10</v>
      </c>
      <c r="H306" s="171"/>
      <c r="I306" s="171">
        <v>5</v>
      </c>
      <c r="J306" s="171">
        <v>1</v>
      </c>
      <c r="K306" s="171"/>
      <c r="L306" s="171">
        <v>3</v>
      </c>
      <c r="M306" s="171">
        <v>1</v>
      </c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  <c r="AA306" s="234"/>
      <c r="AB306" s="234"/>
      <c r="AC306" s="234"/>
      <c r="AD306" s="234"/>
      <c r="AE306" s="234"/>
    </row>
    <row r="307" spans="1:31" s="168" customFormat="1" ht="9" customHeight="1">
      <c r="A307" s="170" t="s">
        <v>10</v>
      </c>
      <c r="B307" s="171">
        <f t="shared" si="16"/>
        <v>126</v>
      </c>
      <c r="C307" s="167">
        <v>101</v>
      </c>
      <c r="D307" s="167">
        <v>21</v>
      </c>
      <c r="E307" s="171">
        <v>4</v>
      </c>
      <c r="F307" s="172"/>
      <c r="G307" s="171">
        <f t="shared" si="17"/>
        <v>9</v>
      </c>
      <c r="H307" s="171"/>
      <c r="I307" s="171">
        <v>4</v>
      </c>
      <c r="J307" s="171">
        <v>2</v>
      </c>
      <c r="K307" s="171"/>
      <c r="L307" s="171">
        <v>2</v>
      </c>
      <c r="M307" s="171">
        <v>1</v>
      </c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  <c r="AA307" s="234"/>
      <c r="AB307" s="234"/>
      <c r="AC307" s="234"/>
      <c r="AD307" s="234"/>
      <c r="AE307" s="234"/>
    </row>
    <row r="308" spans="1:31" s="168" customFormat="1" ht="9" customHeight="1">
      <c r="A308" s="173" t="s">
        <v>11</v>
      </c>
      <c r="B308" s="174">
        <f t="shared" si="16"/>
        <v>37</v>
      </c>
      <c r="C308" s="177">
        <v>27</v>
      </c>
      <c r="D308" s="177">
        <v>9</v>
      </c>
      <c r="E308" s="174">
        <v>1</v>
      </c>
      <c r="F308" s="175"/>
      <c r="G308" s="174">
        <f t="shared" si="17"/>
        <v>4</v>
      </c>
      <c r="H308" s="174"/>
      <c r="I308" s="174">
        <v>1</v>
      </c>
      <c r="J308" s="174">
        <v>1</v>
      </c>
      <c r="K308" s="174"/>
      <c r="L308" s="174">
        <v>1</v>
      </c>
      <c r="M308" s="174">
        <v>1</v>
      </c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  <c r="AA308" s="234"/>
      <c r="AB308" s="234"/>
      <c r="AC308" s="234"/>
      <c r="AD308" s="234"/>
      <c r="AE308" s="234"/>
    </row>
    <row r="309" spans="1:31" s="168" customFormat="1" ht="9" customHeight="1">
      <c r="A309" s="170" t="s">
        <v>12</v>
      </c>
      <c r="B309" s="171">
        <f t="shared" si="16"/>
        <v>692</v>
      </c>
      <c r="C309" s="167">
        <v>553</v>
      </c>
      <c r="D309" s="167">
        <v>128</v>
      </c>
      <c r="E309" s="171">
        <v>11</v>
      </c>
      <c r="F309" s="172"/>
      <c r="G309" s="171">
        <f t="shared" si="17"/>
        <v>16</v>
      </c>
      <c r="H309" s="171"/>
      <c r="I309" s="171">
        <v>10</v>
      </c>
      <c r="J309" s="171">
        <v>1</v>
      </c>
      <c r="K309" s="171"/>
      <c r="L309" s="171">
        <v>3</v>
      </c>
      <c r="M309" s="171">
        <v>2</v>
      </c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  <c r="AA309" s="234"/>
      <c r="AB309" s="234"/>
      <c r="AC309" s="234"/>
      <c r="AD309" s="234"/>
      <c r="AE309" s="234"/>
    </row>
    <row r="310" spans="1:31" s="168" customFormat="1" ht="9" customHeight="1">
      <c r="A310" s="170" t="s">
        <v>13</v>
      </c>
      <c r="B310" s="171">
        <f t="shared" si="16"/>
        <v>72</v>
      </c>
      <c r="C310" s="167">
        <v>59</v>
      </c>
      <c r="D310" s="167">
        <v>7</v>
      </c>
      <c r="E310" s="171">
        <v>6</v>
      </c>
      <c r="F310" s="172"/>
      <c r="G310" s="171">
        <f t="shared" si="17"/>
        <v>8</v>
      </c>
      <c r="H310" s="171"/>
      <c r="I310" s="171">
        <v>3</v>
      </c>
      <c r="J310" s="171">
        <v>1</v>
      </c>
      <c r="K310" s="171"/>
      <c r="L310" s="171">
        <v>3</v>
      </c>
      <c r="M310" s="171">
        <v>1</v>
      </c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  <c r="AA310" s="234"/>
      <c r="AB310" s="234"/>
      <c r="AC310" s="234"/>
      <c r="AD310" s="234"/>
      <c r="AE310" s="234"/>
    </row>
    <row r="311" spans="1:31" s="168" customFormat="1" ht="9" customHeight="1">
      <c r="A311" s="170" t="s">
        <v>14</v>
      </c>
      <c r="B311" s="171">
        <f t="shared" si="16"/>
        <v>108</v>
      </c>
      <c r="C311" s="167">
        <v>76</v>
      </c>
      <c r="D311" s="167">
        <v>26</v>
      </c>
      <c r="E311" s="171">
        <v>6</v>
      </c>
      <c r="F311" s="172"/>
      <c r="G311" s="171">
        <f t="shared" si="17"/>
        <v>14</v>
      </c>
      <c r="H311" s="171"/>
      <c r="I311" s="171">
        <v>7</v>
      </c>
      <c r="J311" s="171">
        <v>0</v>
      </c>
      <c r="K311" s="171"/>
      <c r="L311" s="171">
        <v>4</v>
      </c>
      <c r="M311" s="171">
        <v>3</v>
      </c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  <c r="AA311" s="234"/>
      <c r="AB311" s="234"/>
      <c r="AC311" s="234"/>
      <c r="AD311" s="234"/>
      <c r="AE311" s="234"/>
    </row>
    <row r="312" spans="1:31" s="168" customFormat="1" ht="9" customHeight="1">
      <c r="A312" s="173" t="s">
        <v>15</v>
      </c>
      <c r="B312" s="174">
        <f t="shared" si="16"/>
        <v>817</v>
      </c>
      <c r="C312" s="177">
        <v>691</v>
      </c>
      <c r="D312" s="177">
        <v>120</v>
      </c>
      <c r="E312" s="174">
        <v>6</v>
      </c>
      <c r="F312" s="175"/>
      <c r="G312" s="174">
        <f t="shared" si="17"/>
        <v>24</v>
      </c>
      <c r="H312" s="174"/>
      <c r="I312" s="174">
        <v>19</v>
      </c>
      <c r="J312" s="174">
        <v>1</v>
      </c>
      <c r="K312" s="174"/>
      <c r="L312" s="174">
        <v>3</v>
      </c>
      <c r="M312" s="174">
        <v>1</v>
      </c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  <c r="AA312" s="234"/>
      <c r="AB312" s="234"/>
      <c r="AC312" s="234"/>
      <c r="AD312" s="234"/>
      <c r="AE312" s="234"/>
    </row>
    <row r="313" spans="1:31" s="168" customFormat="1" ht="9" customHeight="1">
      <c r="A313" s="176" t="s">
        <v>16</v>
      </c>
      <c r="B313" s="171">
        <f t="shared" si="16"/>
        <v>10085</v>
      </c>
      <c r="C313" s="167">
        <v>6529</v>
      </c>
      <c r="D313" s="167">
        <v>3333</v>
      </c>
      <c r="E313" s="171">
        <v>223</v>
      </c>
      <c r="F313" s="172"/>
      <c r="G313" s="171">
        <f t="shared" si="17"/>
        <v>358</v>
      </c>
      <c r="H313" s="171"/>
      <c r="I313" s="171">
        <v>204</v>
      </c>
      <c r="J313" s="171">
        <v>38</v>
      </c>
      <c r="K313" s="171"/>
      <c r="L313" s="171">
        <v>91</v>
      </c>
      <c r="M313" s="171">
        <v>25</v>
      </c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  <c r="AA313" s="234"/>
      <c r="AB313" s="234"/>
      <c r="AC313" s="234"/>
      <c r="AD313" s="234"/>
      <c r="AE313" s="234"/>
    </row>
    <row r="314" spans="1:31" s="168" customFormat="1" ht="9" customHeight="1">
      <c r="A314" s="170" t="s">
        <v>17</v>
      </c>
      <c r="B314" s="171">
        <f t="shared" si="16"/>
        <v>321</v>
      </c>
      <c r="C314" s="167">
        <v>302</v>
      </c>
      <c r="D314" s="167">
        <v>14</v>
      </c>
      <c r="E314" s="171">
        <v>5</v>
      </c>
      <c r="F314" s="172"/>
      <c r="G314" s="171">
        <f t="shared" si="17"/>
        <v>13</v>
      </c>
      <c r="H314" s="171"/>
      <c r="I314" s="171">
        <v>8</v>
      </c>
      <c r="J314" s="167">
        <v>1</v>
      </c>
      <c r="K314" s="167"/>
      <c r="L314" s="171">
        <v>3</v>
      </c>
      <c r="M314" s="171">
        <v>1</v>
      </c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  <c r="AA314" s="234"/>
      <c r="AB314" s="234"/>
      <c r="AC314" s="234"/>
      <c r="AD314" s="234"/>
      <c r="AE314" s="234"/>
    </row>
    <row r="315" spans="1:31" s="168" customFormat="1" ht="9" customHeight="1">
      <c r="A315" s="170" t="s">
        <v>18</v>
      </c>
      <c r="B315" s="171">
        <f t="shared" si="16"/>
        <v>921</v>
      </c>
      <c r="C315" s="167">
        <v>741</v>
      </c>
      <c r="D315" s="167">
        <v>144</v>
      </c>
      <c r="E315" s="171">
        <v>36</v>
      </c>
      <c r="F315" s="172"/>
      <c r="G315" s="171">
        <f t="shared" si="17"/>
        <v>74</v>
      </c>
      <c r="H315" s="171"/>
      <c r="I315" s="171">
        <v>51</v>
      </c>
      <c r="J315" s="171">
        <v>3</v>
      </c>
      <c r="K315" s="171"/>
      <c r="L315" s="171">
        <v>14</v>
      </c>
      <c r="M315" s="171">
        <v>6</v>
      </c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  <c r="Y315" s="234"/>
      <c r="Z315" s="234"/>
      <c r="AA315" s="234"/>
      <c r="AB315" s="234"/>
      <c r="AC315" s="234"/>
      <c r="AD315" s="234"/>
      <c r="AE315" s="234"/>
    </row>
    <row r="316" spans="1:31" s="168" customFormat="1" ht="9" customHeight="1">
      <c r="A316" s="173" t="s">
        <v>19</v>
      </c>
      <c r="B316" s="174">
        <f t="shared" si="16"/>
        <v>191</v>
      </c>
      <c r="C316" s="177">
        <v>160</v>
      </c>
      <c r="D316" s="177">
        <v>21</v>
      </c>
      <c r="E316" s="174">
        <v>10</v>
      </c>
      <c r="F316" s="175"/>
      <c r="G316" s="174">
        <f t="shared" si="17"/>
        <v>54</v>
      </c>
      <c r="H316" s="174"/>
      <c r="I316" s="174">
        <v>30</v>
      </c>
      <c r="J316" s="174">
        <v>1</v>
      </c>
      <c r="K316" s="174"/>
      <c r="L316" s="174">
        <v>12</v>
      </c>
      <c r="M316" s="174">
        <v>11</v>
      </c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  <c r="AA316" s="234"/>
      <c r="AB316" s="234"/>
      <c r="AC316" s="234"/>
      <c r="AD316" s="234"/>
      <c r="AE316" s="234"/>
    </row>
    <row r="317" spans="1:31" s="168" customFormat="1" ht="9" customHeight="1">
      <c r="A317" s="170" t="s">
        <v>20</v>
      </c>
      <c r="B317" s="171">
        <f t="shared" si="16"/>
        <v>342</v>
      </c>
      <c r="C317" s="167">
        <v>260</v>
      </c>
      <c r="D317" s="167">
        <v>61</v>
      </c>
      <c r="E317" s="171">
        <v>21</v>
      </c>
      <c r="F317" s="172"/>
      <c r="G317" s="171">
        <f t="shared" si="17"/>
        <v>20</v>
      </c>
      <c r="H317" s="171"/>
      <c r="I317" s="171">
        <v>12</v>
      </c>
      <c r="J317" s="171">
        <v>1</v>
      </c>
      <c r="K317" s="171"/>
      <c r="L317" s="171">
        <v>5</v>
      </c>
      <c r="M317" s="171">
        <v>2</v>
      </c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  <c r="AA317" s="234"/>
      <c r="AB317" s="234"/>
      <c r="AC317" s="234"/>
      <c r="AD317" s="234"/>
      <c r="AE317" s="234"/>
    </row>
    <row r="318" spans="1:31" s="168" customFormat="1" ht="9" customHeight="1">
      <c r="A318" s="170" t="s">
        <v>21</v>
      </c>
      <c r="B318" s="171">
        <f t="shared" si="16"/>
        <v>2466</v>
      </c>
      <c r="C318" s="167">
        <v>1957</v>
      </c>
      <c r="D318" s="167">
        <v>477</v>
      </c>
      <c r="E318" s="171">
        <v>32</v>
      </c>
      <c r="F318" s="172"/>
      <c r="G318" s="171">
        <f t="shared" si="17"/>
        <v>98</v>
      </c>
      <c r="H318" s="171"/>
      <c r="I318" s="171">
        <v>56</v>
      </c>
      <c r="J318" s="171">
        <v>1</v>
      </c>
      <c r="K318" s="171"/>
      <c r="L318" s="171">
        <v>28</v>
      </c>
      <c r="M318" s="171">
        <v>13</v>
      </c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  <c r="AA318" s="234"/>
      <c r="AB318" s="234"/>
      <c r="AC318" s="234"/>
      <c r="AD318" s="234"/>
      <c r="AE318" s="234"/>
    </row>
    <row r="319" spans="1:31" s="168" customFormat="1" ht="9" customHeight="1">
      <c r="A319" s="170" t="s">
        <v>22</v>
      </c>
      <c r="B319" s="171">
        <f t="shared" si="16"/>
        <v>395</v>
      </c>
      <c r="C319" s="167">
        <v>280</v>
      </c>
      <c r="D319" s="167">
        <v>93</v>
      </c>
      <c r="E319" s="171">
        <v>22</v>
      </c>
      <c r="F319" s="172"/>
      <c r="G319" s="171">
        <f t="shared" si="17"/>
        <v>42</v>
      </c>
      <c r="H319" s="171"/>
      <c r="I319" s="171">
        <v>21</v>
      </c>
      <c r="J319" s="171">
        <v>0</v>
      </c>
      <c r="K319" s="171"/>
      <c r="L319" s="171">
        <v>5</v>
      </c>
      <c r="M319" s="171">
        <v>16</v>
      </c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  <c r="AA319" s="234"/>
      <c r="AB319" s="234"/>
      <c r="AC319" s="234"/>
      <c r="AD319" s="234"/>
      <c r="AE319" s="234"/>
    </row>
    <row r="320" spans="1:31" s="168" customFormat="1" ht="9" customHeight="1">
      <c r="A320" s="173" t="s">
        <v>23</v>
      </c>
      <c r="B320" s="174">
        <f t="shared" si="16"/>
        <v>579</v>
      </c>
      <c r="C320" s="177">
        <v>504</v>
      </c>
      <c r="D320" s="177">
        <v>57</v>
      </c>
      <c r="E320" s="174">
        <v>18</v>
      </c>
      <c r="F320" s="175"/>
      <c r="G320" s="174">
        <f t="shared" si="17"/>
        <v>78</v>
      </c>
      <c r="H320" s="174"/>
      <c r="I320" s="174">
        <v>49</v>
      </c>
      <c r="J320" s="174">
        <v>2</v>
      </c>
      <c r="K320" s="174"/>
      <c r="L320" s="174">
        <v>14</v>
      </c>
      <c r="M320" s="174">
        <v>13</v>
      </c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  <c r="Y320" s="234"/>
      <c r="Z320" s="234"/>
      <c r="AA320" s="234"/>
      <c r="AB320" s="234"/>
      <c r="AC320" s="234"/>
      <c r="AD320" s="234"/>
      <c r="AE320" s="234"/>
    </row>
    <row r="321" spans="1:31" s="168" customFormat="1" ht="9" customHeight="1">
      <c r="A321" s="170" t="s">
        <v>24</v>
      </c>
      <c r="B321" s="171">
        <f t="shared" si="16"/>
        <v>440</v>
      </c>
      <c r="C321" s="167">
        <v>328</v>
      </c>
      <c r="D321" s="167">
        <v>94</v>
      </c>
      <c r="E321" s="171">
        <v>18</v>
      </c>
      <c r="F321" s="172"/>
      <c r="G321" s="171">
        <f t="shared" si="17"/>
        <v>23</v>
      </c>
      <c r="H321" s="171"/>
      <c r="I321" s="171">
        <v>12</v>
      </c>
      <c r="J321" s="171">
        <v>1</v>
      </c>
      <c r="K321" s="171"/>
      <c r="L321" s="171">
        <v>8</v>
      </c>
      <c r="M321" s="171">
        <v>2</v>
      </c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  <c r="Y321" s="234"/>
      <c r="Z321" s="234"/>
      <c r="AA321" s="234"/>
      <c r="AB321" s="234"/>
      <c r="AC321" s="234"/>
      <c r="AD321" s="234"/>
      <c r="AE321" s="234"/>
    </row>
    <row r="322" spans="1:31" s="168" customFormat="1" ht="9" customHeight="1">
      <c r="A322" s="170" t="s">
        <v>25</v>
      </c>
      <c r="B322" s="171">
        <f t="shared" si="16"/>
        <v>168</v>
      </c>
      <c r="C322" s="167">
        <v>147</v>
      </c>
      <c r="D322" s="167">
        <v>18</v>
      </c>
      <c r="E322" s="171">
        <v>3</v>
      </c>
      <c r="F322" s="172"/>
      <c r="G322" s="171">
        <f t="shared" si="17"/>
        <v>11</v>
      </c>
      <c r="H322" s="171"/>
      <c r="I322" s="171">
        <v>5</v>
      </c>
      <c r="J322" s="171">
        <v>1</v>
      </c>
      <c r="K322" s="171"/>
      <c r="L322" s="171">
        <v>3</v>
      </c>
      <c r="M322" s="171">
        <v>2</v>
      </c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  <c r="Y322" s="234"/>
      <c r="Z322" s="234"/>
      <c r="AA322" s="234"/>
      <c r="AB322" s="234"/>
      <c r="AC322" s="234"/>
      <c r="AD322" s="234"/>
      <c r="AE322" s="234"/>
    </row>
    <row r="323" spans="1:31" s="168" customFormat="1" ht="9" customHeight="1">
      <c r="A323" s="170" t="s">
        <v>26</v>
      </c>
      <c r="B323" s="171">
        <f t="shared" si="16"/>
        <v>8122</v>
      </c>
      <c r="C323" s="167">
        <v>6698</v>
      </c>
      <c r="D323" s="167">
        <v>1408</v>
      </c>
      <c r="E323" s="171">
        <v>16</v>
      </c>
      <c r="F323" s="172"/>
      <c r="G323" s="171">
        <f t="shared" si="17"/>
        <v>51</v>
      </c>
      <c r="H323" s="171"/>
      <c r="I323" s="171">
        <v>40</v>
      </c>
      <c r="J323" s="171">
        <v>1</v>
      </c>
      <c r="K323" s="171"/>
      <c r="L323" s="171">
        <v>9</v>
      </c>
      <c r="M323" s="171">
        <v>1</v>
      </c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  <c r="AA323" s="234"/>
      <c r="AB323" s="234"/>
      <c r="AC323" s="234"/>
      <c r="AD323" s="234"/>
      <c r="AE323" s="234"/>
    </row>
    <row r="324" spans="1:31" s="168" customFormat="1" ht="9" customHeight="1">
      <c r="A324" s="173" t="s">
        <v>27</v>
      </c>
      <c r="B324" s="174">
        <f t="shared" si="16"/>
        <v>317</v>
      </c>
      <c r="C324" s="177">
        <v>257</v>
      </c>
      <c r="D324" s="177">
        <v>38</v>
      </c>
      <c r="E324" s="174">
        <v>22</v>
      </c>
      <c r="F324" s="175"/>
      <c r="G324" s="174">
        <f t="shared" si="17"/>
        <v>34</v>
      </c>
      <c r="H324" s="174"/>
      <c r="I324" s="174">
        <v>17</v>
      </c>
      <c r="J324" s="174">
        <v>1</v>
      </c>
      <c r="K324" s="174"/>
      <c r="L324" s="174">
        <v>11</v>
      </c>
      <c r="M324" s="174">
        <v>5</v>
      </c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  <c r="Y324" s="234"/>
      <c r="Z324" s="234"/>
      <c r="AA324" s="234"/>
      <c r="AB324" s="234"/>
      <c r="AC324" s="234"/>
      <c r="AD324" s="234"/>
      <c r="AE324" s="234"/>
    </row>
    <row r="325" spans="1:31" s="168" customFormat="1" ht="9" customHeight="1">
      <c r="A325" s="170" t="s">
        <v>28</v>
      </c>
      <c r="B325" s="171">
        <f t="shared" si="16"/>
        <v>524</v>
      </c>
      <c r="C325" s="167">
        <v>347</v>
      </c>
      <c r="D325" s="167">
        <v>159</v>
      </c>
      <c r="E325" s="171">
        <v>18</v>
      </c>
      <c r="F325" s="172"/>
      <c r="G325" s="171">
        <f t="shared" si="17"/>
        <v>35</v>
      </c>
      <c r="H325" s="171"/>
      <c r="I325" s="171">
        <v>16</v>
      </c>
      <c r="J325" s="171">
        <v>1</v>
      </c>
      <c r="K325" s="171"/>
      <c r="L325" s="171">
        <v>12</v>
      </c>
      <c r="M325" s="171">
        <v>6</v>
      </c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  <c r="AA325" s="234"/>
      <c r="AB325" s="234"/>
      <c r="AC325" s="234"/>
      <c r="AD325" s="234"/>
      <c r="AE325" s="234"/>
    </row>
    <row r="326" spans="1:31" s="168" customFormat="1" ht="9" customHeight="1">
      <c r="A326" s="170" t="s">
        <v>29</v>
      </c>
      <c r="B326" s="171">
        <f t="shared" si="16"/>
        <v>397</v>
      </c>
      <c r="C326" s="167">
        <v>271</v>
      </c>
      <c r="D326" s="167">
        <v>104</v>
      </c>
      <c r="E326" s="171">
        <v>22</v>
      </c>
      <c r="F326" s="172"/>
      <c r="G326" s="171">
        <f t="shared" si="17"/>
        <v>18</v>
      </c>
      <c r="H326" s="171"/>
      <c r="I326" s="171">
        <v>11</v>
      </c>
      <c r="J326" s="171">
        <v>0</v>
      </c>
      <c r="K326" s="171"/>
      <c r="L326" s="171">
        <v>4</v>
      </c>
      <c r="M326" s="171">
        <v>3</v>
      </c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  <c r="Y326" s="234"/>
      <c r="Z326" s="234"/>
      <c r="AA326" s="234"/>
      <c r="AB326" s="234"/>
      <c r="AC326" s="234"/>
      <c r="AD326" s="234"/>
      <c r="AE326" s="234"/>
    </row>
    <row r="327" spans="1:31" s="168" customFormat="1" ht="9" customHeight="1">
      <c r="A327" s="170" t="s">
        <v>30</v>
      </c>
      <c r="B327" s="171">
        <f t="shared" si="16"/>
        <v>540</v>
      </c>
      <c r="C327" s="167">
        <v>451</v>
      </c>
      <c r="D327" s="167">
        <v>85</v>
      </c>
      <c r="E327" s="171">
        <v>4</v>
      </c>
      <c r="F327" s="172"/>
      <c r="G327" s="171">
        <f t="shared" si="17"/>
        <v>20</v>
      </c>
      <c r="H327" s="171"/>
      <c r="I327" s="171">
        <v>8</v>
      </c>
      <c r="J327" s="171">
        <v>3</v>
      </c>
      <c r="K327" s="171"/>
      <c r="L327" s="171">
        <v>3</v>
      </c>
      <c r="M327" s="171">
        <v>6</v>
      </c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  <c r="Y327" s="234"/>
      <c r="Z327" s="234"/>
      <c r="AA327" s="234"/>
      <c r="AB327" s="234"/>
      <c r="AC327" s="234"/>
      <c r="AD327" s="234"/>
      <c r="AE327" s="234"/>
    </row>
    <row r="328" spans="1:31" s="168" customFormat="1" ht="9" customHeight="1">
      <c r="A328" s="173" t="s">
        <v>31</v>
      </c>
      <c r="B328" s="174">
        <f t="shared" si="16"/>
        <v>290</v>
      </c>
      <c r="C328" s="177">
        <v>223</v>
      </c>
      <c r="D328" s="177">
        <v>61</v>
      </c>
      <c r="E328" s="174">
        <v>6</v>
      </c>
      <c r="F328" s="175"/>
      <c r="G328" s="174">
        <f t="shared" si="17"/>
        <v>12</v>
      </c>
      <c r="H328" s="174"/>
      <c r="I328" s="174">
        <v>7</v>
      </c>
      <c r="J328" s="174">
        <v>0</v>
      </c>
      <c r="K328" s="174"/>
      <c r="L328" s="174">
        <v>4</v>
      </c>
      <c r="M328" s="174">
        <v>1</v>
      </c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  <c r="Y328" s="234"/>
      <c r="Z328" s="234"/>
      <c r="AA328" s="234"/>
      <c r="AB328" s="234"/>
      <c r="AC328" s="234"/>
      <c r="AD328" s="234"/>
      <c r="AE328" s="234"/>
    </row>
    <row r="329" spans="1:31" s="168" customFormat="1" ht="9" customHeight="1">
      <c r="A329" s="170" t="s">
        <v>32</v>
      </c>
      <c r="B329" s="171">
        <f t="shared" si="16"/>
        <v>600</v>
      </c>
      <c r="C329" s="167">
        <v>236</v>
      </c>
      <c r="D329" s="167">
        <v>343</v>
      </c>
      <c r="E329" s="171">
        <v>21</v>
      </c>
      <c r="F329" s="172"/>
      <c r="G329" s="171">
        <f t="shared" si="17"/>
        <v>16</v>
      </c>
      <c r="H329" s="171"/>
      <c r="I329" s="171">
        <v>8</v>
      </c>
      <c r="J329" s="171">
        <v>1</v>
      </c>
      <c r="K329" s="171"/>
      <c r="L329" s="171">
        <v>5</v>
      </c>
      <c r="M329" s="171">
        <v>2</v>
      </c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  <c r="Y329" s="234"/>
      <c r="Z329" s="234"/>
      <c r="AA329" s="234"/>
      <c r="AB329" s="234"/>
      <c r="AC329" s="234"/>
      <c r="AD329" s="234"/>
      <c r="AE329" s="234"/>
    </row>
    <row r="330" spans="1:31" s="168" customFormat="1" ht="9" customHeight="1">
      <c r="A330" s="170" t="s">
        <v>33</v>
      </c>
      <c r="B330" s="171">
        <f t="shared" si="16"/>
        <v>345</v>
      </c>
      <c r="C330" s="167">
        <v>278</v>
      </c>
      <c r="D330" s="167">
        <v>63</v>
      </c>
      <c r="E330" s="171">
        <v>4</v>
      </c>
      <c r="F330" s="172"/>
      <c r="G330" s="171">
        <f t="shared" si="17"/>
        <v>11</v>
      </c>
      <c r="H330" s="171"/>
      <c r="I330" s="171">
        <v>7</v>
      </c>
      <c r="J330" s="171">
        <v>1</v>
      </c>
      <c r="K330" s="171"/>
      <c r="L330" s="171">
        <v>2</v>
      </c>
      <c r="M330" s="171">
        <v>1</v>
      </c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  <c r="Y330" s="234"/>
      <c r="Z330" s="234"/>
      <c r="AA330" s="234"/>
      <c r="AB330" s="234"/>
      <c r="AC330" s="234"/>
      <c r="AD330" s="234"/>
      <c r="AE330" s="234"/>
    </row>
    <row r="331" spans="1:31" s="168" customFormat="1" ht="9" customHeight="1">
      <c r="A331" s="170" t="s">
        <v>34</v>
      </c>
      <c r="B331" s="171">
        <f t="shared" si="16"/>
        <v>74</v>
      </c>
      <c r="C331" s="167">
        <v>47</v>
      </c>
      <c r="D331" s="167">
        <v>25</v>
      </c>
      <c r="E331" s="171">
        <v>2</v>
      </c>
      <c r="F331" s="172"/>
      <c r="G331" s="171">
        <f t="shared" si="17"/>
        <v>8</v>
      </c>
      <c r="H331" s="171"/>
      <c r="I331" s="171">
        <v>5</v>
      </c>
      <c r="J331" s="171">
        <v>0</v>
      </c>
      <c r="K331" s="171"/>
      <c r="L331" s="171">
        <v>2</v>
      </c>
      <c r="M331" s="171">
        <v>1</v>
      </c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  <c r="AA331" s="234"/>
      <c r="AB331" s="234"/>
      <c r="AC331" s="234"/>
      <c r="AD331" s="234"/>
      <c r="AE331" s="234"/>
    </row>
    <row r="332" spans="1:31" s="168" customFormat="1" ht="9" customHeight="1">
      <c r="A332" s="173" t="s">
        <v>35</v>
      </c>
      <c r="B332" s="174">
        <f t="shared" si="16"/>
        <v>1064</v>
      </c>
      <c r="C332" s="177">
        <v>936</v>
      </c>
      <c r="D332" s="177">
        <v>122</v>
      </c>
      <c r="E332" s="174">
        <v>6</v>
      </c>
      <c r="F332" s="175"/>
      <c r="G332" s="174">
        <f t="shared" si="17"/>
        <v>15</v>
      </c>
      <c r="H332" s="174"/>
      <c r="I332" s="174">
        <v>9</v>
      </c>
      <c r="J332" s="174">
        <v>2</v>
      </c>
      <c r="K332" s="174"/>
      <c r="L332" s="174">
        <v>2</v>
      </c>
      <c r="M332" s="174">
        <v>2</v>
      </c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  <c r="AA332" s="234"/>
      <c r="AB332" s="234"/>
      <c r="AC332" s="234"/>
      <c r="AD332" s="234"/>
      <c r="AE332" s="234"/>
    </row>
    <row r="333" spans="1:31" s="168" customFormat="1" ht="9" customHeight="1">
      <c r="A333" s="170" t="s">
        <v>36</v>
      </c>
      <c r="B333" s="171">
        <f t="shared" si="16"/>
        <v>55</v>
      </c>
      <c r="C333" s="167">
        <v>46</v>
      </c>
      <c r="D333" s="167">
        <v>7</v>
      </c>
      <c r="E333" s="171">
        <v>2</v>
      </c>
      <c r="F333" s="172"/>
      <c r="G333" s="171">
        <f t="shared" si="17"/>
        <v>6</v>
      </c>
      <c r="H333" s="171"/>
      <c r="I333" s="171">
        <v>3</v>
      </c>
      <c r="J333" s="171">
        <v>0</v>
      </c>
      <c r="K333" s="171"/>
      <c r="L333" s="171">
        <v>2</v>
      </c>
      <c r="M333" s="171">
        <v>1</v>
      </c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  <c r="AA333" s="234"/>
      <c r="AB333" s="234"/>
      <c r="AC333" s="234"/>
      <c r="AD333" s="234"/>
      <c r="AE333" s="234"/>
    </row>
    <row r="334" spans="1:31" s="168" customFormat="1" ht="9" customHeight="1">
      <c r="A334" s="170" t="s">
        <v>37</v>
      </c>
      <c r="B334" s="171">
        <f t="shared" si="16"/>
        <v>478</v>
      </c>
      <c r="C334" s="167">
        <v>358</v>
      </c>
      <c r="D334" s="167">
        <v>97</v>
      </c>
      <c r="E334" s="171">
        <v>23</v>
      </c>
      <c r="F334" s="172"/>
      <c r="G334" s="171">
        <f t="shared" si="17"/>
        <v>48</v>
      </c>
      <c r="H334" s="171"/>
      <c r="I334" s="171">
        <v>18</v>
      </c>
      <c r="J334" s="171">
        <v>1</v>
      </c>
      <c r="K334" s="171"/>
      <c r="L334" s="171">
        <v>17</v>
      </c>
      <c r="M334" s="171">
        <v>12</v>
      </c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  <c r="AA334" s="234"/>
      <c r="AB334" s="234"/>
      <c r="AC334" s="234"/>
      <c r="AD334" s="234"/>
      <c r="AE334" s="234"/>
    </row>
    <row r="335" spans="1:31" s="168" customFormat="1" ht="9" customHeight="1">
      <c r="A335" s="170" t="s">
        <v>38</v>
      </c>
      <c r="B335" s="171">
        <f t="shared" si="16"/>
        <v>363</v>
      </c>
      <c r="C335" s="167">
        <v>282</v>
      </c>
      <c r="D335" s="167">
        <v>76</v>
      </c>
      <c r="E335" s="171">
        <v>5</v>
      </c>
      <c r="F335" s="172"/>
      <c r="G335" s="171">
        <f t="shared" si="17"/>
        <v>40</v>
      </c>
      <c r="H335" s="171"/>
      <c r="I335" s="171">
        <v>31</v>
      </c>
      <c r="J335" s="171">
        <v>2</v>
      </c>
      <c r="K335" s="171"/>
      <c r="L335" s="171">
        <v>4</v>
      </c>
      <c r="M335" s="171">
        <v>3</v>
      </c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  <c r="AA335" s="234"/>
      <c r="AB335" s="234"/>
      <c r="AC335" s="234"/>
      <c r="AD335" s="234"/>
      <c r="AE335" s="234"/>
    </row>
    <row r="336" spans="1:31" s="168" customFormat="1" ht="9" customHeight="1">
      <c r="A336" s="173" t="s">
        <v>39</v>
      </c>
      <c r="B336" s="174">
        <f t="shared" si="16"/>
        <v>184</v>
      </c>
      <c r="C336" s="177">
        <v>172</v>
      </c>
      <c r="D336" s="177">
        <v>9</v>
      </c>
      <c r="E336" s="174">
        <v>3</v>
      </c>
      <c r="F336" s="175"/>
      <c r="G336" s="174">
        <f t="shared" si="17"/>
        <v>20</v>
      </c>
      <c r="H336" s="174"/>
      <c r="I336" s="174">
        <v>11</v>
      </c>
      <c r="J336" s="174">
        <v>0</v>
      </c>
      <c r="K336" s="174"/>
      <c r="L336" s="174">
        <v>7</v>
      </c>
      <c r="M336" s="174">
        <v>2</v>
      </c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  <c r="AA336" s="234"/>
      <c r="AB336" s="234"/>
      <c r="AC336" s="234"/>
      <c r="AD336" s="234"/>
      <c r="AE336" s="234"/>
    </row>
    <row r="337" spans="1:31" s="168" customFormat="1" ht="9" customHeight="1">
      <c r="A337" s="170"/>
      <c r="B337" s="171"/>
      <c r="C337" s="167"/>
      <c r="D337" s="167"/>
      <c r="E337" s="171"/>
      <c r="F337" s="172"/>
      <c r="G337" s="171"/>
      <c r="H337" s="171"/>
      <c r="I337" s="171"/>
      <c r="J337" s="171"/>
      <c r="K337" s="171"/>
      <c r="L337" s="171"/>
      <c r="M337" s="171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  <c r="AA337" s="234"/>
      <c r="AB337" s="234"/>
      <c r="AC337" s="234"/>
      <c r="AD337" s="234"/>
      <c r="AE337" s="234"/>
    </row>
    <row r="338" spans="1:31" s="168" customFormat="1" ht="9" customHeight="1">
      <c r="A338" s="166">
        <v>2004</v>
      </c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</row>
    <row r="339" spans="1:31" s="168" customFormat="1" ht="9" customHeight="1">
      <c r="A339" s="181" t="s">
        <v>7</v>
      </c>
      <c r="B339" s="252">
        <f>SUM(B341:B372)</f>
        <v>33792</v>
      </c>
      <c r="C339" s="252">
        <f>SUM(C341:C372)</f>
        <v>22796</v>
      </c>
      <c r="D339" s="252">
        <f>SUM(D341:D372)</f>
        <v>10076</v>
      </c>
      <c r="E339" s="252">
        <f>SUM(E341:E372)</f>
        <v>920</v>
      </c>
      <c r="F339" s="169"/>
      <c r="G339" s="252">
        <f>SUM(G341:G372)</f>
        <v>1496</v>
      </c>
      <c r="H339" s="252"/>
      <c r="I339" s="252">
        <f>SUM(I341:I372)</f>
        <v>875</v>
      </c>
      <c r="J339" s="252">
        <f>SUM(J341:J372)</f>
        <v>125</v>
      </c>
      <c r="K339" s="252"/>
      <c r="L339" s="252">
        <f>SUM(L341:L372)</f>
        <v>333</v>
      </c>
      <c r="M339" s="252">
        <f>SUM(M341:M372)</f>
        <v>163</v>
      </c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  <c r="AA339" s="234"/>
      <c r="AB339" s="234"/>
      <c r="AC339" s="234"/>
      <c r="AD339" s="234"/>
      <c r="AE339" s="234"/>
    </row>
    <row r="340" spans="1:31" s="168" customFormat="1" ht="3.95" customHeight="1">
      <c r="A340" s="181"/>
      <c r="B340" s="252"/>
      <c r="C340" s="252"/>
      <c r="D340" s="252"/>
      <c r="E340" s="252"/>
      <c r="F340" s="169"/>
      <c r="G340" s="252"/>
      <c r="H340" s="252"/>
      <c r="I340" s="252"/>
      <c r="J340" s="252"/>
      <c r="K340" s="252"/>
      <c r="L340" s="252"/>
      <c r="M340" s="252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  <c r="AA340" s="234"/>
      <c r="AB340" s="234"/>
      <c r="AC340" s="234"/>
      <c r="AD340" s="234"/>
      <c r="AE340" s="234"/>
    </row>
    <row r="341" spans="1:31" s="168" customFormat="1" ht="9" customHeight="1">
      <c r="A341" s="170" t="s">
        <v>8</v>
      </c>
      <c r="B341" s="171">
        <f t="shared" ref="B341:B372" si="18">SUM(C341:E341)</f>
        <v>559</v>
      </c>
      <c r="C341" s="167">
        <v>486</v>
      </c>
      <c r="D341" s="167">
        <v>70</v>
      </c>
      <c r="E341" s="171">
        <v>3</v>
      </c>
      <c r="F341" s="171"/>
      <c r="G341" s="171">
        <f t="shared" ref="G341:G372" si="19">SUM(I341:M341)</f>
        <v>13</v>
      </c>
      <c r="H341" s="171"/>
      <c r="I341" s="171">
        <v>6</v>
      </c>
      <c r="J341" s="171">
        <v>1</v>
      </c>
      <c r="K341" s="171"/>
      <c r="L341" s="171">
        <v>5</v>
      </c>
      <c r="M341" s="171">
        <v>1</v>
      </c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  <c r="AA341" s="234"/>
      <c r="AB341" s="234"/>
      <c r="AC341" s="234"/>
      <c r="AD341" s="234"/>
      <c r="AE341" s="234"/>
    </row>
    <row r="342" spans="1:31" s="168" customFormat="1" ht="9" customHeight="1">
      <c r="A342" s="170" t="s">
        <v>9</v>
      </c>
      <c r="B342" s="171">
        <f t="shared" si="18"/>
        <v>955</v>
      </c>
      <c r="C342" s="167">
        <v>743</v>
      </c>
      <c r="D342" s="167">
        <v>210</v>
      </c>
      <c r="E342" s="171">
        <v>2</v>
      </c>
      <c r="F342" s="172"/>
      <c r="G342" s="171">
        <f t="shared" si="19"/>
        <v>11</v>
      </c>
      <c r="H342" s="171"/>
      <c r="I342" s="171">
        <v>6</v>
      </c>
      <c r="J342" s="171">
        <v>1</v>
      </c>
      <c r="K342" s="171"/>
      <c r="L342" s="171">
        <v>3</v>
      </c>
      <c r="M342" s="171">
        <v>1</v>
      </c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  <c r="AA342" s="234"/>
      <c r="AB342" s="234"/>
      <c r="AC342" s="234"/>
      <c r="AD342" s="234"/>
      <c r="AE342" s="234"/>
    </row>
    <row r="343" spans="1:31" s="168" customFormat="1" ht="9" customHeight="1">
      <c r="A343" s="170" t="s">
        <v>10</v>
      </c>
      <c r="B343" s="171">
        <f t="shared" si="18"/>
        <v>136</v>
      </c>
      <c r="C343" s="167">
        <v>108</v>
      </c>
      <c r="D343" s="167">
        <v>26</v>
      </c>
      <c r="E343" s="171">
        <v>2</v>
      </c>
      <c r="F343" s="172"/>
      <c r="G343" s="171">
        <f t="shared" si="19"/>
        <v>10</v>
      </c>
      <c r="H343" s="171"/>
      <c r="I343" s="171">
        <v>6</v>
      </c>
      <c r="J343" s="171">
        <v>2</v>
      </c>
      <c r="K343" s="171"/>
      <c r="L343" s="171">
        <v>1</v>
      </c>
      <c r="M343" s="171">
        <v>1</v>
      </c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  <c r="AA343" s="234"/>
      <c r="AB343" s="234"/>
      <c r="AC343" s="234"/>
      <c r="AD343" s="234"/>
      <c r="AE343" s="234"/>
    </row>
    <row r="344" spans="1:31" s="168" customFormat="1" ht="9" customHeight="1">
      <c r="A344" s="173" t="s">
        <v>11</v>
      </c>
      <c r="B344" s="174">
        <f t="shared" si="18"/>
        <v>38</v>
      </c>
      <c r="C344" s="177">
        <v>29</v>
      </c>
      <c r="D344" s="177">
        <v>8</v>
      </c>
      <c r="E344" s="174">
        <v>1</v>
      </c>
      <c r="F344" s="175"/>
      <c r="G344" s="174">
        <f t="shared" si="19"/>
        <v>4</v>
      </c>
      <c r="H344" s="174"/>
      <c r="I344" s="174">
        <v>1</v>
      </c>
      <c r="J344" s="174">
        <v>1</v>
      </c>
      <c r="K344" s="174"/>
      <c r="L344" s="174">
        <v>1</v>
      </c>
      <c r="M344" s="174">
        <v>1</v>
      </c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  <c r="AA344" s="234"/>
      <c r="AB344" s="234"/>
      <c r="AC344" s="234"/>
      <c r="AD344" s="234"/>
      <c r="AE344" s="234"/>
    </row>
    <row r="345" spans="1:31" s="168" customFormat="1" ht="9" customHeight="1">
      <c r="A345" s="170" t="s">
        <v>12</v>
      </c>
      <c r="B345" s="171">
        <f t="shared" si="18"/>
        <v>948</v>
      </c>
      <c r="C345" s="167">
        <v>703</v>
      </c>
      <c r="D345" s="167">
        <v>235</v>
      </c>
      <c r="E345" s="171">
        <v>10</v>
      </c>
      <c r="F345" s="172"/>
      <c r="G345" s="171">
        <f t="shared" si="19"/>
        <v>17</v>
      </c>
      <c r="H345" s="171"/>
      <c r="I345" s="171">
        <v>10</v>
      </c>
      <c r="J345" s="171">
        <v>3</v>
      </c>
      <c r="K345" s="171"/>
      <c r="L345" s="171">
        <v>3</v>
      </c>
      <c r="M345" s="171">
        <v>1</v>
      </c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  <c r="AA345" s="234"/>
      <c r="AB345" s="234"/>
      <c r="AC345" s="234"/>
      <c r="AD345" s="234"/>
      <c r="AE345" s="234"/>
    </row>
    <row r="346" spans="1:31" s="168" customFormat="1" ht="9" customHeight="1">
      <c r="A346" s="170" t="s">
        <v>13</v>
      </c>
      <c r="B346" s="171">
        <f t="shared" si="18"/>
        <v>107</v>
      </c>
      <c r="C346" s="167">
        <v>88</v>
      </c>
      <c r="D346" s="167">
        <v>11</v>
      </c>
      <c r="E346" s="171">
        <v>8</v>
      </c>
      <c r="F346" s="172"/>
      <c r="G346" s="171">
        <f t="shared" si="19"/>
        <v>10</v>
      </c>
      <c r="H346" s="171"/>
      <c r="I346" s="171">
        <v>4</v>
      </c>
      <c r="J346" s="171">
        <v>1</v>
      </c>
      <c r="K346" s="171"/>
      <c r="L346" s="171">
        <v>4</v>
      </c>
      <c r="M346" s="171">
        <v>1</v>
      </c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  <c r="AA346" s="234"/>
      <c r="AB346" s="234"/>
      <c r="AC346" s="234"/>
      <c r="AD346" s="234"/>
      <c r="AE346" s="234"/>
    </row>
    <row r="347" spans="1:31" s="168" customFormat="1" ht="9" customHeight="1">
      <c r="A347" s="170" t="s">
        <v>14</v>
      </c>
      <c r="B347" s="171">
        <f t="shared" si="18"/>
        <v>118</v>
      </c>
      <c r="C347" s="167">
        <v>73</v>
      </c>
      <c r="D347" s="167">
        <v>37</v>
      </c>
      <c r="E347" s="171">
        <v>8</v>
      </c>
      <c r="F347" s="172"/>
      <c r="G347" s="171">
        <f t="shared" si="19"/>
        <v>16</v>
      </c>
      <c r="H347" s="171"/>
      <c r="I347" s="171">
        <v>9</v>
      </c>
      <c r="J347" s="171">
        <v>0</v>
      </c>
      <c r="K347" s="171"/>
      <c r="L347" s="171">
        <v>4</v>
      </c>
      <c r="M347" s="171">
        <v>3</v>
      </c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  <c r="AA347" s="234"/>
      <c r="AB347" s="234"/>
      <c r="AC347" s="234"/>
      <c r="AD347" s="234"/>
      <c r="AE347" s="234"/>
    </row>
    <row r="348" spans="1:31" s="168" customFormat="1" ht="9" customHeight="1">
      <c r="A348" s="173" t="s">
        <v>15</v>
      </c>
      <c r="B348" s="174">
        <f t="shared" si="18"/>
        <v>624</v>
      </c>
      <c r="C348" s="177">
        <v>551</v>
      </c>
      <c r="D348" s="177">
        <v>69</v>
      </c>
      <c r="E348" s="174">
        <v>4</v>
      </c>
      <c r="F348" s="175"/>
      <c r="G348" s="174">
        <f t="shared" si="19"/>
        <v>29</v>
      </c>
      <c r="H348" s="174"/>
      <c r="I348" s="174">
        <v>24</v>
      </c>
      <c r="J348" s="174">
        <v>1</v>
      </c>
      <c r="K348" s="174"/>
      <c r="L348" s="174">
        <v>3</v>
      </c>
      <c r="M348" s="174">
        <v>1</v>
      </c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  <c r="Y348" s="234"/>
      <c r="Z348" s="234"/>
      <c r="AA348" s="234"/>
      <c r="AB348" s="234"/>
      <c r="AC348" s="234"/>
      <c r="AD348" s="234"/>
      <c r="AE348" s="234"/>
    </row>
    <row r="349" spans="1:31" s="168" customFormat="1" ht="9" customHeight="1">
      <c r="A349" s="176" t="s">
        <v>16</v>
      </c>
      <c r="B349" s="171">
        <f t="shared" si="18"/>
        <v>13446</v>
      </c>
      <c r="C349" s="167">
        <v>8216</v>
      </c>
      <c r="D349" s="167">
        <v>4633</v>
      </c>
      <c r="E349" s="171">
        <v>597</v>
      </c>
      <c r="F349" s="172"/>
      <c r="G349" s="171">
        <f t="shared" si="19"/>
        <v>531</v>
      </c>
      <c r="H349" s="171"/>
      <c r="I349" s="171">
        <v>293</v>
      </c>
      <c r="J349" s="171">
        <v>88</v>
      </c>
      <c r="K349" s="171"/>
      <c r="L349" s="171">
        <v>109</v>
      </c>
      <c r="M349" s="171">
        <v>41</v>
      </c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  <c r="AA349" s="234"/>
      <c r="AB349" s="234"/>
      <c r="AC349" s="234"/>
      <c r="AD349" s="234"/>
      <c r="AE349" s="234"/>
    </row>
    <row r="350" spans="1:31" s="168" customFormat="1" ht="9" customHeight="1">
      <c r="A350" s="170" t="s">
        <v>17</v>
      </c>
      <c r="B350" s="171">
        <f t="shared" si="18"/>
        <v>353</v>
      </c>
      <c r="C350" s="167">
        <v>332</v>
      </c>
      <c r="D350" s="167">
        <v>18</v>
      </c>
      <c r="E350" s="171">
        <v>3</v>
      </c>
      <c r="F350" s="172"/>
      <c r="G350" s="171">
        <f t="shared" si="19"/>
        <v>13</v>
      </c>
      <c r="H350" s="171"/>
      <c r="I350" s="171">
        <v>8</v>
      </c>
      <c r="J350" s="167">
        <v>0</v>
      </c>
      <c r="K350" s="167"/>
      <c r="L350" s="171">
        <v>3</v>
      </c>
      <c r="M350" s="171">
        <v>2</v>
      </c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  <c r="Y350" s="234"/>
      <c r="Z350" s="234"/>
      <c r="AA350" s="234"/>
      <c r="AB350" s="234"/>
      <c r="AC350" s="234"/>
      <c r="AD350" s="234"/>
      <c r="AE350" s="234"/>
    </row>
    <row r="351" spans="1:31" s="168" customFormat="1" ht="9" customHeight="1">
      <c r="A351" s="170" t="s">
        <v>18</v>
      </c>
      <c r="B351" s="171">
        <f t="shared" si="18"/>
        <v>812</v>
      </c>
      <c r="C351" s="167">
        <v>614</v>
      </c>
      <c r="D351" s="167">
        <v>183</v>
      </c>
      <c r="E351" s="171">
        <v>15</v>
      </c>
      <c r="F351" s="172"/>
      <c r="G351" s="171">
        <f t="shared" si="19"/>
        <v>62</v>
      </c>
      <c r="H351" s="171"/>
      <c r="I351" s="171">
        <v>37</v>
      </c>
      <c r="J351" s="171">
        <v>1</v>
      </c>
      <c r="K351" s="171"/>
      <c r="L351" s="171">
        <v>17</v>
      </c>
      <c r="M351" s="171">
        <v>7</v>
      </c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  <c r="Y351" s="234"/>
      <c r="Z351" s="234"/>
      <c r="AA351" s="234"/>
      <c r="AB351" s="234"/>
      <c r="AC351" s="234"/>
      <c r="AD351" s="234"/>
      <c r="AE351" s="234"/>
    </row>
    <row r="352" spans="1:31" s="168" customFormat="1" ht="9" customHeight="1">
      <c r="A352" s="173" t="s">
        <v>19</v>
      </c>
      <c r="B352" s="174">
        <f t="shared" si="18"/>
        <v>206</v>
      </c>
      <c r="C352" s="177">
        <v>173</v>
      </c>
      <c r="D352" s="177">
        <v>21</v>
      </c>
      <c r="E352" s="174">
        <v>12</v>
      </c>
      <c r="F352" s="175"/>
      <c r="G352" s="174">
        <f t="shared" si="19"/>
        <v>62</v>
      </c>
      <c r="H352" s="174"/>
      <c r="I352" s="174">
        <v>32</v>
      </c>
      <c r="J352" s="174">
        <v>1</v>
      </c>
      <c r="K352" s="174"/>
      <c r="L352" s="174">
        <v>15</v>
      </c>
      <c r="M352" s="174">
        <v>14</v>
      </c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  <c r="AA352" s="234"/>
      <c r="AB352" s="234"/>
      <c r="AC352" s="234"/>
      <c r="AD352" s="234"/>
      <c r="AE352" s="234"/>
    </row>
    <row r="353" spans="1:31" s="168" customFormat="1" ht="9" customHeight="1">
      <c r="A353" s="170" t="s">
        <v>20</v>
      </c>
      <c r="B353" s="171">
        <f t="shared" si="18"/>
        <v>439</v>
      </c>
      <c r="C353" s="167">
        <v>282</v>
      </c>
      <c r="D353" s="167">
        <v>128</v>
      </c>
      <c r="E353" s="171">
        <v>29</v>
      </c>
      <c r="F353" s="172"/>
      <c r="G353" s="171">
        <f t="shared" si="19"/>
        <v>25</v>
      </c>
      <c r="H353" s="171"/>
      <c r="I353" s="171">
        <v>16</v>
      </c>
      <c r="J353" s="171">
        <v>0</v>
      </c>
      <c r="K353" s="171"/>
      <c r="L353" s="171">
        <v>6</v>
      </c>
      <c r="M353" s="171">
        <v>3</v>
      </c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  <c r="AA353" s="234"/>
      <c r="AB353" s="234"/>
      <c r="AC353" s="234"/>
      <c r="AD353" s="234"/>
      <c r="AE353" s="234"/>
    </row>
    <row r="354" spans="1:31" s="168" customFormat="1" ht="9" customHeight="1">
      <c r="A354" s="170" t="s">
        <v>21</v>
      </c>
      <c r="B354" s="171">
        <f t="shared" si="18"/>
        <v>3429</v>
      </c>
      <c r="C354" s="167">
        <v>2387</v>
      </c>
      <c r="D354" s="167">
        <v>1004</v>
      </c>
      <c r="E354" s="171">
        <v>38</v>
      </c>
      <c r="F354" s="172"/>
      <c r="G354" s="171">
        <f t="shared" si="19"/>
        <v>146</v>
      </c>
      <c r="H354" s="171"/>
      <c r="I354" s="171">
        <v>98</v>
      </c>
      <c r="J354" s="171">
        <v>2</v>
      </c>
      <c r="K354" s="171"/>
      <c r="L354" s="171">
        <v>30</v>
      </c>
      <c r="M354" s="171">
        <v>16</v>
      </c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  <c r="AA354" s="234"/>
      <c r="AB354" s="234"/>
      <c r="AC354" s="234"/>
      <c r="AD354" s="234"/>
      <c r="AE354" s="234"/>
    </row>
    <row r="355" spans="1:31" s="168" customFormat="1" ht="9" customHeight="1">
      <c r="A355" s="170" t="s">
        <v>22</v>
      </c>
      <c r="B355" s="171">
        <f t="shared" si="18"/>
        <v>355</v>
      </c>
      <c r="C355" s="167">
        <v>217</v>
      </c>
      <c r="D355" s="167">
        <v>132</v>
      </c>
      <c r="E355" s="171">
        <v>6</v>
      </c>
      <c r="F355" s="172"/>
      <c r="G355" s="171">
        <f t="shared" si="19"/>
        <v>31</v>
      </c>
      <c r="H355" s="171"/>
      <c r="I355" s="171">
        <v>18</v>
      </c>
      <c r="J355" s="171">
        <v>2</v>
      </c>
      <c r="K355" s="171"/>
      <c r="L355" s="171">
        <v>6</v>
      </c>
      <c r="M355" s="171">
        <v>5</v>
      </c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  <c r="AA355" s="234"/>
      <c r="AB355" s="234"/>
      <c r="AC355" s="234"/>
      <c r="AD355" s="234"/>
      <c r="AE355" s="234"/>
    </row>
    <row r="356" spans="1:31" s="168" customFormat="1" ht="9" customHeight="1">
      <c r="A356" s="173" t="s">
        <v>23</v>
      </c>
      <c r="B356" s="174">
        <f t="shared" si="18"/>
        <v>803</v>
      </c>
      <c r="C356" s="177">
        <v>657</v>
      </c>
      <c r="D356" s="177">
        <v>123</v>
      </c>
      <c r="E356" s="174">
        <v>23</v>
      </c>
      <c r="F356" s="175"/>
      <c r="G356" s="174">
        <f t="shared" si="19"/>
        <v>79</v>
      </c>
      <c r="H356" s="174"/>
      <c r="I356" s="174">
        <v>45</v>
      </c>
      <c r="J356" s="174">
        <v>2</v>
      </c>
      <c r="K356" s="174"/>
      <c r="L356" s="174">
        <v>18</v>
      </c>
      <c r="M356" s="174">
        <v>14</v>
      </c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  <c r="AA356" s="234"/>
      <c r="AB356" s="234"/>
      <c r="AC356" s="234"/>
      <c r="AD356" s="234"/>
      <c r="AE356" s="234"/>
    </row>
    <row r="357" spans="1:31" s="168" customFormat="1" ht="9" customHeight="1">
      <c r="A357" s="170" t="s">
        <v>24</v>
      </c>
      <c r="B357" s="171">
        <f t="shared" si="18"/>
        <v>452</v>
      </c>
      <c r="C357" s="167">
        <v>305</v>
      </c>
      <c r="D357" s="167">
        <v>125</v>
      </c>
      <c r="E357" s="171">
        <v>22</v>
      </c>
      <c r="F357" s="172"/>
      <c r="G357" s="171">
        <f t="shared" si="19"/>
        <v>33</v>
      </c>
      <c r="H357" s="171"/>
      <c r="I357" s="171">
        <v>20</v>
      </c>
      <c r="J357" s="171">
        <v>1</v>
      </c>
      <c r="K357" s="171"/>
      <c r="L357" s="171">
        <v>10</v>
      </c>
      <c r="M357" s="171">
        <v>2</v>
      </c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  <c r="AA357" s="234"/>
      <c r="AB357" s="234"/>
      <c r="AC357" s="234"/>
      <c r="AD357" s="234"/>
      <c r="AE357" s="234"/>
    </row>
    <row r="358" spans="1:31" s="168" customFormat="1" ht="9" customHeight="1">
      <c r="A358" s="170" t="s">
        <v>25</v>
      </c>
      <c r="B358" s="171">
        <f t="shared" si="18"/>
        <v>141</v>
      </c>
      <c r="C358" s="167">
        <v>130</v>
      </c>
      <c r="D358" s="167">
        <v>8</v>
      </c>
      <c r="E358" s="171">
        <v>3</v>
      </c>
      <c r="F358" s="172"/>
      <c r="G358" s="171">
        <f t="shared" si="19"/>
        <v>12</v>
      </c>
      <c r="H358" s="171"/>
      <c r="I358" s="171">
        <v>6</v>
      </c>
      <c r="J358" s="171">
        <v>1</v>
      </c>
      <c r="K358" s="171"/>
      <c r="L358" s="171">
        <v>3</v>
      </c>
      <c r="M358" s="171">
        <v>2</v>
      </c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  <c r="AA358" s="234"/>
      <c r="AB358" s="234"/>
      <c r="AC358" s="234"/>
      <c r="AD358" s="234"/>
      <c r="AE358" s="234"/>
    </row>
    <row r="359" spans="1:31" s="168" customFormat="1" ht="9" customHeight="1">
      <c r="A359" s="170" t="s">
        <v>26</v>
      </c>
      <c r="B359" s="171">
        <f t="shared" si="18"/>
        <v>2967</v>
      </c>
      <c r="C359" s="167">
        <v>1705</v>
      </c>
      <c r="D359" s="167">
        <v>1249</v>
      </c>
      <c r="E359" s="171">
        <v>13</v>
      </c>
      <c r="F359" s="172"/>
      <c r="G359" s="171">
        <f t="shared" si="19"/>
        <v>62</v>
      </c>
      <c r="H359" s="171"/>
      <c r="I359" s="171">
        <v>46</v>
      </c>
      <c r="J359" s="171">
        <v>2</v>
      </c>
      <c r="K359" s="171"/>
      <c r="L359" s="171">
        <v>12</v>
      </c>
      <c r="M359" s="171">
        <v>2</v>
      </c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  <c r="AA359" s="234"/>
      <c r="AB359" s="234"/>
      <c r="AC359" s="234"/>
      <c r="AD359" s="234"/>
      <c r="AE359" s="234"/>
    </row>
    <row r="360" spans="1:31" s="168" customFormat="1" ht="9" customHeight="1">
      <c r="A360" s="173" t="s">
        <v>27</v>
      </c>
      <c r="B360" s="174">
        <f t="shared" si="18"/>
        <v>278</v>
      </c>
      <c r="C360" s="177">
        <v>223</v>
      </c>
      <c r="D360" s="177">
        <v>32</v>
      </c>
      <c r="E360" s="174">
        <v>23</v>
      </c>
      <c r="F360" s="175"/>
      <c r="G360" s="174">
        <f t="shared" si="19"/>
        <v>40</v>
      </c>
      <c r="H360" s="174"/>
      <c r="I360" s="174">
        <v>20</v>
      </c>
      <c r="J360" s="174">
        <v>1</v>
      </c>
      <c r="K360" s="174"/>
      <c r="L360" s="174">
        <v>14</v>
      </c>
      <c r="M360" s="174">
        <v>5</v>
      </c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  <c r="AA360" s="234"/>
      <c r="AB360" s="234"/>
      <c r="AC360" s="234"/>
      <c r="AD360" s="234"/>
      <c r="AE360" s="234"/>
    </row>
    <row r="361" spans="1:31" s="168" customFormat="1" ht="9" customHeight="1">
      <c r="A361" s="170" t="s">
        <v>28</v>
      </c>
      <c r="B361" s="171">
        <f t="shared" si="18"/>
        <v>1375</v>
      </c>
      <c r="C361" s="167">
        <v>1089</v>
      </c>
      <c r="D361" s="167">
        <v>267</v>
      </c>
      <c r="E361" s="171">
        <v>19</v>
      </c>
      <c r="F361" s="172"/>
      <c r="G361" s="171">
        <f t="shared" si="19"/>
        <v>40</v>
      </c>
      <c r="H361" s="171"/>
      <c r="I361" s="171">
        <v>19</v>
      </c>
      <c r="J361" s="171">
        <v>1</v>
      </c>
      <c r="K361" s="171"/>
      <c r="L361" s="171">
        <v>13</v>
      </c>
      <c r="M361" s="171">
        <v>7</v>
      </c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  <c r="AA361" s="234"/>
      <c r="AB361" s="234"/>
      <c r="AC361" s="234"/>
      <c r="AD361" s="234"/>
      <c r="AE361" s="234"/>
    </row>
    <row r="362" spans="1:31" s="168" customFormat="1" ht="9" customHeight="1">
      <c r="A362" s="170" t="s">
        <v>29</v>
      </c>
      <c r="B362" s="171">
        <f t="shared" si="18"/>
        <v>353</v>
      </c>
      <c r="C362" s="167">
        <v>261</v>
      </c>
      <c r="D362" s="167">
        <v>83</v>
      </c>
      <c r="E362" s="171">
        <v>9</v>
      </c>
      <c r="F362" s="172"/>
      <c r="G362" s="171">
        <f t="shared" si="19"/>
        <v>48</v>
      </c>
      <c r="H362" s="171"/>
      <c r="I362" s="171">
        <v>42</v>
      </c>
      <c r="J362" s="171">
        <v>0</v>
      </c>
      <c r="K362" s="171"/>
      <c r="L362" s="171">
        <v>5</v>
      </c>
      <c r="M362" s="171">
        <v>1</v>
      </c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  <c r="AA362" s="234"/>
      <c r="AB362" s="234"/>
      <c r="AC362" s="234"/>
      <c r="AD362" s="234"/>
      <c r="AE362" s="234"/>
    </row>
    <row r="363" spans="1:31" s="168" customFormat="1" ht="9" customHeight="1">
      <c r="A363" s="170" t="s">
        <v>30</v>
      </c>
      <c r="B363" s="171">
        <f t="shared" si="18"/>
        <v>331</v>
      </c>
      <c r="C363" s="167">
        <v>262</v>
      </c>
      <c r="D363" s="167">
        <v>67</v>
      </c>
      <c r="E363" s="171">
        <v>2</v>
      </c>
      <c r="F363" s="172"/>
      <c r="G363" s="171">
        <f t="shared" si="19"/>
        <v>13</v>
      </c>
      <c r="H363" s="171"/>
      <c r="I363" s="171">
        <v>6</v>
      </c>
      <c r="J363" s="171">
        <v>1</v>
      </c>
      <c r="K363" s="171"/>
      <c r="L363" s="171">
        <v>3</v>
      </c>
      <c r="M363" s="171">
        <v>3</v>
      </c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  <c r="AA363" s="234"/>
      <c r="AB363" s="234"/>
      <c r="AC363" s="234"/>
      <c r="AD363" s="234"/>
      <c r="AE363" s="234"/>
    </row>
    <row r="364" spans="1:31" s="168" customFormat="1" ht="9" customHeight="1">
      <c r="A364" s="173" t="s">
        <v>31</v>
      </c>
      <c r="B364" s="174">
        <f t="shared" si="18"/>
        <v>403</v>
      </c>
      <c r="C364" s="177">
        <v>253</v>
      </c>
      <c r="D364" s="177">
        <v>145</v>
      </c>
      <c r="E364" s="174">
        <v>5</v>
      </c>
      <c r="F364" s="175"/>
      <c r="G364" s="174">
        <f t="shared" si="19"/>
        <v>14</v>
      </c>
      <c r="H364" s="174"/>
      <c r="I364" s="174">
        <v>8</v>
      </c>
      <c r="J364" s="174">
        <v>0</v>
      </c>
      <c r="K364" s="174"/>
      <c r="L364" s="174">
        <v>4</v>
      </c>
      <c r="M364" s="174">
        <v>2</v>
      </c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  <c r="AA364" s="234"/>
      <c r="AB364" s="234"/>
      <c r="AC364" s="234"/>
      <c r="AD364" s="234"/>
      <c r="AE364" s="234"/>
    </row>
    <row r="365" spans="1:31" s="168" customFormat="1" ht="9" customHeight="1">
      <c r="A365" s="170" t="s">
        <v>32</v>
      </c>
      <c r="B365" s="171">
        <f t="shared" si="18"/>
        <v>1024</v>
      </c>
      <c r="C365" s="167">
        <v>376</v>
      </c>
      <c r="D365" s="167">
        <v>629</v>
      </c>
      <c r="E365" s="171">
        <v>19</v>
      </c>
      <c r="F365" s="172"/>
      <c r="G365" s="171">
        <f t="shared" si="19"/>
        <v>18</v>
      </c>
      <c r="H365" s="171"/>
      <c r="I365" s="171">
        <v>9</v>
      </c>
      <c r="J365" s="171">
        <v>1</v>
      </c>
      <c r="K365" s="171"/>
      <c r="L365" s="171">
        <v>5</v>
      </c>
      <c r="M365" s="171">
        <v>3</v>
      </c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  <c r="AA365" s="234"/>
      <c r="AB365" s="234"/>
      <c r="AC365" s="234"/>
      <c r="AD365" s="234"/>
      <c r="AE365" s="234"/>
    </row>
    <row r="366" spans="1:31" s="168" customFormat="1" ht="9" customHeight="1">
      <c r="A366" s="170" t="s">
        <v>33</v>
      </c>
      <c r="B366" s="171">
        <f t="shared" si="18"/>
        <v>549</v>
      </c>
      <c r="C366" s="167">
        <v>468</v>
      </c>
      <c r="D366" s="167">
        <v>78</v>
      </c>
      <c r="E366" s="171">
        <v>3</v>
      </c>
      <c r="F366" s="172"/>
      <c r="G366" s="171">
        <f t="shared" si="19"/>
        <v>23</v>
      </c>
      <c r="H366" s="171"/>
      <c r="I366" s="171">
        <v>19</v>
      </c>
      <c r="J366" s="171">
        <v>1</v>
      </c>
      <c r="K366" s="171"/>
      <c r="L366" s="171">
        <v>2</v>
      </c>
      <c r="M366" s="171">
        <v>1</v>
      </c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  <c r="AA366" s="234"/>
      <c r="AB366" s="234"/>
      <c r="AC366" s="234"/>
      <c r="AD366" s="234"/>
      <c r="AE366" s="234"/>
    </row>
    <row r="367" spans="1:31" s="168" customFormat="1" ht="9" customHeight="1">
      <c r="A367" s="170" t="s">
        <v>34</v>
      </c>
      <c r="B367" s="171">
        <f t="shared" si="18"/>
        <v>101</v>
      </c>
      <c r="C367" s="167">
        <v>53</v>
      </c>
      <c r="D367" s="167">
        <v>47</v>
      </c>
      <c r="E367" s="171">
        <v>1</v>
      </c>
      <c r="F367" s="172"/>
      <c r="G367" s="171">
        <f t="shared" si="19"/>
        <v>12</v>
      </c>
      <c r="H367" s="171"/>
      <c r="I367" s="171">
        <v>6</v>
      </c>
      <c r="J367" s="171">
        <v>3</v>
      </c>
      <c r="K367" s="171"/>
      <c r="L367" s="171">
        <v>1</v>
      </c>
      <c r="M367" s="171">
        <v>2</v>
      </c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  <c r="AA367" s="234"/>
      <c r="AB367" s="234"/>
      <c r="AC367" s="234"/>
      <c r="AD367" s="234"/>
      <c r="AE367" s="234"/>
    </row>
    <row r="368" spans="1:31" s="168" customFormat="1" ht="9" customHeight="1">
      <c r="A368" s="173" t="s">
        <v>35</v>
      </c>
      <c r="B368" s="174">
        <f t="shared" si="18"/>
        <v>1178</v>
      </c>
      <c r="C368" s="177">
        <v>1045</v>
      </c>
      <c r="D368" s="177">
        <v>129</v>
      </c>
      <c r="E368" s="174">
        <v>4</v>
      </c>
      <c r="F368" s="175"/>
      <c r="G368" s="174">
        <f t="shared" si="19"/>
        <v>22</v>
      </c>
      <c r="H368" s="174"/>
      <c r="I368" s="174">
        <v>13</v>
      </c>
      <c r="J368" s="174">
        <v>4</v>
      </c>
      <c r="K368" s="174"/>
      <c r="L368" s="174">
        <v>2</v>
      </c>
      <c r="M368" s="174">
        <v>3</v>
      </c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  <c r="AA368" s="234"/>
      <c r="AB368" s="234"/>
      <c r="AC368" s="234"/>
      <c r="AD368" s="234"/>
      <c r="AE368" s="234"/>
    </row>
    <row r="369" spans="1:31" s="168" customFormat="1" ht="9" customHeight="1">
      <c r="A369" s="170" t="s">
        <v>36</v>
      </c>
      <c r="B369" s="171">
        <f t="shared" si="18"/>
        <v>59</v>
      </c>
      <c r="C369" s="167">
        <v>45</v>
      </c>
      <c r="D369" s="167">
        <v>12</v>
      </c>
      <c r="E369" s="171">
        <v>2</v>
      </c>
      <c r="F369" s="172"/>
      <c r="G369" s="171">
        <f t="shared" si="19"/>
        <v>9</v>
      </c>
      <c r="H369" s="171"/>
      <c r="I369" s="171">
        <v>5</v>
      </c>
      <c r="J369" s="171">
        <v>1</v>
      </c>
      <c r="K369" s="171"/>
      <c r="L369" s="171">
        <v>2</v>
      </c>
      <c r="M369" s="171">
        <v>1</v>
      </c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  <c r="AA369" s="234"/>
      <c r="AB369" s="234"/>
      <c r="AC369" s="234"/>
      <c r="AD369" s="234"/>
      <c r="AE369" s="234"/>
    </row>
    <row r="370" spans="1:31" s="168" customFormat="1" ht="9" customHeight="1">
      <c r="A370" s="170" t="s">
        <v>37</v>
      </c>
      <c r="B370" s="171">
        <f t="shared" si="18"/>
        <v>535</v>
      </c>
      <c r="C370" s="167">
        <v>376</v>
      </c>
      <c r="D370" s="167">
        <v>133</v>
      </c>
      <c r="E370" s="171">
        <v>26</v>
      </c>
      <c r="F370" s="172"/>
      <c r="G370" s="171">
        <f t="shared" si="19"/>
        <v>56</v>
      </c>
      <c r="H370" s="171"/>
      <c r="I370" s="171">
        <v>22</v>
      </c>
      <c r="J370" s="171">
        <v>1</v>
      </c>
      <c r="K370" s="171"/>
      <c r="L370" s="171">
        <v>20</v>
      </c>
      <c r="M370" s="171">
        <v>13</v>
      </c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  <c r="AA370" s="234"/>
      <c r="AB370" s="234"/>
      <c r="AC370" s="234"/>
      <c r="AD370" s="234"/>
      <c r="AE370" s="234"/>
    </row>
    <row r="371" spans="1:31" s="168" customFormat="1" ht="9" customHeight="1">
      <c r="A371" s="170" t="s">
        <v>38</v>
      </c>
      <c r="B371" s="171">
        <f t="shared" si="18"/>
        <v>488</v>
      </c>
      <c r="C371" s="167">
        <v>332</v>
      </c>
      <c r="D371" s="167">
        <v>152</v>
      </c>
      <c r="E371" s="171">
        <v>4</v>
      </c>
      <c r="F371" s="172"/>
      <c r="G371" s="171">
        <f t="shared" si="19"/>
        <v>15</v>
      </c>
      <c r="H371" s="171"/>
      <c r="I371" s="171">
        <v>9</v>
      </c>
      <c r="J371" s="171">
        <v>1</v>
      </c>
      <c r="K371" s="171"/>
      <c r="L371" s="171">
        <v>3</v>
      </c>
      <c r="M371" s="171">
        <v>2</v>
      </c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  <c r="AA371" s="234"/>
      <c r="AB371" s="234"/>
      <c r="AC371" s="234"/>
      <c r="AD371" s="234"/>
      <c r="AE371" s="234"/>
    </row>
    <row r="372" spans="1:31" s="168" customFormat="1" ht="9" customHeight="1">
      <c r="A372" s="173" t="s">
        <v>39</v>
      </c>
      <c r="B372" s="174">
        <f t="shared" si="18"/>
        <v>230</v>
      </c>
      <c r="C372" s="177">
        <v>214</v>
      </c>
      <c r="D372" s="177">
        <v>12</v>
      </c>
      <c r="E372" s="174">
        <v>4</v>
      </c>
      <c r="F372" s="175"/>
      <c r="G372" s="174">
        <f t="shared" si="19"/>
        <v>20</v>
      </c>
      <c r="H372" s="174"/>
      <c r="I372" s="174">
        <v>12</v>
      </c>
      <c r="J372" s="174">
        <v>0</v>
      </c>
      <c r="K372" s="174"/>
      <c r="L372" s="174">
        <v>6</v>
      </c>
      <c r="M372" s="174">
        <v>2</v>
      </c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  <c r="AA372" s="234"/>
      <c r="AB372" s="234"/>
      <c r="AC372" s="234"/>
      <c r="AD372" s="234"/>
      <c r="AE372" s="234"/>
    </row>
    <row r="373" spans="1:31" s="168" customFormat="1" ht="9" customHeight="1">
      <c r="A373" s="176"/>
      <c r="B373" s="189"/>
      <c r="C373" s="190"/>
      <c r="D373" s="190"/>
      <c r="E373" s="189"/>
      <c r="F373" s="191"/>
      <c r="G373" s="189"/>
      <c r="H373" s="189"/>
      <c r="I373" s="189"/>
      <c r="J373" s="189"/>
      <c r="K373" s="189"/>
      <c r="L373" s="189"/>
      <c r="M373" s="189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  <c r="AA373" s="234"/>
      <c r="AB373" s="234"/>
      <c r="AC373" s="234"/>
      <c r="AD373" s="234"/>
      <c r="AE373" s="234"/>
    </row>
    <row r="374" spans="1:31" s="168" customFormat="1" ht="9" customHeight="1">
      <c r="A374" s="211">
        <v>2005</v>
      </c>
      <c r="B374" s="176"/>
      <c r="C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</row>
    <row r="375" spans="1:31" s="168" customFormat="1" ht="9" customHeight="1">
      <c r="A375" s="214" t="s">
        <v>7</v>
      </c>
      <c r="B375" s="265">
        <f>SUM(B377:B408)</f>
        <v>30457</v>
      </c>
      <c r="C375" s="265">
        <f>SUM(C377:C408)</f>
        <v>21495</v>
      </c>
      <c r="D375" s="265">
        <f>SUM(D377:D408)</f>
        <v>8298</v>
      </c>
      <c r="E375" s="265">
        <f>SUM(E377:E408)</f>
        <v>664</v>
      </c>
      <c r="F375" s="188"/>
      <c r="G375" s="265">
        <f>SUM(G377:G408)</f>
        <v>1058</v>
      </c>
      <c r="H375" s="265"/>
      <c r="I375" s="265">
        <f>SUM(I377:I408)</f>
        <v>499</v>
      </c>
      <c r="J375" s="265">
        <f>SUM(J377:J408)</f>
        <v>80</v>
      </c>
      <c r="K375" s="265"/>
      <c r="L375" s="265">
        <f>SUM(L377:L408)</f>
        <v>385</v>
      </c>
      <c r="M375" s="265">
        <f>SUM(M377:M408)</f>
        <v>94</v>
      </c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  <c r="AA375" s="234"/>
      <c r="AB375" s="234"/>
      <c r="AC375" s="234"/>
      <c r="AD375" s="234"/>
      <c r="AE375" s="234"/>
    </row>
    <row r="376" spans="1:31" s="168" customFormat="1" ht="3.95" customHeight="1">
      <c r="A376" s="214"/>
      <c r="B376" s="265"/>
      <c r="C376" s="265"/>
      <c r="D376" s="265"/>
      <c r="E376" s="265"/>
      <c r="F376" s="188"/>
      <c r="G376" s="265"/>
      <c r="H376" s="265"/>
      <c r="I376" s="265"/>
      <c r="J376" s="265"/>
      <c r="K376" s="265"/>
      <c r="L376" s="265"/>
      <c r="M376" s="265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  <c r="AA376" s="234"/>
      <c r="AB376" s="234"/>
      <c r="AC376" s="234"/>
      <c r="AD376" s="234"/>
      <c r="AE376" s="234"/>
    </row>
    <row r="377" spans="1:31" s="168" customFormat="1" ht="9" customHeight="1">
      <c r="A377" s="170" t="s">
        <v>8</v>
      </c>
      <c r="B377" s="171">
        <f t="shared" ref="B377:B408" si="20">SUM(C377:E377)</f>
        <v>303</v>
      </c>
      <c r="C377" s="167">
        <v>240</v>
      </c>
      <c r="D377" s="167">
        <v>61</v>
      </c>
      <c r="E377" s="171">
        <v>2</v>
      </c>
      <c r="F377" s="171"/>
      <c r="G377" s="171">
        <f t="shared" ref="G377:G408" si="21">SUM(I377:M377)</f>
        <v>10</v>
      </c>
      <c r="H377" s="171"/>
      <c r="I377" s="171">
        <v>3</v>
      </c>
      <c r="J377" s="171">
        <v>1</v>
      </c>
      <c r="K377" s="171"/>
      <c r="L377" s="171">
        <v>5</v>
      </c>
      <c r="M377" s="171">
        <v>1</v>
      </c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  <c r="AA377" s="234"/>
      <c r="AB377" s="234"/>
      <c r="AC377" s="234"/>
      <c r="AD377" s="234"/>
      <c r="AE377" s="234"/>
    </row>
    <row r="378" spans="1:31" s="168" customFormat="1" ht="9" customHeight="1">
      <c r="A378" s="170" t="s">
        <v>9</v>
      </c>
      <c r="B378" s="171">
        <f t="shared" si="20"/>
        <v>1402</v>
      </c>
      <c r="C378" s="167">
        <v>1024</v>
      </c>
      <c r="D378" s="167">
        <v>376</v>
      </c>
      <c r="E378" s="171">
        <v>2</v>
      </c>
      <c r="F378" s="172"/>
      <c r="G378" s="171">
        <f t="shared" si="21"/>
        <v>7</v>
      </c>
      <c r="H378" s="171"/>
      <c r="I378" s="171">
        <v>3</v>
      </c>
      <c r="J378" s="171">
        <v>1</v>
      </c>
      <c r="K378" s="171"/>
      <c r="L378" s="171">
        <v>3</v>
      </c>
      <c r="M378" s="171">
        <v>0</v>
      </c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  <c r="AA378" s="234"/>
      <c r="AB378" s="234"/>
      <c r="AC378" s="234"/>
      <c r="AD378" s="234"/>
      <c r="AE378" s="234"/>
    </row>
    <row r="379" spans="1:31" s="168" customFormat="1" ht="9" customHeight="1">
      <c r="A379" s="170" t="s">
        <v>10</v>
      </c>
      <c r="B379" s="171">
        <f t="shared" si="20"/>
        <v>108</v>
      </c>
      <c r="C379" s="167">
        <v>85</v>
      </c>
      <c r="D379" s="167">
        <v>21</v>
      </c>
      <c r="E379" s="171">
        <v>2</v>
      </c>
      <c r="F379" s="172"/>
      <c r="G379" s="171">
        <f t="shared" si="21"/>
        <v>4</v>
      </c>
      <c r="H379" s="171"/>
      <c r="I379" s="171">
        <v>1</v>
      </c>
      <c r="J379" s="171">
        <v>1</v>
      </c>
      <c r="K379" s="171"/>
      <c r="L379" s="171">
        <v>2</v>
      </c>
      <c r="M379" s="171">
        <v>0</v>
      </c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  <c r="AD379" s="234"/>
      <c r="AE379" s="234"/>
    </row>
    <row r="380" spans="1:31" s="168" customFormat="1" ht="9" customHeight="1">
      <c r="A380" s="173" t="s">
        <v>11</v>
      </c>
      <c r="B380" s="174">
        <f t="shared" si="20"/>
        <v>34</v>
      </c>
      <c r="C380" s="177">
        <v>26</v>
      </c>
      <c r="D380" s="177">
        <v>7</v>
      </c>
      <c r="E380" s="174">
        <v>1</v>
      </c>
      <c r="F380" s="175"/>
      <c r="G380" s="174">
        <f t="shared" si="21"/>
        <v>4</v>
      </c>
      <c r="H380" s="174"/>
      <c r="I380" s="174">
        <v>1</v>
      </c>
      <c r="J380" s="174">
        <v>1</v>
      </c>
      <c r="K380" s="174"/>
      <c r="L380" s="174">
        <v>1</v>
      </c>
      <c r="M380" s="174">
        <v>1</v>
      </c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  <c r="AD380" s="234"/>
      <c r="AE380" s="234"/>
    </row>
    <row r="381" spans="1:31" s="168" customFormat="1" ht="9" customHeight="1">
      <c r="A381" s="170" t="s">
        <v>12</v>
      </c>
      <c r="B381" s="171">
        <f t="shared" si="20"/>
        <v>1081</v>
      </c>
      <c r="C381" s="167">
        <v>797</v>
      </c>
      <c r="D381" s="167">
        <v>277</v>
      </c>
      <c r="E381" s="171">
        <v>7</v>
      </c>
      <c r="F381" s="172"/>
      <c r="G381" s="171">
        <f t="shared" si="21"/>
        <v>13</v>
      </c>
      <c r="H381" s="171"/>
      <c r="I381" s="171">
        <v>7</v>
      </c>
      <c r="J381" s="171">
        <v>1</v>
      </c>
      <c r="K381" s="171"/>
      <c r="L381" s="171">
        <v>4</v>
      </c>
      <c r="M381" s="171">
        <v>1</v>
      </c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  <c r="AD381" s="234"/>
      <c r="AE381" s="234"/>
    </row>
    <row r="382" spans="1:31" s="168" customFormat="1" ht="9" customHeight="1">
      <c r="A382" s="170" t="s">
        <v>13</v>
      </c>
      <c r="B382" s="171">
        <f t="shared" si="20"/>
        <v>137</v>
      </c>
      <c r="C382" s="167">
        <v>107</v>
      </c>
      <c r="D382" s="167">
        <v>15</v>
      </c>
      <c r="E382" s="171">
        <v>15</v>
      </c>
      <c r="F382" s="172"/>
      <c r="G382" s="171">
        <f t="shared" si="21"/>
        <v>14</v>
      </c>
      <c r="H382" s="171"/>
      <c r="I382" s="171">
        <v>9</v>
      </c>
      <c r="J382" s="171">
        <v>0</v>
      </c>
      <c r="K382" s="171"/>
      <c r="L382" s="171">
        <v>4</v>
      </c>
      <c r="M382" s="171">
        <v>1</v>
      </c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  <c r="AD382" s="234"/>
      <c r="AE382" s="234"/>
    </row>
    <row r="383" spans="1:31" s="168" customFormat="1" ht="9" customHeight="1">
      <c r="A383" s="170" t="s">
        <v>14</v>
      </c>
      <c r="B383" s="171">
        <f t="shared" si="20"/>
        <v>75</v>
      </c>
      <c r="C383" s="167">
        <v>52</v>
      </c>
      <c r="D383" s="167">
        <v>15</v>
      </c>
      <c r="E383" s="171">
        <v>8</v>
      </c>
      <c r="F383" s="172"/>
      <c r="G383" s="171">
        <f t="shared" si="21"/>
        <v>12</v>
      </c>
      <c r="H383" s="171"/>
      <c r="I383" s="171">
        <v>6</v>
      </c>
      <c r="J383" s="171">
        <v>0</v>
      </c>
      <c r="K383" s="171"/>
      <c r="L383" s="171">
        <v>5</v>
      </c>
      <c r="M383" s="171">
        <v>1</v>
      </c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  <c r="AD383" s="234"/>
      <c r="AE383" s="234"/>
    </row>
    <row r="384" spans="1:31" s="168" customFormat="1" ht="9" customHeight="1">
      <c r="A384" s="173" t="s">
        <v>15</v>
      </c>
      <c r="B384" s="174">
        <f t="shared" si="20"/>
        <v>590</v>
      </c>
      <c r="C384" s="177">
        <v>541</v>
      </c>
      <c r="D384" s="177">
        <v>46</v>
      </c>
      <c r="E384" s="174">
        <v>3</v>
      </c>
      <c r="F384" s="175"/>
      <c r="G384" s="174">
        <f t="shared" si="21"/>
        <v>15</v>
      </c>
      <c r="H384" s="174"/>
      <c r="I384" s="174">
        <v>10</v>
      </c>
      <c r="J384" s="174">
        <v>0</v>
      </c>
      <c r="K384" s="174"/>
      <c r="L384" s="174">
        <v>4</v>
      </c>
      <c r="M384" s="174">
        <v>1</v>
      </c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  <c r="AD384" s="234"/>
      <c r="AE384" s="234"/>
    </row>
    <row r="385" spans="1:31" s="168" customFormat="1" ht="9" customHeight="1">
      <c r="A385" s="176" t="s">
        <v>16</v>
      </c>
      <c r="B385" s="171">
        <f t="shared" si="20"/>
        <v>9593</v>
      </c>
      <c r="C385" s="167">
        <v>6277</v>
      </c>
      <c r="D385" s="167">
        <v>3043</v>
      </c>
      <c r="E385" s="171">
        <v>273</v>
      </c>
      <c r="F385" s="172"/>
      <c r="G385" s="171">
        <f t="shared" si="21"/>
        <v>285</v>
      </c>
      <c r="H385" s="171"/>
      <c r="I385" s="171">
        <v>102</v>
      </c>
      <c r="J385" s="171">
        <v>33</v>
      </c>
      <c r="K385" s="171"/>
      <c r="L385" s="171">
        <v>134</v>
      </c>
      <c r="M385" s="171">
        <v>16</v>
      </c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  <c r="AD385" s="234"/>
      <c r="AE385" s="234"/>
    </row>
    <row r="386" spans="1:31" s="168" customFormat="1" ht="9" customHeight="1">
      <c r="A386" s="170" t="s">
        <v>17</v>
      </c>
      <c r="B386" s="171">
        <f t="shared" si="20"/>
        <v>260</v>
      </c>
      <c r="C386" s="167">
        <v>246</v>
      </c>
      <c r="D386" s="167">
        <v>12</v>
      </c>
      <c r="E386" s="171">
        <v>2</v>
      </c>
      <c r="F386" s="172"/>
      <c r="G386" s="171">
        <f t="shared" si="21"/>
        <v>10</v>
      </c>
      <c r="H386" s="171"/>
      <c r="I386" s="171">
        <v>5</v>
      </c>
      <c r="J386" s="167">
        <v>0</v>
      </c>
      <c r="K386" s="167"/>
      <c r="L386" s="171">
        <v>4</v>
      </c>
      <c r="M386" s="171">
        <v>1</v>
      </c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  <c r="AD386" s="234"/>
      <c r="AE386" s="234"/>
    </row>
    <row r="387" spans="1:31" s="168" customFormat="1" ht="9" customHeight="1">
      <c r="A387" s="170" t="s">
        <v>18</v>
      </c>
      <c r="B387" s="171">
        <f t="shared" si="20"/>
        <v>689</v>
      </c>
      <c r="C387" s="167">
        <v>539</v>
      </c>
      <c r="D387" s="167">
        <v>135</v>
      </c>
      <c r="E387" s="171">
        <v>15</v>
      </c>
      <c r="F387" s="172"/>
      <c r="G387" s="171">
        <f t="shared" si="21"/>
        <v>44</v>
      </c>
      <c r="H387" s="171"/>
      <c r="I387" s="171">
        <v>21</v>
      </c>
      <c r="J387" s="171">
        <v>1</v>
      </c>
      <c r="K387" s="171"/>
      <c r="L387" s="171">
        <v>18</v>
      </c>
      <c r="M387" s="171">
        <v>4</v>
      </c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  <c r="AA387" s="234"/>
      <c r="AB387" s="234"/>
      <c r="AC387" s="234"/>
      <c r="AD387" s="234"/>
      <c r="AE387" s="234"/>
    </row>
    <row r="388" spans="1:31" s="168" customFormat="1" ht="9" customHeight="1">
      <c r="A388" s="173" t="s">
        <v>19</v>
      </c>
      <c r="B388" s="174">
        <f t="shared" si="20"/>
        <v>217</v>
      </c>
      <c r="C388" s="177">
        <v>194</v>
      </c>
      <c r="D388" s="177">
        <v>10</v>
      </c>
      <c r="E388" s="174">
        <v>13</v>
      </c>
      <c r="F388" s="175"/>
      <c r="G388" s="174">
        <f t="shared" si="21"/>
        <v>47</v>
      </c>
      <c r="H388" s="174"/>
      <c r="I388" s="174">
        <v>22</v>
      </c>
      <c r="J388" s="174">
        <v>1</v>
      </c>
      <c r="K388" s="174"/>
      <c r="L388" s="174">
        <v>17</v>
      </c>
      <c r="M388" s="174">
        <v>7</v>
      </c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  <c r="AA388" s="234"/>
      <c r="AB388" s="234"/>
      <c r="AC388" s="234"/>
      <c r="AD388" s="234"/>
      <c r="AE388" s="234"/>
    </row>
    <row r="389" spans="1:31" s="168" customFormat="1" ht="9" customHeight="1">
      <c r="A389" s="170" t="s">
        <v>20</v>
      </c>
      <c r="B389" s="171">
        <f t="shared" si="20"/>
        <v>371</v>
      </c>
      <c r="C389" s="167">
        <v>251</v>
      </c>
      <c r="D389" s="167">
        <v>87</v>
      </c>
      <c r="E389" s="171">
        <v>33</v>
      </c>
      <c r="F389" s="172"/>
      <c r="G389" s="171">
        <f t="shared" si="21"/>
        <v>21</v>
      </c>
      <c r="H389" s="171"/>
      <c r="I389" s="171">
        <v>12</v>
      </c>
      <c r="J389" s="171">
        <v>1</v>
      </c>
      <c r="K389" s="171"/>
      <c r="L389" s="171">
        <v>7</v>
      </c>
      <c r="M389" s="171">
        <v>1</v>
      </c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  <c r="Y389" s="234"/>
      <c r="Z389" s="234"/>
      <c r="AA389" s="234"/>
      <c r="AB389" s="234"/>
      <c r="AC389" s="234"/>
      <c r="AD389" s="234"/>
      <c r="AE389" s="234"/>
    </row>
    <row r="390" spans="1:31" s="168" customFormat="1" ht="9" customHeight="1">
      <c r="A390" s="170" t="s">
        <v>21</v>
      </c>
      <c r="B390" s="171">
        <f t="shared" si="20"/>
        <v>3109</v>
      </c>
      <c r="C390" s="167">
        <v>2208</v>
      </c>
      <c r="D390" s="167">
        <v>867</v>
      </c>
      <c r="E390" s="171">
        <v>34</v>
      </c>
      <c r="F390" s="172"/>
      <c r="G390" s="171">
        <f t="shared" si="21"/>
        <v>82</v>
      </c>
      <c r="H390" s="171"/>
      <c r="I390" s="171">
        <v>38</v>
      </c>
      <c r="J390" s="171">
        <v>1</v>
      </c>
      <c r="K390" s="171"/>
      <c r="L390" s="171">
        <v>33</v>
      </c>
      <c r="M390" s="171">
        <v>10</v>
      </c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  <c r="AA390" s="234"/>
      <c r="AB390" s="234"/>
      <c r="AC390" s="234"/>
      <c r="AD390" s="234"/>
      <c r="AE390" s="234"/>
    </row>
    <row r="391" spans="1:31" s="168" customFormat="1" ht="9" customHeight="1">
      <c r="A391" s="170" t="s">
        <v>22</v>
      </c>
      <c r="B391" s="171">
        <f t="shared" si="20"/>
        <v>2822</v>
      </c>
      <c r="C391" s="167">
        <v>2001</v>
      </c>
      <c r="D391" s="167">
        <v>751</v>
      </c>
      <c r="E391" s="171">
        <v>70</v>
      </c>
      <c r="F391" s="172"/>
      <c r="G391" s="171">
        <f t="shared" si="21"/>
        <v>93</v>
      </c>
      <c r="H391" s="171"/>
      <c r="I391" s="171">
        <v>62</v>
      </c>
      <c r="J391" s="171">
        <v>11</v>
      </c>
      <c r="K391" s="171"/>
      <c r="L391" s="171">
        <v>7</v>
      </c>
      <c r="M391" s="171">
        <v>13</v>
      </c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  <c r="AA391" s="234"/>
      <c r="AB391" s="234"/>
      <c r="AC391" s="234"/>
      <c r="AD391" s="234"/>
      <c r="AE391" s="234"/>
    </row>
    <row r="392" spans="1:31" s="168" customFormat="1" ht="9" customHeight="1">
      <c r="A392" s="173" t="s">
        <v>23</v>
      </c>
      <c r="B392" s="174">
        <f t="shared" si="20"/>
        <v>634</v>
      </c>
      <c r="C392" s="177">
        <v>512</v>
      </c>
      <c r="D392" s="177">
        <v>93</v>
      </c>
      <c r="E392" s="174">
        <v>29</v>
      </c>
      <c r="F392" s="175"/>
      <c r="G392" s="174">
        <f t="shared" si="21"/>
        <v>53</v>
      </c>
      <c r="H392" s="174"/>
      <c r="I392" s="174">
        <v>23</v>
      </c>
      <c r="J392" s="174">
        <v>3</v>
      </c>
      <c r="K392" s="174"/>
      <c r="L392" s="174">
        <v>20</v>
      </c>
      <c r="M392" s="174">
        <v>7</v>
      </c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  <c r="AA392" s="234"/>
      <c r="AB392" s="234"/>
      <c r="AC392" s="234"/>
      <c r="AD392" s="234"/>
      <c r="AE392" s="234"/>
    </row>
    <row r="393" spans="1:31" s="168" customFormat="1" ht="9" customHeight="1">
      <c r="A393" s="170" t="s">
        <v>24</v>
      </c>
      <c r="B393" s="171">
        <f t="shared" si="20"/>
        <v>356</v>
      </c>
      <c r="C393" s="167">
        <v>253</v>
      </c>
      <c r="D393" s="167">
        <v>87</v>
      </c>
      <c r="E393" s="171">
        <v>16</v>
      </c>
      <c r="F393" s="172"/>
      <c r="G393" s="171">
        <f t="shared" si="21"/>
        <v>28</v>
      </c>
      <c r="H393" s="171"/>
      <c r="I393" s="171">
        <v>15</v>
      </c>
      <c r="J393" s="171">
        <v>1</v>
      </c>
      <c r="K393" s="171"/>
      <c r="L393" s="171">
        <v>11</v>
      </c>
      <c r="M393" s="171">
        <v>1</v>
      </c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  <c r="AA393" s="234"/>
      <c r="AB393" s="234"/>
      <c r="AC393" s="234"/>
      <c r="AD393" s="234"/>
      <c r="AE393" s="234"/>
    </row>
    <row r="394" spans="1:31" s="168" customFormat="1" ht="9" customHeight="1">
      <c r="A394" s="170" t="s">
        <v>25</v>
      </c>
      <c r="B394" s="171">
        <f t="shared" si="20"/>
        <v>148</v>
      </c>
      <c r="C394" s="167">
        <v>136</v>
      </c>
      <c r="D394" s="167">
        <v>8</v>
      </c>
      <c r="E394" s="171">
        <v>4</v>
      </c>
      <c r="F394" s="172"/>
      <c r="G394" s="171">
        <f t="shared" si="21"/>
        <v>11</v>
      </c>
      <c r="H394" s="171"/>
      <c r="I394" s="171">
        <v>5</v>
      </c>
      <c r="J394" s="171">
        <v>1</v>
      </c>
      <c r="K394" s="171"/>
      <c r="L394" s="171">
        <v>4</v>
      </c>
      <c r="M394" s="171">
        <v>1</v>
      </c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  <c r="AA394" s="234"/>
      <c r="AB394" s="234"/>
      <c r="AC394" s="234"/>
      <c r="AD394" s="234"/>
      <c r="AE394" s="234"/>
    </row>
    <row r="395" spans="1:31" s="168" customFormat="1" ht="9" customHeight="1">
      <c r="A395" s="170" t="s">
        <v>26</v>
      </c>
      <c r="B395" s="171">
        <f t="shared" si="20"/>
        <v>2582</v>
      </c>
      <c r="C395" s="167">
        <v>1597</v>
      </c>
      <c r="D395" s="167">
        <v>977</v>
      </c>
      <c r="E395" s="171">
        <v>8</v>
      </c>
      <c r="F395" s="172"/>
      <c r="G395" s="171">
        <f t="shared" si="21"/>
        <v>48</v>
      </c>
      <c r="H395" s="171"/>
      <c r="I395" s="171">
        <v>35</v>
      </c>
      <c r="J395" s="171">
        <v>0</v>
      </c>
      <c r="K395" s="171"/>
      <c r="L395" s="171">
        <v>12</v>
      </c>
      <c r="M395" s="171">
        <v>1</v>
      </c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  <c r="AA395" s="234"/>
      <c r="AB395" s="234"/>
      <c r="AC395" s="234"/>
      <c r="AD395" s="234"/>
      <c r="AE395" s="234"/>
    </row>
    <row r="396" spans="1:31" s="168" customFormat="1" ht="9" customHeight="1">
      <c r="A396" s="173" t="s">
        <v>27</v>
      </c>
      <c r="B396" s="174">
        <f t="shared" si="20"/>
        <v>280</v>
      </c>
      <c r="C396" s="177">
        <v>244</v>
      </c>
      <c r="D396" s="177">
        <v>19</v>
      </c>
      <c r="E396" s="174">
        <v>17</v>
      </c>
      <c r="F396" s="175"/>
      <c r="G396" s="174">
        <f t="shared" si="21"/>
        <v>27</v>
      </c>
      <c r="H396" s="174"/>
      <c r="I396" s="174">
        <v>9</v>
      </c>
      <c r="J396" s="174">
        <v>1</v>
      </c>
      <c r="K396" s="174"/>
      <c r="L396" s="174">
        <v>15</v>
      </c>
      <c r="M396" s="174">
        <v>2</v>
      </c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  <c r="AA396" s="234"/>
      <c r="AB396" s="234"/>
      <c r="AC396" s="234"/>
      <c r="AD396" s="234"/>
      <c r="AE396" s="234"/>
    </row>
    <row r="397" spans="1:31" s="168" customFormat="1" ht="9" customHeight="1">
      <c r="A397" s="170" t="s">
        <v>28</v>
      </c>
      <c r="B397" s="171">
        <f t="shared" si="20"/>
        <v>656</v>
      </c>
      <c r="C397" s="167">
        <v>496</v>
      </c>
      <c r="D397" s="167">
        <v>135</v>
      </c>
      <c r="E397" s="171">
        <v>25</v>
      </c>
      <c r="F397" s="172"/>
      <c r="G397" s="171">
        <f t="shared" si="21"/>
        <v>46</v>
      </c>
      <c r="H397" s="171"/>
      <c r="I397" s="171">
        <v>19</v>
      </c>
      <c r="J397" s="171">
        <v>9</v>
      </c>
      <c r="K397" s="171"/>
      <c r="L397" s="171">
        <v>14</v>
      </c>
      <c r="M397" s="171">
        <v>4</v>
      </c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  <c r="AA397" s="234"/>
      <c r="AB397" s="234"/>
      <c r="AC397" s="234"/>
      <c r="AD397" s="234"/>
      <c r="AE397" s="234"/>
    </row>
    <row r="398" spans="1:31" s="168" customFormat="1" ht="9" customHeight="1">
      <c r="A398" s="170" t="s">
        <v>29</v>
      </c>
      <c r="B398" s="171">
        <f t="shared" si="20"/>
        <v>351</v>
      </c>
      <c r="C398" s="167">
        <v>287</v>
      </c>
      <c r="D398" s="167">
        <v>58</v>
      </c>
      <c r="E398" s="171">
        <v>6</v>
      </c>
      <c r="F398" s="172"/>
      <c r="G398" s="171">
        <f t="shared" si="21"/>
        <v>20</v>
      </c>
      <c r="H398" s="171"/>
      <c r="I398" s="171">
        <v>13</v>
      </c>
      <c r="J398" s="171">
        <v>0</v>
      </c>
      <c r="K398" s="171"/>
      <c r="L398" s="171">
        <v>6</v>
      </c>
      <c r="M398" s="171">
        <v>1</v>
      </c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  <c r="AA398" s="234"/>
      <c r="AB398" s="234"/>
      <c r="AC398" s="234"/>
      <c r="AD398" s="234"/>
      <c r="AE398" s="234"/>
    </row>
    <row r="399" spans="1:31" s="168" customFormat="1" ht="9" customHeight="1">
      <c r="A399" s="170" t="s">
        <v>30</v>
      </c>
      <c r="B399" s="171">
        <f t="shared" si="20"/>
        <v>278</v>
      </c>
      <c r="C399" s="167">
        <v>216</v>
      </c>
      <c r="D399" s="167">
        <v>60</v>
      </c>
      <c r="E399" s="171">
        <v>2</v>
      </c>
      <c r="F399" s="172"/>
      <c r="G399" s="171">
        <f t="shared" si="21"/>
        <v>14</v>
      </c>
      <c r="H399" s="171"/>
      <c r="I399" s="171">
        <v>6</v>
      </c>
      <c r="J399" s="171">
        <v>1</v>
      </c>
      <c r="K399" s="171"/>
      <c r="L399" s="171">
        <v>4</v>
      </c>
      <c r="M399" s="171">
        <v>3</v>
      </c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  <c r="AA399" s="234"/>
      <c r="AB399" s="234"/>
      <c r="AC399" s="234"/>
      <c r="AD399" s="234"/>
      <c r="AE399" s="234"/>
    </row>
    <row r="400" spans="1:31" s="168" customFormat="1" ht="9" customHeight="1">
      <c r="A400" s="173" t="s">
        <v>31</v>
      </c>
      <c r="B400" s="174">
        <f t="shared" si="20"/>
        <v>388</v>
      </c>
      <c r="C400" s="177">
        <v>259</v>
      </c>
      <c r="D400" s="177">
        <v>122</v>
      </c>
      <c r="E400" s="174">
        <v>7</v>
      </c>
      <c r="F400" s="175"/>
      <c r="G400" s="174">
        <f t="shared" si="21"/>
        <v>12</v>
      </c>
      <c r="H400" s="174"/>
      <c r="I400" s="174">
        <v>6</v>
      </c>
      <c r="J400" s="174">
        <v>1</v>
      </c>
      <c r="K400" s="174"/>
      <c r="L400" s="174">
        <v>4</v>
      </c>
      <c r="M400" s="174">
        <v>1</v>
      </c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  <c r="AA400" s="234"/>
      <c r="AB400" s="234"/>
      <c r="AC400" s="234"/>
      <c r="AD400" s="234"/>
      <c r="AE400" s="234"/>
    </row>
    <row r="401" spans="1:31" s="168" customFormat="1" ht="9" customHeight="1">
      <c r="A401" s="170" t="s">
        <v>32</v>
      </c>
      <c r="B401" s="171">
        <f t="shared" si="20"/>
        <v>917</v>
      </c>
      <c r="C401" s="167">
        <v>338</v>
      </c>
      <c r="D401" s="167">
        <v>559</v>
      </c>
      <c r="E401" s="171">
        <v>20</v>
      </c>
      <c r="F401" s="172"/>
      <c r="G401" s="171">
        <f t="shared" si="21"/>
        <v>13</v>
      </c>
      <c r="H401" s="171"/>
      <c r="I401" s="171">
        <v>5</v>
      </c>
      <c r="J401" s="171">
        <v>1</v>
      </c>
      <c r="K401" s="171"/>
      <c r="L401" s="171">
        <v>6</v>
      </c>
      <c r="M401" s="171">
        <v>1</v>
      </c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  <c r="AA401" s="234"/>
      <c r="AB401" s="234"/>
      <c r="AC401" s="234"/>
      <c r="AD401" s="234"/>
      <c r="AE401" s="234"/>
    </row>
    <row r="402" spans="1:31" s="168" customFormat="1" ht="9" customHeight="1">
      <c r="A402" s="170" t="s">
        <v>33</v>
      </c>
      <c r="B402" s="171">
        <f t="shared" si="20"/>
        <v>785</v>
      </c>
      <c r="C402" s="167">
        <v>716</v>
      </c>
      <c r="D402" s="167">
        <v>64</v>
      </c>
      <c r="E402" s="171">
        <v>5</v>
      </c>
      <c r="F402" s="172"/>
      <c r="G402" s="171">
        <f t="shared" si="21"/>
        <v>18</v>
      </c>
      <c r="H402" s="171"/>
      <c r="I402" s="171">
        <v>14</v>
      </c>
      <c r="J402" s="171">
        <v>1</v>
      </c>
      <c r="K402" s="171"/>
      <c r="L402" s="171">
        <v>2</v>
      </c>
      <c r="M402" s="171">
        <v>1</v>
      </c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  <c r="AB402" s="234"/>
      <c r="AC402" s="234"/>
      <c r="AD402" s="234"/>
      <c r="AE402" s="234"/>
    </row>
    <row r="403" spans="1:31" s="168" customFormat="1" ht="9" customHeight="1">
      <c r="A403" s="170" t="s">
        <v>34</v>
      </c>
      <c r="B403" s="171">
        <f t="shared" si="20"/>
        <v>70</v>
      </c>
      <c r="C403" s="167">
        <v>51</v>
      </c>
      <c r="D403" s="167">
        <v>18</v>
      </c>
      <c r="E403" s="171">
        <v>1</v>
      </c>
      <c r="F403" s="172"/>
      <c r="G403" s="171">
        <f t="shared" si="21"/>
        <v>8</v>
      </c>
      <c r="H403" s="171"/>
      <c r="I403" s="171">
        <v>3</v>
      </c>
      <c r="J403" s="171">
        <v>2</v>
      </c>
      <c r="K403" s="171"/>
      <c r="L403" s="171">
        <v>2</v>
      </c>
      <c r="M403" s="171">
        <v>1</v>
      </c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  <c r="AA403" s="234"/>
      <c r="AB403" s="234"/>
      <c r="AC403" s="234"/>
      <c r="AD403" s="234"/>
      <c r="AE403" s="234"/>
    </row>
    <row r="404" spans="1:31" s="168" customFormat="1" ht="9" customHeight="1">
      <c r="A404" s="173" t="s">
        <v>35</v>
      </c>
      <c r="B404" s="174">
        <f t="shared" si="20"/>
        <v>1083</v>
      </c>
      <c r="C404" s="177">
        <v>966</v>
      </c>
      <c r="D404" s="177">
        <v>112</v>
      </c>
      <c r="E404" s="174">
        <v>5</v>
      </c>
      <c r="F404" s="175"/>
      <c r="G404" s="174">
        <f t="shared" si="21"/>
        <v>13</v>
      </c>
      <c r="H404" s="174"/>
      <c r="I404" s="174">
        <v>7</v>
      </c>
      <c r="J404" s="174">
        <v>3</v>
      </c>
      <c r="K404" s="174"/>
      <c r="L404" s="174">
        <v>2</v>
      </c>
      <c r="M404" s="174">
        <v>1</v>
      </c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  <c r="AA404" s="234"/>
      <c r="AB404" s="234"/>
      <c r="AC404" s="234"/>
      <c r="AD404" s="234"/>
      <c r="AE404" s="234"/>
    </row>
    <row r="405" spans="1:31" s="168" customFormat="1" ht="9" customHeight="1">
      <c r="A405" s="170" t="s">
        <v>36</v>
      </c>
      <c r="B405" s="171">
        <f t="shared" si="20"/>
        <v>77</v>
      </c>
      <c r="C405" s="167">
        <v>61</v>
      </c>
      <c r="D405" s="167">
        <v>14</v>
      </c>
      <c r="E405" s="171">
        <v>2</v>
      </c>
      <c r="F405" s="172"/>
      <c r="G405" s="171">
        <f t="shared" si="21"/>
        <v>9</v>
      </c>
      <c r="H405" s="171"/>
      <c r="I405" s="171">
        <v>5</v>
      </c>
      <c r="J405" s="171">
        <v>0</v>
      </c>
      <c r="K405" s="171"/>
      <c r="L405" s="171">
        <v>3</v>
      </c>
      <c r="M405" s="171">
        <v>1</v>
      </c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  <c r="AA405" s="234"/>
      <c r="AB405" s="234"/>
      <c r="AC405" s="234"/>
      <c r="AD405" s="234"/>
      <c r="AE405" s="234"/>
    </row>
    <row r="406" spans="1:31" s="168" customFormat="1" ht="9" customHeight="1">
      <c r="A406" s="170" t="s">
        <v>37</v>
      </c>
      <c r="B406" s="171">
        <f t="shared" si="20"/>
        <v>472</v>
      </c>
      <c r="C406" s="167">
        <v>328</v>
      </c>
      <c r="D406" s="167">
        <v>117</v>
      </c>
      <c r="E406" s="171">
        <v>27</v>
      </c>
      <c r="F406" s="172"/>
      <c r="G406" s="171">
        <f t="shared" si="21"/>
        <v>46</v>
      </c>
      <c r="H406" s="171"/>
      <c r="I406" s="171">
        <v>15</v>
      </c>
      <c r="J406" s="171">
        <v>0</v>
      </c>
      <c r="K406" s="171"/>
      <c r="L406" s="171">
        <v>23</v>
      </c>
      <c r="M406" s="171">
        <v>8</v>
      </c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  <c r="AA406" s="234"/>
      <c r="AB406" s="234"/>
      <c r="AC406" s="234"/>
      <c r="AD406" s="234"/>
      <c r="AE406" s="234"/>
    </row>
    <row r="407" spans="1:31" s="168" customFormat="1" ht="9" customHeight="1">
      <c r="A407" s="170" t="s">
        <v>38</v>
      </c>
      <c r="B407" s="171">
        <f t="shared" si="20"/>
        <v>405</v>
      </c>
      <c r="C407" s="167">
        <v>277</v>
      </c>
      <c r="D407" s="167">
        <v>122</v>
      </c>
      <c r="E407" s="171">
        <v>6</v>
      </c>
      <c r="F407" s="172"/>
      <c r="G407" s="171">
        <f t="shared" si="21"/>
        <v>14</v>
      </c>
      <c r="H407" s="171"/>
      <c r="I407" s="171">
        <v>8</v>
      </c>
      <c r="J407" s="171">
        <v>2</v>
      </c>
      <c r="K407" s="171"/>
      <c r="L407" s="171">
        <v>3</v>
      </c>
      <c r="M407" s="171">
        <v>1</v>
      </c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  <c r="AA407" s="234"/>
      <c r="AB407" s="234"/>
      <c r="AC407" s="234"/>
      <c r="AD407" s="234"/>
      <c r="AE407" s="234"/>
    </row>
    <row r="408" spans="1:31" s="168" customFormat="1" ht="9" customHeight="1">
      <c r="A408" s="173" t="s">
        <v>39</v>
      </c>
      <c r="B408" s="174">
        <f t="shared" si="20"/>
        <v>184</v>
      </c>
      <c r="C408" s="177">
        <v>170</v>
      </c>
      <c r="D408" s="177">
        <v>10</v>
      </c>
      <c r="E408" s="174">
        <v>4</v>
      </c>
      <c r="F408" s="175"/>
      <c r="G408" s="174">
        <f t="shared" si="21"/>
        <v>17</v>
      </c>
      <c r="H408" s="174"/>
      <c r="I408" s="174">
        <v>9</v>
      </c>
      <c r="J408" s="174">
        <v>1</v>
      </c>
      <c r="K408" s="174"/>
      <c r="L408" s="174">
        <v>6</v>
      </c>
      <c r="M408" s="174">
        <v>1</v>
      </c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  <c r="AA408" s="234"/>
      <c r="AB408" s="234"/>
      <c r="AC408" s="234"/>
      <c r="AD408" s="234"/>
      <c r="AE408" s="234"/>
    </row>
    <row r="409" spans="1:31" s="168" customFormat="1" ht="9" customHeight="1">
      <c r="A409" s="176"/>
      <c r="B409" s="189"/>
      <c r="C409" s="190"/>
      <c r="D409" s="190"/>
      <c r="E409" s="189"/>
      <c r="F409" s="191"/>
      <c r="G409" s="189"/>
      <c r="H409" s="189"/>
      <c r="I409" s="189"/>
      <c r="J409" s="189"/>
      <c r="K409" s="189"/>
      <c r="L409" s="189"/>
      <c r="M409" s="189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  <c r="AA409" s="234"/>
      <c r="AB409" s="234"/>
      <c r="AC409" s="234"/>
      <c r="AD409" s="234"/>
      <c r="AE409" s="234"/>
    </row>
    <row r="410" spans="1:31" ht="9" customHeight="1">
      <c r="A410" s="211">
        <v>2006</v>
      </c>
      <c r="B410" s="176"/>
      <c r="C410" s="176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</row>
    <row r="411" spans="1:31" ht="9" customHeight="1">
      <c r="A411" s="214" t="s">
        <v>7</v>
      </c>
      <c r="B411" s="265">
        <f>SUM(B413:B444)</f>
        <v>34319.819632218816</v>
      </c>
      <c r="C411" s="265">
        <f>SUM(C413:C444)</f>
        <v>24803.307564516632</v>
      </c>
      <c r="D411" s="265">
        <f>SUM(D413:D444)</f>
        <v>8309.2390677021722</v>
      </c>
      <c r="E411" s="265">
        <f>SUM(E413:E444)</f>
        <v>1207.2729999999997</v>
      </c>
      <c r="F411" s="188"/>
      <c r="G411" s="265">
        <f>SUM(G413:G444)+1</f>
        <v>2074.0682109170343</v>
      </c>
      <c r="H411" s="265"/>
      <c r="I411" s="265">
        <f>SUM(I413:I444)</f>
        <v>1364.7433044277009</v>
      </c>
      <c r="J411" s="265">
        <f>SUM(J413:J444)+2</f>
        <v>84.608906489333549</v>
      </c>
      <c r="K411" s="265"/>
      <c r="L411" s="265">
        <f>SUM(L413:L444)</f>
        <v>418.19499999999999</v>
      </c>
      <c r="M411" s="265">
        <f>SUM(M413:M444)</f>
        <v>206.52099999999999</v>
      </c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</row>
    <row r="412" spans="1:31" s="162" customFormat="1" ht="3.95" customHeight="1">
      <c r="A412" s="214"/>
      <c r="B412" s="265"/>
      <c r="C412" s="265"/>
      <c r="D412" s="265"/>
      <c r="E412" s="265"/>
      <c r="F412" s="188"/>
      <c r="G412" s="265"/>
      <c r="H412" s="265"/>
      <c r="I412" s="265"/>
      <c r="J412" s="265"/>
      <c r="K412" s="265"/>
      <c r="L412" s="265"/>
      <c r="M412" s="265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</row>
    <row r="413" spans="1:31" s="162" customFormat="1" ht="9" customHeight="1">
      <c r="A413" s="176" t="s">
        <v>8</v>
      </c>
      <c r="B413" s="189">
        <f t="shared" ref="B413:B444" si="22">SUM(C413:E413)</f>
        <v>474.38417044370084</v>
      </c>
      <c r="C413" s="190">
        <v>437.20083766192164</v>
      </c>
      <c r="D413" s="190">
        <v>33.671332781779178</v>
      </c>
      <c r="E413" s="189">
        <v>3.5119999999999996</v>
      </c>
      <c r="F413" s="189"/>
      <c r="G413" s="189">
        <f t="shared" ref="G413:G421" si="23">SUM(I413:M413)</f>
        <v>23.236375107692403</v>
      </c>
      <c r="H413" s="189"/>
      <c r="I413" s="189">
        <v>15.058102941105226</v>
      </c>
      <c r="J413" s="189">
        <v>1.066272166587179</v>
      </c>
      <c r="K413" s="189"/>
      <c r="L413" s="189">
        <v>5.718</v>
      </c>
      <c r="M413" s="189">
        <v>1.3939999999999999</v>
      </c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</row>
    <row r="414" spans="1:31" s="162" customFormat="1" ht="9" customHeight="1">
      <c r="A414" s="176" t="s">
        <v>9</v>
      </c>
      <c r="B414" s="189">
        <f t="shared" si="22"/>
        <v>302.48651215583345</v>
      </c>
      <c r="C414" s="190">
        <v>244.27623411582445</v>
      </c>
      <c r="D414" s="190">
        <v>54.653278040008985</v>
      </c>
      <c r="E414" s="189">
        <v>3.5570000000000004</v>
      </c>
      <c r="F414" s="191"/>
      <c r="G414" s="189">
        <f t="shared" si="23"/>
        <v>6.7333568093124274</v>
      </c>
      <c r="H414" s="189"/>
      <c r="I414" s="189">
        <v>2.0093568093124281</v>
      </c>
      <c r="J414" s="189" t="s">
        <v>63</v>
      </c>
      <c r="K414" s="189"/>
      <c r="L414" s="189">
        <v>3.5539999999999998</v>
      </c>
      <c r="M414" s="189">
        <v>1.17</v>
      </c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</row>
    <row r="415" spans="1:31" ht="9" customHeight="1">
      <c r="A415" s="176" t="s">
        <v>10</v>
      </c>
      <c r="B415" s="189">
        <f t="shared" si="22"/>
        <v>166.12114531029769</v>
      </c>
      <c r="C415" s="190">
        <v>133.93957172309504</v>
      </c>
      <c r="D415" s="190">
        <v>29.351573587202626</v>
      </c>
      <c r="E415" s="189">
        <v>2.83</v>
      </c>
      <c r="F415" s="191"/>
      <c r="G415" s="189">
        <f t="shared" si="23"/>
        <v>7.9053992831227884</v>
      </c>
      <c r="H415" s="189"/>
      <c r="I415" s="189">
        <v>3.6723992831227878</v>
      </c>
      <c r="J415" s="189" t="s">
        <v>63</v>
      </c>
      <c r="K415" s="189"/>
      <c r="L415" s="189">
        <v>2.0049999999999999</v>
      </c>
      <c r="M415" s="189">
        <v>2.2280000000000002</v>
      </c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</row>
    <row r="416" spans="1:31" ht="9" customHeight="1">
      <c r="A416" s="173" t="s">
        <v>11</v>
      </c>
      <c r="B416" s="174">
        <f t="shared" si="22"/>
        <v>94.373545881995682</v>
      </c>
      <c r="C416" s="177">
        <v>67.161153012355086</v>
      </c>
      <c r="D416" s="177">
        <v>26.316392869640591</v>
      </c>
      <c r="E416" s="174">
        <v>0.89600000000000002</v>
      </c>
      <c r="F416" s="175"/>
      <c r="G416" s="174">
        <f t="shared" si="23"/>
        <v>13.71402277397323</v>
      </c>
      <c r="H416" s="174"/>
      <c r="I416" s="174">
        <v>9.9654705623101041</v>
      </c>
      <c r="J416" s="174">
        <v>1.2855522116631257</v>
      </c>
      <c r="K416" s="174"/>
      <c r="L416" s="174">
        <v>1.242</v>
      </c>
      <c r="M416" s="174">
        <v>1.2210000000000001</v>
      </c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</row>
    <row r="417" spans="1:13" ht="9" customHeight="1">
      <c r="A417" s="176" t="s">
        <v>12</v>
      </c>
      <c r="B417" s="189">
        <f t="shared" si="22"/>
        <v>369.2548846663417</v>
      </c>
      <c r="C417" s="190">
        <v>286.94098472177603</v>
      </c>
      <c r="D417" s="190">
        <v>74.414899944565633</v>
      </c>
      <c r="E417" s="189">
        <v>7.899</v>
      </c>
      <c r="F417" s="191"/>
      <c r="G417" s="189">
        <f t="shared" si="23"/>
        <v>11.227281327133461</v>
      </c>
      <c r="H417" s="189"/>
      <c r="I417" s="189">
        <v>4.9588778192121694</v>
      </c>
      <c r="J417" s="189">
        <v>0.91140350792129232</v>
      </c>
      <c r="K417" s="189"/>
      <c r="L417" s="189">
        <v>4.3719999999999999</v>
      </c>
      <c r="M417" s="189">
        <v>0.98499999999999999</v>
      </c>
    </row>
    <row r="418" spans="1:13" ht="9" customHeight="1">
      <c r="A418" s="176" t="s">
        <v>13</v>
      </c>
      <c r="B418" s="189">
        <f t="shared" si="22"/>
        <v>338.79272178970075</v>
      </c>
      <c r="C418" s="190">
        <v>263.72878116720682</v>
      </c>
      <c r="D418" s="190">
        <v>57.895940622493931</v>
      </c>
      <c r="E418" s="189">
        <v>17.167999999999999</v>
      </c>
      <c r="F418" s="191"/>
      <c r="G418" s="189">
        <f t="shared" si="23"/>
        <v>14.537011497927177</v>
      </c>
      <c r="H418" s="189"/>
      <c r="I418" s="189">
        <v>8.2197075343014827</v>
      </c>
      <c r="J418" s="189">
        <v>0.58730396362569492</v>
      </c>
      <c r="K418" s="189"/>
      <c r="L418" s="189">
        <v>4.0599999999999996</v>
      </c>
      <c r="M418" s="189">
        <v>1.67</v>
      </c>
    </row>
    <row r="419" spans="1:13" ht="9" customHeight="1">
      <c r="A419" s="176" t="s">
        <v>14</v>
      </c>
      <c r="B419" s="189">
        <f t="shared" si="22"/>
        <v>519.42105463454493</v>
      </c>
      <c r="C419" s="190">
        <v>418.77672364549977</v>
      </c>
      <c r="D419" s="190">
        <v>91.30433098904517</v>
      </c>
      <c r="E419" s="189">
        <v>9.34</v>
      </c>
      <c r="F419" s="191"/>
      <c r="G419" s="189">
        <f t="shared" si="23"/>
        <v>54.609221415995428</v>
      </c>
      <c r="H419" s="189"/>
      <c r="I419" s="189">
        <v>42.86529880529411</v>
      </c>
      <c r="J419" s="189">
        <v>2.0179226107013193</v>
      </c>
      <c r="K419" s="189"/>
      <c r="L419" s="189">
        <v>6.5960000000000001</v>
      </c>
      <c r="M419" s="189">
        <v>3.13</v>
      </c>
    </row>
    <row r="420" spans="1:13" ht="9" customHeight="1">
      <c r="A420" s="173" t="s">
        <v>15</v>
      </c>
      <c r="B420" s="174">
        <f t="shared" si="22"/>
        <v>328.60348744101958</v>
      </c>
      <c r="C420" s="177">
        <v>299.48931810126334</v>
      </c>
      <c r="D420" s="177">
        <v>25.257169339756228</v>
      </c>
      <c r="E420" s="174">
        <v>3.8570000000000002</v>
      </c>
      <c r="F420" s="175"/>
      <c r="G420" s="174">
        <f t="shared" si="23"/>
        <v>10.715592593117819</v>
      </c>
      <c r="H420" s="174"/>
      <c r="I420" s="174">
        <v>5.4555925931178191</v>
      </c>
      <c r="J420" s="174" t="s">
        <v>63</v>
      </c>
      <c r="K420" s="174"/>
      <c r="L420" s="174">
        <v>3.903</v>
      </c>
      <c r="M420" s="174">
        <v>1.357</v>
      </c>
    </row>
    <row r="421" spans="1:13" ht="9" customHeight="1">
      <c r="A421" s="176" t="s">
        <v>16</v>
      </c>
      <c r="B421" s="189">
        <f t="shared" si="22"/>
        <v>12330.670001141696</v>
      </c>
      <c r="C421" s="190">
        <v>7489.3625105764586</v>
      </c>
      <c r="D421" s="190">
        <v>4076.8544905652388</v>
      </c>
      <c r="E421" s="189">
        <v>764.45299999999997</v>
      </c>
      <c r="F421" s="191"/>
      <c r="G421" s="189">
        <f t="shared" si="23"/>
        <v>391.11499182678023</v>
      </c>
      <c r="H421" s="189"/>
      <c r="I421" s="189">
        <v>150.79409564098435</v>
      </c>
      <c r="J421" s="189">
        <v>38.136896185795855</v>
      </c>
      <c r="K421" s="189"/>
      <c r="L421" s="189">
        <v>146.18199999999999</v>
      </c>
      <c r="M421" s="189">
        <v>56.002000000000002</v>
      </c>
    </row>
    <row r="422" spans="1:13" ht="9" customHeight="1">
      <c r="A422" s="176" t="s">
        <v>17</v>
      </c>
      <c r="B422" s="189">
        <f t="shared" si="22"/>
        <v>294.42614662114408</v>
      </c>
      <c r="C422" s="190">
        <v>276.60252587220651</v>
      </c>
      <c r="D422" s="190">
        <v>15.95862074893755</v>
      </c>
      <c r="E422" s="189">
        <v>1.865</v>
      </c>
      <c r="F422" s="191"/>
      <c r="G422" s="189">
        <f>SUM(I422:M422)+1</f>
        <v>11.334217390294238</v>
      </c>
      <c r="H422" s="189"/>
      <c r="I422" s="189">
        <v>5.4362173902942388</v>
      </c>
      <c r="J422" s="191" t="s">
        <v>63</v>
      </c>
      <c r="K422" s="190"/>
      <c r="L422" s="189">
        <v>3.5049999999999999</v>
      </c>
      <c r="M422" s="189">
        <v>1.393</v>
      </c>
    </row>
    <row r="423" spans="1:13" ht="9" customHeight="1">
      <c r="A423" s="176" t="s">
        <v>18</v>
      </c>
      <c r="B423" s="189">
        <f t="shared" si="22"/>
        <v>1603.9801615412589</v>
      </c>
      <c r="C423" s="190">
        <v>1228.8092269363603</v>
      </c>
      <c r="D423" s="190">
        <v>355.37793460489866</v>
      </c>
      <c r="E423" s="189">
        <v>19.792999999999999</v>
      </c>
      <c r="F423" s="191"/>
      <c r="G423" s="189">
        <f t="shared" ref="G423:G444" si="24">SUM(I423:M423)</f>
        <v>96.963098829846331</v>
      </c>
      <c r="H423" s="189"/>
      <c r="I423" s="189">
        <v>68.886245473483058</v>
      </c>
      <c r="J423" s="189">
        <v>2.2138533563632792</v>
      </c>
      <c r="K423" s="189"/>
      <c r="L423" s="189">
        <v>19.545000000000002</v>
      </c>
      <c r="M423" s="189">
        <v>6.3179999999999996</v>
      </c>
    </row>
    <row r="424" spans="1:13" ht="9" customHeight="1">
      <c r="A424" s="173" t="s">
        <v>19</v>
      </c>
      <c r="B424" s="174">
        <f t="shared" si="22"/>
        <v>1308.4662964445838</v>
      </c>
      <c r="C424" s="177">
        <v>1244.3335813047399</v>
      </c>
      <c r="D424" s="177">
        <v>50.636715139843737</v>
      </c>
      <c r="E424" s="174">
        <v>13.495999999999999</v>
      </c>
      <c r="F424" s="175"/>
      <c r="G424" s="174">
        <f t="shared" si="24"/>
        <v>323.98669296658039</v>
      </c>
      <c r="H424" s="174"/>
      <c r="I424" s="174">
        <v>286.70028051610188</v>
      </c>
      <c r="J424" s="174">
        <v>2.082412450478516</v>
      </c>
      <c r="K424" s="174"/>
      <c r="L424" s="174">
        <v>18.757999999999999</v>
      </c>
      <c r="M424" s="174">
        <v>16.446000000000002</v>
      </c>
    </row>
    <row r="425" spans="1:13" ht="9" customHeight="1">
      <c r="A425" s="176" t="s">
        <v>20</v>
      </c>
      <c r="B425" s="189">
        <f t="shared" si="22"/>
        <v>649.98142342483186</v>
      </c>
      <c r="C425" s="190">
        <v>461.49761362342224</v>
      </c>
      <c r="D425" s="190">
        <v>139.0458098014096</v>
      </c>
      <c r="E425" s="189">
        <v>49.438000000000002</v>
      </c>
      <c r="F425" s="191"/>
      <c r="G425" s="189">
        <f t="shared" si="24"/>
        <v>41.883448406853375</v>
      </c>
      <c r="H425" s="189"/>
      <c r="I425" s="189">
        <v>27.908677961390733</v>
      </c>
      <c r="J425" s="189">
        <v>1.4057704454626445</v>
      </c>
      <c r="K425" s="189"/>
      <c r="L425" s="189">
        <v>7.95</v>
      </c>
      <c r="M425" s="189">
        <v>4.6189999999999998</v>
      </c>
    </row>
    <row r="426" spans="1:13" ht="9" customHeight="1">
      <c r="A426" s="176" t="s">
        <v>21</v>
      </c>
      <c r="B426" s="189">
        <f t="shared" si="22"/>
        <v>3022.9611938707108</v>
      </c>
      <c r="C426" s="190">
        <v>2313.1553340572791</v>
      </c>
      <c r="D426" s="190">
        <v>664.90585981343156</v>
      </c>
      <c r="E426" s="189">
        <v>44.9</v>
      </c>
      <c r="F426" s="191"/>
      <c r="G426" s="189">
        <f t="shared" si="24"/>
        <v>115.05937826852292</v>
      </c>
      <c r="H426" s="189"/>
      <c r="I426" s="189">
        <v>56.946909442086913</v>
      </c>
      <c r="J426" s="189">
        <v>1.3164688264359976</v>
      </c>
      <c r="K426" s="189"/>
      <c r="L426" s="189">
        <v>36.058</v>
      </c>
      <c r="M426" s="189">
        <v>20.738</v>
      </c>
    </row>
    <row r="427" spans="1:13" ht="9" customHeight="1">
      <c r="A427" s="176" t="s">
        <v>22</v>
      </c>
      <c r="B427" s="189">
        <f t="shared" si="22"/>
        <v>599.12029306046315</v>
      </c>
      <c r="C427" s="190">
        <v>371.62664710286174</v>
      </c>
      <c r="D427" s="190">
        <v>207.7366459576015</v>
      </c>
      <c r="E427" s="189">
        <v>19.756999999999998</v>
      </c>
      <c r="F427" s="191"/>
      <c r="G427" s="189">
        <f t="shared" si="24"/>
        <v>48.70890265212357</v>
      </c>
      <c r="H427" s="189"/>
      <c r="I427" s="189">
        <v>29.62986086145629</v>
      </c>
      <c r="J427" s="189">
        <v>2.7970417906672771</v>
      </c>
      <c r="K427" s="189"/>
      <c r="L427" s="189">
        <v>7.444</v>
      </c>
      <c r="M427" s="189">
        <v>8.8379999999999992</v>
      </c>
    </row>
    <row r="428" spans="1:13" ht="9" customHeight="1">
      <c r="A428" s="173" t="s">
        <v>23</v>
      </c>
      <c r="B428" s="174">
        <f t="shared" si="22"/>
        <v>1836.0004149514177</v>
      </c>
      <c r="C428" s="177">
        <v>1545.4045680668385</v>
      </c>
      <c r="D428" s="177">
        <v>261.83884688457914</v>
      </c>
      <c r="E428" s="174">
        <v>28.757000000000001</v>
      </c>
      <c r="F428" s="175"/>
      <c r="G428" s="174">
        <f t="shared" si="24"/>
        <v>141.42771306865188</v>
      </c>
      <c r="H428" s="174"/>
      <c r="I428" s="174">
        <v>95.574519693008668</v>
      </c>
      <c r="J428" s="174">
        <v>8.7611933756432112</v>
      </c>
      <c r="K428" s="174"/>
      <c r="L428" s="174">
        <v>22.722000000000001</v>
      </c>
      <c r="M428" s="174">
        <v>14.37</v>
      </c>
    </row>
    <row r="429" spans="1:13" ht="9" customHeight="1">
      <c r="A429" s="176" t="s">
        <v>24</v>
      </c>
      <c r="B429" s="189">
        <f t="shared" si="22"/>
        <v>929.2985820162404</v>
      </c>
      <c r="C429" s="190">
        <v>722.41321523609133</v>
      </c>
      <c r="D429" s="190">
        <v>188.56536678014908</v>
      </c>
      <c r="E429" s="189">
        <v>18.32</v>
      </c>
      <c r="F429" s="191"/>
      <c r="G429" s="189">
        <f t="shared" si="24"/>
        <v>90.571157983196031</v>
      </c>
      <c r="H429" s="189"/>
      <c r="I429" s="189">
        <v>75.399553824988857</v>
      </c>
      <c r="J429" s="189">
        <v>0.98960415820719105</v>
      </c>
      <c r="K429" s="189"/>
      <c r="L429" s="189">
        <v>11.718999999999999</v>
      </c>
      <c r="M429" s="189">
        <v>2.4630000000000001</v>
      </c>
    </row>
    <row r="430" spans="1:13" ht="9" customHeight="1">
      <c r="A430" s="176" t="s">
        <v>25</v>
      </c>
      <c r="B430" s="189">
        <f t="shared" si="22"/>
        <v>368.25312099499513</v>
      </c>
      <c r="C430" s="190">
        <v>359.22876334083719</v>
      </c>
      <c r="D430" s="190">
        <v>5.3113576541578968</v>
      </c>
      <c r="E430" s="189">
        <v>3.7130000000000001</v>
      </c>
      <c r="F430" s="191"/>
      <c r="G430" s="189">
        <f t="shared" si="24"/>
        <v>9.160979424606424</v>
      </c>
      <c r="H430" s="189"/>
      <c r="I430" s="189">
        <v>2.1559794246064232</v>
      </c>
      <c r="J430" s="189" t="s">
        <v>63</v>
      </c>
      <c r="K430" s="189"/>
      <c r="L430" s="189">
        <v>4.3380000000000001</v>
      </c>
      <c r="M430" s="189">
        <v>2.6669999999999998</v>
      </c>
    </row>
    <row r="431" spans="1:13" ht="9" customHeight="1">
      <c r="A431" s="176" t="s">
        <v>26</v>
      </c>
      <c r="B431" s="189">
        <f t="shared" si="22"/>
        <v>897.20048605561237</v>
      </c>
      <c r="C431" s="190">
        <v>512.76371829778839</v>
      </c>
      <c r="D431" s="190">
        <v>376.60776775782409</v>
      </c>
      <c r="E431" s="189">
        <v>7.8290000000000006</v>
      </c>
      <c r="F431" s="191"/>
      <c r="G431" s="189">
        <f t="shared" si="24"/>
        <v>37.121685514824215</v>
      </c>
      <c r="H431" s="189"/>
      <c r="I431" s="189">
        <v>17.576194373832521</v>
      </c>
      <c r="J431" s="189">
        <v>5.2754911409916909</v>
      </c>
      <c r="K431" s="189"/>
      <c r="L431" s="189">
        <v>10.736000000000001</v>
      </c>
      <c r="M431" s="189">
        <v>3.5339999999999998</v>
      </c>
    </row>
    <row r="432" spans="1:13" ht="9" customHeight="1">
      <c r="A432" s="173" t="s">
        <v>27</v>
      </c>
      <c r="B432" s="174">
        <f t="shared" si="22"/>
        <v>1223.493938807057</v>
      </c>
      <c r="C432" s="177">
        <v>1110.1681902244436</v>
      </c>
      <c r="D432" s="177">
        <v>88.385748582613445</v>
      </c>
      <c r="E432" s="174">
        <v>24.94</v>
      </c>
      <c r="F432" s="175"/>
      <c r="G432" s="174">
        <f t="shared" si="24"/>
        <v>126.55634505771447</v>
      </c>
      <c r="H432" s="174"/>
      <c r="I432" s="174">
        <v>104.22287060190739</v>
      </c>
      <c r="J432" s="174">
        <v>2.1684744558070741</v>
      </c>
      <c r="K432" s="174"/>
      <c r="L432" s="174">
        <v>15.513</v>
      </c>
      <c r="M432" s="174">
        <v>4.6520000000000001</v>
      </c>
    </row>
    <row r="433" spans="1:31" ht="9" customHeight="1">
      <c r="A433" s="176" t="s">
        <v>28</v>
      </c>
      <c r="B433" s="189">
        <f t="shared" si="22"/>
        <v>1201.3977999448289</v>
      </c>
      <c r="C433" s="190">
        <v>988.29997628326885</v>
      </c>
      <c r="D433" s="190">
        <v>181.28082366156008</v>
      </c>
      <c r="E433" s="189">
        <v>31.817</v>
      </c>
      <c r="F433" s="191"/>
      <c r="G433" s="189">
        <f t="shared" si="24"/>
        <v>170.2351868399748</v>
      </c>
      <c r="H433" s="189"/>
      <c r="I433" s="189">
        <v>142.08535859403844</v>
      </c>
      <c r="J433" s="189">
        <v>1.6598282459363591</v>
      </c>
      <c r="K433" s="189"/>
      <c r="L433" s="189">
        <v>15.760999999999999</v>
      </c>
      <c r="M433" s="189">
        <v>10.728999999999999</v>
      </c>
    </row>
    <row r="434" spans="1:31" ht="9" customHeight="1">
      <c r="A434" s="176" t="s">
        <v>29</v>
      </c>
      <c r="B434" s="189">
        <f t="shared" si="22"/>
        <v>554.57838944926152</v>
      </c>
      <c r="C434" s="190">
        <v>320.95345882414426</v>
      </c>
      <c r="D434" s="190">
        <v>224.56693062511732</v>
      </c>
      <c r="E434" s="189">
        <v>9.0579999999999998</v>
      </c>
      <c r="F434" s="191"/>
      <c r="G434" s="189">
        <f t="shared" si="24"/>
        <v>27.998070853626892</v>
      </c>
      <c r="H434" s="189"/>
      <c r="I434" s="189">
        <v>18.59207085362689</v>
      </c>
      <c r="J434" s="189" t="s">
        <v>63</v>
      </c>
      <c r="K434" s="189"/>
      <c r="L434" s="189">
        <v>6.6980000000000004</v>
      </c>
      <c r="M434" s="189">
        <v>2.7080000000000002</v>
      </c>
    </row>
    <row r="435" spans="1:31" ht="9" customHeight="1">
      <c r="A435" s="176" t="s">
        <v>30</v>
      </c>
      <c r="B435" s="189">
        <f t="shared" si="22"/>
        <v>343.12686185848298</v>
      </c>
      <c r="C435" s="190">
        <v>236.62373863231295</v>
      </c>
      <c r="D435" s="190">
        <v>93.568123226170044</v>
      </c>
      <c r="E435" s="189">
        <v>12.935</v>
      </c>
      <c r="F435" s="191"/>
      <c r="G435" s="189">
        <f t="shared" si="24"/>
        <v>20.210979638030985</v>
      </c>
      <c r="H435" s="189"/>
      <c r="I435" s="189">
        <v>6.8811831332680988</v>
      </c>
      <c r="J435" s="189">
        <v>1.8947965047628843</v>
      </c>
      <c r="K435" s="189"/>
      <c r="L435" s="189">
        <v>4.1749999999999998</v>
      </c>
      <c r="M435" s="189">
        <v>7.26</v>
      </c>
    </row>
    <row r="436" spans="1:31" ht="9" customHeight="1">
      <c r="A436" s="173" t="s">
        <v>31</v>
      </c>
      <c r="B436" s="174">
        <f t="shared" si="22"/>
        <v>360.73700502625422</v>
      </c>
      <c r="C436" s="177">
        <v>263.3246871373816</v>
      </c>
      <c r="D436" s="177">
        <v>90.168317888872565</v>
      </c>
      <c r="E436" s="174">
        <v>7.2439999999999998</v>
      </c>
      <c r="F436" s="175"/>
      <c r="G436" s="174">
        <f t="shared" si="24"/>
        <v>14.085112598106303</v>
      </c>
      <c r="H436" s="174"/>
      <c r="I436" s="174">
        <v>7.8111125981063019</v>
      </c>
      <c r="J436" s="174" t="s">
        <v>63</v>
      </c>
      <c r="K436" s="174"/>
      <c r="L436" s="174">
        <v>4.3109999999999999</v>
      </c>
      <c r="M436" s="174">
        <v>1.9630000000000001</v>
      </c>
    </row>
    <row r="437" spans="1:31" ht="9" customHeight="1">
      <c r="A437" s="176" t="s">
        <v>32</v>
      </c>
      <c r="B437" s="189">
        <f t="shared" si="22"/>
        <v>546.235541821776</v>
      </c>
      <c r="C437" s="190">
        <v>278.80165305260073</v>
      </c>
      <c r="D437" s="190">
        <v>235.29188876917536</v>
      </c>
      <c r="E437" s="189">
        <v>32.141999999999996</v>
      </c>
      <c r="F437" s="191"/>
      <c r="G437" s="189">
        <f t="shared" si="24"/>
        <v>27.09280440833448</v>
      </c>
      <c r="H437" s="189"/>
      <c r="I437" s="189">
        <v>17.172804408334478</v>
      </c>
      <c r="J437" s="189" t="s">
        <v>63</v>
      </c>
      <c r="K437" s="189"/>
      <c r="L437" s="189">
        <v>6.59</v>
      </c>
      <c r="M437" s="189">
        <v>3.33</v>
      </c>
    </row>
    <row r="438" spans="1:31" ht="9" customHeight="1">
      <c r="A438" s="176" t="s">
        <v>33</v>
      </c>
      <c r="B438" s="189">
        <f t="shared" si="22"/>
        <v>203.25530539896445</v>
      </c>
      <c r="C438" s="190">
        <v>186.7774004226423</v>
      </c>
      <c r="D438" s="190">
        <v>13.314904976322129</v>
      </c>
      <c r="E438" s="189">
        <v>3.1630000000000003</v>
      </c>
      <c r="F438" s="191"/>
      <c r="G438" s="189">
        <f t="shared" si="24"/>
        <v>12.919831912973414</v>
      </c>
      <c r="H438" s="189"/>
      <c r="I438" s="189">
        <v>7.3746150826496271</v>
      </c>
      <c r="J438" s="189">
        <v>0.53821683032378753</v>
      </c>
      <c r="K438" s="189"/>
      <c r="L438" s="189">
        <v>2.484</v>
      </c>
      <c r="M438" s="189">
        <v>2.5230000000000001</v>
      </c>
    </row>
    <row r="439" spans="1:31" ht="9" customHeight="1">
      <c r="A439" s="176" t="s">
        <v>34</v>
      </c>
      <c r="B439" s="189">
        <f t="shared" si="22"/>
        <v>199.0357268213065</v>
      </c>
      <c r="C439" s="190">
        <v>133.60542599321315</v>
      </c>
      <c r="D439" s="190">
        <v>63.99830082809337</v>
      </c>
      <c r="E439" s="189">
        <v>1.4319999999999999</v>
      </c>
      <c r="F439" s="191"/>
      <c r="G439" s="189">
        <f t="shared" si="24"/>
        <v>14.267518569820618</v>
      </c>
      <c r="H439" s="189"/>
      <c r="I439" s="189">
        <v>7.0886815088925674</v>
      </c>
      <c r="J439" s="189">
        <v>2.0748370609280489</v>
      </c>
      <c r="K439" s="189"/>
      <c r="L439" s="189">
        <v>2.4510000000000001</v>
      </c>
      <c r="M439" s="189">
        <v>2.653</v>
      </c>
    </row>
    <row r="440" spans="1:31" ht="9" customHeight="1">
      <c r="A440" s="173" t="s">
        <v>35</v>
      </c>
      <c r="B440" s="174">
        <f t="shared" si="22"/>
        <v>217.40404976606192</v>
      </c>
      <c r="C440" s="177">
        <v>191.77752110334029</v>
      </c>
      <c r="D440" s="177">
        <v>19.524528662721622</v>
      </c>
      <c r="E440" s="174">
        <v>6.1020000000000003</v>
      </c>
      <c r="F440" s="175"/>
      <c r="G440" s="174">
        <f t="shared" si="24"/>
        <v>4.6944153762922607</v>
      </c>
      <c r="H440" s="174"/>
      <c r="I440" s="174">
        <v>1.2914153762922609</v>
      </c>
      <c r="J440" s="174" t="s">
        <v>63</v>
      </c>
      <c r="K440" s="174"/>
      <c r="L440" s="174">
        <v>2.5550000000000002</v>
      </c>
      <c r="M440" s="174">
        <v>0.84799999999999998</v>
      </c>
    </row>
    <row r="441" spans="1:31" ht="9" customHeight="1">
      <c r="A441" s="176" t="s">
        <v>36</v>
      </c>
      <c r="B441" s="189">
        <f t="shared" si="22"/>
        <v>251.04680027722142</v>
      </c>
      <c r="C441" s="190">
        <v>218.47342758925572</v>
      </c>
      <c r="D441" s="190">
        <v>28.585372687965705</v>
      </c>
      <c r="E441" s="189">
        <v>3.988</v>
      </c>
      <c r="F441" s="191"/>
      <c r="G441" s="189">
        <f t="shared" si="24"/>
        <v>23.175364646255339</v>
      </c>
      <c r="H441" s="189"/>
      <c r="I441" s="189">
        <v>17.06645985095156</v>
      </c>
      <c r="J441" s="189">
        <v>1.5919047953037795</v>
      </c>
      <c r="K441" s="189"/>
      <c r="L441" s="189">
        <v>3.1509999999999998</v>
      </c>
      <c r="M441" s="189">
        <v>1.3660000000000001</v>
      </c>
    </row>
    <row r="442" spans="1:31" ht="9" customHeight="1">
      <c r="A442" s="176" t="s">
        <v>37</v>
      </c>
      <c r="B442" s="189">
        <f t="shared" si="22"/>
        <v>2006.3098416761279</v>
      </c>
      <c r="C442" s="190">
        <v>1534.2648504600404</v>
      </c>
      <c r="D442" s="190">
        <v>438.03099121608773</v>
      </c>
      <c r="E442" s="189">
        <v>34.014000000000003</v>
      </c>
      <c r="F442" s="191"/>
      <c r="G442" s="189">
        <f t="shared" si="24"/>
        <v>126.46153115143295</v>
      </c>
      <c r="H442" s="189"/>
      <c r="I442" s="189">
        <v>87.115085474276242</v>
      </c>
      <c r="J442" s="189">
        <v>1.946445677156696</v>
      </c>
      <c r="K442" s="189"/>
      <c r="L442" s="189">
        <v>24.507000000000001</v>
      </c>
      <c r="M442" s="189">
        <v>12.893000000000001</v>
      </c>
    </row>
    <row r="443" spans="1:31" ht="9" customHeight="1">
      <c r="A443" s="176" t="s">
        <v>38</v>
      </c>
      <c r="B443" s="189">
        <f t="shared" si="22"/>
        <v>304.05862702712903</v>
      </c>
      <c r="C443" s="190">
        <v>223.80638835992232</v>
      </c>
      <c r="D443" s="190">
        <v>67.015238667206702</v>
      </c>
      <c r="E443" s="189">
        <v>13.236999999999998</v>
      </c>
      <c r="F443" s="191"/>
      <c r="G443" s="189">
        <f t="shared" si="24"/>
        <v>12.80678156899252</v>
      </c>
      <c r="H443" s="189"/>
      <c r="I443" s="189">
        <v>5.7917336877172829</v>
      </c>
      <c r="J443" s="189">
        <v>0.65904788127523772</v>
      </c>
      <c r="K443" s="189"/>
      <c r="L443" s="189">
        <v>3.641</v>
      </c>
      <c r="M443" s="189">
        <v>2.7149999999999999</v>
      </c>
    </row>
    <row r="444" spans="1:31" ht="9" customHeight="1">
      <c r="A444" s="173" t="s">
        <v>39</v>
      </c>
      <c r="B444" s="174">
        <f t="shared" si="22"/>
        <v>475.34410189795011</v>
      </c>
      <c r="C444" s="177">
        <v>439.7195378702483</v>
      </c>
      <c r="D444" s="177">
        <v>29.803564027701771</v>
      </c>
      <c r="E444" s="174">
        <v>5.8209999999999997</v>
      </c>
      <c r="F444" s="175"/>
      <c r="G444" s="174">
        <f t="shared" si="24"/>
        <v>42.553741154925255</v>
      </c>
      <c r="H444" s="174"/>
      <c r="I444" s="174">
        <v>33.036572307629854</v>
      </c>
      <c r="J444" s="174">
        <v>1.2281688472954027</v>
      </c>
      <c r="K444" s="174"/>
      <c r="L444" s="174">
        <v>5.9509999999999996</v>
      </c>
      <c r="M444" s="174">
        <v>2.3380000000000001</v>
      </c>
    </row>
    <row r="445" spans="1:31" s="168" customFormat="1" ht="9" customHeight="1">
      <c r="A445" s="176"/>
      <c r="B445" s="189"/>
      <c r="C445" s="190"/>
      <c r="D445" s="190"/>
      <c r="E445" s="189"/>
      <c r="F445" s="191"/>
      <c r="G445" s="189"/>
      <c r="H445" s="189"/>
      <c r="I445" s="189"/>
      <c r="J445" s="189"/>
      <c r="K445" s="189"/>
      <c r="L445" s="189"/>
      <c r="M445" s="189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  <c r="AA445" s="234"/>
      <c r="AB445" s="234"/>
      <c r="AC445" s="234"/>
      <c r="AD445" s="234"/>
      <c r="AE445" s="234"/>
    </row>
    <row r="446" spans="1:31" ht="9" customHeight="1">
      <c r="A446" s="211">
        <v>2007</v>
      </c>
      <c r="B446" s="176"/>
      <c r="C446" s="176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</row>
    <row r="447" spans="1:31" ht="9" customHeight="1">
      <c r="A447" s="214" t="s">
        <v>7</v>
      </c>
      <c r="B447" s="265">
        <f>SUM(B449:B480)</f>
        <v>36138.137999999992</v>
      </c>
      <c r="C447" s="265">
        <f>SUM(C449:C480)</f>
        <v>26051.231000000011</v>
      </c>
      <c r="D447" s="265">
        <f>SUM(D449:D480)</f>
        <v>9226.8229999999967</v>
      </c>
      <c r="E447" s="265">
        <f>SUM(E449:E480)</f>
        <v>860.08400000000029</v>
      </c>
      <c r="F447" s="188"/>
      <c r="G447" s="265">
        <f>SUM(G449:G480)</f>
        <v>1594.375</v>
      </c>
      <c r="H447" s="265"/>
      <c r="I447" s="265">
        <f>SUM(I449:I480)</f>
        <v>885.00399999999991</v>
      </c>
      <c r="J447" s="265">
        <f>SUM(J449:J480)+3</f>
        <v>105.38000000000001</v>
      </c>
      <c r="K447" s="265"/>
      <c r="L447" s="265">
        <f>SUM(L449:L480)</f>
        <v>412.31700000000001</v>
      </c>
      <c r="M447" s="265">
        <f>SUM(M449:M480)</f>
        <v>191.67400000000001</v>
      </c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  <c r="AA447" s="164"/>
      <c r="AB447" s="164"/>
      <c r="AC447" s="164"/>
      <c r="AD447" s="164"/>
      <c r="AE447" s="164"/>
    </row>
    <row r="448" spans="1:31" s="162" customFormat="1" ht="3.95" customHeight="1">
      <c r="A448" s="214"/>
      <c r="B448" s="265"/>
      <c r="C448" s="265"/>
      <c r="D448" s="265"/>
      <c r="E448" s="265"/>
      <c r="F448" s="188"/>
      <c r="G448" s="265"/>
      <c r="H448" s="265"/>
      <c r="I448" s="265"/>
      <c r="J448" s="265"/>
      <c r="K448" s="265"/>
      <c r="L448" s="265"/>
      <c r="M448" s="265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  <c r="AA448" s="161"/>
      <c r="AB448" s="161"/>
      <c r="AC448" s="161"/>
      <c r="AD448" s="161"/>
      <c r="AE448" s="161"/>
    </row>
    <row r="449" spans="1:31" s="162" customFormat="1" ht="9" customHeight="1">
      <c r="A449" s="176" t="s">
        <v>8</v>
      </c>
      <c r="B449" s="189">
        <f t="shared" ref="B449:B480" si="25">SUM(C449:E449)</f>
        <v>204.697</v>
      </c>
      <c r="C449" s="190">
        <v>196.99299999999999</v>
      </c>
      <c r="D449" s="190">
        <v>5.5819999999999999</v>
      </c>
      <c r="E449" s="189">
        <v>2.1219999999999999</v>
      </c>
      <c r="F449" s="189"/>
      <c r="G449" s="189">
        <f>SUM(I449:M449)</f>
        <v>10.652000000000001</v>
      </c>
      <c r="H449" s="189"/>
      <c r="I449" s="189">
        <v>4.2869999999999999</v>
      </c>
      <c r="J449" s="189" t="s">
        <v>63</v>
      </c>
      <c r="K449" s="189"/>
      <c r="L449" s="189">
        <v>5.1390000000000002</v>
      </c>
      <c r="M449" s="189">
        <v>1.226</v>
      </c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  <c r="AA449" s="161"/>
      <c r="AB449" s="161"/>
      <c r="AC449" s="161"/>
      <c r="AD449" s="161"/>
      <c r="AE449" s="161"/>
    </row>
    <row r="450" spans="1:31" s="162" customFormat="1" ht="9" customHeight="1">
      <c r="A450" s="176" t="s">
        <v>9</v>
      </c>
      <c r="B450" s="189">
        <f t="shared" si="25"/>
        <v>645.32899999999995</v>
      </c>
      <c r="C450" s="190">
        <v>256.56799999999998</v>
      </c>
      <c r="D450" s="190">
        <v>386.77199999999999</v>
      </c>
      <c r="E450" s="189">
        <v>1.9890000000000001</v>
      </c>
      <c r="F450" s="191"/>
      <c r="G450" s="189">
        <f>SUM(I450:M450)+1</f>
        <v>11.385999999999999</v>
      </c>
      <c r="H450" s="189"/>
      <c r="I450" s="189">
        <v>5.7030000000000003</v>
      </c>
      <c r="J450" s="189" t="s">
        <v>63</v>
      </c>
      <c r="K450" s="189"/>
      <c r="L450" s="189">
        <v>3.7759999999999998</v>
      </c>
      <c r="M450" s="189">
        <v>0.90700000000000003</v>
      </c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  <c r="AA450" s="161"/>
      <c r="AB450" s="161"/>
      <c r="AC450" s="161"/>
      <c r="AD450" s="161"/>
      <c r="AE450" s="161"/>
    </row>
    <row r="451" spans="1:31" ht="9" customHeight="1">
      <c r="A451" s="176" t="s">
        <v>10</v>
      </c>
      <c r="B451" s="189">
        <f t="shared" si="25"/>
        <v>83.718000000000004</v>
      </c>
      <c r="C451" s="190">
        <v>66.23</v>
      </c>
      <c r="D451" s="190">
        <v>15.614000000000001</v>
      </c>
      <c r="E451" s="189">
        <v>1.8740000000000001</v>
      </c>
      <c r="F451" s="191"/>
      <c r="G451" s="189">
        <f t="shared" ref="G451:G457" si="26">SUM(I451:M451)</f>
        <v>7.5520000000000005</v>
      </c>
      <c r="H451" s="189"/>
      <c r="I451" s="189">
        <v>2.4380000000000002</v>
      </c>
      <c r="J451" s="189">
        <v>0.875</v>
      </c>
      <c r="K451" s="189"/>
      <c r="L451" s="189">
        <v>1.782</v>
      </c>
      <c r="M451" s="189">
        <v>2.4569999999999999</v>
      </c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  <c r="AA451" s="164"/>
      <c r="AB451" s="164"/>
      <c r="AC451" s="164"/>
      <c r="AD451" s="164"/>
      <c r="AE451" s="164"/>
    </row>
    <row r="452" spans="1:31" ht="9" customHeight="1">
      <c r="A452" s="173" t="s">
        <v>11</v>
      </c>
      <c r="B452" s="174">
        <f t="shared" si="25"/>
        <v>31.669</v>
      </c>
      <c r="C452" s="177">
        <v>22.15</v>
      </c>
      <c r="D452" s="177">
        <v>8.2189999999999994</v>
      </c>
      <c r="E452" s="174">
        <v>1.3</v>
      </c>
      <c r="F452" s="175"/>
      <c r="G452" s="174">
        <f t="shared" si="26"/>
        <v>6.2880000000000003</v>
      </c>
      <c r="H452" s="174"/>
      <c r="I452" s="174">
        <v>2.2240000000000002</v>
      </c>
      <c r="J452" s="174">
        <v>1.5920000000000001</v>
      </c>
      <c r="K452" s="174"/>
      <c r="L452" s="174">
        <v>1.337</v>
      </c>
      <c r="M452" s="174">
        <v>1.135</v>
      </c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</row>
    <row r="453" spans="1:31" ht="9" customHeight="1">
      <c r="A453" s="176" t="s">
        <v>12</v>
      </c>
      <c r="B453" s="189">
        <f t="shared" si="25"/>
        <v>1099.972</v>
      </c>
      <c r="C453" s="190">
        <v>889.42399999999998</v>
      </c>
      <c r="D453" s="190">
        <v>204.81100000000001</v>
      </c>
      <c r="E453" s="189">
        <v>5.7370000000000001</v>
      </c>
      <c r="F453" s="191"/>
      <c r="G453" s="189">
        <f t="shared" si="26"/>
        <v>17.224</v>
      </c>
      <c r="H453" s="189"/>
      <c r="I453" s="189">
        <v>11.457000000000001</v>
      </c>
      <c r="J453" s="189" t="s">
        <v>63</v>
      </c>
      <c r="K453" s="189"/>
      <c r="L453" s="189">
        <v>4.5810000000000004</v>
      </c>
      <c r="M453" s="189">
        <v>1.1859999999999999</v>
      </c>
    </row>
    <row r="454" spans="1:31" ht="9" customHeight="1">
      <c r="A454" s="176" t="s">
        <v>13</v>
      </c>
      <c r="B454" s="189">
        <f t="shared" si="25"/>
        <v>207.476</v>
      </c>
      <c r="C454" s="190">
        <v>151.852</v>
      </c>
      <c r="D454" s="190">
        <v>39.895000000000003</v>
      </c>
      <c r="E454" s="189">
        <v>15.728999999999999</v>
      </c>
      <c r="F454" s="191"/>
      <c r="G454" s="189">
        <f t="shared" si="26"/>
        <v>11.405000000000001</v>
      </c>
      <c r="H454" s="189"/>
      <c r="I454" s="189">
        <v>5.0739999999999998</v>
      </c>
      <c r="J454" s="189">
        <v>0.72699999999999998</v>
      </c>
      <c r="K454" s="189"/>
      <c r="L454" s="189">
        <v>3.4039999999999999</v>
      </c>
      <c r="M454" s="189">
        <v>2.2000000000000002</v>
      </c>
    </row>
    <row r="455" spans="1:31" ht="9" customHeight="1">
      <c r="A455" s="176" t="s">
        <v>14</v>
      </c>
      <c r="B455" s="189">
        <f t="shared" si="25"/>
        <v>101.10900000000001</v>
      </c>
      <c r="C455" s="190">
        <v>76.959000000000003</v>
      </c>
      <c r="D455" s="190">
        <v>15.93</v>
      </c>
      <c r="E455" s="189">
        <v>8.2200000000000006</v>
      </c>
      <c r="F455" s="191"/>
      <c r="G455" s="189">
        <f t="shared" si="26"/>
        <v>30.933999999999997</v>
      </c>
      <c r="H455" s="189"/>
      <c r="I455" s="189">
        <v>12.035</v>
      </c>
      <c r="J455" s="189">
        <v>4.7530000000000001</v>
      </c>
      <c r="K455" s="189"/>
      <c r="L455" s="189">
        <v>5.9880000000000004</v>
      </c>
      <c r="M455" s="189">
        <v>8.1579999999999995</v>
      </c>
    </row>
    <row r="456" spans="1:31" ht="9" customHeight="1">
      <c r="A456" s="173" t="s">
        <v>15</v>
      </c>
      <c r="B456" s="174">
        <f t="shared" si="25"/>
        <v>525.8180000000001</v>
      </c>
      <c r="C456" s="177">
        <v>484.02300000000002</v>
      </c>
      <c r="D456" s="177">
        <v>39.098999999999997</v>
      </c>
      <c r="E456" s="174">
        <v>2.6960000000000002</v>
      </c>
      <c r="F456" s="175"/>
      <c r="G456" s="174">
        <f t="shared" si="26"/>
        <v>20.733000000000001</v>
      </c>
      <c r="H456" s="174"/>
      <c r="I456" s="174">
        <v>16.015000000000001</v>
      </c>
      <c r="J456" s="174" t="s">
        <v>63</v>
      </c>
      <c r="K456" s="174"/>
      <c r="L456" s="174">
        <v>3.988</v>
      </c>
      <c r="M456" s="174">
        <v>0.73</v>
      </c>
    </row>
    <row r="457" spans="1:31" ht="9" customHeight="1">
      <c r="A457" s="176" t="s">
        <v>16</v>
      </c>
      <c r="B457" s="189">
        <f t="shared" si="25"/>
        <v>14125.538</v>
      </c>
      <c r="C457" s="190">
        <v>8815.5990000000002</v>
      </c>
      <c r="D457" s="190">
        <v>4955.0959999999995</v>
      </c>
      <c r="E457" s="189">
        <v>354.84300000000002</v>
      </c>
      <c r="F457" s="191"/>
      <c r="G457" s="189">
        <f t="shared" si="26"/>
        <v>359.77199999999999</v>
      </c>
      <c r="H457" s="189"/>
      <c r="I457" s="189">
        <v>100.8</v>
      </c>
      <c r="J457" s="189">
        <v>53.128</v>
      </c>
      <c r="K457" s="189"/>
      <c r="L457" s="189">
        <v>161.39500000000001</v>
      </c>
      <c r="M457" s="189">
        <v>44.448999999999998</v>
      </c>
    </row>
    <row r="458" spans="1:31" ht="9" customHeight="1">
      <c r="A458" s="176" t="s">
        <v>17</v>
      </c>
      <c r="B458" s="189">
        <f t="shared" si="25"/>
        <v>256.59900000000005</v>
      </c>
      <c r="C458" s="190">
        <v>240.11500000000001</v>
      </c>
      <c r="D458" s="190">
        <v>15.473000000000001</v>
      </c>
      <c r="E458" s="189">
        <v>1.0109999999999999</v>
      </c>
      <c r="F458" s="191"/>
      <c r="G458" s="189">
        <f>SUM(I458:M458)+1</f>
        <v>12.352</v>
      </c>
      <c r="H458" s="189"/>
      <c r="I458" s="189">
        <v>6.6159999999999997</v>
      </c>
      <c r="J458" s="191" t="s">
        <v>63</v>
      </c>
      <c r="K458" s="190"/>
      <c r="L458" s="189">
        <v>3.2450000000000001</v>
      </c>
      <c r="M458" s="189">
        <v>1.4910000000000001</v>
      </c>
    </row>
    <row r="459" spans="1:31" ht="9" customHeight="1">
      <c r="A459" s="176" t="s">
        <v>18</v>
      </c>
      <c r="B459" s="189">
        <f t="shared" si="25"/>
        <v>667.05899999999997</v>
      </c>
      <c r="C459" s="190">
        <v>546.84699999999998</v>
      </c>
      <c r="D459" s="190">
        <v>102.789</v>
      </c>
      <c r="E459" s="189">
        <v>17.422999999999998</v>
      </c>
      <c r="F459" s="191"/>
      <c r="G459" s="189">
        <f t="shared" ref="G459:G464" si="27">SUM(I459:M459)</f>
        <v>50.800000000000004</v>
      </c>
      <c r="H459" s="189"/>
      <c r="I459" s="189">
        <v>26.196999999999999</v>
      </c>
      <c r="J459" s="189">
        <v>0.83799999999999997</v>
      </c>
      <c r="K459" s="189"/>
      <c r="L459" s="189">
        <v>18.481000000000002</v>
      </c>
      <c r="M459" s="189">
        <v>5.2839999999999998</v>
      </c>
    </row>
    <row r="460" spans="1:31" ht="9" customHeight="1">
      <c r="A460" s="173" t="s">
        <v>19</v>
      </c>
      <c r="B460" s="174">
        <f t="shared" si="25"/>
        <v>234.61800000000002</v>
      </c>
      <c r="C460" s="177">
        <v>212.26400000000001</v>
      </c>
      <c r="D460" s="177">
        <v>9.7460000000000004</v>
      </c>
      <c r="E460" s="174">
        <v>12.608000000000001</v>
      </c>
      <c r="F460" s="175"/>
      <c r="G460" s="174">
        <f t="shared" si="27"/>
        <v>215.22399999999999</v>
      </c>
      <c r="H460" s="174"/>
      <c r="I460" s="174">
        <v>185.91200000000001</v>
      </c>
      <c r="J460" s="174">
        <v>0.60099999999999998</v>
      </c>
      <c r="K460" s="174"/>
      <c r="L460" s="174">
        <v>16.91</v>
      </c>
      <c r="M460" s="174">
        <v>11.801</v>
      </c>
    </row>
    <row r="461" spans="1:31" ht="9" customHeight="1">
      <c r="A461" s="176" t="s">
        <v>20</v>
      </c>
      <c r="B461" s="189">
        <f t="shared" si="25"/>
        <v>330.9</v>
      </c>
      <c r="C461" s="190">
        <v>224.857</v>
      </c>
      <c r="D461" s="190">
        <v>81.043000000000006</v>
      </c>
      <c r="E461" s="189">
        <v>25</v>
      </c>
      <c r="F461" s="191"/>
      <c r="G461" s="189">
        <f t="shared" si="27"/>
        <v>27.822000000000003</v>
      </c>
      <c r="H461" s="189"/>
      <c r="I461" s="189">
        <v>16.331</v>
      </c>
      <c r="J461" s="189">
        <v>1.1319999999999999</v>
      </c>
      <c r="K461" s="189"/>
      <c r="L461" s="189">
        <v>7.0609999999999999</v>
      </c>
      <c r="M461" s="189">
        <v>3.298</v>
      </c>
    </row>
    <row r="462" spans="1:31" ht="9" customHeight="1">
      <c r="A462" s="176" t="s">
        <v>21</v>
      </c>
      <c r="B462" s="189">
        <f t="shared" si="25"/>
        <v>2888.7360000000003</v>
      </c>
      <c r="C462" s="190">
        <v>2185.9090000000001</v>
      </c>
      <c r="D462" s="190">
        <v>667.05600000000004</v>
      </c>
      <c r="E462" s="189">
        <v>35.771000000000001</v>
      </c>
      <c r="F462" s="191"/>
      <c r="G462" s="189">
        <f t="shared" si="27"/>
        <v>104.075</v>
      </c>
      <c r="H462" s="189"/>
      <c r="I462" s="189">
        <v>53.749000000000002</v>
      </c>
      <c r="J462" s="189">
        <v>1.339</v>
      </c>
      <c r="K462" s="189"/>
      <c r="L462" s="189">
        <v>32.591000000000001</v>
      </c>
      <c r="M462" s="189">
        <v>16.396000000000001</v>
      </c>
    </row>
    <row r="463" spans="1:31" ht="9" customHeight="1">
      <c r="A463" s="176" t="s">
        <v>22</v>
      </c>
      <c r="B463" s="189">
        <f t="shared" si="25"/>
        <v>3201.1460000000002</v>
      </c>
      <c r="C463" s="190">
        <v>2103.1039999999998</v>
      </c>
      <c r="D463" s="190">
        <v>934.7</v>
      </c>
      <c r="E463" s="189">
        <v>163.34200000000001</v>
      </c>
      <c r="F463" s="191"/>
      <c r="G463" s="189">
        <f t="shared" si="27"/>
        <v>81.527000000000001</v>
      </c>
      <c r="H463" s="189"/>
      <c r="I463" s="189">
        <v>45.954999999999998</v>
      </c>
      <c r="J463" s="189">
        <v>7.9379999999999997</v>
      </c>
      <c r="K463" s="189"/>
      <c r="L463" s="189">
        <v>5.2009999999999996</v>
      </c>
      <c r="M463" s="189">
        <v>22.433</v>
      </c>
    </row>
    <row r="464" spans="1:31" ht="9" customHeight="1">
      <c r="A464" s="173" t="s">
        <v>23</v>
      </c>
      <c r="B464" s="174">
        <f t="shared" si="25"/>
        <v>530.11700000000008</v>
      </c>
      <c r="C464" s="177">
        <v>435.26100000000002</v>
      </c>
      <c r="D464" s="177">
        <v>64.534999999999997</v>
      </c>
      <c r="E464" s="174">
        <v>30.321000000000002</v>
      </c>
      <c r="F464" s="175"/>
      <c r="G464" s="174">
        <f t="shared" si="27"/>
        <v>78.222999999999999</v>
      </c>
      <c r="H464" s="174"/>
      <c r="I464" s="174">
        <v>32.473999999999997</v>
      </c>
      <c r="J464" s="174">
        <v>10.851000000000001</v>
      </c>
      <c r="K464" s="174"/>
      <c r="L464" s="174">
        <v>19.742000000000001</v>
      </c>
      <c r="M464" s="174">
        <v>15.156000000000001</v>
      </c>
    </row>
    <row r="465" spans="1:13" ht="9" customHeight="1">
      <c r="A465" s="176" t="s">
        <v>24</v>
      </c>
      <c r="B465" s="189">
        <f t="shared" si="25"/>
        <v>386.303</v>
      </c>
      <c r="C465" s="190">
        <v>303.46600000000001</v>
      </c>
      <c r="D465" s="190">
        <v>68.424000000000007</v>
      </c>
      <c r="E465" s="189">
        <v>14.413</v>
      </c>
      <c r="F465" s="191"/>
      <c r="G465" s="189">
        <f>SUM(I465:M465)+1</f>
        <v>43.062999999999995</v>
      </c>
      <c r="H465" s="189"/>
      <c r="I465" s="189">
        <v>29.161000000000001</v>
      </c>
      <c r="J465" s="189" t="s">
        <v>63</v>
      </c>
      <c r="K465" s="189"/>
      <c r="L465" s="189">
        <v>10.513999999999999</v>
      </c>
      <c r="M465" s="189">
        <v>2.3879999999999999</v>
      </c>
    </row>
    <row r="466" spans="1:13" ht="9" customHeight="1">
      <c r="A466" s="176" t="s">
        <v>25</v>
      </c>
      <c r="B466" s="189">
        <f t="shared" si="25"/>
        <v>530.34300000000007</v>
      </c>
      <c r="C466" s="190">
        <v>512.04200000000003</v>
      </c>
      <c r="D466" s="190">
        <v>15.048</v>
      </c>
      <c r="E466" s="189">
        <v>3.2530000000000001</v>
      </c>
      <c r="F466" s="191"/>
      <c r="G466" s="189">
        <f t="shared" ref="G466:G480" si="28">SUM(I466:M466)</f>
        <v>13.503</v>
      </c>
      <c r="H466" s="189"/>
      <c r="I466" s="189">
        <v>6.8369999999999997</v>
      </c>
      <c r="J466" s="189" t="s">
        <v>63</v>
      </c>
      <c r="K466" s="189"/>
      <c r="L466" s="189">
        <v>3.6989999999999998</v>
      </c>
      <c r="M466" s="189">
        <v>2.9670000000000001</v>
      </c>
    </row>
    <row r="467" spans="1:13" ht="9" customHeight="1">
      <c r="A467" s="176" t="s">
        <v>26</v>
      </c>
      <c r="B467" s="189">
        <f t="shared" si="25"/>
        <v>1813.8960000000002</v>
      </c>
      <c r="C467" s="190">
        <v>1389.8920000000001</v>
      </c>
      <c r="D467" s="190">
        <v>418.19799999999998</v>
      </c>
      <c r="E467" s="189">
        <v>5.806</v>
      </c>
      <c r="F467" s="191"/>
      <c r="G467" s="189">
        <f t="shared" si="28"/>
        <v>60.681000000000004</v>
      </c>
      <c r="H467" s="189"/>
      <c r="I467" s="189">
        <v>45.710999999999999</v>
      </c>
      <c r="J467" s="189">
        <v>0.67600000000000005</v>
      </c>
      <c r="K467" s="189"/>
      <c r="L467" s="189">
        <v>11.188000000000001</v>
      </c>
      <c r="M467" s="189">
        <v>3.1059999999999999</v>
      </c>
    </row>
    <row r="468" spans="1:13" ht="9" customHeight="1">
      <c r="A468" s="173" t="s">
        <v>27</v>
      </c>
      <c r="B468" s="174">
        <f t="shared" si="25"/>
        <v>240.102</v>
      </c>
      <c r="C468" s="177">
        <v>195.57300000000001</v>
      </c>
      <c r="D468" s="177">
        <v>25.780999999999999</v>
      </c>
      <c r="E468" s="174">
        <v>18.748000000000001</v>
      </c>
      <c r="F468" s="175"/>
      <c r="G468" s="174">
        <f t="shared" si="28"/>
        <v>40.088000000000001</v>
      </c>
      <c r="H468" s="174"/>
      <c r="I468" s="174">
        <v>21.082999999999998</v>
      </c>
      <c r="J468" s="174" t="s">
        <v>63</v>
      </c>
      <c r="K468" s="174"/>
      <c r="L468" s="174">
        <v>14.826000000000001</v>
      </c>
      <c r="M468" s="174">
        <v>4.1790000000000003</v>
      </c>
    </row>
    <row r="469" spans="1:13" ht="9" customHeight="1">
      <c r="A469" s="176" t="s">
        <v>28</v>
      </c>
      <c r="B469" s="189">
        <f t="shared" si="25"/>
        <v>1140.0540000000001</v>
      </c>
      <c r="C469" s="190">
        <v>1045.5930000000001</v>
      </c>
      <c r="D469" s="190">
        <v>65.040999999999997</v>
      </c>
      <c r="E469" s="189">
        <v>29.42</v>
      </c>
      <c r="F469" s="191"/>
      <c r="G469" s="189">
        <f t="shared" si="28"/>
        <v>116.46000000000001</v>
      </c>
      <c r="H469" s="189"/>
      <c r="I469" s="189">
        <v>92.138000000000005</v>
      </c>
      <c r="J469" s="189">
        <v>2.105</v>
      </c>
      <c r="K469" s="189"/>
      <c r="L469" s="189">
        <v>14.66</v>
      </c>
      <c r="M469" s="189">
        <v>7.5570000000000004</v>
      </c>
    </row>
    <row r="470" spans="1:13" ht="9" customHeight="1">
      <c r="A470" s="176" t="s">
        <v>29</v>
      </c>
      <c r="B470" s="189">
        <f t="shared" si="25"/>
        <v>283.19099999999997</v>
      </c>
      <c r="C470" s="190">
        <v>173.001</v>
      </c>
      <c r="D470" s="190">
        <v>97.873999999999995</v>
      </c>
      <c r="E470" s="189">
        <v>12.316000000000001</v>
      </c>
      <c r="F470" s="191"/>
      <c r="G470" s="189">
        <f t="shared" si="28"/>
        <v>25.687999999999999</v>
      </c>
      <c r="H470" s="189"/>
      <c r="I470" s="189">
        <v>16.899999999999999</v>
      </c>
      <c r="J470" s="189" t="s">
        <v>63</v>
      </c>
      <c r="K470" s="189"/>
      <c r="L470" s="189">
        <v>6.31</v>
      </c>
      <c r="M470" s="189">
        <v>2.4780000000000002</v>
      </c>
    </row>
    <row r="471" spans="1:13" ht="9" customHeight="1">
      <c r="A471" s="176" t="s">
        <v>30</v>
      </c>
      <c r="B471" s="189">
        <f t="shared" si="25"/>
        <v>676.47299999999996</v>
      </c>
      <c r="C471" s="190">
        <v>572.95399999999995</v>
      </c>
      <c r="D471" s="190">
        <v>96.177000000000007</v>
      </c>
      <c r="E471" s="189">
        <v>7.3419999999999996</v>
      </c>
      <c r="F471" s="191"/>
      <c r="G471" s="189">
        <f t="shared" si="28"/>
        <v>22.489000000000001</v>
      </c>
      <c r="H471" s="189"/>
      <c r="I471" s="189">
        <v>11.688000000000001</v>
      </c>
      <c r="J471" s="189">
        <v>1.2250000000000001</v>
      </c>
      <c r="K471" s="189"/>
      <c r="L471" s="189">
        <v>4.7329999999999997</v>
      </c>
      <c r="M471" s="189">
        <v>4.843</v>
      </c>
    </row>
    <row r="472" spans="1:13" ht="9" customHeight="1">
      <c r="A472" s="173" t="s">
        <v>31</v>
      </c>
      <c r="B472" s="174">
        <f t="shared" si="25"/>
        <v>338.73199999999997</v>
      </c>
      <c r="C472" s="177">
        <v>227.19900000000001</v>
      </c>
      <c r="D472" s="177">
        <v>105.116</v>
      </c>
      <c r="E472" s="174">
        <v>6.4169999999999998</v>
      </c>
      <c r="F472" s="175"/>
      <c r="G472" s="174">
        <f t="shared" si="28"/>
        <v>13.713999999999999</v>
      </c>
      <c r="H472" s="174"/>
      <c r="I472" s="174">
        <v>7.819</v>
      </c>
      <c r="J472" s="174" t="s">
        <v>63</v>
      </c>
      <c r="K472" s="174"/>
      <c r="L472" s="174">
        <v>4.3140000000000001</v>
      </c>
      <c r="M472" s="174">
        <v>1.581</v>
      </c>
    </row>
    <row r="473" spans="1:13" ht="9" customHeight="1">
      <c r="A473" s="176" t="s">
        <v>32</v>
      </c>
      <c r="B473" s="189">
        <f t="shared" si="25"/>
        <v>1126.1110000000001</v>
      </c>
      <c r="C473" s="190">
        <v>839.43399999999997</v>
      </c>
      <c r="D473" s="190">
        <v>261.27600000000001</v>
      </c>
      <c r="E473" s="189">
        <v>25.401</v>
      </c>
      <c r="F473" s="191"/>
      <c r="G473" s="189">
        <f t="shared" si="28"/>
        <v>23.167999999999999</v>
      </c>
      <c r="H473" s="189"/>
      <c r="I473" s="189">
        <v>11.135999999999999</v>
      </c>
      <c r="J473" s="189">
        <v>0.90700000000000003</v>
      </c>
      <c r="K473" s="189"/>
      <c r="L473" s="189">
        <v>6.0060000000000002</v>
      </c>
      <c r="M473" s="189">
        <v>5.1189999999999998</v>
      </c>
    </row>
    <row r="474" spans="1:13" ht="9" customHeight="1">
      <c r="A474" s="176" t="s">
        <v>33</v>
      </c>
      <c r="B474" s="189">
        <f t="shared" si="25"/>
        <v>1192.605</v>
      </c>
      <c r="C474" s="190">
        <v>1142.732</v>
      </c>
      <c r="D474" s="190">
        <v>48.308999999999997</v>
      </c>
      <c r="E474" s="189">
        <v>1.5640000000000001</v>
      </c>
      <c r="F474" s="191"/>
      <c r="G474" s="189">
        <f t="shared" si="28"/>
        <v>35.136000000000003</v>
      </c>
      <c r="H474" s="189"/>
      <c r="I474" s="189">
        <v>25.754999999999999</v>
      </c>
      <c r="J474" s="189">
        <v>5.8</v>
      </c>
      <c r="K474" s="189"/>
      <c r="L474" s="189">
        <v>2.6280000000000001</v>
      </c>
      <c r="M474" s="189">
        <v>0.95299999999999996</v>
      </c>
    </row>
    <row r="475" spans="1:13" ht="9" customHeight="1">
      <c r="A475" s="176" t="s">
        <v>34</v>
      </c>
      <c r="B475" s="189">
        <f t="shared" si="25"/>
        <v>102.806</v>
      </c>
      <c r="C475" s="190">
        <v>71.507999999999996</v>
      </c>
      <c r="D475" s="190">
        <v>28.709</v>
      </c>
      <c r="E475" s="189">
        <v>2.589</v>
      </c>
      <c r="F475" s="191"/>
      <c r="G475" s="189">
        <f t="shared" si="28"/>
        <v>9.9420000000000002</v>
      </c>
      <c r="H475" s="189"/>
      <c r="I475" s="189">
        <v>4.8339999999999996</v>
      </c>
      <c r="J475" s="189">
        <v>0.96799999999999997</v>
      </c>
      <c r="K475" s="189"/>
      <c r="L475" s="189">
        <v>2.14</v>
      </c>
      <c r="M475" s="189">
        <v>2</v>
      </c>
    </row>
    <row r="476" spans="1:13" ht="9" customHeight="1">
      <c r="A476" s="173" t="s">
        <v>35</v>
      </c>
      <c r="B476" s="174">
        <f t="shared" si="25"/>
        <v>1370.7870000000003</v>
      </c>
      <c r="C476" s="177">
        <v>1256.2760000000001</v>
      </c>
      <c r="D476" s="177">
        <v>109.246</v>
      </c>
      <c r="E476" s="174">
        <v>5.2649999999999997</v>
      </c>
      <c r="F476" s="175"/>
      <c r="G476" s="174">
        <f t="shared" si="28"/>
        <v>14.436999999999999</v>
      </c>
      <c r="H476" s="174"/>
      <c r="I476" s="174">
        <v>9.2550000000000008</v>
      </c>
      <c r="J476" s="174">
        <v>1.2709999999999999</v>
      </c>
      <c r="K476" s="174"/>
      <c r="L476" s="174">
        <v>2.9740000000000002</v>
      </c>
      <c r="M476" s="174">
        <v>0.93700000000000006</v>
      </c>
    </row>
    <row r="477" spans="1:13" ht="9" customHeight="1">
      <c r="A477" s="176" t="s">
        <v>36</v>
      </c>
      <c r="B477" s="189">
        <f t="shared" si="25"/>
        <v>47.012999999999998</v>
      </c>
      <c r="C477" s="190">
        <v>40.988999999999997</v>
      </c>
      <c r="D477" s="190">
        <v>3.2229999999999999</v>
      </c>
      <c r="E477" s="189">
        <v>2.8010000000000002</v>
      </c>
      <c r="F477" s="191"/>
      <c r="G477" s="189">
        <f t="shared" si="28"/>
        <v>10.297000000000001</v>
      </c>
      <c r="H477" s="189"/>
      <c r="I477" s="189">
        <v>4.5540000000000003</v>
      </c>
      <c r="J477" s="189">
        <v>1.9710000000000001</v>
      </c>
      <c r="K477" s="189"/>
      <c r="L477" s="189">
        <v>2.887</v>
      </c>
      <c r="M477" s="189">
        <v>0.88500000000000001</v>
      </c>
    </row>
    <row r="478" spans="1:13" ht="9" customHeight="1">
      <c r="A478" s="176" t="s">
        <v>37</v>
      </c>
      <c r="B478" s="189">
        <f t="shared" si="25"/>
        <v>1028.8719999999998</v>
      </c>
      <c r="C478" s="190">
        <v>825.63699999999994</v>
      </c>
      <c r="D478" s="190">
        <v>176.33699999999999</v>
      </c>
      <c r="E478" s="189">
        <v>26.898</v>
      </c>
      <c r="F478" s="191"/>
      <c r="G478" s="189">
        <f t="shared" si="28"/>
        <v>82.738</v>
      </c>
      <c r="H478" s="189"/>
      <c r="I478" s="189">
        <v>47.222999999999999</v>
      </c>
      <c r="J478" s="189">
        <v>2.923</v>
      </c>
      <c r="K478" s="189"/>
      <c r="L478" s="189">
        <v>21.661000000000001</v>
      </c>
      <c r="M478" s="189">
        <v>10.930999999999999</v>
      </c>
    </row>
    <row r="479" spans="1:13" ht="9" customHeight="1">
      <c r="A479" s="176" t="s">
        <v>38</v>
      </c>
      <c r="B479" s="189">
        <f t="shared" si="25"/>
        <v>554.09199999999998</v>
      </c>
      <c r="C479" s="190">
        <v>399.274</v>
      </c>
      <c r="D479" s="190">
        <v>145.21199999999999</v>
      </c>
      <c r="E479" s="189">
        <v>9.6059999999999999</v>
      </c>
      <c r="F479" s="191"/>
      <c r="G479" s="189">
        <f t="shared" si="28"/>
        <v>17.023</v>
      </c>
      <c r="H479" s="189"/>
      <c r="I479" s="189">
        <v>12.226000000000001</v>
      </c>
      <c r="J479" s="189" t="s">
        <v>63</v>
      </c>
      <c r="K479" s="189"/>
      <c r="L479" s="189">
        <v>3.5419999999999998</v>
      </c>
      <c r="M479" s="189">
        <v>1.2549999999999999</v>
      </c>
    </row>
    <row r="480" spans="1:13" ht="9" customHeight="1">
      <c r="A480" s="173" t="s">
        <v>39</v>
      </c>
      <c r="B480" s="174">
        <f t="shared" si="25"/>
        <v>172.25700000000001</v>
      </c>
      <c r="C480" s="177">
        <v>147.506</v>
      </c>
      <c r="D480" s="177">
        <v>16.492000000000001</v>
      </c>
      <c r="E480" s="174">
        <v>8.2590000000000003</v>
      </c>
      <c r="F480" s="175"/>
      <c r="G480" s="174">
        <f t="shared" si="28"/>
        <v>19.978999999999999</v>
      </c>
      <c r="H480" s="174"/>
      <c r="I480" s="174">
        <v>11.417</v>
      </c>
      <c r="J480" s="174">
        <v>0.76</v>
      </c>
      <c r="K480" s="174"/>
      <c r="L480" s="174">
        <v>5.6139999999999999</v>
      </c>
      <c r="M480" s="174">
        <v>2.1880000000000002</v>
      </c>
    </row>
    <row r="481" spans="1:31" s="168" customFormat="1" ht="9" customHeight="1">
      <c r="A481" s="176"/>
      <c r="B481" s="189"/>
      <c r="C481" s="190"/>
      <c r="D481" s="190"/>
      <c r="E481" s="189"/>
      <c r="F481" s="191"/>
      <c r="G481" s="189"/>
      <c r="H481" s="189"/>
      <c r="I481" s="189"/>
      <c r="J481" s="189"/>
      <c r="K481" s="189"/>
      <c r="L481" s="189"/>
      <c r="M481" s="189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  <c r="AA481" s="234"/>
      <c r="AB481" s="234"/>
      <c r="AC481" s="234"/>
      <c r="AD481" s="234"/>
      <c r="AE481" s="234"/>
    </row>
    <row r="482" spans="1:31" ht="9" customHeight="1">
      <c r="A482" s="211">
        <v>2008</v>
      </c>
      <c r="B482" s="176"/>
      <c r="C482" s="176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  <c r="AA482" s="164"/>
      <c r="AB482" s="164"/>
      <c r="AC482" s="164"/>
      <c r="AD482" s="164"/>
      <c r="AE482" s="164"/>
    </row>
    <row r="483" spans="1:31" ht="9" customHeight="1">
      <c r="A483" s="214" t="s">
        <v>7</v>
      </c>
      <c r="B483" s="265">
        <f>SUM(B485:B516)</f>
        <v>45164.95499999998</v>
      </c>
      <c r="C483" s="265">
        <f>SUM(C485:C516)</f>
        <v>36273.296000000002</v>
      </c>
      <c r="D483" s="265">
        <f>SUM(D485:D516)</f>
        <v>7976.152</v>
      </c>
      <c r="E483" s="265">
        <f>SUM(E485:E516)</f>
        <v>915.50700000000006</v>
      </c>
      <c r="F483" s="188"/>
      <c r="G483" s="265">
        <f>SUM(G485:G516)-1</f>
        <v>2094.6099999999997</v>
      </c>
      <c r="H483" s="265"/>
      <c r="I483" s="265">
        <f>SUM(I485:I516)</f>
        <v>1150.4080000000001</v>
      </c>
      <c r="J483" s="265">
        <f>SUM(J485:J516)+2</f>
        <v>113.71000000000001</v>
      </c>
      <c r="K483" s="265"/>
      <c r="L483" s="265">
        <f>SUM(L485:L516)</f>
        <v>588.02699999999993</v>
      </c>
      <c r="M483" s="265">
        <f>SUM(M485:M516)</f>
        <v>242.465</v>
      </c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  <c r="AA483" s="164"/>
      <c r="AB483" s="164"/>
      <c r="AC483" s="164"/>
      <c r="AD483" s="164"/>
      <c r="AE483" s="164"/>
    </row>
    <row r="484" spans="1:31" s="162" customFormat="1" ht="3.95" customHeight="1">
      <c r="A484" s="214"/>
      <c r="B484" s="265"/>
      <c r="C484" s="265"/>
      <c r="D484" s="265"/>
      <c r="E484" s="265"/>
      <c r="F484" s="188"/>
      <c r="G484" s="265"/>
      <c r="H484" s="265"/>
      <c r="I484" s="265"/>
      <c r="J484" s="265"/>
      <c r="K484" s="265"/>
      <c r="L484" s="265"/>
      <c r="M484" s="265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  <c r="AA484" s="161"/>
      <c r="AB484" s="161"/>
      <c r="AC484" s="161"/>
      <c r="AD484" s="161"/>
      <c r="AE484" s="161"/>
    </row>
    <row r="485" spans="1:31" s="162" customFormat="1" ht="9" customHeight="1">
      <c r="A485" s="176" t="s">
        <v>8</v>
      </c>
      <c r="B485" s="189">
        <f t="shared" ref="B485:B516" si="29">SUM(C485:E485)</f>
        <v>531.38300000000004</v>
      </c>
      <c r="C485" s="190">
        <v>525.851</v>
      </c>
      <c r="D485" s="190">
        <v>5.3369999999999997</v>
      </c>
      <c r="E485" s="189">
        <v>0.19500000000000001</v>
      </c>
      <c r="F485" s="189"/>
      <c r="G485" s="189">
        <f>SUM(I485:M485)</f>
        <v>16.541</v>
      </c>
      <c r="H485" s="189"/>
      <c r="I485" s="189">
        <v>7.4729999999999999</v>
      </c>
      <c r="J485" s="189" t="s">
        <v>63</v>
      </c>
      <c r="K485" s="189"/>
      <c r="L485" s="189">
        <v>7.91</v>
      </c>
      <c r="M485" s="189">
        <v>1.1579999999999999</v>
      </c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  <c r="AA485" s="161"/>
      <c r="AB485" s="161"/>
      <c r="AC485" s="161"/>
      <c r="AD485" s="161"/>
      <c r="AE485" s="161"/>
    </row>
    <row r="486" spans="1:31" s="162" customFormat="1" ht="9" customHeight="1">
      <c r="A486" s="176" t="s">
        <v>9</v>
      </c>
      <c r="B486" s="189">
        <f t="shared" si="29"/>
        <v>1601.5219999999999</v>
      </c>
      <c r="C486" s="190">
        <v>1221.2249999999999</v>
      </c>
      <c r="D486" s="190">
        <v>377.57900000000001</v>
      </c>
      <c r="E486" s="189">
        <v>2.718</v>
      </c>
      <c r="F486" s="191"/>
      <c r="G486" s="189">
        <f>SUM(I486:M486)</f>
        <v>26.184999999999999</v>
      </c>
      <c r="H486" s="189"/>
      <c r="I486" s="189">
        <v>17.027000000000001</v>
      </c>
      <c r="J486" s="189">
        <v>1.115</v>
      </c>
      <c r="K486" s="189"/>
      <c r="L486" s="189">
        <v>6.0119999999999996</v>
      </c>
      <c r="M486" s="189">
        <v>2.0310000000000001</v>
      </c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  <c r="AA486" s="161"/>
      <c r="AB486" s="161"/>
      <c r="AC486" s="161"/>
      <c r="AD486" s="161"/>
      <c r="AE486" s="161"/>
    </row>
    <row r="487" spans="1:31" ht="9" customHeight="1">
      <c r="A487" s="176" t="s">
        <v>10</v>
      </c>
      <c r="B487" s="189">
        <f t="shared" si="29"/>
        <v>188.38800000000003</v>
      </c>
      <c r="C487" s="190">
        <v>178.50800000000001</v>
      </c>
      <c r="D487" s="190">
        <v>8.6509999999999998</v>
      </c>
      <c r="E487" s="189">
        <v>1.2290000000000001</v>
      </c>
      <c r="F487" s="191"/>
      <c r="G487" s="189">
        <f>SUM(I487:M487)</f>
        <v>10.029</v>
      </c>
      <c r="H487" s="189"/>
      <c r="I487" s="189">
        <v>4.9779999999999998</v>
      </c>
      <c r="J487" s="189" t="s">
        <v>63</v>
      </c>
      <c r="K487" s="189"/>
      <c r="L487" s="189">
        <v>3.2850000000000001</v>
      </c>
      <c r="M487" s="189">
        <v>1.766</v>
      </c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  <c r="AA487" s="164"/>
      <c r="AB487" s="164"/>
      <c r="AC487" s="164"/>
      <c r="AD487" s="164"/>
      <c r="AE487" s="164"/>
    </row>
    <row r="488" spans="1:31" ht="9" customHeight="1">
      <c r="A488" s="173" t="s">
        <v>11</v>
      </c>
      <c r="B488" s="174">
        <f t="shared" si="29"/>
        <v>273.46200000000005</v>
      </c>
      <c r="C488" s="177">
        <v>265.15100000000001</v>
      </c>
      <c r="D488" s="177">
        <v>8.1649999999999991</v>
      </c>
      <c r="E488" s="174">
        <v>0.14599999999999999</v>
      </c>
      <c r="F488" s="175"/>
      <c r="G488" s="174">
        <f>SUM(I488:M488)</f>
        <v>7.3920000000000003</v>
      </c>
      <c r="H488" s="174"/>
      <c r="I488" s="174">
        <v>3.4369999999999998</v>
      </c>
      <c r="J488" s="174" t="s">
        <v>63</v>
      </c>
      <c r="K488" s="174"/>
      <c r="L488" s="174">
        <v>2.12</v>
      </c>
      <c r="M488" s="174">
        <v>1.835</v>
      </c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  <c r="AA488" s="164"/>
      <c r="AB488" s="164"/>
      <c r="AC488" s="164"/>
      <c r="AD488" s="164"/>
      <c r="AE488" s="164"/>
    </row>
    <row r="489" spans="1:31" ht="9" customHeight="1">
      <c r="A489" s="176" t="s">
        <v>12</v>
      </c>
      <c r="B489" s="189">
        <f t="shared" si="29"/>
        <v>1268.1689999999999</v>
      </c>
      <c r="C489" s="190">
        <v>1092.768</v>
      </c>
      <c r="D489" s="190">
        <v>168.15799999999999</v>
      </c>
      <c r="E489" s="189">
        <v>7.2429999999999994</v>
      </c>
      <c r="F489" s="191"/>
      <c r="G489" s="189">
        <f>SUM(I489:M489)</f>
        <v>37.024000000000001</v>
      </c>
      <c r="H489" s="189"/>
      <c r="I489" s="189">
        <v>23.123000000000001</v>
      </c>
      <c r="J489" s="189">
        <v>4.6319999999999997</v>
      </c>
      <c r="K489" s="189"/>
      <c r="L489" s="189">
        <v>7.0279999999999996</v>
      </c>
      <c r="M489" s="189">
        <v>2.2410000000000001</v>
      </c>
    </row>
    <row r="490" spans="1:31" ht="9" customHeight="1">
      <c r="A490" s="176" t="s">
        <v>13</v>
      </c>
      <c r="B490" s="189">
        <f t="shared" si="29"/>
        <v>298.233</v>
      </c>
      <c r="C490" s="190">
        <v>263.56700000000001</v>
      </c>
      <c r="D490" s="190">
        <v>25.109000000000002</v>
      </c>
      <c r="E490" s="189">
        <v>9.5570000000000004</v>
      </c>
      <c r="F490" s="191"/>
      <c r="G490" s="189">
        <f>SUM(I490:M490)+1</f>
        <v>20.422000000000001</v>
      </c>
      <c r="H490" s="189"/>
      <c r="I490" s="189">
        <v>10.551</v>
      </c>
      <c r="J490" s="189" t="s">
        <v>63</v>
      </c>
      <c r="K490" s="189"/>
      <c r="L490" s="189">
        <v>5.32</v>
      </c>
      <c r="M490" s="189">
        <v>3.5510000000000002</v>
      </c>
    </row>
    <row r="491" spans="1:31" ht="9" customHeight="1">
      <c r="A491" s="176" t="s">
        <v>14</v>
      </c>
      <c r="B491" s="189">
        <f t="shared" si="29"/>
        <v>296.78799999999995</v>
      </c>
      <c r="C491" s="190">
        <v>276.67399999999998</v>
      </c>
      <c r="D491" s="190">
        <v>18.128</v>
      </c>
      <c r="E491" s="189">
        <v>1.9860000000000002</v>
      </c>
      <c r="F491" s="191"/>
      <c r="G491" s="189">
        <f t="shared" ref="G491:G507" si="30">SUM(I491:M491)</f>
        <v>45.372</v>
      </c>
      <c r="H491" s="189"/>
      <c r="I491" s="189">
        <v>17.545000000000002</v>
      </c>
      <c r="J491" s="189">
        <v>6.7380000000000004</v>
      </c>
      <c r="K491" s="189"/>
      <c r="L491" s="189">
        <v>9.1389999999999993</v>
      </c>
      <c r="M491" s="189">
        <v>11.95</v>
      </c>
    </row>
    <row r="492" spans="1:31" ht="9" customHeight="1">
      <c r="A492" s="173" t="s">
        <v>15</v>
      </c>
      <c r="B492" s="174">
        <f t="shared" si="29"/>
        <v>1861.5170000000001</v>
      </c>
      <c r="C492" s="177">
        <v>1830.5170000000001</v>
      </c>
      <c r="D492" s="177">
        <v>29.332000000000001</v>
      </c>
      <c r="E492" s="174">
        <v>1.6679999999999999</v>
      </c>
      <c r="F492" s="175"/>
      <c r="G492" s="174">
        <f t="shared" si="30"/>
        <v>22.661000000000001</v>
      </c>
      <c r="H492" s="174"/>
      <c r="I492" s="174">
        <v>14.574</v>
      </c>
      <c r="J492" s="174">
        <v>1.0469999999999999</v>
      </c>
      <c r="K492" s="174"/>
      <c r="L492" s="174">
        <v>6.1070000000000002</v>
      </c>
      <c r="M492" s="174">
        <v>0.93300000000000005</v>
      </c>
    </row>
    <row r="493" spans="1:31" ht="9" customHeight="1">
      <c r="A493" s="176" t="s">
        <v>16</v>
      </c>
      <c r="B493" s="189">
        <f t="shared" si="29"/>
        <v>14219.308999999999</v>
      </c>
      <c r="C493" s="190">
        <v>9973.7039999999997</v>
      </c>
      <c r="D493" s="190">
        <v>3617.665</v>
      </c>
      <c r="E493" s="189">
        <v>627.93999999999994</v>
      </c>
      <c r="F493" s="191"/>
      <c r="G493" s="189">
        <f t="shared" si="30"/>
        <v>530.03200000000004</v>
      </c>
      <c r="H493" s="189"/>
      <c r="I493" s="189">
        <v>243.27600000000001</v>
      </c>
      <c r="J493" s="189">
        <v>44.555999999999997</v>
      </c>
      <c r="K493" s="189"/>
      <c r="L493" s="189">
        <v>198.47800000000001</v>
      </c>
      <c r="M493" s="189">
        <v>43.722000000000001</v>
      </c>
    </row>
    <row r="494" spans="1:31" ht="9" customHeight="1">
      <c r="A494" s="176" t="s">
        <v>17</v>
      </c>
      <c r="B494" s="189">
        <f t="shared" si="29"/>
        <v>521.5920000000001</v>
      </c>
      <c r="C494" s="190">
        <v>503.62200000000001</v>
      </c>
      <c r="D494" s="190">
        <v>17.457000000000001</v>
      </c>
      <c r="E494" s="189">
        <v>0.51300000000000001</v>
      </c>
      <c r="F494" s="191"/>
      <c r="G494" s="189">
        <f t="shared" si="30"/>
        <v>19.825000000000003</v>
      </c>
      <c r="H494" s="189"/>
      <c r="I494" s="189">
        <v>10.518000000000001</v>
      </c>
      <c r="J494" s="191" t="s">
        <v>63</v>
      </c>
      <c r="K494" s="190"/>
      <c r="L494" s="189">
        <v>4.8140000000000001</v>
      </c>
      <c r="M494" s="189">
        <v>4.4930000000000003</v>
      </c>
    </row>
    <row r="495" spans="1:31" ht="9" customHeight="1">
      <c r="A495" s="176" t="s">
        <v>18</v>
      </c>
      <c r="B495" s="189">
        <f t="shared" si="29"/>
        <v>1145.1200000000001</v>
      </c>
      <c r="C495" s="190">
        <v>1030.6659999999999</v>
      </c>
      <c r="D495" s="190">
        <v>105.593</v>
      </c>
      <c r="E495" s="189">
        <v>8.8610000000000007</v>
      </c>
      <c r="F495" s="191"/>
      <c r="G495" s="189">
        <f t="shared" si="30"/>
        <v>81.924000000000007</v>
      </c>
      <c r="H495" s="189"/>
      <c r="I495" s="189">
        <v>43.600999999999999</v>
      </c>
      <c r="J495" s="189">
        <v>2.2799999999999998</v>
      </c>
      <c r="K495" s="189"/>
      <c r="L495" s="189">
        <v>27.085999999999999</v>
      </c>
      <c r="M495" s="189">
        <v>8.9570000000000007</v>
      </c>
    </row>
    <row r="496" spans="1:31" ht="9" customHeight="1">
      <c r="A496" s="173" t="s">
        <v>19</v>
      </c>
      <c r="B496" s="174">
        <f t="shared" si="29"/>
        <v>449.43200000000002</v>
      </c>
      <c r="C496" s="177">
        <v>437.70100000000002</v>
      </c>
      <c r="D496" s="177">
        <v>10.914</v>
      </c>
      <c r="E496" s="174">
        <v>0.81700000000000006</v>
      </c>
      <c r="F496" s="175"/>
      <c r="G496" s="174">
        <f t="shared" si="30"/>
        <v>99.48299999999999</v>
      </c>
      <c r="H496" s="174"/>
      <c r="I496" s="174">
        <v>59.661999999999999</v>
      </c>
      <c r="J496" s="174">
        <v>0.67200000000000004</v>
      </c>
      <c r="K496" s="174"/>
      <c r="L496" s="174">
        <v>25.934999999999999</v>
      </c>
      <c r="M496" s="174">
        <v>13.214</v>
      </c>
    </row>
    <row r="497" spans="1:13" ht="9" customHeight="1">
      <c r="A497" s="176" t="s">
        <v>20</v>
      </c>
      <c r="B497" s="189">
        <f t="shared" si="29"/>
        <v>965.77800000000002</v>
      </c>
      <c r="C497" s="190">
        <v>851.80700000000002</v>
      </c>
      <c r="D497" s="190">
        <v>90.757999999999996</v>
      </c>
      <c r="E497" s="189">
        <v>23.213000000000001</v>
      </c>
      <c r="F497" s="191"/>
      <c r="G497" s="189">
        <f t="shared" si="30"/>
        <v>38.935000000000002</v>
      </c>
      <c r="H497" s="189"/>
      <c r="I497" s="189">
        <v>23.068000000000001</v>
      </c>
      <c r="J497" s="189">
        <v>1.2669999999999999</v>
      </c>
      <c r="K497" s="189"/>
      <c r="L497" s="189">
        <v>10.907999999999999</v>
      </c>
      <c r="M497" s="189">
        <v>3.6920000000000002</v>
      </c>
    </row>
    <row r="498" spans="1:13" ht="9" customHeight="1">
      <c r="A498" s="176" t="s">
        <v>21</v>
      </c>
      <c r="B498" s="189">
        <f t="shared" si="29"/>
        <v>3322.0209999999997</v>
      </c>
      <c r="C498" s="190">
        <v>2631.9929999999999</v>
      </c>
      <c r="D498" s="190">
        <v>665.73</v>
      </c>
      <c r="E498" s="189">
        <v>24.298000000000002</v>
      </c>
      <c r="F498" s="191"/>
      <c r="G498" s="189">
        <f t="shared" si="30"/>
        <v>140.80199999999999</v>
      </c>
      <c r="H498" s="189"/>
      <c r="I498" s="189">
        <v>63.749000000000002</v>
      </c>
      <c r="J498" s="189">
        <v>2.875</v>
      </c>
      <c r="K498" s="189"/>
      <c r="L498" s="189">
        <v>50.128999999999998</v>
      </c>
      <c r="M498" s="189">
        <v>24.048999999999999</v>
      </c>
    </row>
    <row r="499" spans="1:13" ht="9" customHeight="1">
      <c r="A499" s="176" t="s">
        <v>22</v>
      </c>
      <c r="B499" s="189">
        <f t="shared" si="29"/>
        <v>2889.3120000000004</v>
      </c>
      <c r="C499" s="190">
        <v>2080.6559999999999</v>
      </c>
      <c r="D499" s="190">
        <v>757.17100000000005</v>
      </c>
      <c r="E499" s="189">
        <v>51.484999999999999</v>
      </c>
      <c r="F499" s="191"/>
      <c r="G499" s="189">
        <f t="shared" si="30"/>
        <v>168.82399999999998</v>
      </c>
      <c r="H499" s="189"/>
      <c r="I499" s="189">
        <v>118.657</v>
      </c>
      <c r="J499" s="189">
        <v>15</v>
      </c>
      <c r="K499" s="189"/>
      <c r="L499" s="189">
        <v>9.7729999999999997</v>
      </c>
      <c r="M499" s="189">
        <v>25.393999999999998</v>
      </c>
    </row>
    <row r="500" spans="1:13" ht="9" customHeight="1">
      <c r="A500" s="173" t="s">
        <v>23</v>
      </c>
      <c r="B500" s="174">
        <f t="shared" si="29"/>
        <v>928.51</v>
      </c>
      <c r="C500" s="177">
        <v>839.23099999999999</v>
      </c>
      <c r="D500" s="177">
        <v>69.992999999999995</v>
      </c>
      <c r="E500" s="174">
        <v>19.286000000000001</v>
      </c>
      <c r="F500" s="175"/>
      <c r="G500" s="174">
        <f t="shared" si="30"/>
        <v>94.224000000000004</v>
      </c>
      <c r="H500" s="174"/>
      <c r="I500" s="174">
        <v>45.231000000000002</v>
      </c>
      <c r="J500" s="174">
        <v>1.6879999999999999</v>
      </c>
      <c r="K500" s="174"/>
      <c r="L500" s="174">
        <v>28.395</v>
      </c>
      <c r="M500" s="174">
        <v>18.91</v>
      </c>
    </row>
    <row r="501" spans="1:13" ht="9" customHeight="1">
      <c r="A501" s="176" t="s">
        <v>24</v>
      </c>
      <c r="B501" s="189">
        <f t="shared" si="29"/>
        <v>638.3599999999999</v>
      </c>
      <c r="C501" s="190">
        <v>556.66999999999996</v>
      </c>
      <c r="D501" s="190">
        <v>55.579000000000001</v>
      </c>
      <c r="E501" s="189">
        <v>26.111000000000001</v>
      </c>
      <c r="F501" s="191"/>
      <c r="G501" s="189">
        <f t="shared" si="30"/>
        <v>71.230999999999995</v>
      </c>
      <c r="H501" s="189"/>
      <c r="I501" s="189">
        <v>49.875</v>
      </c>
      <c r="J501" s="189">
        <v>0.64100000000000001</v>
      </c>
      <c r="K501" s="189"/>
      <c r="L501" s="189">
        <v>15.837999999999999</v>
      </c>
      <c r="M501" s="189">
        <v>4.8769999999999998</v>
      </c>
    </row>
    <row r="502" spans="1:13" ht="9" customHeight="1">
      <c r="A502" s="176" t="s">
        <v>25</v>
      </c>
      <c r="B502" s="189">
        <f t="shared" si="29"/>
        <v>557.14699999999993</v>
      </c>
      <c r="C502" s="190">
        <v>551.33299999999997</v>
      </c>
      <c r="D502" s="190">
        <v>3.698</v>
      </c>
      <c r="E502" s="189">
        <v>2.1160000000000001</v>
      </c>
      <c r="F502" s="191"/>
      <c r="G502" s="189">
        <f t="shared" si="30"/>
        <v>16.199000000000002</v>
      </c>
      <c r="H502" s="189"/>
      <c r="I502" s="189">
        <v>7.9279999999999999</v>
      </c>
      <c r="J502" s="189" t="s">
        <v>63</v>
      </c>
      <c r="K502" s="189"/>
      <c r="L502" s="189">
        <v>5.3250000000000002</v>
      </c>
      <c r="M502" s="189">
        <v>2.9460000000000002</v>
      </c>
    </row>
    <row r="503" spans="1:13" ht="9" customHeight="1">
      <c r="A503" s="176" t="s">
        <v>26</v>
      </c>
      <c r="B503" s="189">
        <f t="shared" si="29"/>
        <v>2517.7570000000001</v>
      </c>
      <c r="C503" s="190">
        <v>1703.8889999999999</v>
      </c>
      <c r="D503" s="190">
        <v>810.48800000000006</v>
      </c>
      <c r="E503" s="189">
        <v>3.38</v>
      </c>
      <c r="F503" s="191"/>
      <c r="G503" s="189">
        <f t="shared" si="30"/>
        <v>64.969000000000008</v>
      </c>
      <c r="H503" s="189"/>
      <c r="I503" s="189">
        <v>45.378</v>
      </c>
      <c r="J503" s="189" t="s">
        <v>63</v>
      </c>
      <c r="K503" s="189"/>
      <c r="L503" s="189">
        <v>16.888000000000002</v>
      </c>
      <c r="M503" s="189">
        <v>2.7029999999999998</v>
      </c>
    </row>
    <row r="504" spans="1:13" ht="9" customHeight="1">
      <c r="A504" s="173" t="s">
        <v>27</v>
      </c>
      <c r="B504" s="174">
        <f t="shared" si="29"/>
        <v>540.779</v>
      </c>
      <c r="C504" s="177">
        <v>511.03100000000001</v>
      </c>
      <c r="D504" s="177">
        <v>25.882000000000001</v>
      </c>
      <c r="E504" s="174">
        <v>3.8660000000000001</v>
      </c>
      <c r="F504" s="175"/>
      <c r="G504" s="174">
        <f t="shared" si="30"/>
        <v>66.887999999999991</v>
      </c>
      <c r="H504" s="174"/>
      <c r="I504" s="174">
        <v>37.180999999999997</v>
      </c>
      <c r="J504" s="174">
        <v>0.53600000000000003</v>
      </c>
      <c r="K504" s="174"/>
      <c r="L504" s="174">
        <v>23.928000000000001</v>
      </c>
      <c r="M504" s="174">
        <v>5.2430000000000003</v>
      </c>
    </row>
    <row r="505" spans="1:13" ht="9" customHeight="1">
      <c r="A505" s="176" t="s">
        <v>28</v>
      </c>
      <c r="B505" s="189">
        <f t="shared" si="29"/>
        <v>1492.1760000000002</v>
      </c>
      <c r="C505" s="190">
        <v>1376.432</v>
      </c>
      <c r="D505" s="190">
        <v>85.064999999999998</v>
      </c>
      <c r="E505" s="189">
        <v>30.678999999999998</v>
      </c>
      <c r="F505" s="191"/>
      <c r="G505" s="189">
        <f t="shared" si="30"/>
        <v>94.63</v>
      </c>
      <c r="H505" s="189"/>
      <c r="I505" s="189">
        <v>50.829000000000001</v>
      </c>
      <c r="J505" s="189">
        <v>8.6920000000000002</v>
      </c>
      <c r="K505" s="189"/>
      <c r="L505" s="189">
        <v>21.978000000000002</v>
      </c>
      <c r="M505" s="189">
        <v>13.131</v>
      </c>
    </row>
    <row r="506" spans="1:13" ht="9" customHeight="1">
      <c r="A506" s="176" t="s">
        <v>29</v>
      </c>
      <c r="B506" s="189">
        <f t="shared" si="29"/>
        <v>509.774</v>
      </c>
      <c r="C506" s="190">
        <v>373.202</v>
      </c>
      <c r="D506" s="190">
        <v>129.35599999999999</v>
      </c>
      <c r="E506" s="189">
        <v>7.2160000000000002</v>
      </c>
      <c r="F506" s="191"/>
      <c r="G506" s="189">
        <f t="shared" si="30"/>
        <v>30.841000000000001</v>
      </c>
      <c r="H506" s="189"/>
      <c r="I506" s="189">
        <v>16.768999999999998</v>
      </c>
      <c r="J506" s="189">
        <v>0.84299999999999997</v>
      </c>
      <c r="K506" s="189"/>
      <c r="L506" s="189">
        <v>10.144</v>
      </c>
      <c r="M506" s="189">
        <v>3.085</v>
      </c>
    </row>
    <row r="507" spans="1:13" ht="9" customHeight="1">
      <c r="A507" s="176" t="s">
        <v>30</v>
      </c>
      <c r="B507" s="189">
        <f t="shared" si="29"/>
        <v>799.28700000000003</v>
      </c>
      <c r="C507" s="190">
        <v>669.09199999999998</v>
      </c>
      <c r="D507" s="190">
        <v>124.85</v>
      </c>
      <c r="E507" s="189">
        <v>5.3450000000000006</v>
      </c>
      <c r="F507" s="191"/>
      <c r="G507" s="189">
        <f t="shared" si="30"/>
        <v>33.133000000000003</v>
      </c>
      <c r="H507" s="189"/>
      <c r="I507" s="189">
        <v>17.777000000000001</v>
      </c>
      <c r="J507" s="189">
        <v>2.1429999999999998</v>
      </c>
      <c r="K507" s="189"/>
      <c r="L507" s="189">
        <v>7.976</v>
      </c>
      <c r="M507" s="189">
        <v>5.2370000000000001</v>
      </c>
    </row>
    <row r="508" spans="1:13" ht="9" customHeight="1">
      <c r="A508" s="173" t="s">
        <v>31</v>
      </c>
      <c r="B508" s="174">
        <f t="shared" si="29"/>
        <v>563.471</v>
      </c>
      <c r="C508" s="177">
        <v>483.29300000000001</v>
      </c>
      <c r="D508" s="177">
        <v>76.631</v>
      </c>
      <c r="E508" s="174">
        <v>3.5469999999999997</v>
      </c>
      <c r="F508" s="175"/>
      <c r="G508" s="174">
        <f>SUM(I508:M508)+1</f>
        <v>19.453999999999997</v>
      </c>
      <c r="H508" s="174"/>
      <c r="I508" s="174">
        <v>9.8209999999999997</v>
      </c>
      <c r="J508" s="174" t="s">
        <v>63</v>
      </c>
      <c r="K508" s="174"/>
      <c r="L508" s="174">
        <v>6.8140000000000001</v>
      </c>
      <c r="M508" s="174">
        <v>1.819</v>
      </c>
    </row>
    <row r="509" spans="1:13" ht="9" customHeight="1">
      <c r="A509" s="176" t="s">
        <v>32</v>
      </c>
      <c r="B509" s="189">
        <f t="shared" si="29"/>
        <v>1340.8059999999998</v>
      </c>
      <c r="C509" s="190">
        <v>1069.867</v>
      </c>
      <c r="D509" s="190">
        <v>255.648</v>
      </c>
      <c r="E509" s="189">
        <v>15.291</v>
      </c>
      <c r="F509" s="191"/>
      <c r="G509" s="189">
        <f>SUM(I509:M509)+1</f>
        <v>40.403999999999996</v>
      </c>
      <c r="H509" s="189"/>
      <c r="I509" s="189">
        <v>21.818999999999999</v>
      </c>
      <c r="J509" s="189" t="s">
        <v>63</v>
      </c>
      <c r="K509" s="189"/>
      <c r="L509" s="189">
        <v>9.5030000000000001</v>
      </c>
      <c r="M509" s="189">
        <v>8.0820000000000007</v>
      </c>
    </row>
    <row r="510" spans="1:13" ht="9" customHeight="1">
      <c r="A510" s="176" t="s">
        <v>33</v>
      </c>
      <c r="B510" s="189">
        <f t="shared" si="29"/>
        <v>1159.0429999999999</v>
      </c>
      <c r="C510" s="190">
        <v>1106.0519999999999</v>
      </c>
      <c r="D510" s="190">
        <v>49.298999999999999</v>
      </c>
      <c r="E510" s="189">
        <v>3.6919999999999997</v>
      </c>
      <c r="F510" s="191"/>
      <c r="G510" s="189">
        <f t="shared" ref="G510:G516" si="31">SUM(I510:M510)</f>
        <v>63.408000000000001</v>
      </c>
      <c r="H510" s="189"/>
      <c r="I510" s="189">
        <v>46.463000000000001</v>
      </c>
      <c r="J510" s="189">
        <v>8.8330000000000002</v>
      </c>
      <c r="K510" s="189"/>
      <c r="L510" s="189">
        <v>4.3929999999999998</v>
      </c>
      <c r="M510" s="189">
        <v>3.7189999999999999</v>
      </c>
    </row>
    <row r="511" spans="1:13" ht="9" customHeight="1">
      <c r="A511" s="176" t="s">
        <v>34</v>
      </c>
      <c r="B511" s="189">
        <f t="shared" si="29"/>
        <v>200.86099999999999</v>
      </c>
      <c r="C511" s="190">
        <v>173.113</v>
      </c>
      <c r="D511" s="190">
        <v>27.706</v>
      </c>
      <c r="E511" s="189">
        <v>4.2000000000000003E-2</v>
      </c>
      <c r="F511" s="191"/>
      <c r="G511" s="189">
        <f t="shared" si="31"/>
        <v>14.09</v>
      </c>
      <c r="H511" s="189"/>
      <c r="I511" s="189">
        <v>7.2190000000000003</v>
      </c>
      <c r="J511" s="189">
        <v>0.96599999999999997</v>
      </c>
      <c r="K511" s="189"/>
      <c r="L511" s="189">
        <v>3.68</v>
      </c>
      <c r="M511" s="189">
        <v>2.2250000000000001</v>
      </c>
    </row>
    <row r="512" spans="1:13" ht="9" customHeight="1">
      <c r="A512" s="173" t="s">
        <v>35</v>
      </c>
      <c r="B512" s="174">
        <f t="shared" si="29"/>
        <v>1679.3150000000001</v>
      </c>
      <c r="C512" s="177">
        <v>1608.5440000000001</v>
      </c>
      <c r="D512" s="177">
        <v>66.873000000000005</v>
      </c>
      <c r="E512" s="174">
        <v>3.8980000000000001</v>
      </c>
      <c r="F512" s="175"/>
      <c r="G512" s="174">
        <f t="shared" si="31"/>
        <v>30.473000000000003</v>
      </c>
      <c r="H512" s="174"/>
      <c r="I512" s="174">
        <v>22.841000000000001</v>
      </c>
      <c r="J512" s="174">
        <v>1.548</v>
      </c>
      <c r="K512" s="174"/>
      <c r="L512" s="174">
        <v>4.415</v>
      </c>
      <c r="M512" s="174">
        <v>1.669</v>
      </c>
    </row>
    <row r="513" spans="1:31" ht="9" customHeight="1">
      <c r="A513" s="176" t="s">
        <v>36</v>
      </c>
      <c r="B513" s="189">
        <f t="shared" si="29"/>
        <v>269.20800000000003</v>
      </c>
      <c r="C513" s="190">
        <v>265.63400000000001</v>
      </c>
      <c r="D513" s="190">
        <v>2.9079999999999999</v>
      </c>
      <c r="E513" s="189">
        <v>0.66600000000000004</v>
      </c>
      <c r="F513" s="191"/>
      <c r="G513" s="189">
        <f t="shared" si="31"/>
        <v>24.588000000000001</v>
      </c>
      <c r="H513" s="189"/>
      <c r="I513" s="189">
        <v>18.582000000000001</v>
      </c>
      <c r="J513" s="189" t="s">
        <v>63</v>
      </c>
      <c r="K513" s="189"/>
      <c r="L513" s="189">
        <v>4.6509999999999998</v>
      </c>
      <c r="M513" s="189">
        <v>1.355</v>
      </c>
    </row>
    <row r="514" spans="1:31" ht="9" customHeight="1">
      <c r="A514" s="176" t="s">
        <v>37</v>
      </c>
      <c r="B514" s="189">
        <f t="shared" si="29"/>
        <v>1361.1980000000001</v>
      </c>
      <c r="C514" s="190">
        <v>1141.56</v>
      </c>
      <c r="D514" s="190">
        <v>203.21799999999999</v>
      </c>
      <c r="E514" s="189">
        <v>16.420000000000002</v>
      </c>
      <c r="F514" s="191"/>
      <c r="G514" s="189">
        <f t="shared" si="31"/>
        <v>109.68900000000001</v>
      </c>
      <c r="H514" s="189"/>
      <c r="I514" s="189">
        <v>56.665999999999997</v>
      </c>
      <c r="J514" s="189">
        <v>3.141</v>
      </c>
      <c r="K514" s="189"/>
      <c r="L514" s="189">
        <v>36.039000000000001</v>
      </c>
      <c r="M514" s="189">
        <v>13.843</v>
      </c>
    </row>
    <row r="515" spans="1:31" ht="9" customHeight="1">
      <c r="A515" s="176" t="s">
        <v>38</v>
      </c>
      <c r="B515" s="189">
        <f t="shared" si="29"/>
        <v>509.95400000000001</v>
      </c>
      <c r="C515" s="190">
        <v>429.21100000000001</v>
      </c>
      <c r="D515" s="190">
        <v>73.308999999999997</v>
      </c>
      <c r="E515" s="189">
        <v>7.4340000000000002</v>
      </c>
      <c r="F515" s="191"/>
      <c r="G515" s="189">
        <f t="shared" si="31"/>
        <v>28.217000000000002</v>
      </c>
      <c r="H515" s="189"/>
      <c r="I515" s="189">
        <v>18.952999999999999</v>
      </c>
      <c r="J515" s="189">
        <v>1.946</v>
      </c>
      <c r="K515" s="189"/>
      <c r="L515" s="189">
        <v>5.7270000000000003</v>
      </c>
      <c r="M515" s="189">
        <v>1.591</v>
      </c>
    </row>
    <row r="516" spans="1:31" ht="9" customHeight="1">
      <c r="A516" s="173" t="s">
        <v>39</v>
      </c>
      <c r="B516" s="174">
        <f t="shared" si="29"/>
        <v>265.28300000000002</v>
      </c>
      <c r="C516" s="177">
        <v>250.732</v>
      </c>
      <c r="D516" s="177">
        <v>9.9019999999999992</v>
      </c>
      <c r="E516" s="174">
        <v>4.649</v>
      </c>
      <c r="F516" s="175"/>
      <c r="G516" s="174">
        <f t="shared" si="31"/>
        <v>27.721</v>
      </c>
      <c r="H516" s="174"/>
      <c r="I516" s="174">
        <v>15.837</v>
      </c>
      <c r="J516" s="174">
        <v>0.55100000000000005</v>
      </c>
      <c r="K516" s="174"/>
      <c r="L516" s="174">
        <v>8.2889999999999997</v>
      </c>
      <c r="M516" s="174">
        <v>3.044</v>
      </c>
    </row>
    <row r="517" spans="1:31" s="168" customFormat="1" ht="9" customHeight="1">
      <c r="A517" s="176"/>
      <c r="B517" s="189"/>
      <c r="C517" s="190"/>
      <c r="D517" s="190"/>
      <c r="E517" s="189"/>
      <c r="F517" s="191"/>
      <c r="G517" s="189"/>
      <c r="H517" s="189"/>
      <c r="I517" s="189"/>
      <c r="J517" s="189"/>
      <c r="K517" s="189"/>
      <c r="L517" s="189"/>
      <c r="M517" s="189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  <c r="AA517" s="234"/>
      <c r="AB517" s="234"/>
      <c r="AC517" s="234"/>
      <c r="AD517" s="234"/>
      <c r="AE517" s="234"/>
    </row>
    <row r="518" spans="1:31" ht="9" customHeight="1">
      <c r="A518" s="211">
        <v>2009</v>
      </c>
      <c r="B518" s="176"/>
      <c r="C518" s="176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</row>
    <row r="519" spans="1:31" ht="9" customHeight="1">
      <c r="A519" s="214" t="s">
        <v>7</v>
      </c>
      <c r="B519" s="265">
        <f>SUM(B521:B552)</f>
        <v>141828.76828999998</v>
      </c>
      <c r="C519" s="265">
        <f>SUM(C521:C552)</f>
        <v>129020.12229000001</v>
      </c>
      <c r="D519" s="265">
        <f>SUM(D521:D552)</f>
        <v>11981.447000000002</v>
      </c>
      <c r="E519" s="265">
        <f>SUM(E521:E552)</f>
        <v>827.19899999999984</v>
      </c>
      <c r="F519" s="188"/>
      <c r="G519" s="265">
        <f>SUM(G521:G552)</f>
        <v>2426.3230914753913</v>
      </c>
      <c r="H519" s="265"/>
      <c r="I519" s="265">
        <f>SUM(I521:I552)</f>
        <v>1826.3910000000001</v>
      </c>
      <c r="J519" s="265">
        <f>SUM(J521:J552)</f>
        <v>130.25800000000001</v>
      </c>
      <c r="K519" s="265"/>
      <c r="L519" s="265">
        <f>SUM(L521:L552)</f>
        <v>243.77509147539141</v>
      </c>
      <c r="M519" s="265">
        <f>SUM(M521:M552)</f>
        <v>225.89900000000006</v>
      </c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  <c r="AA519" s="164"/>
      <c r="AB519" s="164"/>
      <c r="AC519" s="164"/>
      <c r="AD519" s="164"/>
      <c r="AE519" s="164"/>
    </row>
    <row r="520" spans="1:31" s="162" customFormat="1" ht="3.95" customHeight="1">
      <c r="A520" s="214"/>
      <c r="B520" s="265"/>
      <c r="C520" s="265"/>
      <c r="D520" s="265"/>
      <c r="E520" s="265"/>
      <c r="F520" s="188"/>
      <c r="G520" s="265"/>
      <c r="H520" s="265"/>
      <c r="I520" s="265"/>
      <c r="J520" s="265"/>
      <c r="K520" s="265"/>
      <c r="L520" s="265"/>
      <c r="M520" s="265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  <c r="AA520" s="161"/>
      <c r="AB520" s="161"/>
      <c r="AC520" s="161"/>
      <c r="AD520" s="161"/>
      <c r="AE520" s="161"/>
    </row>
    <row r="521" spans="1:31" s="162" customFormat="1" ht="9" customHeight="1">
      <c r="A521" s="176" t="s">
        <v>8</v>
      </c>
      <c r="B521" s="189">
        <f t="shared" ref="B521:B552" si="32">SUM(C521:E521)</f>
        <v>1286.03729</v>
      </c>
      <c r="C521" s="190">
        <v>1226.11229</v>
      </c>
      <c r="D521" s="190">
        <v>55.414999999999999</v>
      </c>
      <c r="E521" s="189">
        <v>4.51</v>
      </c>
      <c r="F521" s="189"/>
      <c r="G521" s="189">
        <f t="shared" ref="G521:G552" si="33">SUM(I521:M521)</f>
        <v>20.302297753334457</v>
      </c>
      <c r="H521" s="189"/>
      <c r="I521" s="189">
        <v>14.742000000000001</v>
      </c>
      <c r="J521" s="189">
        <v>0.80900000000000005</v>
      </c>
      <c r="K521" s="189"/>
      <c r="L521" s="189">
        <v>3.2792977533344554</v>
      </c>
      <c r="M521" s="189">
        <v>1.472</v>
      </c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  <c r="Y521" s="161"/>
      <c r="Z521" s="161"/>
      <c r="AA521" s="161"/>
      <c r="AB521" s="161"/>
      <c r="AC521" s="161"/>
      <c r="AD521" s="161"/>
      <c r="AE521" s="161"/>
    </row>
    <row r="522" spans="1:31" s="162" customFormat="1" ht="9" customHeight="1">
      <c r="A522" s="176" t="s">
        <v>9</v>
      </c>
      <c r="B522" s="189">
        <f t="shared" si="32"/>
        <v>4747.9539999999997</v>
      </c>
      <c r="C522" s="190">
        <v>4493.3469999999998</v>
      </c>
      <c r="D522" s="190">
        <v>235.41399999999999</v>
      </c>
      <c r="E522" s="189">
        <v>19.192999999999998</v>
      </c>
      <c r="F522" s="191"/>
      <c r="G522" s="189">
        <f t="shared" si="33"/>
        <v>72.893432123014762</v>
      </c>
      <c r="H522" s="189"/>
      <c r="I522" s="189">
        <v>61.078000000000003</v>
      </c>
      <c r="J522" s="189">
        <v>3.3090000000000002</v>
      </c>
      <c r="K522" s="189"/>
      <c r="L522" s="189">
        <v>2.4924321230147597</v>
      </c>
      <c r="M522" s="189">
        <v>6.0140000000000002</v>
      </c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  <c r="Y522" s="161"/>
      <c r="Z522" s="161"/>
      <c r="AA522" s="161"/>
      <c r="AB522" s="161"/>
      <c r="AC522" s="161"/>
      <c r="AD522" s="161"/>
      <c r="AE522" s="161"/>
    </row>
    <row r="523" spans="1:31" ht="9" customHeight="1">
      <c r="A523" s="176" t="s">
        <v>10</v>
      </c>
      <c r="B523" s="189">
        <f t="shared" si="32"/>
        <v>3472.2509999999997</v>
      </c>
      <c r="C523" s="190">
        <v>3297.4119999999998</v>
      </c>
      <c r="D523" s="190">
        <v>161.71100000000001</v>
      </c>
      <c r="E523" s="189">
        <v>13.128</v>
      </c>
      <c r="F523" s="191"/>
      <c r="G523" s="189">
        <f t="shared" si="33"/>
        <v>47.361882821707169</v>
      </c>
      <c r="H523" s="189"/>
      <c r="I523" s="189">
        <v>39.814</v>
      </c>
      <c r="J523" s="189">
        <v>2.1949999999999998</v>
      </c>
      <c r="K523" s="189"/>
      <c r="L523" s="189">
        <v>1.3618828217071666</v>
      </c>
      <c r="M523" s="189">
        <v>3.9910000000000001</v>
      </c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  <c r="AA523" s="164"/>
      <c r="AB523" s="164"/>
      <c r="AC523" s="164"/>
      <c r="AD523" s="164"/>
      <c r="AE523" s="164"/>
    </row>
    <row r="524" spans="1:31" ht="9" customHeight="1">
      <c r="A524" s="173" t="s">
        <v>11</v>
      </c>
      <c r="B524" s="174">
        <f t="shared" si="32"/>
        <v>1349.876</v>
      </c>
      <c r="C524" s="177">
        <v>1288.942</v>
      </c>
      <c r="D524" s="177">
        <v>56.951000000000001</v>
      </c>
      <c r="E524" s="174">
        <v>3.9829999999999997</v>
      </c>
      <c r="F524" s="175"/>
      <c r="G524" s="174">
        <f t="shared" si="33"/>
        <v>19.032901547037806</v>
      </c>
      <c r="H524" s="174"/>
      <c r="I524" s="174">
        <v>15.712999999999999</v>
      </c>
      <c r="J524" s="174">
        <v>0.872</v>
      </c>
      <c r="K524" s="174"/>
      <c r="L524" s="174">
        <v>0.87890154703780621</v>
      </c>
      <c r="M524" s="174">
        <v>1.569</v>
      </c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</row>
    <row r="525" spans="1:31" ht="9" customHeight="1">
      <c r="A525" s="176" t="s">
        <v>12</v>
      </c>
      <c r="B525" s="189">
        <f t="shared" si="32"/>
        <v>3692.018</v>
      </c>
      <c r="C525" s="190">
        <v>3505.1439999999998</v>
      </c>
      <c r="D525" s="190">
        <v>172.809</v>
      </c>
      <c r="E525" s="189">
        <v>14.065000000000001</v>
      </c>
      <c r="F525" s="191"/>
      <c r="G525" s="189">
        <f t="shared" si="33"/>
        <v>54.594641543670612</v>
      </c>
      <c r="H525" s="189"/>
      <c r="I525" s="189">
        <v>44.838000000000001</v>
      </c>
      <c r="J525" s="189">
        <v>2.4279999999999999</v>
      </c>
      <c r="K525" s="189"/>
      <c r="L525" s="189">
        <v>2.9136415436706136</v>
      </c>
      <c r="M525" s="189">
        <v>4.415</v>
      </c>
    </row>
    <row r="526" spans="1:31" ht="9" customHeight="1">
      <c r="A526" s="176" t="s">
        <v>13</v>
      </c>
      <c r="B526" s="189">
        <f t="shared" si="32"/>
        <v>1454.394</v>
      </c>
      <c r="C526" s="190">
        <v>1392.52</v>
      </c>
      <c r="D526" s="190">
        <v>57.238999999999997</v>
      </c>
      <c r="E526" s="189">
        <v>4.6349999999999998</v>
      </c>
      <c r="F526" s="191"/>
      <c r="G526" s="189">
        <f t="shared" si="33"/>
        <v>18.355545391623174</v>
      </c>
      <c r="H526" s="189"/>
      <c r="I526" s="189">
        <v>13.996</v>
      </c>
      <c r="J526" s="189">
        <v>0.751</v>
      </c>
      <c r="K526" s="189"/>
      <c r="L526" s="189">
        <v>2.2055453916231742</v>
      </c>
      <c r="M526" s="189">
        <v>1.403</v>
      </c>
    </row>
    <row r="527" spans="1:31" ht="9" customHeight="1">
      <c r="A527" s="176" t="s">
        <v>14</v>
      </c>
      <c r="B527" s="189">
        <f t="shared" si="32"/>
        <v>3113.34</v>
      </c>
      <c r="C527" s="190">
        <v>2947.0720000000001</v>
      </c>
      <c r="D527" s="190">
        <v>153.86199999999999</v>
      </c>
      <c r="E527" s="189">
        <v>12.405999999999999</v>
      </c>
      <c r="F527" s="191"/>
      <c r="G527" s="189">
        <f t="shared" si="33"/>
        <v>51.345811904895527</v>
      </c>
      <c r="H527" s="189"/>
      <c r="I527" s="189">
        <v>41.261000000000003</v>
      </c>
      <c r="J527" s="189">
        <v>2.234</v>
      </c>
      <c r="K527" s="189"/>
      <c r="L527" s="189">
        <v>3.7888119048955238</v>
      </c>
      <c r="M527" s="189">
        <v>4.0620000000000003</v>
      </c>
    </row>
    <row r="528" spans="1:31" ht="9" customHeight="1">
      <c r="A528" s="173" t="s">
        <v>15</v>
      </c>
      <c r="B528" s="174">
        <f t="shared" si="32"/>
        <v>3645.9479999999999</v>
      </c>
      <c r="C528" s="177">
        <v>3451.2280000000001</v>
      </c>
      <c r="D528" s="177">
        <v>177.89699999999999</v>
      </c>
      <c r="E528" s="174">
        <v>16.823</v>
      </c>
      <c r="F528" s="175"/>
      <c r="G528" s="174">
        <f t="shared" si="33"/>
        <v>55.729816862150891</v>
      </c>
      <c r="H528" s="174"/>
      <c r="I528" s="174">
        <v>46.171999999999997</v>
      </c>
      <c r="J528" s="174">
        <v>2.4809999999999999</v>
      </c>
      <c r="K528" s="174"/>
      <c r="L528" s="174">
        <v>2.5318168621508876</v>
      </c>
      <c r="M528" s="174">
        <v>4.5449999999999999</v>
      </c>
    </row>
    <row r="529" spans="1:13" ht="9" customHeight="1">
      <c r="A529" s="176" t="s">
        <v>16</v>
      </c>
      <c r="B529" s="189">
        <f t="shared" si="32"/>
        <v>13507.127999999999</v>
      </c>
      <c r="C529" s="190">
        <v>8168.8389999999999</v>
      </c>
      <c r="D529" s="190">
        <v>5116.2299999999996</v>
      </c>
      <c r="E529" s="189">
        <v>222.05900000000003</v>
      </c>
      <c r="F529" s="191"/>
      <c r="G529" s="189">
        <f t="shared" si="33"/>
        <v>327.36999999999995</v>
      </c>
      <c r="H529" s="189"/>
      <c r="I529" s="189">
        <v>154.05699999999999</v>
      </c>
      <c r="J529" s="189">
        <v>39.512</v>
      </c>
      <c r="K529" s="189"/>
      <c r="L529" s="189">
        <v>78.900999999999996</v>
      </c>
      <c r="M529" s="189">
        <v>54.9</v>
      </c>
    </row>
    <row r="530" spans="1:13" ht="9" customHeight="1">
      <c r="A530" s="176" t="s">
        <v>17</v>
      </c>
      <c r="B530" s="189">
        <f t="shared" si="32"/>
        <v>1187.1710000000003</v>
      </c>
      <c r="C530" s="190">
        <v>1134.3430000000001</v>
      </c>
      <c r="D530" s="190">
        <v>48.851999999999997</v>
      </c>
      <c r="E530" s="189">
        <v>3.976</v>
      </c>
      <c r="F530" s="191"/>
      <c r="G530" s="189">
        <f t="shared" si="33"/>
        <v>17.192769833698112</v>
      </c>
      <c r="H530" s="189"/>
      <c r="I530" s="189">
        <v>13.186</v>
      </c>
      <c r="J530" s="191">
        <v>0.71299999999999997</v>
      </c>
      <c r="K530" s="190"/>
      <c r="L530" s="189">
        <v>1.9957698336981124</v>
      </c>
      <c r="M530" s="189">
        <v>1.298</v>
      </c>
    </row>
    <row r="531" spans="1:13" ht="9" customHeight="1">
      <c r="A531" s="176" t="s">
        <v>18</v>
      </c>
      <c r="B531" s="189">
        <f t="shared" si="32"/>
        <v>6310.6719999999996</v>
      </c>
      <c r="C531" s="190">
        <v>5977.6279999999997</v>
      </c>
      <c r="D531" s="190">
        <v>307.93799999999999</v>
      </c>
      <c r="E531" s="189">
        <v>25.106000000000002</v>
      </c>
      <c r="F531" s="191"/>
      <c r="G531" s="189">
        <f t="shared" si="33"/>
        <v>103.06121099201228</v>
      </c>
      <c r="H531" s="189"/>
      <c r="I531" s="189">
        <v>79.629000000000005</v>
      </c>
      <c r="J531" s="189">
        <v>4.3360000000000003</v>
      </c>
      <c r="K531" s="189"/>
      <c r="L531" s="189">
        <v>11.229210992012273</v>
      </c>
      <c r="M531" s="189">
        <v>7.867</v>
      </c>
    </row>
    <row r="532" spans="1:13" ht="9" customHeight="1">
      <c r="A532" s="173" t="s">
        <v>19</v>
      </c>
      <c r="B532" s="174">
        <f t="shared" si="32"/>
        <v>7661.1229999999996</v>
      </c>
      <c r="C532" s="177">
        <v>7198.3519999999999</v>
      </c>
      <c r="D532" s="177">
        <v>428.02300000000002</v>
      </c>
      <c r="E532" s="174">
        <v>34.747999999999998</v>
      </c>
      <c r="F532" s="175"/>
      <c r="G532" s="174">
        <f t="shared" si="33"/>
        <v>134.16903378416299</v>
      </c>
      <c r="H532" s="174"/>
      <c r="I532" s="174">
        <v>107.01300000000001</v>
      </c>
      <c r="J532" s="174">
        <v>5.84</v>
      </c>
      <c r="K532" s="174"/>
      <c r="L532" s="174">
        <v>10.752033784162972</v>
      </c>
      <c r="M532" s="174">
        <v>10.564</v>
      </c>
    </row>
    <row r="533" spans="1:13" ht="9" customHeight="1">
      <c r="A533" s="176" t="s">
        <v>20</v>
      </c>
      <c r="B533" s="189">
        <f t="shared" si="32"/>
        <v>2308.683</v>
      </c>
      <c r="C533" s="190">
        <v>2185.4380000000001</v>
      </c>
      <c r="D533" s="190">
        <v>114.29699999999998</v>
      </c>
      <c r="E533" s="189">
        <v>8.9480000000000004</v>
      </c>
      <c r="F533" s="191"/>
      <c r="G533" s="189">
        <f t="shared" si="33"/>
        <v>40.153197205230363</v>
      </c>
      <c r="H533" s="189"/>
      <c r="I533" s="189">
        <v>30.922999999999998</v>
      </c>
      <c r="J533" s="189">
        <v>1.67</v>
      </c>
      <c r="K533" s="189"/>
      <c r="L533" s="189">
        <v>4.5221972052303725</v>
      </c>
      <c r="M533" s="189">
        <v>3.0379999999999998</v>
      </c>
    </row>
    <row r="534" spans="1:13" ht="9" customHeight="1">
      <c r="A534" s="176" t="s">
        <v>21</v>
      </c>
      <c r="B534" s="189">
        <f t="shared" si="32"/>
        <v>8684.7520000000004</v>
      </c>
      <c r="C534" s="190">
        <v>7992.5519999999997</v>
      </c>
      <c r="D534" s="190">
        <v>640.1</v>
      </c>
      <c r="E534" s="189">
        <v>52.099999999999994</v>
      </c>
      <c r="F534" s="191"/>
      <c r="G534" s="189">
        <f t="shared" si="33"/>
        <v>212.2702904016312</v>
      </c>
      <c r="H534" s="189"/>
      <c r="I534" s="189">
        <v>166.14</v>
      </c>
      <c r="J534" s="189">
        <v>8.9939999999999998</v>
      </c>
      <c r="K534" s="189"/>
      <c r="L534" s="189">
        <v>20.782290401631222</v>
      </c>
      <c r="M534" s="189">
        <v>16.353999999999999</v>
      </c>
    </row>
    <row r="535" spans="1:13" ht="9" customHeight="1">
      <c r="A535" s="176" t="s">
        <v>22</v>
      </c>
      <c r="B535" s="189">
        <f t="shared" si="32"/>
        <v>7290.973</v>
      </c>
      <c r="C535" s="190">
        <v>6305.1</v>
      </c>
      <c r="D535" s="190">
        <v>876.61599999999999</v>
      </c>
      <c r="E535" s="189">
        <v>109.25700000000001</v>
      </c>
      <c r="F535" s="191"/>
      <c r="G535" s="189">
        <f t="shared" si="33"/>
        <v>161.63499999999999</v>
      </c>
      <c r="H535" s="189"/>
      <c r="I535" s="189">
        <v>128.46299999999999</v>
      </c>
      <c r="J535" s="189">
        <v>7.032</v>
      </c>
      <c r="K535" s="189"/>
      <c r="L535" s="189">
        <v>7.4279999999999999</v>
      </c>
      <c r="M535" s="189">
        <v>18.712</v>
      </c>
    </row>
    <row r="536" spans="1:13" ht="9" customHeight="1">
      <c r="A536" s="173" t="s">
        <v>23</v>
      </c>
      <c r="B536" s="174">
        <f t="shared" si="32"/>
        <v>7465.9309999999996</v>
      </c>
      <c r="C536" s="177">
        <v>7067.0209999999997</v>
      </c>
      <c r="D536" s="177">
        <v>368.95800000000003</v>
      </c>
      <c r="E536" s="174">
        <v>29.951999999999998</v>
      </c>
      <c r="F536" s="175"/>
      <c r="G536" s="174">
        <f t="shared" si="33"/>
        <v>124.29489123968797</v>
      </c>
      <c r="H536" s="174"/>
      <c r="I536" s="174">
        <v>99.334000000000003</v>
      </c>
      <c r="J536" s="174">
        <v>5.383</v>
      </c>
      <c r="K536" s="174"/>
      <c r="L536" s="174">
        <v>9.7718912396879727</v>
      </c>
      <c r="M536" s="174">
        <v>9.8059999999999992</v>
      </c>
    </row>
    <row r="537" spans="1:13" ht="9" customHeight="1">
      <c r="A537" s="176" t="s">
        <v>24</v>
      </c>
      <c r="B537" s="189">
        <f t="shared" si="32"/>
        <v>5021.8249999999998</v>
      </c>
      <c r="C537" s="190">
        <v>4754.3810000000003</v>
      </c>
      <c r="D537" s="190">
        <v>248.65100000000001</v>
      </c>
      <c r="E537" s="189">
        <v>18.792999999999999</v>
      </c>
      <c r="F537" s="191"/>
      <c r="G537" s="189">
        <f t="shared" si="33"/>
        <v>81.048057878294699</v>
      </c>
      <c r="H537" s="189"/>
      <c r="I537" s="189">
        <v>64.656999999999996</v>
      </c>
      <c r="J537" s="189">
        <v>3.4729999999999999</v>
      </c>
      <c r="K537" s="189"/>
      <c r="L537" s="189">
        <v>6.5660578782947043</v>
      </c>
      <c r="M537" s="189">
        <v>6.3520000000000003</v>
      </c>
    </row>
    <row r="538" spans="1:13" ht="9" customHeight="1">
      <c r="A538" s="176" t="s">
        <v>25</v>
      </c>
      <c r="B538" s="189">
        <f t="shared" si="32"/>
        <v>1458.1119999999999</v>
      </c>
      <c r="C538" s="190">
        <v>1406.84</v>
      </c>
      <c r="D538" s="190">
        <v>47.414000000000001</v>
      </c>
      <c r="E538" s="189">
        <v>3.8580000000000001</v>
      </c>
      <c r="F538" s="191"/>
      <c r="G538" s="189">
        <f t="shared" si="33"/>
        <v>16.958618272630343</v>
      </c>
      <c r="H538" s="189"/>
      <c r="I538" s="189">
        <v>12.8</v>
      </c>
      <c r="J538" s="189">
        <v>0.69099999999999995</v>
      </c>
      <c r="K538" s="189"/>
      <c r="L538" s="189">
        <v>2.2076182726303388</v>
      </c>
      <c r="M538" s="189">
        <v>1.26</v>
      </c>
    </row>
    <row r="539" spans="1:13" ht="9" customHeight="1">
      <c r="A539" s="176" t="s">
        <v>26</v>
      </c>
      <c r="B539" s="189">
        <f t="shared" si="32"/>
        <v>8553.0300000000007</v>
      </c>
      <c r="C539" s="190">
        <v>7971.0690000000004</v>
      </c>
      <c r="D539" s="190">
        <v>535.49900000000002</v>
      </c>
      <c r="E539" s="189">
        <v>46.461999999999996</v>
      </c>
      <c r="F539" s="191"/>
      <c r="G539" s="189">
        <f t="shared" si="33"/>
        <v>171.21536288979931</v>
      </c>
      <c r="H539" s="189"/>
      <c r="I539" s="189">
        <v>138.47900000000001</v>
      </c>
      <c r="J539" s="189">
        <v>7.5540000000000003</v>
      </c>
      <c r="K539" s="189"/>
      <c r="L539" s="189">
        <v>11.501362889799278</v>
      </c>
      <c r="M539" s="189">
        <v>13.680999999999999</v>
      </c>
    </row>
    <row r="540" spans="1:13" ht="9" customHeight="1">
      <c r="A540" s="173" t="s">
        <v>27</v>
      </c>
      <c r="B540" s="174">
        <f t="shared" si="32"/>
        <v>7751.5649999999996</v>
      </c>
      <c r="C540" s="177">
        <v>7335.3689999999997</v>
      </c>
      <c r="D540" s="177">
        <v>382.96800000000002</v>
      </c>
      <c r="E540" s="174">
        <v>33.228000000000002</v>
      </c>
      <c r="F540" s="175"/>
      <c r="G540" s="174">
        <f t="shared" si="33"/>
        <v>120.31197934788709</v>
      </c>
      <c r="H540" s="174"/>
      <c r="I540" s="174">
        <v>95.748000000000005</v>
      </c>
      <c r="J540" s="174">
        <v>5.1920000000000002</v>
      </c>
      <c r="K540" s="174"/>
      <c r="L540" s="174">
        <v>9.9199793478870877</v>
      </c>
      <c r="M540" s="174">
        <v>9.452</v>
      </c>
    </row>
    <row r="541" spans="1:13" ht="9" customHeight="1">
      <c r="A541" s="176" t="s">
        <v>28</v>
      </c>
      <c r="B541" s="189">
        <f t="shared" si="32"/>
        <v>5990.0739999999996</v>
      </c>
      <c r="C541" s="190">
        <v>5669.44</v>
      </c>
      <c r="D541" s="190">
        <v>296.50799999999998</v>
      </c>
      <c r="E541" s="189">
        <v>24.125999999999998</v>
      </c>
      <c r="F541" s="191"/>
      <c r="G541" s="189">
        <f t="shared" si="33"/>
        <v>101.02855575509288</v>
      </c>
      <c r="H541" s="189"/>
      <c r="I541" s="189">
        <v>80.22</v>
      </c>
      <c r="J541" s="189">
        <v>4.3159999999999998</v>
      </c>
      <c r="K541" s="189"/>
      <c r="L541" s="189">
        <v>8.6115557550928781</v>
      </c>
      <c r="M541" s="189">
        <v>7.8810000000000002</v>
      </c>
    </row>
    <row r="542" spans="1:13" ht="9" customHeight="1">
      <c r="A542" s="176" t="s">
        <v>29</v>
      </c>
      <c r="B542" s="189">
        <f t="shared" si="32"/>
        <v>3416.692</v>
      </c>
      <c r="C542" s="190">
        <v>3340.5219999999999</v>
      </c>
      <c r="D542" s="190">
        <v>70.088999999999999</v>
      </c>
      <c r="E542" s="189">
        <v>6.0809999999999995</v>
      </c>
      <c r="F542" s="191"/>
      <c r="G542" s="189">
        <f t="shared" si="33"/>
        <v>24.173460987335616</v>
      </c>
      <c r="H542" s="189"/>
      <c r="I542" s="189">
        <v>18.184000000000001</v>
      </c>
      <c r="J542" s="189">
        <v>0.99399999999999999</v>
      </c>
      <c r="K542" s="189"/>
      <c r="L542" s="189">
        <v>3.2054609873356159</v>
      </c>
      <c r="M542" s="189">
        <v>1.79</v>
      </c>
    </row>
    <row r="543" spans="1:13" ht="9" customHeight="1">
      <c r="A543" s="176" t="s">
        <v>30</v>
      </c>
      <c r="B543" s="189">
        <f t="shared" si="32"/>
        <v>6123.4400000000005</v>
      </c>
      <c r="C543" s="190">
        <v>5982.7790000000005</v>
      </c>
      <c r="D543" s="190">
        <v>130.077</v>
      </c>
      <c r="E543" s="189">
        <v>10.584</v>
      </c>
      <c r="F543" s="191"/>
      <c r="G543" s="189">
        <f t="shared" si="33"/>
        <v>40.752659782629024</v>
      </c>
      <c r="H543" s="189"/>
      <c r="I543" s="189">
        <v>32.491</v>
      </c>
      <c r="J543" s="189">
        <v>1.7450000000000001</v>
      </c>
      <c r="K543" s="189"/>
      <c r="L543" s="189">
        <v>3.3066597826290289</v>
      </c>
      <c r="M543" s="189">
        <v>3.21</v>
      </c>
    </row>
    <row r="544" spans="1:13" ht="9" customHeight="1">
      <c r="A544" s="173" t="s">
        <v>31</v>
      </c>
      <c r="B544" s="174">
        <f t="shared" si="32"/>
        <v>1435.0700000000002</v>
      </c>
      <c r="C544" s="177">
        <v>1368.7570000000001</v>
      </c>
      <c r="D544" s="177">
        <v>61.018999999999998</v>
      </c>
      <c r="E544" s="174">
        <v>5.2939999999999996</v>
      </c>
      <c r="F544" s="175"/>
      <c r="G544" s="174">
        <f t="shared" si="33"/>
        <v>21.756922236563966</v>
      </c>
      <c r="H544" s="174"/>
      <c r="I544" s="174">
        <v>16.420000000000002</v>
      </c>
      <c r="J544" s="174">
        <v>0.89100000000000001</v>
      </c>
      <c r="K544" s="174"/>
      <c r="L544" s="174">
        <v>2.8249222365639675</v>
      </c>
      <c r="M544" s="174">
        <v>1.621</v>
      </c>
    </row>
    <row r="545" spans="1:31" ht="9" customHeight="1">
      <c r="A545" s="176" t="s">
        <v>32</v>
      </c>
      <c r="B545" s="189">
        <f t="shared" si="32"/>
        <v>2721.6620000000003</v>
      </c>
      <c r="C545" s="190">
        <v>2575.9780000000001</v>
      </c>
      <c r="D545" s="190">
        <v>134.72200000000001</v>
      </c>
      <c r="E545" s="189">
        <v>10.962</v>
      </c>
      <c r="F545" s="191"/>
      <c r="G545" s="189">
        <f t="shared" si="33"/>
        <v>44.300717642217116</v>
      </c>
      <c r="H545" s="189"/>
      <c r="I545" s="189">
        <v>35.036000000000001</v>
      </c>
      <c r="J545" s="189">
        <v>1.883</v>
      </c>
      <c r="K545" s="189"/>
      <c r="L545" s="189">
        <v>3.9397176422171092</v>
      </c>
      <c r="M545" s="189">
        <v>3.4420000000000002</v>
      </c>
    </row>
    <row r="546" spans="1:31" ht="9" customHeight="1">
      <c r="A546" s="176" t="s">
        <v>33</v>
      </c>
      <c r="B546" s="189">
        <f t="shared" si="32"/>
        <v>3091.5359999999996</v>
      </c>
      <c r="C546" s="190">
        <v>2936.069</v>
      </c>
      <c r="D546" s="190">
        <v>143.05500000000001</v>
      </c>
      <c r="E546" s="189">
        <v>12.411999999999999</v>
      </c>
      <c r="F546" s="191"/>
      <c r="G546" s="189">
        <f t="shared" si="33"/>
        <v>43.15323325289485</v>
      </c>
      <c r="H546" s="189"/>
      <c r="I546" s="189">
        <v>35.860999999999997</v>
      </c>
      <c r="J546" s="189">
        <v>1.9410000000000001</v>
      </c>
      <c r="K546" s="189"/>
      <c r="L546" s="189">
        <v>1.8212332528948501</v>
      </c>
      <c r="M546" s="189">
        <v>3.53</v>
      </c>
    </row>
    <row r="547" spans="1:31" ht="9" customHeight="1">
      <c r="A547" s="176" t="s">
        <v>34</v>
      </c>
      <c r="B547" s="189">
        <f t="shared" si="32"/>
        <v>1384.548</v>
      </c>
      <c r="C547" s="190">
        <v>1321.0360000000001</v>
      </c>
      <c r="D547" s="190">
        <v>58.732999999999997</v>
      </c>
      <c r="E547" s="189">
        <v>4.7789999999999999</v>
      </c>
      <c r="F547" s="191"/>
      <c r="G547" s="189">
        <f t="shared" si="33"/>
        <v>18.432640421273174</v>
      </c>
      <c r="H547" s="189"/>
      <c r="I547" s="189">
        <v>14.666</v>
      </c>
      <c r="J547" s="189">
        <v>0.79200000000000004</v>
      </c>
      <c r="K547" s="189"/>
      <c r="L547" s="189">
        <v>1.5256404212731729</v>
      </c>
      <c r="M547" s="189">
        <v>1.4490000000000001</v>
      </c>
    </row>
    <row r="548" spans="1:31" ht="9" customHeight="1">
      <c r="A548" s="173" t="s">
        <v>35</v>
      </c>
      <c r="B548" s="174">
        <f t="shared" si="32"/>
        <v>1839.5519999999999</v>
      </c>
      <c r="C548" s="177">
        <v>1756.8910000000001</v>
      </c>
      <c r="D548" s="177">
        <v>76.061999999999998</v>
      </c>
      <c r="E548" s="174">
        <v>6.5990000000000002</v>
      </c>
      <c r="F548" s="175"/>
      <c r="G548" s="174">
        <f t="shared" si="33"/>
        <v>23.766353929326371</v>
      </c>
      <c r="H548" s="174"/>
      <c r="I548" s="174">
        <v>19.013999999999999</v>
      </c>
      <c r="J548" s="174">
        <v>1.0449999999999999</v>
      </c>
      <c r="K548" s="174"/>
      <c r="L548" s="174">
        <v>1.8303539293263744</v>
      </c>
      <c r="M548" s="174">
        <v>1.877</v>
      </c>
    </row>
    <row r="549" spans="1:31" ht="9" customHeight="1">
      <c r="A549" s="176" t="s">
        <v>36</v>
      </c>
      <c r="B549" s="189">
        <f t="shared" si="32"/>
        <v>881.90100000000007</v>
      </c>
      <c r="C549" s="190">
        <v>834.69500000000005</v>
      </c>
      <c r="D549" s="190">
        <v>43.654000000000003</v>
      </c>
      <c r="E549" s="189">
        <v>3.5519999999999996</v>
      </c>
      <c r="F549" s="191"/>
      <c r="G549" s="189">
        <f t="shared" si="33"/>
        <v>14.558193912864544</v>
      </c>
      <c r="H549" s="189"/>
      <c r="I549" s="189">
        <v>10.962</v>
      </c>
      <c r="J549" s="189">
        <v>0.59099999999999997</v>
      </c>
      <c r="K549" s="189"/>
      <c r="L549" s="189">
        <v>1.9281939128645453</v>
      </c>
      <c r="M549" s="189">
        <v>1.077</v>
      </c>
    </row>
    <row r="550" spans="1:31" ht="9" customHeight="1">
      <c r="A550" s="176" t="s">
        <v>37</v>
      </c>
      <c r="B550" s="189">
        <f t="shared" si="32"/>
        <v>8119.1269999999995</v>
      </c>
      <c r="C550" s="190">
        <v>7612.6959999999999</v>
      </c>
      <c r="D550" s="190">
        <v>465.99900000000002</v>
      </c>
      <c r="E550" s="189">
        <v>40.432000000000002</v>
      </c>
      <c r="F550" s="191"/>
      <c r="G550" s="189">
        <f t="shared" si="33"/>
        <v>148.60491172344126</v>
      </c>
      <c r="H550" s="189"/>
      <c r="I550" s="189">
        <v>116.83799999999999</v>
      </c>
      <c r="J550" s="189">
        <v>6.3250000000000002</v>
      </c>
      <c r="K550" s="189"/>
      <c r="L550" s="189">
        <v>13.940911723441269</v>
      </c>
      <c r="M550" s="189">
        <v>11.500999999999999</v>
      </c>
    </row>
    <row r="551" spans="1:31" ht="9" customHeight="1">
      <c r="A551" s="176" t="s">
        <v>38</v>
      </c>
      <c r="B551" s="189">
        <f t="shared" si="32"/>
        <v>1784.9759999999999</v>
      </c>
      <c r="C551" s="190">
        <v>1705.356</v>
      </c>
      <c r="D551" s="190">
        <v>73.629000000000005</v>
      </c>
      <c r="E551" s="189">
        <v>5.9910000000000005</v>
      </c>
      <c r="F551" s="191"/>
      <c r="G551" s="189">
        <f t="shared" si="33"/>
        <v>23.58127790560637</v>
      </c>
      <c r="H551" s="189"/>
      <c r="I551" s="189">
        <v>18.390999999999998</v>
      </c>
      <c r="J551" s="189">
        <v>0.999</v>
      </c>
      <c r="K551" s="189"/>
      <c r="L551" s="189">
        <v>2.374277905606375</v>
      </c>
      <c r="M551" s="189">
        <v>1.8169999999999999</v>
      </c>
    </row>
    <row r="552" spans="1:31" ht="9" customHeight="1">
      <c r="A552" s="173" t="s">
        <v>39</v>
      </c>
      <c r="B552" s="174">
        <f t="shared" si="32"/>
        <v>5077.4070000000002</v>
      </c>
      <c r="C552" s="177">
        <v>4817.1940000000004</v>
      </c>
      <c r="D552" s="177">
        <v>241.05600000000001</v>
      </c>
      <c r="E552" s="174">
        <v>19.157</v>
      </c>
      <c r="F552" s="175"/>
      <c r="G552" s="174">
        <f t="shared" si="33"/>
        <v>72.917422133677533</v>
      </c>
      <c r="H552" s="174"/>
      <c r="I552" s="174">
        <v>60.265000000000001</v>
      </c>
      <c r="J552" s="174">
        <v>3.2669999999999999</v>
      </c>
      <c r="K552" s="174"/>
      <c r="L552" s="174">
        <v>3.4364221336775356</v>
      </c>
      <c r="M552" s="174">
        <v>5.9489999999999998</v>
      </c>
    </row>
    <row r="553" spans="1:31" s="168" customFormat="1" ht="9" customHeight="1">
      <c r="A553" s="176"/>
      <c r="B553" s="189"/>
      <c r="C553" s="190"/>
      <c r="D553" s="190"/>
      <c r="E553" s="189"/>
      <c r="F553" s="191"/>
      <c r="G553" s="189"/>
      <c r="H553" s="189"/>
      <c r="I553" s="189"/>
      <c r="J553" s="189"/>
      <c r="K553" s="189"/>
      <c r="L553" s="189"/>
      <c r="M553" s="189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  <c r="Y553" s="234"/>
      <c r="Z553" s="234"/>
      <c r="AA553" s="234"/>
      <c r="AB553" s="234"/>
      <c r="AC553" s="234"/>
      <c r="AD553" s="234"/>
      <c r="AE553" s="234"/>
    </row>
    <row r="554" spans="1:31" ht="9" customHeight="1">
      <c r="A554" s="211">
        <v>2010</v>
      </c>
      <c r="B554" s="265"/>
      <c r="C554" s="265"/>
      <c r="D554" s="265"/>
      <c r="E554" s="265"/>
      <c r="F554" s="176"/>
      <c r="G554" s="265"/>
      <c r="H554" s="265"/>
      <c r="I554" s="265"/>
      <c r="J554" s="265"/>
      <c r="K554" s="265"/>
      <c r="L554" s="265"/>
      <c r="M554" s="265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</row>
    <row r="555" spans="1:31" ht="9" customHeight="1">
      <c r="A555" s="214" t="s">
        <v>7</v>
      </c>
      <c r="B555" s="265">
        <f>SUM(B557:B588)</f>
        <v>116928.46499999997</v>
      </c>
      <c r="C555" s="265">
        <f>SUM(C557:C588)</f>
        <v>108156.132</v>
      </c>
      <c r="D555" s="265">
        <f>SUM(D557:D588)</f>
        <v>7805.5619999999999</v>
      </c>
      <c r="E555" s="265">
        <f>SUM(E557:E588)</f>
        <v>965.77099999999984</v>
      </c>
      <c r="F555" s="188"/>
      <c r="G555" s="265">
        <f>SUM(G557:G588)</f>
        <v>3891.6689999999999</v>
      </c>
      <c r="H555" s="265"/>
      <c r="I555" s="265">
        <f>SUM(I557:I588)</f>
        <v>3077.4639999999999</v>
      </c>
      <c r="J555" s="265">
        <f>SUM(J557:J588)</f>
        <v>137.94799999999998</v>
      </c>
      <c r="K555" s="265"/>
      <c r="L555" s="265">
        <f>SUM(L557:L588)</f>
        <v>264.02600000000001</v>
      </c>
      <c r="M555" s="265">
        <f>SUM(M557:M588)</f>
        <v>412.23099999999994</v>
      </c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</row>
    <row r="556" spans="1:31" s="162" customFormat="1" ht="3" customHeight="1">
      <c r="A556" s="214"/>
      <c r="B556" s="265"/>
      <c r="C556" s="265"/>
      <c r="D556" s="265"/>
      <c r="E556" s="265"/>
      <c r="F556" s="188"/>
      <c r="G556" s="265"/>
      <c r="H556" s="265"/>
      <c r="I556" s="265"/>
      <c r="J556" s="265"/>
      <c r="K556" s="265"/>
      <c r="L556" s="265"/>
      <c r="M556" s="265"/>
      <c r="N556" s="161"/>
      <c r="O556" s="161"/>
      <c r="P556" s="161"/>
      <c r="Q556" s="161"/>
      <c r="R556" s="161"/>
      <c r="S556" s="161"/>
      <c r="T556" s="161"/>
      <c r="U556" s="161"/>
      <c r="V556" s="161"/>
      <c r="W556" s="161"/>
      <c r="X556" s="161"/>
      <c r="Y556" s="161"/>
      <c r="Z556" s="161"/>
      <c r="AA556" s="161"/>
      <c r="AB556" s="161"/>
      <c r="AC556" s="161"/>
      <c r="AD556" s="161"/>
      <c r="AE556" s="161"/>
    </row>
    <row r="557" spans="1:31" s="162" customFormat="1" ht="9" customHeight="1">
      <c r="A557" s="176" t="s">
        <v>8</v>
      </c>
      <c r="B557" s="189">
        <f>SUM(C557:E557)</f>
        <v>355.11100000000005</v>
      </c>
      <c r="C557" s="190">
        <v>350.76400000000001</v>
      </c>
      <c r="D557" s="190">
        <v>3.6890000000000001</v>
      </c>
      <c r="E557" s="189">
        <v>0.65800000000000003</v>
      </c>
      <c r="F557" s="189"/>
      <c r="G557" s="189">
        <f t="shared" ref="G557:G588" si="34">SUM(I557:M557)</f>
        <v>14.914</v>
      </c>
      <c r="H557" s="189"/>
      <c r="I557" s="189">
        <v>10.227</v>
      </c>
      <c r="J557" s="189" t="s">
        <v>63</v>
      </c>
      <c r="K557" s="189"/>
      <c r="L557" s="189">
        <v>2.734</v>
      </c>
      <c r="M557" s="189">
        <v>1.9530000000000001</v>
      </c>
      <c r="N557" s="161"/>
      <c r="O557" s="161"/>
      <c r="P557" s="239"/>
      <c r="Q557" s="161"/>
      <c r="R557" s="161"/>
      <c r="S557" s="161"/>
      <c r="T557" s="161"/>
      <c r="U557" s="161"/>
      <c r="V557" s="161"/>
      <c r="W557" s="161"/>
      <c r="X557" s="161"/>
      <c r="Y557" s="161"/>
      <c r="Z557" s="161"/>
      <c r="AA557" s="161"/>
      <c r="AB557" s="161"/>
      <c r="AC557" s="161"/>
      <c r="AD557" s="161"/>
      <c r="AE557" s="161"/>
    </row>
    <row r="558" spans="1:31" s="162" customFormat="1" ht="9" customHeight="1">
      <c r="A558" s="176" t="s">
        <v>9</v>
      </c>
      <c r="B558" s="189">
        <f>SUM(C558:E558)</f>
        <v>816.6819999999999</v>
      </c>
      <c r="C558" s="190">
        <v>773.16499999999996</v>
      </c>
      <c r="D558" s="190">
        <v>42.798999999999999</v>
      </c>
      <c r="E558" s="189">
        <v>0.71799999999999997</v>
      </c>
      <c r="F558" s="191"/>
      <c r="G558" s="189">
        <f t="shared" si="34"/>
        <v>25.118000000000002</v>
      </c>
      <c r="H558" s="189"/>
      <c r="I558" s="189">
        <v>19.428999999999998</v>
      </c>
      <c r="J558" s="189">
        <v>1.0469999999999999</v>
      </c>
      <c r="K558" s="189"/>
      <c r="L558" s="189">
        <v>3.1059999999999999</v>
      </c>
      <c r="M558" s="189">
        <v>1.536</v>
      </c>
      <c r="N558" s="161"/>
      <c r="O558" s="161"/>
      <c r="P558" s="239"/>
      <c r="Q558" s="161"/>
      <c r="R558" s="161"/>
      <c r="S558" s="161"/>
      <c r="T558" s="161"/>
      <c r="U558" s="161"/>
      <c r="V558" s="161"/>
      <c r="W558" s="161"/>
      <c r="X558" s="161"/>
      <c r="Y558" s="161"/>
      <c r="Z558" s="161"/>
      <c r="AA558" s="161"/>
      <c r="AB558" s="161"/>
      <c r="AC558" s="161"/>
      <c r="AD558" s="161"/>
      <c r="AE558" s="161"/>
    </row>
    <row r="559" spans="1:31" ht="9" customHeight="1">
      <c r="A559" s="176" t="s">
        <v>10</v>
      </c>
      <c r="B559" s="189">
        <f>SUM(C559:E559)+1</f>
        <v>90.19</v>
      </c>
      <c r="C559" s="190">
        <v>75.045000000000002</v>
      </c>
      <c r="D559" s="190">
        <v>14.145</v>
      </c>
      <c r="E559" s="189" t="s">
        <v>63</v>
      </c>
      <c r="F559" s="191"/>
      <c r="G559" s="189">
        <f t="shared" si="34"/>
        <v>16.501999999999999</v>
      </c>
      <c r="H559" s="189"/>
      <c r="I559" s="189">
        <v>11.773999999999999</v>
      </c>
      <c r="J559" s="189" t="s">
        <v>63</v>
      </c>
      <c r="K559" s="189"/>
      <c r="L559" s="189">
        <v>1.9630000000000001</v>
      </c>
      <c r="M559" s="189">
        <v>2.7650000000000001</v>
      </c>
      <c r="N559" s="164"/>
      <c r="O559" s="164"/>
      <c r="P559" s="239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  <c r="AA559" s="164"/>
      <c r="AB559" s="164"/>
      <c r="AC559" s="164"/>
      <c r="AD559" s="164"/>
      <c r="AE559" s="164"/>
    </row>
    <row r="560" spans="1:31" ht="9" customHeight="1">
      <c r="A560" s="173" t="s">
        <v>11</v>
      </c>
      <c r="B560" s="174">
        <f t="shared" ref="B560:B588" si="35">SUM(C560:E560)</f>
        <v>25.505000000000003</v>
      </c>
      <c r="C560" s="177">
        <v>20.004000000000001</v>
      </c>
      <c r="D560" s="177">
        <v>5.5010000000000003</v>
      </c>
      <c r="E560" s="174" t="s">
        <v>63</v>
      </c>
      <c r="F560" s="175"/>
      <c r="G560" s="174">
        <f t="shared" si="34"/>
        <v>10.98</v>
      </c>
      <c r="H560" s="174"/>
      <c r="I560" s="174">
        <v>5.2560000000000002</v>
      </c>
      <c r="J560" s="174" t="s">
        <v>63</v>
      </c>
      <c r="K560" s="174"/>
      <c r="L560" s="174">
        <v>2.411</v>
      </c>
      <c r="M560" s="174">
        <v>3.3130000000000002</v>
      </c>
      <c r="N560" s="164"/>
      <c r="O560" s="164"/>
      <c r="P560" s="239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</row>
    <row r="561" spans="1:16" ht="9" customHeight="1">
      <c r="A561" s="176" t="s">
        <v>12</v>
      </c>
      <c r="B561" s="189">
        <f t="shared" si="35"/>
        <v>606.97199999999998</v>
      </c>
      <c r="C561" s="190">
        <v>533.14499999999998</v>
      </c>
      <c r="D561" s="190">
        <v>65.176000000000002</v>
      </c>
      <c r="E561" s="189">
        <v>8.6509999999999998</v>
      </c>
      <c r="F561" s="191"/>
      <c r="G561" s="189">
        <f t="shared" si="34"/>
        <v>17.857999999999997</v>
      </c>
      <c r="H561" s="189"/>
      <c r="I561" s="189">
        <v>11.606999999999999</v>
      </c>
      <c r="J561" s="189" t="s">
        <v>63</v>
      </c>
      <c r="K561" s="189"/>
      <c r="L561" s="189">
        <v>2.7610000000000001</v>
      </c>
      <c r="M561" s="189">
        <v>3.49</v>
      </c>
      <c r="P561" s="239"/>
    </row>
    <row r="562" spans="1:16" ht="9" customHeight="1">
      <c r="A562" s="176" t="s">
        <v>13</v>
      </c>
      <c r="B562" s="189">
        <f t="shared" si="35"/>
        <v>75.905000000000001</v>
      </c>
      <c r="C562" s="190">
        <v>69.876000000000005</v>
      </c>
      <c r="D562" s="190">
        <v>4.4139999999999997</v>
      </c>
      <c r="E562" s="189">
        <v>1.615</v>
      </c>
      <c r="F562" s="191"/>
      <c r="G562" s="189">
        <f t="shared" si="34"/>
        <v>17.420999999999999</v>
      </c>
      <c r="H562" s="189"/>
      <c r="I562" s="189">
        <v>9.7170000000000005</v>
      </c>
      <c r="J562" s="189" t="s">
        <v>63</v>
      </c>
      <c r="K562" s="189"/>
      <c r="L562" s="189">
        <v>2.5499999999999998</v>
      </c>
      <c r="M562" s="189">
        <v>5.1539999999999999</v>
      </c>
      <c r="P562" s="239"/>
    </row>
    <row r="563" spans="1:16" ht="9" customHeight="1">
      <c r="A563" s="176" t="s">
        <v>14</v>
      </c>
      <c r="B563" s="189">
        <f t="shared" si="35"/>
        <v>62.430999999999997</v>
      </c>
      <c r="C563" s="190">
        <v>51.665999999999997</v>
      </c>
      <c r="D563" s="190">
        <v>8.4250000000000007</v>
      </c>
      <c r="E563" s="189">
        <v>2.34</v>
      </c>
      <c r="F563" s="191"/>
      <c r="G563" s="189">
        <f t="shared" si="34"/>
        <v>26.706000000000003</v>
      </c>
      <c r="H563" s="189"/>
      <c r="I563" s="189">
        <v>16.196000000000002</v>
      </c>
      <c r="J563" s="189" t="s">
        <v>63</v>
      </c>
      <c r="K563" s="189"/>
      <c r="L563" s="189">
        <v>5.83</v>
      </c>
      <c r="M563" s="189">
        <v>4.68</v>
      </c>
      <c r="P563" s="239"/>
    </row>
    <row r="564" spans="1:16" ht="9" customHeight="1">
      <c r="A564" s="173" t="s">
        <v>15</v>
      </c>
      <c r="B564" s="174">
        <f t="shared" si="35"/>
        <v>455.04200000000003</v>
      </c>
      <c r="C564" s="177">
        <v>404.23599999999999</v>
      </c>
      <c r="D564" s="177">
        <v>49.749000000000002</v>
      </c>
      <c r="E564" s="174">
        <v>1.0569999999999999</v>
      </c>
      <c r="F564" s="175"/>
      <c r="G564" s="174">
        <f t="shared" si="34"/>
        <v>26.888000000000002</v>
      </c>
      <c r="H564" s="174"/>
      <c r="I564" s="174">
        <v>23.087</v>
      </c>
      <c r="J564" s="174" t="s">
        <v>63</v>
      </c>
      <c r="K564" s="174"/>
      <c r="L564" s="174">
        <v>2.0329999999999999</v>
      </c>
      <c r="M564" s="174">
        <v>1.768</v>
      </c>
      <c r="P564" s="239"/>
    </row>
    <row r="565" spans="1:16" ht="9" customHeight="1">
      <c r="A565" s="176" t="s">
        <v>16</v>
      </c>
      <c r="B565" s="189">
        <f t="shared" si="35"/>
        <v>96645.565000000002</v>
      </c>
      <c r="C565" s="190">
        <v>93383.88</v>
      </c>
      <c r="D565" s="190">
        <v>2716.0639999999999</v>
      </c>
      <c r="E565" s="189">
        <v>545.62099999999998</v>
      </c>
      <c r="F565" s="191"/>
      <c r="G565" s="189">
        <f t="shared" si="34"/>
        <v>1944.6089999999999</v>
      </c>
      <c r="H565" s="189"/>
      <c r="I565" s="189">
        <v>1688.222</v>
      </c>
      <c r="J565" s="189">
        <v>58</v>
      </c>
      <c r="K565" s="189"/>
      <c r="L565" s="189">
        <v>86.387</v>
      </c>
      <c r="M565" s="189">
        <v>112</v>
      </c>
      <c r="P565" s="239"/>
    </row>
    <row r="566" spans="1:16" ht="9" customHeight="1">
      <c r="A566" s="176" t="s">
        <v>17</v>
      </c>
      <c r="B566" s="189">
        <f t="shared" si="35"/>
        <v>219.88300000000001</v>
      </c>
      <c r="C566" s="190">
        <v>214.94800000000001</v>
      </c>
      <c r="D566" s="190">
        <v>4.9349999999999996</v>
      </c>
      <c r="E566" s="189" t="s">
        <v>63</v>
      </c>
      <c r="F566" s="191"/>
      <c r="G566" s="189">
        <f t="shared" si="34"/>
        <v>17.099</v>
      </c>
      <c r="H566" s="189"/>
      <c r="I566" s="189">
        <v>12.090999999999999</v>
      </c>
      <c r="J566" s="191" t="s">
        <v>63</v>
      </c>
      <c r="K566" s="190"/>
      <c r="L566" s="189">
        <v>1.302</v>
      </c>
      <c r="M566" s="189">
        <v>3.706</v>
      </c>
      <c r="P566" s="239"/>
    </row>
    <row r="567" spans="1:16" ht="9" customHeight="1">
      <c r="A567" s="176" t="s">
        <v>18</v>
      </c>
      <c r="B567" s="189">
        <f t="shared" si="35"/>
        <v>758.71399999999994</v>
      </c>
      <c r="C567" s="190">
        <v>630.66999999999996</v>
      </c>
      <c r="D567" s="190">
        <v>117.578</v>
      </c>
      <c r="E567" s="189">
        <v>10.465999999999999</v>
      </c>
      <c r="F567" s="191"/>
      <c r="G567" s="189">
        <f t="shared" si="34"/>
        <v>76.204999999999998</v>
      </c>
      <c r="H567" s="189"/>
      <c r="I567" s="189">
        <v>53.331000000000003</v>
      </c>
      <c r="J567" s="189" t="s">
        <v>63</v>
      </c>
      <c r="K567" s="189"/>
      <c r="L567" s="189">
        <v>8.7449999999999992</v>
      </c>
      <c r="M567" s="189">
        <v>14.129</v>
      </c>
      <c r="P567" s="239"/>
    </row>
    <row r="568" spans="1:16" ht="9" customHeight="1">
      <c r="A568" s="173" t="s">
        <v>19</v>
      </c>
      <c r="B568" s="174">
        <f t="shared" si="35"/>
        <v>99.036000000000001</v>
      </c>
      <c r="C568" s="177">
        <v>94.597999999999999</v>
      </c>
      <c r="D568" s="177">
        <v>2.5859999999999999</v>
      </c>
      <c r="E568" s="174">
        <v>1.8520000000000001</v>
      </c>
      <c r="F568" s="175"/>
      <c r="G568" s="174">
        <f t="shared" si="34"/>
        <v>129.26</v>
      </c>
      <c r="H568" s="174"/>
      <c r="I568" s="174">
        <v>104.384</v>
      </c>
      <c r="J568" s="174" t="s">
        <v>63</v>
      </c>
      <c r="K568" s="174"/>
      <c r="L568" s="174">
        <v>13.395</v>
      </c>
      <c r="M568" s="174">
        <v>11.481</v>
      </c>
      <c r="P568" s="239"/>
    </row>
    <row r="569" spans="1:16" ht="9" customHeight="1">
      <c r="A569" s="176" t="s">
        <v>20</v>
      </c>
      <c r="B569" s="189">
        <f t="shared" si="35"/>
        <v>795.88199999999995</v>
      </c>
      <c r="C569" s="190">
        <v>106.41</v>
      </c>
      <c r="D569" s="190">
        <v>685.82799999999997</v>
      </c>
      <c r="E569" s="189">
        <v>3.6440000000000001</v>
      </c>
      <c r="F569" s="191"/>
      <c r="G569" s="189">
        <f t="shared" si="34"/>
        <v>24.348999999999997</v>
      </c>
      <c r="H569" s="189"/>
      <c r="I569" s="189">
        <v>14.927</v>
      </c>
      <c r="J569" s="189">
        <v>0.56499999999999995</v>
      </c>
      <c r="K569" s="189"/>
      <c r="L569" s="189">
        <v>1.867</v>
      </c>
      <c r="M569" s="189">
        <v>6.99</v>
      </c>
      <c r="P569" s="239"/>
    </row>
    <row r="570" spans="1:16" ht="9" customHeight="1">
      <c r="A570" s="176" t="s">
        <v>21</v>
      </c>
      <c r="B570" s="189">
        <f t="shared" si="35"/>
        <v>4199.8869999999997</v>
      </c>
      <c r="C570" s="190">
        <v>3558.0569999999998</v>
      </c>
      <c r="D570" s="190">
        <v>572.798</v>
      </c>
      <c r="E570" s="189">
        <v>69.031999999999996</v>
      </c>
      <c r="F570" s="191"/>
      <c r="G570" s="189">
        <f t="shared" si="34"/>
        <v>188.28900000000002</v>
      </c>
      <c r="H570" s="189"/>
      <c r="I570" s="189">
        <v>117.27</v>
      </c>
      <c r="J570" s="189">
        <v>11.106999999999999</v>
      </c>
      <c r="K570" s="189"/>
      <c r="L570" s="189">
        <v>16.577000000000002</v>
      </c>
      <c r="M570" s="189">
        <v>43.335000000000001</v>
      </c>
      <c r="P570" s="239"/>
    </row>
    <row r="571" spans="1:16" ht="9" customHeight="1">
      <c r="A571" s="176" t="s">
        <v>22</v>
      </c>
      <c r="B571" s="189">
        <f t="shared" si="35"/>
        <v>1665.162</v>
      </c>
      <c r="C571" s="190">
        <v>1083.9390000000001</v>
      </c>
      <c r="D571" s="190">
        <v>514.31700000000001</v>
      </c>
      <c r="E571" s="189">
        <v>66.906000000000006</v>
      </c>
      <c r="F571" s="191"/>
      <c r="G571" s="189">
        <f t="shared" si="34"/>
        <v>180.84300000000002</v>
      </c>
      <c r="H571" s="189"/>
      <c r="I571" s="189">
        <v>129.22200000000001</v>
      </c>
      <c r="J571" s="189">
        <v>7.1349999999999998</v>
      </c>
      <c r="K571" s="189"/>
      <c r="L571" s="189">
        <v>14.483000000000001</v>
      </c>
      <c r="M571" s="189">
        <v>30.003</v>
      </c>
      <c r="P571" s="239"/>
    </row>
    <row r="572" spans="1:16" ht="9" customHeight="1">
      <c r="A572" s="173" t="s">
        <v>23</v>
      </c>
      <c r="B572" s="174">
        <f t="shared" si="35"/>
        <v>456.53799999999995</v>
      </c>
      <c r="C572" s="177">
        <v>373.13799999999998</v>
      </c>
      <c r="D572" s="177">
        <v>56.835000000000001</v>
      </c>
      <c r="E572" s="174">
        <v>26.565000000000001</v>
      </c>
      <c r="F572" s="175"/>
      <c r="G572" s="174">
        <f t="shared" si="34"/>
        <v>83.152999999999992</v>
      </c>
      <c r="H572" s="174"/>
      <c r="I572" s="174">
        <v>39.573999999999998</v>
      </c>
      <c r="J572" s="174">
        <v>2.855</v>
      </c>
      <c r="K572" s="174"/>
      <c r="L572" s="174">
        <v>5.4409999999999998</v>
      </c>
      <c r="M572" s="174">
        <v>35.283000000000001</v>
      </c>
      <c r="P572" s="239"/>
    </row>
    <row r="573" spans="1:16" ht="9" customHeight="1">
      <c r="A573" s="176" t="s">
        <v>24</v>
      </c>
      <c r="B573" s="189">
        <f t="shared" si="35"/>
        <v>270.32599999999996</v>
      </c>
      <c r="C573" s="190">
        <v>229.79300000000001</v>
      </c>
      <c r="D573" s="190">
        <v>37.851999999999997</v>
      </c>
      <c r="E573" s="189">
        <v>2.681</v>
      </c>
      <c r="F573" s="191"/>
      <c r="G573" s="189">
        <f t="shared" si="34"/>
        <v>41.016999999999996</v>
      </c>
      <c r="H573" s="189"/>
      <c r="I573" s="189">
        <v>28.251000000000001</v>
      </c>
      <c r="J573" s="189" t="s">
        <v>63</v>
      </c>
      <c r="K573" s="189"/>
      <c r="L573" s="189">
        <v>8.4510000000000005</v>
      </c>
      <c r="M573" s="189">
        <v>4.3150000000000004</v>
      </c>
      <c r="P573" s="239"/>
    </row>
    <row r="574" spans="1:16" ht="9" customHeight="1">
      <c r="A574" s="176" t="s">
        <v>25</v>
      </c>
      <c r="B574" s="189">
        <f t="shared" si="35"/>
        <v>112.28099999999999</v>
      </c>
      <c r="C574" s="190">
        <v>108.17</v>
      </c>
      <c r="D574" s="190">
        <v>1.591</v>
      </c>
      <c r="E574" s="189">
        <v>2.52</v>
      </c>
      <c r="F574" s="191"/>
      <c r="G574" s="189">
        <f t="shared" si="34"/>
        <v>15.884</v>
      </c>
      <c r="H574" s="189"/>
      <c r="I574" s="189">
        <v>9.4480000000000004</v>
      </c>
      <c r="J574" s="189" t="s">
        <v>63</v>
      </c>
      <c r="K574" s="189"/>
      <c r="L574" s="189">
        <v>1.5</v>
      </c>
      <c r="M574" s="189">
        <v>4.9359999999999999</v>
      </c>
      <c r="P574" s="239"/>
    </row>
    <row r="575" spans="1:16" ht="9" customHeight="1">
      <c r="A575" s="176" t="s">
        <v>26</v>
      </c>
      <c r="B575" s="189">
        <f t="shared" si="35"/>
        <v>3504.9700000000003</v>
      </c>
      <c r="C575" s="190">
        <v>1625.2449999999999</v>
      </c>
      <c r="D575" s="190">
        <v>1802.1659999999999</v>
      </c>
      <c r="E575" s="189">
        <v>77.558999999999997</v>
      </c>
      <c r="F575" s="191"/>
      <c r="G575" s="189">
        <f t="shared" si="34"/>
        <v>354.32299999999998</v>
      </c>
      <c r="H575" s="189"/>
      <c r="I575" s="189">
        <v>313.02</v>
      </c>
      <c r="J575" s="189">
        <v>13.32</v>
      </c>
      <c r="K575" s="189"/>
      <c r="L575" s="189">
        <v>12.849</v>
      </c>
      <c r="M575" s="189">
        <v>15.134</v>
      </c>
      <c r="P575" s="239"/>
    </row>
    <row r="576" spans="1:16" ht="9" customHeight="1">
      <c r="A576" s="173" t="s">
        <v>27</v>
      </c>
      <c r="B576" s="174">
        <f t="shared" si="35"/>
        <v>144.583</v>
      </c>
      <c r="C576" s="177">
        <v>131.404</v>
      </c>
      <c r="D576" s="177">
        <v>9.6150000000000002</v>
      </c>
      <c r="E576" s="174">
        <v>3.5640000000000001</v>
      </c>
      <c r="F576" s="175"/>
      <c r="G576" s="174">
        <f t="shared" si="34"/>
        <v>74.837000000000003</v>
      </c>
      <c r="H576" s="174"/>
      <c r="I576" s="174">
        <v>52.064</v>
      </c>
      <c r="J576" s="174" t="s">
        <v>63</v>
      </c>
      <c r="K576" s="174"/>
      <c r="L576" s="174">
        <v>9.5660000000000007</v>
      </c>
      <c r="M576" s="174">
        <v>13.207000000000001</v>
      </c>
      <c r="P576" s="239"/>
    </row>
    <row r="577" spans="1:16" ht="9" customHeight="1">
      <c r="A577" s="176" t="s">
        <v>28</v>
      </c>
      <c r="B577" s="189">
        <f t="shared" si="35"/>
        <v>566.654</v>
      </c>
      <c r="C577" s="190">
        <v>411.601</v>
      </c>
      <c r="D577" s="190">
        <v>130.02000000000001</v>
      </c>
      <c r="E577" s="189">
        <v>25.033000000000001</v>
      </c>
      <c r="F577" s="191"/>
      <c r="G577" s="189">
        <f t="shared" si="34"/>
        <v>95.078999999999994</v>
      </c>
      <c r="H577" s="189"/>
      <c r="I577" s="189">
        <v>53.353000000000002</v>
      </c>
      <c r="J577" s="189">
        <v>8.8119999999999994</v>
      </c>
      <c r="K577" s="189"/>
      <c r="L577" s="189">
        <v>13.51</v>
      </c>
      <c r="M577" s="189">
        <v>19.404</v>
      </c>
      <c r="P577" s="239"/>
    </row>
    <row r="578" spans="1:16" ht="9" customHeight="1">
      <c r="A578" s="176" t="s">
        <v>29</v>
      </c>
      <c r="B578" s="189">
        <f t="shared" si="35"/>
        <v>662.03700000000003</v>
      </c>
      <c r="C578" s="190">
        <v>515.48500000000001</v>
      </c>
      <c r="D578" s="190">
        <v>133.477</v>
      </c>
      <c r="E578" s="189">
        <v>13.074999999999999</v>
      </c>
      <c r="F578" s="191"/>
      <c r="G578" s="189">
        <f t="shared" si="34"/>
        <v>31.556000000000001</v>
      </c>
      <c r="H578" s="189"/>
      <c r="I578" s="189">
        <v>21.329000000000001</v>
      </c>
      <c r="J578" s="189" t="s">
        <v>63</v>
      </c>
      <c r="K578" s="189"/>
      <c r="L578" s="189">
        <v>1.53</v>
      </c>
      <c r="M578" s="189">
        <v>8.6969999999999992</v>
      </c>
      <c r="P578" s="239"/>
    </row>
    <row r="579" spans="1:16" ht="9" customHeight="1">
      <c r="A579" s="176" t="s">
        <v>30</v>
      </c>
      <c r="B579" s="189">
        <f t="shared" si="35"/>
        <v>952.50199999999995</v>
      </c>
      <c r="C579" s="190">
        <v>649.69399999999996</v>
      </c>
      <c r="D579" s="190">
        <v>296.43099999999998</v>
      </c>
      <c r="E579" s="189">
        <v>6.3769999999999998</v>
      </c>
      <c r="F579" s="191"/>
      <c r="G579" s="189">
        <f t="shared" si="34"/>
        <v>60.465000000000003</v>
      </c>
      <c r="H579" s="189"/>
      <c r="I579" s="189">
        <v>43.582000000000001</v>
      </c>
      <c r="J579" s="189">
        <v>4.84</v>
      </c>
      <c r="K579" s="189"/>
      <c r="L579" s="189">
        <v>3.9319999999999999</v>
      </c>
      <c r="M579" s="189">
        <v>8.1110000000000007</v>
      </c>
      <c r="P579" s="239"/>
    </row>
    <row r="580" spans="1:16" ht="9" customHeight="1">
      <c r="A580" s="173" t="s">
        <v>31</v>
      </c>
      <c r="B580" s="174">
        <f t="shared" si="35"/>
        <v>347.03399999999999</v>
      </c>
      <c r="C580" s="177">
        <v>214.56399999999999</v>
      </c>
      <c r="D580" s="177">
        <v>122.113</v>
      </c>
      <c r="E580" s="174">
        <v>10.356999999999999</v>
      </c>
      <c r="F580" s="175"/>
      <c r="G580" s="174">
        <f t="shared" si="34"/>
        <v>20.152999999999999</v>
      </c>
      <c r="H580" s="174"/>
      <c r="I580" s="174">
        <v>14.981999999999999</v>
      </c>
      <c r="J580" s="174">
        <v>0.94899999999999995</v>
      </c>
      <c r="K580" s="174"/>
      <c r="L580" s="174">
        <v>1.145</v>
      </c>
      <c r="M580" s="174">
        <v>3.077</v>
      </c>
      <c r="P580" s="239"/>
    </row>
    <row r="581" spans="1:16" ht="9" customHeight="1">
      <c r="A581" s="176" t="s">
        <v>32</v>
      </c>
      <c r="B581" s="189">
        <f t="shared" si="35"/>
        <v>504.12900000000002</v>
      </c>
      <c r="C581" s="190">
        <v>316.2</v>
      </c>
      <c r="D581" s="190">
        <v>174.77600000000001</v>
      </c>
      <c r="E581" s="189">
        <v>13.153</v>
      </c>
      <c r="F581" s="191"/>
      <c r="G581" s="189">
        <f t="shared" si="34"/>
        <v>30.657</v>
      </c>
      <c r="H581" s="189"/>
      <c r="I581" s="189">
        <v>21.452000000000002</v>
      </c>
      <c r="J581" s="189">
        <v>0.97699999999999998</v>
      </c>
      <c r="K581" s="189"/>
      <c r="L581" s="189">
        <v>1.2749999999999999</v>
      </c>
      <c r="M581" s="189">
        <v>6.9530000000000003</v>
      </c>
      <c r="P581" s="239"/>
    </row>
    <row r="582" spans="1:16" ht="9" customHeight="1">
      <c r="A582" s="176" t="s">
        <v>33</v>
      </c>
      <c r="B582" s="189">
        <f t="shared" si="35"/>
        <v>617.90399999999988</v>
      </c>
      <c r="C582" s="190">
        <v>565.33699999999999</v>
      </c>
      <c r="D582" s="190">
        <v>51.93</v>
      </c>
      <c r="E582" s="189">
        <v>0.63700000000000001</v>
      </c>
      <c r="F582" s="191"/>
      <c r="G582" s="189">
        <f t="shared" si="34"/>
        <v>24.398999999999997</v>
      </c>
      <c r="H582" s="189"/>
      <c r="I582" s="189">
        <v>18.440999999999999</v>
      </c>
      <c r="J582" s="189" t="s">
        <v>63</v>
      </c>
      <c r="K582" s="189"/>
      <c r="L582" s="189">
        <v>2.3889999999999998</v>
      </c>
      <c r="M582" s="189">
        <v>3.569</v>
      </c>
      <c r="P582" s="239"/>
    </row>
    <row r="583" spans="1:16" ht="9" customHeight="1">
      <c r="A583" s="176" t="s">
        <v>34</v>
      </c>
      <c r="B583" s="189">
        <f t="shared" si="35"/>
        <v>56.997</v>
      </c>
      <c r="C583" s="190">
        <v>35.737000000000002</v>
      </c>
      <c r="D583" s="190">
        <v>8.0009999999999994</v>
      </c>
      <c r="E583" s="189">
        <v>13.259</v>
      </c>
      <c r="F583" s="191"/>
      <c r="G583" s="189">
        <f t="shared" si="34"/>
        <v>40.717999999999996</v>
      </c>
      <c r="H583" s="189"/>
      <c r="I583" s="189">
        <v>20.991</v>
      </c>
      <c r="J583" s="189">
        <v>6.7290000000000001</v>
      </c>
      <c r="K583" s="189"/>
      <c r="L583" s="189">
        <v>3.4009999999999998</v>
      </c>
      <c r="M583" s="189">
        <v>9.5969999999999995</v>
      </c>
      <c r="P583" s="239"/>
    </row>
    <row r="584" spans="1:16" ht="9" customHeight="1">
      <c r="A584" s="173" t="s">
        <v>35</v>
      </c>
      <c r="B584" s="174">
        <f t="shared" si="35"/>
        <v>876.029</v>
      </c>
      <c r="C584" s="177">
        <v>805.96799999999996</v>
      </c>
      <c r="D584" s="177">
        <v>51.805999999999997</v>
      </c>
      <c r="E584" s="174">
        <v>18.254999999999999</v>
      </c>
      <c r="F584" s="175"/>
      <c r="G584" s="174">
        <f t="shared" si="34"/>
        <v>70.393000000000001</v>
      </c>
      <c r="H584" s="174"/>
      <c r="I584" s="174">
        <v>50.353000000000002</v>
      </c>
      <c r="J584" s="174">
        <v>8.3620000000000001</v>
      </c>
      <c r="K584" s="174"/>
      <c r="L584" s="174">
        <v>8.8529999999999998</v>
      </c>
      <c r="M584" s="174">
        <v>2.8250000000000002</v>
      </c>
      <c r="P584" s="239"/>
    </row>
    <row r="585" spans="1:16" ht="9" customHeight="1">
      <c r="A585" s="176" t="s">
        <v>36</v>
      </c>
      <c r="B585" s="189">
        <f t="shared" si="35"/>
        <v>55.548999999999999</v>
      </c>
      <c r="C585" s="190">
        <v>43.030999999999999</v>
      </c>
      <c r="D585" s="190">
        <v>4.4180000000000001</v>
      </c>
      <c r="E585" s="189">
        <v>8.1</v>
      </c>
      <c r="F585" s="191"/>
      <c r="G585" s="189">
        <f t="shared" si="34"/>
        <v>13.691000000000001</v>
      </c>
      <c r="H585" s="189"/>
      <c r="I585" s="189">
        <v>9.1029999999999998</v>
      </c>
      <c r="J585" s="189">
        <v>0.59699999999999998</v>
      </c>
      <c r="K585" s="189"/>
      <c r="L585" s="189">
        <v>2.024</v>
      </c>
      <c r="M585" s="189">
        <v>1.9670000000000001</v>
      </c>
      <c r="P585" s="239"/>
    </row>
    <row r="586" spans="1:16" ht="9" customHeight="1">
      <c r="A586" s="176" t="s">
        <v>37</v>
      </c>
      <c r="B586" s="189">
        <f t="shared" si="35"/>
        <v>382.86199999999997</v>
      </c>
      <c r="C586" s="190">
        <v>303.92099999999999</v>
      </c>
      <c r="D586" s="190">
        <v>55.825000000000003</v>
      </c>
      <c r="E586" s="189">
        <v>23.116</v>
      </c>
      <c r="F586" s="191"/>
      <c r="G586" s="189">
        <f t="shared" si="34"/>
        <v>134.971</v>
      </c>
      <c r="H586" s="189"/>
      <c r="I586" s="189">
        <v>92.56</v>
      </c>
      <c r="J586" s="189">
        <v>2.375</v>
      </c>
      <c r="K586" s="189"/>
      <c r="L586" s="189">
        <v>17.562999999999999</v>
      </c>
      <c r="M586" s="189">
        <v>22.472999999999999</v>
      </c>
      <c r="P586" s="239"/>
    </row>
    <row r="587" spans="1:16" ht="9" customHeight="1">
      <c r="A587" s="176" t="s">
        <v>38</v>
      </c>
      <c r="B587" s="189">
        <f t="shared" si="35"/>
        <v>409.46199999999999</v>
      </c>
      <c r="C587" s="190">
        <v>351.59899999999999</v>
      </c>
      <c r="D587" s="190">
        <v>52.076999999999998</v>
      </c>
      <c r="E587" s="189">
        <v>5.7859999999999996</v>
      </c>
      <c r="F587" s="191"/>
      <c r="G587" s="189">
        <f t="shared" si="34"/>
        <v>62.899000000000001</v>
      </c>
      <c r="H587" s="189"/>
      <c r="I587" s="189">
        <v>44.287999999999997</v>
      </c>
      <c r="J587" s="189">
        <v>10.278</v>
      </c>
      <c r="K587" s="189"/>
      <c r="L587" s="189">
        <v>1.9530000000000001</v>
      </c>
      <c r="M587" s="189">
        <v>6.38</v>
      </c>
      <c r="P587" s="239"/>
    </row>
    <row r="588" spans="1:16" ht="9" customHeight="1">
      <c r="A588" s="176" t="s">
        <v>39</v>
      </c>
      <c r="B588" s="190">
        <f t="shared" si="35"/>
        <v>136.64099999999999</v>
      </c>
      <c r="C588" s="190">
        <v>124.842</v>
      </c>
      <c r="D588" s="190">
        <v>8.625</v>
      </c>
      <c r="E588" s="190">
        <v>3.1739999999999999</v>
      </c>
      <c r="F588" s="189"/>
      <c r="G588" s="190">
        <f t="shared" si="34"/>
        <v>20.433</v>
      </c>
      <c r="H588" s="190"/>
      <c r="I588" s="190">
        <v>17.933</v>
      </c>
      <c r="J588" s="191" t="s">
        <v>63</v>
      </c>
      <c r="K588" s="190"/>
      <c r="L588" s="190">
        <v>2.5</v>
      </c>
      <c r="M588" s="191" t="s">
        <v>63</v>
      </c>
      <c r="P588" s="239"/>
    </row>
    <row r="589" spans="1:16" ht="9" customHeight="1">
      <c r="A589" s="214"/>
      <c r="B589" s="265"/>
      <c r="C589" s="265"/>
      <c r="D589" s="265"/>
      <c r="E589" s="265"/>
      <c r="F589" s="188"/>
      <c r="G589" s="265"/>
      <c r="H589" s="265"/>
      <c r="I589" s="265"/>
      <c r="J589" s="265"/>
      <c r="K589" s="265"/>
      <c r="L589" s="265"/>
      <c r="M589" s="265"/>
      <c r="P589" s="239"/>
    </row>
    <row r="590" spans="1:16" ht="9" customHeight="1">
      <c r="A590" s="211">
        <v>2011</v>
      </c>
      <c r="B590" s="265"/>
      <c r="C590" s="265"/>
      <c r="D590" s="265"/>
      <c r="E590" s="265"/>
      <c r="F590" s="176"/>
      <c r="G590" s="265"/>
      <c r="H590" s="265"/>
      <c r="I590" s="265"/>
      <c r="J590" s="265"/>
      <c r="K590" s="265"/>
      <c r="L590" s="265"/>
      <c r="M590" s="265"/>
      <c r="P590" s="239"/>
    </row>
    <row r="591" spans="1:16" ht="9" customHeight="1">
      <c r="A591" s="214" t="s">
        <v>7</v>
      </c>
      <c r="B591" s="265">
        <f>SUM(B593:B624)</f>
        <v>92828.552000000011</v>
      </c>
      <c r="C591" s="265">
        <f>SUM(C593:C624)</f>
        <v>84486.682999999975</v>
      </c>
      <c r="D591" s="265">
        <f>SUM(D593:D624)+1</f>
        <v>7404.4749999999995</v>
      </c>
      <c r="E591" s="265">
        <f>SUM(E593:E624)+1</f>
        <v>939.39400000000001</v>
      </c>
      <c r="F591" s="188"/>
      <c r="G591" s="265">
        <f>SUM(G593:G624)-1</f>
        <v>2548.7570000000005</v>
      </c>
      <c r="H591" s="265"/>
      <c r="I591" s="265">
        <f>SUM(I593:I624)</f>
        <v>1601.0229999999997</v>
      </c>
      <c r="J591" s="265">
        <f>SUM(J593:J624)+2</f>
        <v>123.23500000000001</v>
      </c>
      <c r="K591" s="265"/>
      <c r="L591" s="265">
        <f>SUM(L593:L624)</f>
        <v>301.69600000000003</v>
      </c>
      <c r="M591" s="265">
        <f>SUM(M593:M624)</f>
        <v>521.803</v>
      </c>
      <c r="P591" s="239"/>
    </row>
    <row r="592" spans="1:16" ht="3.95" customHeight="1">
      <c r="A592" s="214"/>
      <c r="B592" s="265"/>
      <c r="C592" s="265"/>
      <c r="D592" s="265"/>
      <c r="E592" s="265"/>
      <c r="F592" s="188"/>
      <c r="G592" s="265"/>
      <c r="H592" s="265"/>
      <c r="I592" s="265"/>
      <c r="J592" s="265"/>
      <c r="K592" s="265"/>
      <c r="L592" s="265"/>
      <c r="M592" s="265"/>
      <c r="P592" s="239"/>
    </row>
    <row r="593" spans="1:16" ht="9" customHeight="1">
      <c r="A593" s="176" t="s">
        <v>8</v>
      </c>
      <c r="B593" s="189">
        <f t="shared" ref="B593:B624" si="36">SUM(C593:E593)</f>
        <v>113.681</v>
      </c>
      <c r="C593" s="190">
        <v>113.096</v>
      </c>
      <c r="D593" s="191" t="s">
        <v>63</v>
      </c>
      <c r="E593" s="189">
        <v>0.58499999999999996</v>
      </c>
      <c r="F593" s="189"/>
      <c r="G593" s="189">
        <f t="shared" ref="G593:G599" si="37">SUM(I593:M593)</f>
        <v>12.831</v>
      </c>
      <c r="H593" s="189"/>
      <c r="I593" s="189">
        <v>9.3000000000000007</v>
      </c>
      <c r="J593" s="189" t="s">
        <v>63</v>
      </c>
      <c r="K593" s="189"/>
      <c r="L593" s="189">
        <v>0.82399999999999995</v>
      </c>
      <c r="M593" s="189">
        <v>2.7069999999999999</v>
      </c>
      <c r="P593" s="239"/>
    </row>
    <row r="594" spans="1:16" ht="9" customHeight="1">
      <c r="A594" s="176" t="s">
        <v>9</v>
      </c>
      <c r="B594" s="189">
        <f t="shared" si="36"/>
        <v>1028.2660000000001</v>
      </c>
      <c r="C594" s="190">
        <v>961.1</v>
      </c>
      <c r="D594" s="190">
        <v>67.165999999999997</v>
      </c>
      <c r="E594" s="189" t="s">
        <v>63</v>
      </c>
      <c r="F594" s="191"/>
      <c r="G594" s="189">
        <f t="shared" si="37"/>
        <v>30.234999999999999</v>
      </c>
      <c r="H594" s="189"/>
      <c r="I594" s="189">
        <v>23.138999999999999</v>
      </c>
      <c r="J594" s="189">
        <v>2.5659999999999998</v>
      </c>
      <c r="K594" s="189"/>
      <c r="L594" s="189">
        <v>2.9430000000000001</v>
      </c>
      <c r="M594" s="189">
        <v>1.587</v>
      </c>
      <c r="P594" s="239"/>
    </row>
    <row r="595" spans="1:16" ht="9" customHeight="1">
      <c r="A595" s="176" t="s">
        <v>10</v>
      </c>
      <c r="B595" s="189">
        <f t="shared" si="36"/>
        <v>88.528000000000006</v>
      </c>
      <c r="C595" s="190">
        <v>74.421999999999997</v>
      </c>
      <c r="D595" s="190">
        <v>13.186</v>
      </c>
      <c r="E595" s="189">
        <v>0.92</v>
      </c>
      <c r="F595" s="191"/>
      <c r="G595" s="189">
        <f t="shared" si="37"/>
        <v>16.34</v>
      </c>
      <c r="H595" s="189"/>
      <c r="I595" s="189">
        <v>12.004</v>
      </c>
      <c r="J595" s="189" t="s">
        <v>63</v>
      </c>
      <c r="K595" s="189"/>
      <c r="L595" s="189">
        <v>1.6319999999999999</v>
      </c>
      <c r="M595" s="189">
        <v>2.7040000000000002</v>
      </c>
      <c r="P595" s="239"/>
    </row>
    <row r="596" spans="1:16" ht="9" customHeight="1">
      <c r="A596" s="173" t="s">
        <v>11</v>
      </c>
      <c r="B596" s="174">
        <f t="shared" si="36"/>
        <v>21.288</v>
      </c>
      <c r="C596" s="177">
        <v>16.225999999999999</v>
      </c>
      <c r="D596" s="177">
        <v>5.0620000000000003</v>
      </c>
      <c r="E596" s="174" t="s">
        <v>63</v>
      </c>
      <c r="F596" s="175"/>
      <c r="G596" s="174">
        <f t="shared" si="37"/>
        <v>9.370000000000001</v>
      </c>
      <c r="H596" s="174"/>
      <c r="I596" s="174">
        <v>5.0140000000000002</v>
      </c>
      <c r="J596" s="174" t="s">
        <v>63</v>
      </c>
      <c r="K596" s="174"/>
      <c r="L596" s="174">
        <v>1.629</v>
      </c>
      <c r="M596" s="174">
        <v>2.7269999999999999</v>
      </c>
      <c r="P596" s="239"/>
    </row>
    <row r="597" spans="1:16" ht="9" customHeight="1">
      <c r="A597" s="176" t="s">
        <v>12</v>
      </c>
      <c r="B597" s="189">
        <f t="shared" si="36"/>
        <v>713.68499999999995</v>
      </c>
      <c r="C597" s="190">
        <v>633.93200000000002</v>
      </c>
      <c r="D597" s="190">
        <v>74.144999999999996</v>
      </c>
      <c r="E597" s="189">
        <v>5.6079999999999997</v>
      </c>
      <c r="F597" s="191"/>
      <c r="G597" s="189">
        <f t="shared" si="37"/>
        <v>14.736999999999998</v>
      </c>
      <c r="H597" s="189"/>
      <c r="I597" s="189">
        <v>10.353999999999999</v>
      </c>
      <c r="J597" s="189" t="s">
        <v>63</v>
      </c>
      <c r="K597" s="189"/>
      <c r="L597" s="189" t="s">
        <v>63</v>
      </c>
      <c r="M597" s="189">
        <v>4.383</v>
      </c>
      <c r="P597" s="239"/>
    </row>
    <row r="598" spans="1:16" ht="9" customHeight="1">
      <c r="A598" s="176" t="s">
        <v>13</v>
      </c>
      <c r="B598" s="189">
        <f t="shared" si="36"/>
        <v>58.611000000000004</v>
      </c>
      <c r="C598" s="190">
        <v>54.332999999999998</v>
      </c>
      <c r="D598" s="190">
        <v>3.2669999999999999</v>
      </c>
      <c r="E598" s="189">
        <v>1.0109999999999999</v>
      </c>
      <c r="F598" s="191"/>
      <c r="G598" s="189">
        <f t="shared" si="37"/>
        <v>22.670999999999999</v>
      </c>
      <c r="H598" s="189"/>
      <c r="I598" s="189">
        <v>16.036999999999999</v>
      </c>
      <c r="J598" s="189" t="s">
        <v>63</v>
      </c>
      <c r="K598" s="189"/>
      <c r="L598" s="189">
        <v>3.69</v>
      </c>
      <c r="M598" s="189">
        <v>2.944</v>
      </c>
      <c r="P598" s="239"/>
    </row>
    <row r="599" spans="1:16" ht="9" customHeight="1">
      <c r="A599" s="176" t="s">
        <v>14</v>
      </c>
      <c r="B599" s="189">
        <f t="shared" si="36"/>
        <v>54.006999999999998</v>
      </c>
      <c r="C599" s="190">
        <v>44.79</v>
      </c>
      <c r="D599" s="190">
        <v>6.4790000000000001</v>
      </c>
      <c r="E599" s="189">
        <v>2.738</v>
      </c>
      <c r="F599" s="191"/>
      <c r="G599" s="189">
        <f t="shared" si="37"/>
        <v>26.576000000000001</v>
      </c>
      <c r="H599" s="189"/>
      <c r="I599" s="189">
        <v>16.059000000000001</v>
      </c>
      <c r="J599" s="189" t="s">
        <v>63</v>
      </c>
      <c r="K599" s="189"/>
      <c r="L599" s="189">
        <v>5.6390000000000002</v>
      </c>
      <c r="M599" s="189">
        <v>4.8780000000000001</v>
      </c>
      <c r="P599" s="239"/>
    </row>
    <row r="600" spans="1:16" ht="9" customHeight="1">
      <c r="A600" s="173" t="s">
        <v>15</v>
      </c>
      <c r="B600" s="174">
        <f t="shared" si="36"/>
        <v>449.03800000000001</v>
      </c>
      <c r="C600" s="177">
        <v>405.32600000000002</v>
      </c>
      <c r="D600" s="177">
        <v>42.515000000000001</v>
      </c>
      <c r="E600" s="174">
        <v>1.1970000000000001</v>
      </c>
      <c r="F600" s="175"/>
      <c r="G600" s="174">
        <f>SUM(I600:M600)+1</f>
        <v>23.497999999999998</v>
      </c>
      <c r="H600" s="174"/>
      <c r="I600" s="174">
        <v>19.756</v>
      </c>
      <c r="J600" s="174" t="s">
        <v>63</v>
      </c>
      <c r="K600" s="174"/>
      <c r="L600" s="174">
        <v>0.68500000000000005</v>
      </c>
      <c r="M600" s="174">
        <v>2.0569999999999999</v>
      </c>
      <c r="P600" s="239"/>
    </row>
    <row r="601" spans="1:16" ht="9" customHeight="1">
      <c r="A601" s="176" t="s">
        <v>16</v>
      </c>
      <c r="B601" s="189">
        <f t="shared" si="36"/>
        <v>73560.673999999999</v>
      </c>
      <c r="C601" s="190">
        <v>70849.462</v>
      </c>
      <c r="D601" s="190">
        <v>2551.645</v>
      </c>
      <c r="E601" s="189">
        <v>159.56700000000001</v>
      </c>
      <c r="F601" s="191"/>
      <c r="G601" s="189">
        <f>SUM(I601:M601)</f>
        <v>539.82299999999998</v>
      </c>
      <c r="H601" s="189"/>
      <c r="I601" s="189">
        <v>218.39099999999999</v>
      </c>
      <c r="J601" s="189">
        <v>58.127000000000002</v>
      </c>
      <c r="K601" s="189"/>
      <c r="L601" s="189">
        <v>102.399</v>
      </c>
      <c r="M601" s="189">
        <v>160.90600000000001</v>
      </c>
      <c r="P601" s="239"/>
    </row>
    <row r="602" spans="1:16" ht="9" customHeight="1">
      <c r="A602" s="176" t="s">
        <v>17</v>
      </c>
      <c r="B602" s="189">
        <f t="shared" si="36"/>
        <v>219.148</v>
      </c>
      <c r="C602" s="190">
        <v>217.018</v>
      </c>
      <c r="D602" s="190">
        <v>2.13</v>
      </c>
      <c r="E602" s="189" t="s">
        <v>63</v>
      </c>
      <c r="F602" s="191"/>
      <c r="G602" s="189">
        <f>SUM(I602:M602)</f>
        <v>21.577000000000002</v>
      </c>
      <c r="H602" s="189"/>
      <c r="I602" s="189">
        <v>16.916</v>
      </c>
      <c r="J602" s="191" t="s">
        <v>63</v>
      </c>
      <c r="K602" s="190"/>
      <c r="L602" s="189">
        <v>1.1399999999999999</v>
      </c>
      <c r="M602" s="189">
        <v>3.5209999999999999</v>
      </c>
      <c r="P602" s="239"/>
    </row>
    <row r="603" spans="1:16" ht="9" customHeight="1">
      <c r="A603" s="176" t="s">
        <v>18</v>
      </c>
      <c r="B603" s="189">
        <f t="shared" si="36"/>
        <v>559.94500000000005</v>
      </c>
      <c r="C603" s="190">
        <v>486.87299999999999</v>
      </c>
      <c r="D603" s="190">
        <v>61.814</v>
      </c>
      <c r="E603" s="189">
        <v>11.257999999999999</v>
      </c>
      <c r="F603" s="191"/>
      <c r="G603" s="189">
        <f>SUM(I603:M603)+1</f>
        <v>74.319000000000003</v>
      </c>
      <c r="H603" s="189"/>
      <c r="I603" s="189">
        <v>54.228000000000002</v>
      </c>
      <c r="J603" s="189" t="s">
        <v>63</v>
      </c>
      <c r="K603" s="189"/>
      <c r="L603" s="189">
        <v>0.53900000000000003</v>
      </c>
      <c r="M603" s="189">
        <v>18.552</v>
      </c>
      <c r="P603" s="239"/>
    </row>
    <row r="604" spans="1:16" ht="9" customHeight="1">
      <c r="A604" s="173" t="s">
        <v>19</v>
      </c>
      <c r="B604" s="174">
        <f t="shared" si="36"/>
        <v>95.987000000000009</v>
      </c>
      <c r="C604" s="177">
        <v>89.626000000000005</v>
      </c>
      <c r="D604" s="177">
        <v>3.7589999999999999</v>
      </c>
      <c r="E604" s="174">
        <v>2.6019999999999999</v>
      </c>
      <c r="F604" s="175"/>
      <c r="G604" s="174">
        <f t="shared" ref="G604:G622" si="38">SUM(I604:M604)</f>
        <v>104.19100000000002</v>
      </c>
      <c r="H604" s="174"/>
      <c r="I604" s="174">
        <v>55.838000000000001</v>
      </c>
      <c r="J604" s="174" t="s">
        <v>63</v>
      </c>
      <c r="K604" s="174"/>
      <c r="L604" s="174">
        <v>32.343000000000004</v>
      </c>
      <c r="M604" s="174">
        <v>16.010000000000002</v>
      </c>
      <c r="P604" s="239"/>
    </row>
    <row r="605" spans="1:16" ht="9" customHeight="1">
      <c r="A605" s="176" t="s">
        <v>20</v>
      </c>
      <c r="B605" s="189">
        <f t="shared" si="36"/>
        <v>101.727</v>
      </c>
      <c r="C605" s="190">
        <v>61.695999999999998</v>
      </c>
      <c r="D605" s="190">
        <v>37.566000000000003</v>
      </c>
      <c r="E605" s="189">
        <v>2.4649999999999999</v>
      </c>
      <c r="F605" s="191"/>
      <c r="G605" s="189">
        <f t="shared" si="38"/>
        <v>30.875</v>
      </c>
      <c r="H605" s="189"/>
      <c r="I605" s="189">
        <v>20.466000000000001</v>
      </c>
      <c r="J605" s="189" t="s">
        <v>63</v>
      </c>
      <c r="K605" s="189"/>
      <c r="L605" s="189">
        <v>2.125</v>
      </c>
      <c r="M605" s="189">
        <v>8.2840000000000007</v>
      </c>
      <c r="P605" s="239"/>
    </row>
    <row r="606" spans="1:16" ht="9" customHeight="1">
      <c r="A606" s="176" t="s">
        <v>21</v>
      </c>
      <c r="B606" s="189">
        <f t="shared" si="36"/>
        <v>2470.2109999999998</v>
      </c>
      <c r="C606" s="190">
        <v>1937.8820000000001</v>
      </c>
      <c r="D606" s="190">
        <v>432.98599999999999</v>
      </c>
      <c r="E606" s="189">
        <v>99.343000000000004</v>
      </c>
      <c r="F606" s="191"/>
      <c r="G606" s="189">
        <f t="shared" si="38"/>
        <v>208.97699999999998</v>
      </c>
      <c r="H606" s="189"/>
      <c r="I606" s="189">
        <v>138.21100000000001</v>
      </c>
      <c r="J606" s="189">
        <v>8.6159999999999997</v>
      </c>
      <c r="K606" s="189"/>
      <c r="L606" s="189">
        <v>10.593999999999999</v>
      </c>
      <c r="M606" s="189">
        <v>51.555999999999997</v>
      </c>
      <c r="P606" s="239"/>
    </row>
    <row r="607" spans="1:16" ht="9" customHeight="1">
      <c r="A607" s="176" t="s">
        <v>22</v>
      </c>
      <c r="B607" s="189">
        <f t="shared" si="36"/>
        <v>1648.249</v>
      </c>
      <c r="C607" s="190">
        <v>954.13900000000001</v>
      </c>
      <c r="D607" s="190">
        <v>617.53499999999997</v>
      </c>
      <c r="E607" s="189">
        <v>76.575000000000003</v>
      </c>
      <c r="F607" s="191"/>
      <c r="G607" s="189">
        <f t="shared" si="38"/>
        <v>193.12799999999999</v>
      </c>
      <c r="H607" s="189"/>
      <c r="I607" s="189">
        <v>131.51499999999999</v>
      </c>
      <c r="J607" s="189">
        <v>6.7380000000000004</v>
      </c>
      <c r="K607" s="189"/>
      <c r="L607" s="189">
        <v>24.135999999999999</v>
      </c>
      <c r="M607" s="189">
        <v>30.739000000000001</v>
      </c>
      <c r="P607" s="239"/>
    </row>
    <row r="608" spans="1:16" ht="9" customHeight="1">
      <c r="A608" s="173" t="s">
        <v>23</v>
      </c>
      <c r="B608" s="174">
        <f t="shared" si="36"/>
        <v>383.82299999999998</v>
      </c>
      <c r="C608" s="177">
        <v>315.279</v>
      </c>
      <c r="D608" s="177">
        <v>41.152000000000001</v>
      </c>
      <c r="E608" s="174">
        <v>27.391999999999999</v>
      </c>
      <c r="F608" s="175"/>
      <c r="G608" s="174">
        <f t="shared" si="38"/>
        <v>76.947000000000003</v>
      </c>
      <c r="H608" s="174"/>
      <c r="I608" s="174">
        <v>40.125</v>
      </c>
      <c r="J608" s="174">
        <v>0.80300000000000005</v>
      </c>
      <c r="K608" s="174"/>
      <c r="L608" s="174">
        <v>1.0049999999999999</v>
      </c>
      <c r="M608" s="174">
        <v>35.014000000000003</v>
      </c>
      <c r="P608" s="239"/>
    </row>
    <row r="609" spans="1:31" ht="9" customHeight="1">
      <c r="A609" s="176" t="s">
        <v>24</v>
      </c>
      <c r="B609" s="189">
        <f t="shared" si="36"/>
        <v>272.72699999999998</v>
      </c>
      <c r="C609" s="190">
        <v>219.465</v>
      </c>
      <c r="D609" s="190">
        <v>52.097999999999999</v>
      </c>
      <c r="E609" s="189">
        <v>1.1639999999999999</v>
      </c>
      <c r="F609" s="191"/>
      <c r="G609" s="189">
        <f t="shared" si="38"/>
        <v>42.434000000000005</v>
      </c>
      <c r="H609" s="189"/>
      <c r="I609" s="189">
        <v>30.311</v>
      </c>
      <c r="J609" s="189">
        <v>0.72599999999999998</v>
      </c>
      <c r="K609" s="189"/>
      <c r="L609" s="189">
        <v>6.782</v>
      </c>
      <c r="M609" s="189">
        <v>4.6150000000000002</v>
      </c>
      <c r="P609" s="239"/>
    </row>
    <row r="610" spans="1:31" ht="9" customHeight="1">
      <c r="A610" s="176" t="s">
        <v>25</v>
      </c>
      <c r="B610" s="189">
        <f t="shared" si="36"/>
        <v>106.55000000000001</v>
      </c>
      <c r="C610" s="190">
        <v>102.26900000000001</v>
      </c>
      <c r="D610" s="190">
        <v>2.149</v>
      </c>
      <c r="E610" s="189">
        <v>2.1320000000000001</v>
      </c>
      <c r="F610" s="191"/>
      <c r="G610" s="189">
        <f t="shared" si="38"/>
        <v>19.099</v>
      </c>
      <c r="H610" s="189"/>
      <c r="I610" s="189">
        <v>12.743</v>
      </c>
      <c r="J610" s="189" t="s">
        <v>63</v>
      </c>
      <c r="K610" s="189"/>
      <c r="L610" s="189" t="s">
        <v>63</v>
      </c>
      <c r="M610" s="189">
        <v>6.3559999999999999</v>
      </c>
      <c r="P610" s="239"/>
    </row>
    <row r="611" spans="1:31" ht="9" customHeight="1">
      <c r="A611" s="176" t="s">
        <v>26</v>
      </c>
      <c r="B611" s="189">
        <f t="shared" si="36"/>
        <v>4687.4359999999997</v>
      </c>
      <c r="C611" s="190">
        <v>2000.943</v>
      </c>
      <c r="D611" s="190">
        <v>2263.6149999999998</v>
      </c>
      <c r="E611" s="189">
        <v>422.87799999999999</v>
      </c>
      <c r="F611" s="191"/>
      <c r="G611" s="189">
        <f t="shared" si="38"/>
        <v>263.61200000000002</v>
      </c>
      <c r="H611" s="189"/>
      <c r="I611" s="189">
        <v>221.83500000000001</v>
      </c>
      <c r="J611" s="189">
        <v>3.609</v>
      </c>
      <c r="K611" s="189"/>
      <c r="L611" s="189">
        <v>1.1919999999999999</v>
      </c>
      <c r="M611" s="189">
        <v>36.975999999999999</v>
      </c>
      <c r="P611" s="239"/>
    </row>
    <row r="612" spans="1:31" ht="9" customHeight="1">
      <c r="A612" s="173" t="s">
        <v>27</v>
      </c>
      <c r="B612" s="174">
        <f t="shared" si="36"/>
        <v>123.958</v>
      </c>
      <c r="C612" s="177">
        <v>112.336</v>
      </c>
      <c r="D612" s="177">
        <v>6.7110000000000003</v>
      </c>
      <c r="E612" s="174">
        <v>4.9109999999999996</v>
      </c>
      <c r="F612" s="175"/>
      <c r="G612" s="174">
        <f t="shared" si="38"/>
        <v>153.70400000000001</v>
      </c>
      <c r="H612" s="174"/>
      <c r="I612" s="174">
        <v>123.54300000000001</v>
      </c>
      <c r="J612" s="174" t="s">
        <v>63</v>
      </c>
      <c r="K612" s="174"/>
      <c r="L612" s="174">
        <v>12.331</v>
      </c>
      <c r="M612" s="174">
        <v>17.829999999999998</v>
      </c>
      <c r="P612" s="239"/>
    </row>
    <row r="613" spans="1:31" ht="9" customHeight="1">
      <c r="A613" s="176" t="s">
        <v>28</v>
      </c>
      <c r="B613" s="189">
        <f t="shared" si="36"/>
        <v>658.06599999999992</v>
      </c>
      <c r="C613" s="190">
        <v>579.38499999999999</v>
      </c>
      <c r="D613" s="190">
        <v>67.573999999999998</v>
      </c>
      <c r="E613" s="189">
        <v>11.106999999999999</v>
      </c>
      <c r="F613" s="191"/>
      <c r="G613" s="189">
        <f t="shared" si="38"/>
        <v>119.37200000000001</v>
      </c>
      <c r="H613" s="189"/>
      <c r="I613" s="189">
        <v>72.290000000000006</v>
      </c>
      <c r="J613" s="189">
        <v>11.691000000000001</v>
      </c>
      <c r="K613" s="189"/>
      <c r="L613" s="189">
        <v>14.262</v>
      </c>
      <c r="M613" s="189">
        <v>21.129000000000001</v>
      </c>
      <c r="P613" s="239"/>
    </row>
    <row r="614" spans="1:31" ht="9" customHeight="1">
      <c r="A614" s="176" t="s">
        <v>29</v>
      </c>
      <c r="B614" s="189">
        <f t="shared" si="36"/>
        <v>937.53899999999999</v>
      </c>
      <c r="C614" s="190">
        <v>597.53300000000002</v>
      </c>
      <c r="D614" s="190">
        <v>315.75599999999997</v>
      </c>
      <c r="E614" s="189">
        <v>24.25</v>
      </c>
      <c r="F614" s="191"/>
      <c r="G614" s="189">
        <f t="shared" si="38"/>
        <v>37.528000000000006</v>
      </c>
      <c r="H614" s="189"/>
      <c r="I614" s="189">
        <v>23.018000000000001</v>
      </c>
      <c r="J614" s="189">
        <v>0.84299999999999997</v>
      </c>
      <c r="K614" s="189"/>
      <c r="L614" s="189">
        <v>4.5190000000000001</v>
      </c>
      <c r="M614" s="189">
        <v>9.1479999999999997</v>
      </c>
      <c r="P614" s="239"/>
    </row>
    <row r="615" spans="1:31" ht="9" customHeight="1">
      <c r="A615" s="176" t="s">
        <v>30</v>
      </c>
      <c r="B615" s="189">
        <f t="shared" si="36"/>
        <v>1189.144</v>
      </c>
      <c r="C615" s="190">
        <v>913.04399999999998</v>
      </c>
      <c r="D615" s="190">
        <v>271.76499999999999</v>
      </c>
      <c r="E615" s="189">
        <v>4.335</v>
      </c>
      <c r="F615" s="191"/>
      <c r="G615" s="189">
        <f t="shared" si="38"/>
        <v>52.828000000000003</v>
      </c>
      <c r="H615" s="189"/>
      <c r="I615" s="189">
        <v>35.338000000000001</v>
      </c>
      <c r="J615" s="189">
        <v>4.6289999999999996</v>
      </c>
      <c r="K615" s="189"/>
      <c r="L615" s="189">
        <v>2.7370000000000001</v>
      </c>
      <c r="M615" s="189">
        <v>10.124000000000001</v>
      </c>
      <c r="P615" s="239"/>
    </row>
    <row r="616" spans="1:31" ht="9" customHeight="1">
      <c r="A616" s="173" t="s">
        <v>31</v>
      </c>
      <c r="B616" s="174">
        <f t="shared" si="36"/>
        <v>349.392</v>
      </c>
      <c r="C616" s="177">
        <v>215.131</v>
      </c>
      <c r="D616" s="177">
        <v>122.46899999999999</v>
      </c>
      <c r="E616" s="174">
        <v>11.792</v>
      </c>
      <c r="F616" s="175"/>
      <c r="G616" s="174">
        <f t="shared" si="38"/>
        <v>26.844000000000001</v>
      </c>
      <c r="H616" s="174"/>
      <c r="I616" s="174">
        <v>20.145</v>
      </c>
      <c r="J616" s="174">
        <v>2.536</v>
      </c>
      <c r="K616" s="174"/>
      <c r="L616" s="174" t="s">
        <v>63</v>
      </c>
      <c r="M616" s="174">
        <v>4.1630000000000003</v>
      </c>
      <c r="P616" s="239"/>
    </row>
    <row r="617" spans="1:31" ht="9" customHeight="1">
      <c r="A617" s="176" t="s">
        <v>32</v>
      </c>
      <c r="B617" s="189">
        <f t="shared" si="36"/>
        <v>463.53100000000001</v>
      </c>
      <c r="C617" s="190">
        <v>291.84399999999999</v>
      </c>
      <c r="D617" s="190">
        <v>159.85400000000001</v>
      </c>
      <c r="E617" s="189">
        <v>11.833</v>
      </c>
      <c r="F617" s="191"/>
      <c r="G617" s="189">
        <f t="shared" si="38"/>
        <v>32.939</v>
      </c>
      <c r="H617" s="189"/>
      <c r="I617" s="189">
        <v>22.648</v>
      </c>
      <c r="J617" s="189">
        <v>2.3159999999999998</v>
      </c>
      <c r="K617" s="189"/>
      <c r="L617" s="189">
        <v>1.583</v>
      </c>
      <c r="M617" s="189">
        <v>6.3920000000000003</v>
      </c>
      <c r="P617" s="239"/>
    </row>
    <row r="618" spans="1:31" ht="9" customHeight="1">
      <c r="A618" s="176" t="s">
        <v>33</v>
      </c>
      <c r="B618" s="189">
        <f t="shared" si="36"/>
        <v>409.94900000000001</v>
      </c>
      <c r="C618" s="190">
        <v>376.75400000000002</v>
      </c>
      <c r="D618" s="190">
        <v>32.634</v>
      </c>
      <c r="E618" s="189">
        <v>0.56100000000000005</v>
      </c>
      <c r="F618" s="191"/>
      <c r="G618" s="189">
        <f t="shared" si="38"/>
        <v>34.826999999999998</v>
      </c>
      <c r="H618" s="189"/>
      <c r="I618" s="189">
        <v>25.247</v>
      </c>
      <c r="J618" s="189">
        <v>1.1080000000000001</v>
      </c>
      <c r="K618" s="189"/>
      <c r="L618" s="189">
        <v>1.0760000000000001</v>
      </c>
      <c r="M618" s="189">
        <v>7.3959999999999999</v>
      </c>
      <c r="P618" s="239"/>
    </row>
    <row r="619" spans="1:31" ht="9" customHeight="1">
      <c r="A619" s="176" t="s">
        <v>34</v>
      </c>
      <c r="B619" s="189">
        <f t="shared" si="36"/>
        <v>20.344999999999999</v>
      </c>
      <c r="C619" s="190">
        <v>13.725</v>
      </c>
      <c r="D619" s="190">
        <v>1.593</v>
      </c>
      <c r="E619" s="189">
        <v>5.0270000000000001</v>
      </c>
      <c r="F619" s="191"/>
      <c r="G619" s="189">
        <f t="shared" si="38"/>
        <v>13.956</v>
      </c>
      <c r="H619" s="189"/>
      <c r="I619" s="189">
        <v>8.7739999999999991</v>
      </c>
      <c r="J619" s="189" t="s">
        <v>63</v>
      </c>
      <c r="K619" s="189"/>
      <c r="L619" s="189">
        <v>1.3620000000000001</v>
      </c>
      <c r="M619" s="189">
        <v>3.82</v>
      </c>
      <c r="P619" s="239"/>
    </row>
    <row r="620" spans="1:31" ht="9" customHeight="1">
      <c r="A620" s="173" t="s">
        <v>35</v>
      </c>
      <c r="B620" s="174">
        <f t="shared" si="36"/>
        <v>1095.7929999999999</v>
      </c>
      <c r="C620" s="177">
        <v>1037.6849999999999</v>
      </c>
      <c r="D620" s="177">
        <v>30.35</v>
      </c>
      <c r="E620" s="174">
        <v>27.757999999999999</v>
      </c>
      <c r="F620" s="175"/>
      <c r="G620" s="174">
        <f t="shared" si="38"/>
        <v>49.31</v>
      </c>
      <c r="H620" s="174"/>
      <c r="I620" s="174">
        <v>12.125999999999999</v>
      </c>
      <c r="J620" s="174" t="s">
        <v>63</v>
      </c>
      <c r="K620" s="174"/>
      <c r="L620" s="174">
        <v>33.950000000000003</v>
      </c>
      <c r="M620" s="174">
        <v>3.234</v>
      </c>
      <c r="P620" s="239"/>
    </row>
    <row r="621" spans="1:31" ht="9" customHeight="1">
      <c r="A621" s="176" t="s">
        <v>36</v>
      </c>
      <c r="B621" s="189">
        <f t="shared" si="36"/>
        <v>38.705000000000005</v>
      </c>
      <c r="C621" s="190">
        <v>37.679000000000002</v>
      </c>
      <c r="D621" s="190">
        <v>1.026</v>
      </c>
      <c r="E621" s="189" t="s">
        <v>63</v>
      </c>
      <c r="F621" s="191"/>
      <c r="G621" s="189">
        <f t="shared" si="38"/>
        <v>11.602</v>
      </c>
      <c r="H621" s="189"/>
      <c r="I621" s="189">
        <v>7.7210000000000001</v>
      </c>
      <c r="J621" s="189" t="s">
        <v>63</v>
      </c>
      <c r="K621" s="189"/>
      <c r="L621" s="189">
        <v>1.645</v>
      </c>
      <c r="M621" s="189">
        <v>2.2360000000000002</v>
      </c>
      <c r="P621" s="239"/>
    </row>
    <row r="622" spans="1:31" ht="9" customHeight="1">
      <c r="A622" s="176" t="s">
        <v>37</v>
      </c>
      <c r="B622" s="189">
        <f t="shared" si="36"/>
        <v>361.47200000000004</v>
      </c>
      <c r="C622" s="190">
        <v>294.61099999999999</v>
      </c>
      <c r="D622" s="190">
        <v>54.54</v>
      </c>
      <c r="E622" s="189">
        <v>12.321</v>
      </c>
      <c r="F622" s="191"/>
      <c r="G622" s="189">
        <f t="shared" si="38"/>
        <v>204.77099999999999</v>
      </c>
      <c r="H622" s="189"/>
      <c r="I622" s="189">
        <v>139.74299999999999</v>
      </c>
      <c r="J622" s="189">
        <v>8.4060000000000006</v>
      </c>
      <c r="K622" s="189"/>
      <c r="L622" s="189">
        <v>28.934000000000001</v>
      </c>
      <c r="M622" s="189">
        <v>27.687999999999999</v>
      </c>
      <c r="P622" s="239"/>
    </row>
    <row r="623" spans="1:31" ht="9" customHeight="1">
      <c r="A623" s="176" t="s">
        <v>38</v>
      </c>
      <c r="B623" s="189">
        <f t="shared" si="36"/>
        <v>402.43800000000005</v>
      </c>
      <c r="C623" s="190">
        <v>349.685</v>
      </c>
      <c r="D623" s="190">
        <v>51.957999999999998</v>
      </c>
      <c r="E623" s="189">
        <v>0.79500000000000004</v>
      </c>
      <c r="F623" s="191"/>
      <c r="G623" s="189">
        <f>SUM(I623:M623)+1</f>
        <v>62.375999999999998</v>
      </c>
      <c r="H623" s="189"/>
      <c r="I623" s="189">
        <v>45.305</v>
      </c>
      <c r="J623" s="189">
        <v>8.5210000000000008</v>
      </c>
      <c r="K623" s="189"/>
      <c r="L623" s="189" t="s">
        <v>63</v>
      </c>
      <c r="M623" s="189">
        <v>7.55</v>
      </c>
      <c r="P623" s="239"/>
    </row>
    <row r="624" spans="1:31" s="168" customFormat="1" ht="8.25" customHeight="1">
      <c r="A624" s="173" t="s">
        <v>39</v>
      </c>
      <c r="B624" s="174">
        <f t="shared" si="36"/>
        <v>144.63900000000001</v>
      </c>
      <c r="C624" s="177">
        <v>129.39400000000001</v>
      </c>
      <c r="D624" s="177">
        <v>8.9760000000000009</v>
      </c>
      <c r="E624" s="174">
        <v>6.2690000000000001</v>
      </c>
      <c r="F624" s="175"/>
      <c r="G624" s="174">
        <f>SUM(I624:M624)+1</f>
        <v>18.46</v>
      </c>
      <c r="H624" s="174"/>
      <c r="I624" s="174">
        <v>12.882999999999999</v>
      </c>
      <c r="J624" s="174" t="s">
        <v>63</v>
      </c>
      <c r="K624" s="174"/>
      <c r="L624" s="174" t="s">
        <v>63</v>
      </c>
      <c r="M624" s="174">
        <v>4.577</v>
      </c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  <c r="AA624" s="234"/>
      <c r="AB624" s="234"/>
      <c r="AC624" s="234"/>
      <c r="AD624" s="234"/>
      <c r="AE624" s="234"/>
    </row>
    <row r="625" spans="1:31" s="168" customFormat="1" ht="8.25" customHeight="1">
      <c r="A625" s="181"/>
      <c r="B625" s="171"/>
      <c r="C625" s="167"/>
      <c r="D625" s="167"/>
      <c r="E625" s="171"/>
      <c r="F625" s="172"/>
      <c r="G625" s="171"/>
      <c r="H625" s="171"/>
      <c r="I625" s="171"/>
      <c r="J625" s="171"/>
      <c r="K625" s="171"/>
      <c r="L625" s="171"/>
      <c r="M625" s="171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  <c r="AA625" s="234"/>
      <c r="AB625" s="234"/>
      <c r="AC625" s="234"/>
      <c r="AD625" s="234"/>
      <c r="AE625" s="234"/>
    </row>
    <row r="626" spans="1:31" ht="9" customHeight="1">
      <c r="A626" s="211">
        <v>2012</v>
      </c>
      <c r="B626" s="265"/>
      <c r="C626" s="265"/>
      <c r="D626" s="265"/>
      <c r="E626" s="265"/>
      <c r="F626" s="176"/>
      <c r="G626" s="265"/>
      <c r="H626" s="265"/>
      <c r="I626" s="265"/>
      <c r="J626" s="265"/>
      <c r="K626" s="265"/>
      <c r="L626" s="265"/>
      <c r="M626" s="265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</row>
    <row r="627" spans="1:31" ht="9" customHeight="1">
      <c r="A627" s="214" t="s">
        <v>7</v>
      </c>
      <c r="B627" s="265">
        <f>SUM(B629:B660)</f>
        <v>33552.186000000002</v>
      </c>
      <c r="C627" s="265">
        <f>SUM(C629:C660)</f>
        <v>25473.65500000001</v>
      </c>
      <c r="D627" s="265">
        <f>SUM(D629:D660)</f>
        <v>7427.2519999999977</v>
      </c>
      <c r="E627" s="265">
        <f>SUM(E629:E660)</f>
        <v>651.27899999999977</v>
      </c>
      <c r="F627" s="188"/>
      <c r="G627" s="265">
        <f>SUM(G629:G660)+1</f>
        <v>2748.2159999999994</v>
      </c>
      <c r="H627" s="265"/>
      <c r="I627" s="265">
        <f>SUM(I629:I660)</f>
        <v>1615.7110000000005</v>
      </c>
      <c r="J627" s="265">
        <f>SUM(J629:J660)+2</f>
        <v>132.19600000000003</v>
      </c>
      <c r="K627" s="265"/>
      <c r="L627" s="265">
        <f>SUM(L629:L660)+2</f>
        <v>393.93700000000001</v>
      </c>
      <c r="M627" s="265">
        <f>SUM(M629:M660)</f>
        <v>606.37200000000018</v>
      </c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</row>
    <row r="628" spans="1:31" s="162" customFormat="1" ht="3.95" customHeight="1">
      <c r="A628" s="214"/>
      <c r="B628" s="265"/>
      <c r="C628" s="265"/>
      <c r="D628" s="265"/>
      <c r="E628" s="265"/>
      <c r="F628" s="188"/>
      <c r="G628" s="265"/>
      <c r="H628" s="265"/>
      <c r="I628" s="265"/>
      <c r="J628" s="265"/>
      <c r="K628" s="265"/>
      <c r="L628" s="265"/>
      <c r="M628" s="265"/>
      <c r="N628" s="161"/>
      <c r="O628" s="161"/>
      <c r="P628" s="161"/>
      <c r="Q628" s="161"/>
      <c r="R628" s="161"/>
      <c r="S628" s="161"/>
      <c r="T628" s="161"/>
      <c r="U628" s="161"/>
      <c r="V628" s="161"/>
      <c r="W628" s="161"/>
      <c r="X628" s="161"/>
      <c r="Y628" s="161"/>
      <c r="Z628" s="161"/>
      <c r="AA628" s="161"/>
      <c r="AB628" s="161"/>
      <c r="AC628" s="161"/>
      <c r="AD628" s="161"/>
      <c r="AE628" s="161"/>
    </row>
    <row r="629" spans="1:31" s="162" customFormat="1" ht="9" customHeight="1">
      <c r="A629" s="176" t="s">
        <v>8</v>
      </c>
      <c r="B629" s="189">
        <f t="shared" ref="B629:B660" si="39">SUM(C629:E629)</f>
        <v>44.532000000000004</v>
      </c>
      <c r="C629" s="190">
        <v>42.249000000000002</v>
      </c>
      <c r="D629" s="191" t="s">
        <v>63</v>
      </c>
      <c r="E629" s="189">
        <v>2.2829999999999999</v>
      </c>
      <c r="F629" s="189"/>
      <c r="G629" s="189">
        <f t="shared" ref="G629:G645" si="40">SUM(I629:M629)</f>
        <v>12.884</v>
      </c>
      <c r="H629" s="189"/>
      <c r="I629" s="189">
        <v>9.484</v>
      </c>
      <c r="J629" s="189">
        <v>0</v>
      </c>
      <c r="K629" s="189"/>
      <c r="L629" s="189">
        <v>0.64400000000000002</v>
      </c>
      <c r="M629" s="189">
        <v>2.7559999999999998</v>
      </c>
      <c r="N629" s="161"/>
      <c r="O629" s="161"/>
      <c r="P629" s="161"/>
      <c r="Q629" s="161"/>
      <c r="R629" s="161"/>
      <c r="S629" s="161"/>
      <c r="T629" s="161"/>
      <c r="U629" s="161"/>
      <c r="V629" s="161"/>
      <c r="W629" s="161"/>
      <c r="X629" s="161"/>
      <c r="Y629" s="161"/>
      <c r="Z629" s="161"/>
      <c r="AA629" s="161"/>
      <c r="AB629" s="161"/>
      <c r="AC629" s="161"/>
      <c r="AD629" s="161"/>
      <c r="AE629" s="161"/>
    </row>
    <row r="630" spans="1:31" s="162" customFormat="1" ht="9" customHeight="1">
      <c r="A630" s="176" t="s">
        <v>9</v>
      </c>
      <c r="B630" s="189">
        <f t="shared" si="39"/>
        <v>1099.8600000000001</v>
      </c>
      <c r="C630" s="190">
        <v>1033.5640000000001</v>
      </c>
      <c r="D630" s="190">
        <v>66.296000000000006</v>
      </c>
      <c r="E630" s="189" t="s">
        <v>63</v>
      </c>
      <c r="F630" s="191"/>
      <c r="G630" s="189">
        <f t="shared" si="40"/>
        <v>28.788</v>
      </c>
      <c r="H630" s="189"/>
      <c r="I630" s="189">
        <v>20.879000000000001</v>
      </c>
      <c r="J630" s="189">
        <v>3.0219999999999998</v>
      </c>
      <c r="K630" s="189"/>
      <c r="L630" s="189">
        <v>3.0129999999999999</v>
      </c>
      <c r="M630" s="189">
        <v>1.8740000000000001</v>
      </c>
      <c r="N630" s="161"/>
      <c r="O630" s="161"/>
      <c r="P630" s="161"/>
      <c r="Q630" s="161"/>
      <c r="R630" s="161"/>
      <c r="S630" s="161"/>
      <c r="T630" s="161"/>
      <c r="U630" s="161"/>
      <c r="V630" s="161"/>
      <c r="W630" s="161"/>
      <c r="X630" s="161"/>
      <c r="Y630" s="161"/>
      <c r="Z630" s="161"/>
      <c r="AA630" s="161"/>
      <c r="AB630" s="161"/>
      <c r="AC630" s="161"/>
      <c r="AD630" s="161"/>
      <c r="AE630" s="161"/>
    </row>
    <row r="631" spans="1:31" ht="9" customHeight="1">
      <c r="A631" s="176" t="s">
        <v>10</v>
      </c>
      <c r="B631" s="189">
        <f t="shared" si="39"/>
        <v>83.272000000000006</v>
      </c>
      <c r="C631" s="190">
        <v>68.962000000000003</v>
      </c>
      <c r="D631" s="190">
        <v>13.62</v>
      </c>
      <c r="E631" s="189">
        <v>0.69</v>
      </c>
      <c r="F631" s="191"/>
      <c r="G631" s="189">
        <f t="shared" si="40"/>
        <v>18.592000000000002</v>
      </c>
      <c r="H631" s="189"/>
      <c r="I631" s="189">
        <v>14.861000000000001</v>
      </c>
      <c r="J631" s="189" t="s">
        <v>63</v>
      </c>
      <c r="K631" s="189"/>
      <c r="L631" s="189">
        <v>1.6459999999999999</v>
      </c>
      <c r="M631" s="189">
        <v>2.085</v>
      </c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  <c r="AA631" s="164"/>
      <c r="AB631" s="164"/>
      <c r="AC631" s="164"/>
      <c r="AD631" s="164"/>
      <c r="AE631" s="164"/>
    </row>
    <row r="632" spans="1:31" ht="9" customHeight="1">
      <c r="A632" s="173" t="s">
        <v>11</v>
      </c>
      <c r="B632" s="174">
        <f t="shared" si="39"/>
        <v>31.118000000000002</v>
      </c>
      <c r="C632" s="177">
        <v>19.539000000000001</v>
      </c>
      <c r="D632" s="177">
        <v>11.579000000000001</v>
      </c>
      <c r="E632" s="174" t="s">
        <v>63</v>
      </c>
      <c r="F632" s="175"/>
      <c r="G632" s="174">
        <f t="shared" si="40"/>
        <v>12.302</v>
      </c>
      <c r="H632" s="174"/>
      <c r="I632" s="174">
        <v>7.6529999999999996</v>
      </c>
      <c r="J632" s="174">
        <v>0</v>
      </c>
      <c r="K632" s="174"/>
      <c r="L632" s="174">
        <v>1.51</v>
      </c>
      <c r="M632" s="174">
        <v>3.1389999999999998</v>
      </c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  <c r="AA632" s="164"/>
      <c r="AB632" s="164"/>
      <c r="AC632" s="164"/>
      <c r="AD632" s="164"/>
      <c r="AE632" s="164"/>
    </row>
    <row r="633" spans="1:31" ht="9" customHeight="1">
      <c r="A633" s="176" t="s">
        <v>12</v>
      </c>
      <c r="B633" s="189">
        <f t="shared" si="39"/>
        <v>709.11500000000001</v>
      </c>
      <c r="C633" s="190">
        <v>610.43200000000002</v>
      </c>
      <c r="D633" s="190">
        <v>85.414000000000001</v>
      </c>
      <c r="E633" s="189">
        <v>13.269</v>
      </c>
      <c r="F633" s="191"/>
      <c r="G633" s="189">
        <f t="shared" si="40"/>
        <v>22.552999999999997</v>
      </c>
      <c r="H633" s="189"/>
      <c r="I633" s="189">
        <v>14.037000000000001</v>
      </c>
      <c r="J633" s="189">
        <v>1.8919999999999999</v>
      </c>
      <c r="K633" s="189"/>
      <c r="L633" s="189">
        <v>1.0409999999999999</v>
      </c>
      <c r="M633" s="189">
        <v>5.5830000000000002</v>
      </c>
    </row>
    <row r="634" spans="1:31" ht="9" customHeight="1">
      <c r="A634" s="176" t="s">
        <v>13</v>
      </c>
      <c r="B634" s="189">
        <f t="shared" si="39"/>
        <v>57.693000000000005</v>
      </c>
      <c r="C634" s="190">
        <v>53.814</v>
      </c>
      <c r="D634" s="190">
        <v>2.2370000000000001</v>
      </c>
      <c r="E634" s="189">
        <v>1.6419999999999999</v>
      </c>
      <c r="F634" s="191"/>
      <c r="G634" s="189">
        <f t="shared" si="40"/>
        <v>21.643000000000001</v>
      </c>
      <c r="H634" s="189"/>
      <c r="I634" s="189">
        <v>13.053000000000001</v>
      </c>
      <c r="J634" s="189" t="s">
        <v>63</v>
      </c>
      <c r="K634" s="189"/>
      <c r="L634" s="189">
        <v>3.9390000000000001</v>
      </c>
      <c r="M634" s="189">
        <v>4.6509999999999998</v>
      </c>
    </row>
    <row r="635" spans="1:31" ht="9" customHeight="1">
      <c r="A635" s="176" t="s">
        <v>14</v>
      </c>
      <c r="B635" s="189">
        <f t="shared" si="39"/>
        <v>55.524999999999999</v>
      </c>
      <c r="C635" s="190">
        <v>38.131999999999998</v>
      </c>
      <c r="D635" s="190">
        <v>13.289</v>
      </c>
      <c r="E635" s="189">
        <v>4.1040000000000001</v>
      </c>
      <c r="F635" s="191"/>
      <c r="G635" s="189">
        <f t="shared" si="40"/>
        <v>25.765000000000001</v>
      </c>
      <c r="H635" s="189"/>
      <c r="I635" s="189">
        <v>16.033000000000001</v>
      </c>
      <c r="J635" s="189" t="s">
        <v>63</v>
      </c>
      <c r="K635" s="189"/>
      <c r="L635" s="189">
        <v>5.5910000000000002</v>
      </c>
      <c r="M635" s="189">
        <v>4.141</v>
      </c>
    </row>
    <row r="636" spans="1:31" ht="9" customHeight="1">
      <c r="A636" s="173" t="s">
        <v>15</v>
      </c>
      <c r="B636" s="174">
        <f t="shared" si="39"/>
        <v>428.72700000000003</v>
      </c>
      <c r="C636" s="177">
        <v>376.64100000000002</v>
      </c>
      <c r="D636" s="177">
        <v>50.841999999999999</v>
      </c>
      <c r="E636" s="174">
        <v>1.244</v>
      </c>
      <c r="F636" s="175"/>
      <c r="G636" s="174">
        <f t="shared" si="40"/>
        <v>28.041</v>
      </c>
      <c r="H636" s="174"/>
      <c r="I636" s="174">
        <v>25.216000000000001</v>
      </c>
      <c r="J636" s="174" t="s">
        <v>63</v>
      </c>
      <c r="K636" s="174"/>
      <c r="L636" s="174">
        <v>0.67500000000000004</v>
      </c>
      <c r="M636" s="174">
        <v>2.15</v>
      </c>
    </row>
    <row r="637" spans="1:31" ht="9" customHeight="1">
      <c r="A637" s="176" t="s">
        <v>16</v>
      </c>
      <c r="B637" s="189">
        <f t="shared" si="39"/>
        <v>16615.246999999999</v>
      </c>
      <c r="C637" s="190">
        <v>13398.214</v>
      </c>
      <c r="D637" s="190">
        <v>3008.0239999999999</v>
      </c>
      <c r="E637" s="189">
        <v>209.00899999999999</v>
      </c>
      <c r="F637" s="191"/>
      <c r="G637" s="189">
        <f t="shared" si="40"/>
        <v>750.702</v>
      </c>
      <c r="H637" s="189"/>
      <c r="I637" s="189">
        <v>301.24700000000001</v>
      </c>
      <c r="J637" s="189">
        <v>69.414000000000001</v>
      </c>
      <c r="K637" s="189"/>
      <c r="L637" s="189">
        <v>213.46</v>
      </c>
      <c r="M637" s="189">
        <v>166.58099999999999</v>
      </c>
    </row>
    <row r="638" spans="1:31" ht="9" customHeight="1">
      <c r="A638" s="176" t="s">
        <v>17</v>
      </c>
      <c r="B638" s="189">
        <f t="shared" si="39"/>
        <v>183.358</v>
      </c>
      <c r="C638" s="190">
        <v>172.70099999999999</v>
      </c>
      <c r="D638" s="190">
        <v>4.1970000000000001</v>
      </c>
      <c r="E638" s="189">
        <v>6.46</v>
      </c>
      <c r="F638" s="191"/>
      <c r="G638" s="189">
        <f t="shared" si="40"/>
        <v>22.812000000000001</v>
      </c>
      <c r="H638" s="189"/>
      <c r="I638" s="189">
        <v>19.324000000000002</v>
      </c>
      <c r="J638" s="191" t="s">
        <v>63</v>
      </c>
      <c r="K638" s="190"/>
      <c r="L638" s="189">
        <v>1.02</v>
      </c>
      <c r="M638" s="189">
        <v>2.468</v>
      </c>
    </row>
    <row r="639" spans="1:31" ht="9" customHeight="1">
      <c r="A639" s="176" t="s">
        <v>18</v>
      </c>
      <c r="B639" s="189">
        <f t="shared" si="39"/>
        <v>796.30799999999999</v>
      </c>
      <c r="C639" s="190">
        <v>659.33299999999997</v>
      </c>
      <c r="D639" s="190">
        <v>91.947000000000003</v>
      </c>
      <c r="E639" s="189">
        <v>45.027999999999999</v>
      </c>
      <c r="F639" s="191"/>
      <c r="G639" s="189">
        <f t="shared" si="40"/>
        <v>120.53100000000001</v>
      </c>
      <c r="H639" s="189"/>
      <c r="I639" s="189">
        <v>88.417000000000002</v>
      </c>
      <c r="J639" s="189">
        <v>0.66100000000000003</v>
      </c>
      <c r="K639" s="189"/>
      <c r="L639" s="189">
        <v>2.6840000000000002</v>
      </c>
      <c r="M639" s="189">
        <v>28.768999999999998</v>
      </c>
    </row>
    <row r="640" spans="1:31" ht="9" customHeight="1">
      <c r="A640" s="173" t="s">
        <v>19</v>
      </c>
      <c r="B640" s="174">
        <f t="shared" si="39"/>
        <v>91.430999999999997</v>
      </c>
      <c r="C640" s="177">
        <v>85.614999999999995</v>
      </c>
      <c r="D640" s="177">
        <v>2.8759999999999999</v>
      </c>
      <c r="E640" s="174">
        <v>2.94</v>
      </c>
      <c r="F640" s="175"/>
      <c r="G640" s="174">
        <f t="shared" si="40"/>
        <v>112.64099999999999</v>
      </c>
      <c r="H640" s="174"/>
      <c r="I640" s="174">
        <v>56.098999999999997</v>
      </c>
      <c r="J640" s="174" t="s">
        <v>63</v>
      </c>
      <c r="K640" s="174"/>
      <c r="L640" s="174">
        <v>39.491999999999997</v>
      </c>
      <c r="M640" s="174">
        <v>17.05</v>
      </c>
    </row>
    <row r="641" spans="1:13" ht="9" customHeight="1">
      <c r="A641" s="176" t="s">
        <v>20</v>
      </c>
      <c r="B641" s="189">
        <f t="shared" si="39"/>
        <v>102.221</v>
      </c>
      <c r="C641" s="190">
        <v>79.022000000000006</v>
      </c>
      <c r="D641" s="190">
        <v>21.038</v>
      </c>
      <c r="E641" s="189">
        <v>2.161</v>
      </c>
      <c r="F641" s="191"/>
      <c r="G641" s="189">
        <f t="shared" si="40"/>
        <v>25.067999999999998</v>
      </c>
      <c r="H641" s="189"/>
      <c r="I641" s="189">
        <v>16.574999999999999</v>
      </c>
      <c r="J641" s="189" t="s">
        <v>63</v>
      </c>
      <c r="K641" s="189"/>
      <c r="L641" s="189">
        <v>2.3809999999999998</v>
      </c>
      <c r="M641" s="189">
        <v>6.1120000000000001</v>
      </c>
    </row>
    <row r="642" spans="1:13" ht="9" customHeight="1">
      <c r="A642" s="176" t="s">
        <v>21</v>
      </c>
      <c r="B642" s="189">
        <f t="shared" si="39"/>
        <v>1984.9790000000003</v>
      </c>
      <c r="C642" s="190">
        <v>1593.9680000000001</v>
      </c>
      <c r="D642" s="190">
        <v>286.93900000000002</v>
      </c>
      <c r="E642" s="189">
        <v>104.072</v>
      </c>
      <c r="F642" s="191"/>
      <c r="G642" s="189">
        <f t="shared" si="40"/>
        <v>227.173</v>
      </c>
      <c r="H642" s="189"/>
      <c r="I642" s="189">
        <v>157.38200000000001</v>
      </c>
      <c r="J642" s="189">
        <v>11.769</v>
      </c>
      <c r="K642" s="189"/>
      <c r="L642" s="189">
        <v>6.7889999999999997</v>
      </c>
      <c r="M642" s="189">
        <v>51.232999999999997</v>
      </c>
    </row>
    <row r="643" spans="1:13" ht="9" customHeight="1">
      <c r="A643" s="176" t="s">
        <v>22</v>
      </c>
      <c r="B643" s="189">
        <f t="shared" si="39"/>
        <v>1980.6860000000001</v>
      </c>
      <c r="C643" s="190">
        <v>882.42200000000003</v>
      </c>
      <c r="D643" s="190">
        <v>1021.773</v>
      </c>
      <c r="E643" s="189">
        <v>76.491</v>
      </c>
      <c r="F643" s="191"/>
      <c r="G643" s="189">
        <f t="shared" si="40"/>
        <v>156.85900000000001</v>
      </c>
      <c r="H643" s="189"/>
      <c r="I643" s="189">
        <v>110.146</v>
      </c>
      <c r="J643" s="189">
        <v>10.143000000000001</v>
      </c>
      <c r="K643" s="189"/>
      <c r="L643" s="189">
        <v>7.3449999999999998</v>
      </c>
      <c r="M643" s="189">
        <v>29.225000000000001</v>
      </c>
    </row>
    <row r="644" spans="1:13" ht="9" customHeight="1">
      <c r="A644" s="173" t="s">
        <v>23</v>
      </c>
      <c r="B644" s="174">
        <f t="shared" si="39"/>
        <v>298.03499999999997</v>
      </c>
      <c r="C644" s="177">
        <v>230.072</v>
      </c>
      <c r="D644" s="177">
        <v>39.731999999999999</v>
      </c>
      <c r="E644" s="174">
        <v>28.231000000000002</v>
      </c>
      <c r="F644" s="175"/>
      <c r="G644" s="174">
        <f t="shared" si="40"/>
        <v>74.25200000000001</v>
      </c>
      <c r="H644" s="174"/>
      <c r="I644" s="174">
        <v>40.706000000000003</v>
      </c>
      <c r="J644" s="174">
        <v>1.117</v>
      </c>
      <c r="K644" s="174"/>
      <c r="L644" s="174">
        <v>0.65800000000000003</v>
      </c>
      <c r="M644" s="174">
        <v>31.771000000000001</v>
      </c>
    </row>
    <row r="645" spans="1:13" ht="9" customHeight="1">
      <c r="A645" s="176" t="s">
        <v>24</v>
      </c>
      <c r="B645" s="189">
        <f t="shared" si="39"/>
        <v>230.285</v>
      </c>
      <c r="C645" s="190">
        <v>181.322</v>
      </c>
      <c r="D645" s="190">
        <v>26.382000000000001</v>
      </c>
      <c r="E645" s="189">
        <v>22.581</v>
      </c>
      <c r="F645" s="191"/>
      <c r="G645" s="189">
        <f t="shared" si="40"/>
        <v>45.867999999999995</v>
      </c>
      <c r="H645" s="189"/>
      <c r="I645" s="189">
        <v>34.216999999999999</v>
      </c>
      <c r="J645" s="189" t="s">
        <v>63</v>
      </c>
      <c r="K645" s="189"/>
      <c r="L645" s="189">
        <v>7.0069999999999997</v>
      </c>
      <c r="M645" s="189">
        <v>4.6440000000000001</v>
      </c>
    </row>
    <row r="646" spans="1:13" ht="9" customHeight="1">
      <c r="A646" s="176" t="s">
        <v>25</v>
      </c>
      <c r="B646" s="189">
        <f t="shared" si="39"/>
        <v>86.902000000000001</v>
      </c>
      <c r="C646" s="190">
        <v>81.905000000000001</v>
      </c>
      <c r="D646" s="190">
        <v>2.0960000000000001</v>
      </c>
      <c r="E646" s="189">
        <v>2.9009999999999998</v>
      </c>
      <c r="F646" s="191"/>
      <c r="G646" s="189">
        <f>SUM(I646:M646)+1</f>
        <v>21.434999999999999</v>
      </c>
      <c r="H646" s="189"/>
      <c r="I646" s="189">
        <v>15.308</v>
      </c>
      <c r="J646" s="189">
        <v>0</v>
      </c>
      <c r="K646" s="189"/>
      <c r="L646" s="189" t="s">
        <v>63</v>
      </c>
      <c r="M646" s="189">
        <v>5.1269999999999998</v>
      </c>
    </row>
    <row r="647" spans="1:13" ht="9" customHeight="1">
      <c r="A647" s="176" t="s">
        <v>26</v>
      </c>
      <c r="B647" s="189">
        <f t="shared" si="39"/>
        <v>4166.7929999999997</v>
      </c>
      <c r="C647" s="190">
        <v>2146.453</v>
      </c>
      <c r="D647" s="190">
        <v>2016.443</v>
      </c>
      <c r="E647" s="189">
        <v>3.8969999999999998</v>
      </c>
      <c r="F647" s="191"/>
      <c r="G647" s="189">
        <f>SUM(I647:M647)+1</f>
        <v>388.15500000000003</v>
      </c>
      <c r="H647" s="189"/>
      <c r="I647" s="189">
        <v>266.52800000000002</v>
      </c>
      <c r="J647" s="189">
        <v>4.2480000000000002</v>
      </c>
      <c r="K647" s="189"/>
      <c r="L647" s="189" t="s">
        <v>63</v>
      </c>
      <c r="M647" s="189">
        <v>116.379</v>
      </c>
    </row>
    <row r="648" spans="1:13" ht="9" customHeight="1">
      <c r="A648" s="173" t="s">
        <v>27</v>
      </c>
      <c r="B648" s="174">
        <f t="shared" si="39"/>
        <v>147.90100000000001</v>
      </c>
      <c r="C648" s="177">
        <v>134.86000000000001</v>
      </c>
      <c r="D648" s="177">
        <v>7.9980000000000002</v>
      </c>
      <c r="E648" s="174">
        <v>5.0430000000000001</v>
      </c>
      <c r="F648" s="175"/>
      <c r="G648" s="174">
        <f>SUM(I648:M648)+1</f>
        <v>72.470999999999989</v>
      </c>
      <c r="H648" s="174"/>
      <c r="I648" s="174">
        <v>52.348999999999997</v>
      </c>
      <c r="J648" s="174" t="s">
        <v>63</v>
      </c>
      <c r="K648" s="174"/>
      <c r="L648" s="174">
        <v>11.917</v>
      </c>
      <c r="M648" s="174">
        <v>7.2050000000000001</v>
      </c>
    </row>
    <row r="649" spans="1:13" ht="9" customHeight="1">
      <c r="A649" s="176" t="s">
        <v>28</v>
      </c>
      <c r="B649" s="189">
        <f t="shared" si="39"/>
        <v>756.36</v>
      </c>
      <c r="C649" s="190">
        <v>678.31200000000001</v>
      </c>
      <c r="D649" s="190">
        <v>77.548000000000002</v>
      </c>
      <c r="E649" s="189">
        <v>0.5</v>
      </c>
      <c r="F649" s="191"/>
      <c r="G649" s="189">
        <f t="shared" ref="G649:G660" si="41">SUM(I649:M649)</f>
        <v>114.18500000000002</v>
      </c>
      <c r="H649" s="189"/>
      <c r="I649" s="189">
        <v>68.227000000000004</v>
      </c>
      <c r="J649" s="189">
        <v>11.65</v>
      </c>
      <c r="K649" s="189"/>
      <c r="L649" s="189">
        <v>13.696999999999999</v>
      </c>
      <c r="M649" s="189">
        <v>20.611000000000001</v>
      </c>
    </row>
    <row r="650" spans="1:13" ht="9" customHeight="1">
      <c r="A650" s="176" t="s">
        <v>29</v>
      </c>
      <c r="B650" s="189">
        <f t="shared" si="39"/>
        <v>673.05799999999999</v>
      </c>
      <c r="C650" s="190">
        <v>539.51900000000001</v>
      </c>
      <c r="D650" s="190">
        <v>111.378</v>
      </c>
      <c r="E650" s="189">
        <v>22.161000000000001</v>
      </c>
      <c r="F650" s="191"/>
      <c r="G650" s="189">
        <f t="shared" si="41"/>
        <v>35.221000000000004</v>
      </c>
      <c r="H650" s="189"/>
      <c r="I650" s="189">
        <v>18.852</v>
      </c>
      <c r="J650" s="189">
        <v>0.56699999999999995</v>
      </c>
      <c r="K650" s="189"/>
      <c r="L650" s="189">
        <v>6.0789999999999997</v>
      </c>
      <c r="M650" s="189">
        <v>9.7230000000000008</v>
      </c>
    </row>
    <row r="651" spans="1:13" ht="9" customHeight="1">
      <c r="A651" s="176" t="s">
        <v>30</v>
      </c>
      <c r="B651" s="189">
        <f t="shared" si="39"/>
        <v>157.30500000000001</v>
      </c>
      <c r="C651" s="190">
        <v>78.234999999999999</v>
      </c>
      <c r="D651" s="190">
        <v>71.914000000000001</v>
      </c>
      <c r="E651" s="189">
        <v>7.1559999999999997</v>
      </c>
      <c r="F651" s="191"/>
      <c r="G651" s="189">
        <f t="shared" si="41"/>
        <v>48.797999999999995</v>
      </c>
      <c r="H651" s="189"/>
      <c r="I651" s="189">
        <v>38.985999999999997</v>
      </c>
      <c r="J651" s="189">
        <v>0.79400000000000004</v>
      </c>
      <c r="K651" s="189"/>
      <c r="L651" s="189">
        <v>3.0289999999999999</v>
      </c>
      <c r="M651" s="189">
        <v>5.9889999999999999</v>
      </c>
    </row>
    <row r="652" spans="1:13" ht="9" customHeight="1">
      <c r="A652" s="173" t="s">
        <v>31</v>
      </c>
      <c r="B652" s="174">
        <f t="shared" si="39"/>
        <v>304.13799999999998</v>
      </c>
      <c r="C652" s="177">
        <v>184.58</v>
      </c>
      <c r="D652" s="177">
        <v>108.339</v>
      </c>
      <c r="E652" s="174">
        <v>11.218999999999999</v>
      </c>
      <c r="F652" s="175"/>
      <c r="G652" s="174">
        <f t="shared" si="41"/>
        <v>26.201000000000001</v>
      </c>
      <c r="H652" s="174"/>
      <c r="I652" s="174">
        <v>18.882000000000001</v>
      </c>
      <c r="J652" s="174">
        <v>1.3779999999999999</v>
      </c>
      <c r="K652" s="174"/>
      <c r="L652" s="174" t="s">
        <v>63</v>
      </c>
      <c r="M652" s="174">
        <v>5.9409999999999998</v>
      </c>
    </row>
    <row r="653" spans="1:13" ht="9" customHeight="1">
      <c r="A653" s="176" t="s">
        <v>32</v>
      </c>
      <c r="B653" s="189">
        <f t="shared" si="39"/>
        <v>345.18</v>
      </c>
      <c r="C653" s="190">
        <v>228.02199999999999</v>
      </c>
      <c r="D653" s="190">
        <v>94.757000000000005</v>
      </c>
      <c r="E653" s="189">
        <v>22.401</v>
      </c>
      <c r="F653" s="191"/>
      <c r="G653" s="189">
        <f t="shared" si="41"/>
        <v>29.669</v>
      </c>
      <c r="H653" s="189"/>
      <c r="I653" s="189">
        <v>19.576000000000001</v>
      </c>
      <c r="J653" s="189">
        <v>2.0459999999999998</v>
      </c>
      <c r="K653" s="189"/>
      <c r="L653" s="189">
        <v>1.167</v>
      </c>
      <c r="M653" s="189">
        <v>6.88</v>
      </c>
    </row>
    <row r="654" spans="1:13" ht="9" customHeight="1">
      <c r="A654" s="176" t="s">
        <v>33</v>
      </c>
      <c r="B654" s="189">
        <f t="shared" si="39"/>
        <v>440.608</v>
      </c>
      <c r="C654" s="190">
        <v>400.471</v>
      </c>
      <c r="D654" s="190">
        <v>39.231000000000002</v>
      </c>
      <c r="E654" s="189">
        <v>0.90600000000000003</v>
      </c>
      <c r="F654" s="191"/>
      <c r="G654" s="189">
        <f t="shared" si="41"/>
        <v>32.450000000000003</v>
      </c>
      <c r="H654" s="189"/>
      <c r="I654" s="189">
        <v>19.422999999999998</v>
      </c>
      <c r="J654" s="189">
        <v>2.14</v>
      </c>
      <c r="K654" s="189"/>
      <c r="L654" s="189">
        <v>1.288</v>
      </c>
      <c r="M654" s="189">
        <v>9.5990000000000002</v>
      </c>
    </row>
    <row r="655" spans="1:13" ht="9" customHeight="1">
      <c r="A655" s="176" t="s">
        <v>34</v>
      </c>
      <c r="B655" s="189">
        <f t="shared" si="39"/>
        <v>32.827999999999996</v>
      </c>
      <c r="C655" s="190">
        <v>28.925999999999998</v>
      </c>
      <c r="D655" s="190">
        <v>2.319</v>
      </c>
      <c r="E655" s="189">
        <v>1.583</v>
      </c>
      <c r="F655" s="191"/>
      <c r="G655" s="189">
        <f t="shared" si="41"/>
        <v>16.706</v>
      </c>
      <c r="H655" s="189"/>
      <c r="I655" s="189">
        <v>11.01</v>
      </c>
      <c r="J655" s="189" t="s">
        <v>63</v>
      </c>
      <c r="K655" s="189"/>
      <c r="L655" s="189">
        <v>2.2050000000000001</v>
      </c>
      <c r="M655" s="189">
        <v>3.4910000000000001</v>
      </c>
    </row>
    <row r="656" spans="1:13" ht="9" customHeight="1">
      <c r="A656" s="173" t="s">
        <v>35</v>
      </c>
      <c r="B656" s="174">
        <f t="shared" si="39"/>
        <v>917.52400000000011</v>
      </c>
      <c r="C656" s="177">
        <v>855.23800000000006</v>
      </c>
      <c r="D656" s="177">
        <v>32.542999999999999</v>
      </c>
      <c r="E656" s="174">
        <v>29.742999999999999</v>
      </c>
      <c r="F656" s="175"/>
      <c r="G656" s="174">
        <f t="shared" si="41"/>
        <v>39.946999999999996</v>
      </c>
      <c r="H656" s="174"/>
      <c r="I656" s="174">
        <v>11.071999999999999</v>
      </c>
      <c r="J656" s="174" t="s">
        <v>63</v>
      </c>
      <c r="K656" s="174"/>
      <c r="L656" s="174">
        <v>25.065999999999999</v>
      </c>
      <c r="M656" s="174">
        <v>3.8090000000000002</v>
      </c>
    </row>
    <row r="657" spans="1:31" ht="9" customHeight="1">
      <c r="A657" s="176" t="s">
        <v>36</v>
      </c>
      <c r="B657" s="189">
        <f t="shared" si="39"/>
        <v>33.024999999999999</v>
      </c>
      <c r="C657" s="190">
        <v>32.003</v>
      </c>
      <c r="D657" s="190">
        <v>1.022</v>
      </c>
      <c r="E657" s="189" t="s">
        <v>63</v>
      </c>
      <c r="F657" s="191"/>
      <c r="G657" s="189">
        <f t="shared" si="41"/>
        <v>12.855</v>
      </c>
      <c r="H657" s="189"/>
      <c r="I657" s="189">
        <v>9.2089999999999996</v>
      </c>
      <c r="J657" s="189">
        <v>0</v>
      </c>
      <c r="K657" s="189"/>
      <c r="L657" s="189">
        <v>1.4390000000000001</v>
      </c>
      <c r="M657" s="189">
        <v>2.2069999999999999</v>
      </c>
    </row>
    <row r="658" spans="1:31" ht="9" customHeight="1">
      <c r="A658" s="176" t="s">
        <v>37</v>
      </c>
      <c r="B658" s="189">
        <f t="shared" si="39"/>
        <v>271.34899999999999</v>
      </c>
      <c r="C658" s="190">
        <v>214.37700000000001</v>
      </c>
      <c r="D658" s="190">
        <v>46.345999999999997</v>
      </c>
      <c r="E658" s="189">
        <v>10.625999999999999</v>
      </c>
      <c r="F658" s="191"/>
      <c r="G658" s="189">
        <f t="shared" si="41"/>
        <v>130.91499999999999</v>
      </c>
      <c r="H658" s="189"/>
      <c r="I658" s="189">
        <v>70.215999999999994</v>
      </c>
      <c r="J658" s="189">
        <v>6.83</v>
      </c>
      <c r="K658" s="189"/>
      <c r="L658" s="189">
        <v>27.155000000000001</v>
      </c>
      <c r="M658" s="189">
        <v>26.713999999999999</v>
      </c>
    </row>
    <row r="659" spans="1:31" ht="9" customHeight="1">
      <c r="A659" s="176" t="s">
        <v>38</v>
      </c>
      <c r="B659" s="189">
        <f t="shared" si="39"/>
        <v>310.952</v>
      </c>
      <c r="C659" s="190">
        <v>240.76499999999999</v>
      </c>
      <c r="D659" s="190">
        <v>61.738</v>
      </c>
      <c r="E659" s="189">
        <v>8.4489999999999998</v>
      </c>
      <c r="F659" s="191"/>
      <c r="G659" s="189">
        <f t="shared" si="41"/>
        <v>54</v>
      </c>
      <c r="H659" s="189"/>
      <c r="I659" s="189">
        <v>37.765000000000001</v>
      </c>
      <c r="J659" s="189">
        <v>2.5249999999999999</v>
      </c>
      <c r="K659" s="189"/>
      <c r="L659" s="189" t="s">
        <v>63</v>
      </c>
      <c r="M659" s="189">
        <v>13.71</v>
      </c>
    </row>
    <row r="660" spans="1:31" ht="9" customHeight="1">
      <c r="A660" s="173" t="s">
        <v>39</v>
      </c>
      <c r="B660" s="174">
        <f t="shared" si="39"/>
        <v>115.871</v>
      </c>
      <c r="C660" s="177">
        <v>103.98699999999999</v>
      </c>
      <c r="D660" s="177">
        <v>7.3949999999999996</v>
      </c>
      <c r="E660" s="174">
        <v>4.4889999999999999</v>
      </c>
      <c r="F660" s="175"/>
      <c r="G660" s="174">
        <f t="shared" si="41"/>
        <v>17.733999999999998</v>
      </c>
      <c r="H660" s="174"/>
      <c r="I660" s="174">
        <v>12.978999999999999</v>
      </c>
      <c r="J660" s="174" t="s">
        <v>63</v>
      </c>
      <c r="K660" s="174"/>
      <c r="L660" s="174" t="s">
        <v>63</v>
      </c>
      <c r="M660" s="174">
        <v>4.7549999999999999</v>
      </c>
    </row>
    <row r="661" spans="1:31" s="168" customFormat="1" ht="8.25" customHeight="1">
      <c r="A661" s="181"/>
      <c r="B661" s="171"/>
      <c r="C661" s="167"/>
      <c r="D661" s="167"/>
      <c r="E661" s="171"/>
      <c r="F661" s="172"/>
      <c r="G661" s="171"/>
      <c r="H661" s="171"/>
      <c r="I661" s="171"/>
      <c r="J661" s="171"/>
      <c r="K661" s="171"/>
      <c r="L661" s="171"/>
      <c r="M661" s="171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  <c r="Y661" s="234"/>
      <c r="Z661" s="234"/>
      <c r="AA661" s="234"/>
      <c r="AB661" s="234"/>
      <c r="AC661" s="234"/>
      <c r="AD661" s="234"/>
      <c r="AE661" s="234"/>
    </row>
    <row r="662" spans="1:31" ht="9" customHeight="1">
      <c r="A662" s="211">
        <v>2013</v>
      </c>
      <c r="B662" s="265"/>
      <c r="C662" s="265"/>
      <c r="D662" s="265"/>
      <c r="E662" s="265"/>
      <c r="F662" s="176"/>
      <c r="G662" s="265"/>
      <c r="H662" s="265"/>
      <c r="I662" s="265"/>
      <c r="J662" s="265"/>
      <c r="K662" s="265"/>
      <c r="L662" s="265"/>
      <c r="M662" s="265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</row>
    <row r="663" spans="1:31" ht="9" customHeight="1">
      <c r="A663" s="214" t="s">
        <v>7</v>
      </c>
      <c r="B663" s="265">
        <f>SUM(B665:B696)</f>
        <v>31825.428000000004</v>
      </c>
      <c r="C663" s="265">
        <f>SUM(C665:C696)</f>
        <v>24865.298000000003</v>
      </c>
      <c r="D663" s="265">
        <f>SUM(D665:D696)+1</f>
        <v>6165.494999999999</v>
      </c>
      <c r="E663" s="265">
        <f>SUM(E665:E696)</f>
        <v>794.63499999999988</v>
      </c>
      <c r="F663" s="188"/>
      <c r="G663" s="265">
        <f>SUM(G665:G696)+1</f>
        <v>3261.1540000000005</v>
      </c>
      <c r="H663" s="265"/>
      <c r="I663" s="265">
        <f>SUM(I665:I696)</f>
        <v>1928.1140000000003</v>
      </c>
      <c r="J663" s="265">
        <f>SUM(J665:J696)+3</f>
        <v>211.42100000000002</v>
      </c>
      <c r="K663" s="265"/>
      <c r="L663" s="265">
        <f>SUM(L665:L696)</f>
        <v>267.79500000000007</v>
      </c>
      <c r="M663" s="265">
        <f>SUM(M665:M696)</f>
        <v>854.82400000000018</v>
      </c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  <c r="AA663" s="164"/>
      <c r="AB663" s="164"/>
      <c r="AC663" s="164"/>
      <c r="AD663" s="164"/>
      <c r="AE663" s="164"/>
    </row>
    <row r="664" spans="1:31" s="162" customFormat="1" ht="3.95" customHeight="1">
      <c r="A664" s="214"/>
      <c r="B664" s="265"/>
      <c r="C664" s="265"/>
      <c r="D664" s="265"/>
      <c r="E664" s="265"/>
      <c r="F664" s="188"/>
      <c r="G664" s="265"/>
      <c r="H664" s="265"/>
      <c r="I664" s="265"/>
      <c r="J664" s="265"/>
      <c r="K664" s="265"/>
      <c r="L664" s="265"/>
      <c r="M664" s="265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  <c r="AA664" s="161"/>
      <c r="AB664" s="161"/>
      <c r="AC664" s="161"/>
      <c r="AD664" s="161"/>
      <c r="AE664" s="161"/>
    </row>
    <row r="665" spans="1:31" s="162" customFormat="1" ht="9" customHeight="1">
      <c r="A665" s="176" t="s">
        <v>8</v>
      </c>
      <c r="B665" s="189">
        <f>SUM(C665:E665)</f>
        <v>84.528999999999996</v>
      </c>
      <c r="C665" s="190">
        <v>83.512</v>
      </c>
      <c r="D665" s="191" t="s">
        <v>63</v>
      </c>
      <c r="E665" s="189">
        <v>1.0169999999999999</v>
      </c>
      <c r="F665" s="189"/>
      <c r="G665" s="189">
        <f t="shared" ref="G665:G671" si="42">SUM(I665:M665)</f>
        <v>24.872999999999998</v>
      </c>
      <c r="H665" s="189"/>
      <c r="I665" s="189">
        <v>14.991</v>
      </c>
      <c r="J665" s="189" t="s">
        <v>63</v>
      </c>
      <c r="K665" s="189"/>
      <c r="L665" s="189">
        <v>6.3920000000000003</v>
      </c>
      <c r="M665" s="189">
        <v>3.49</v>
      </c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  <c r="AA665" s="161"/>
      <c r="AB665" s="161"/>
      <c r="AC665" s="161"/>
      <c r="AD665" s="161"/>
      <c r="AE665" s="161"/>
    </row>
    <row r="666" spans="1:31" s="162" customFormat="1" ht="9" customHeight="1">
      <c r="A666" s="176" t="s">
        <v>9</v>
      </c>
      <c r="B666" s="189">
        <f>SUM(C666:E666)</f>
        <v>1466.6970000000001</v>
      </c>
      <c r="C666" s="190">
        <v>1313.7080000000001</v>
      </c>
      <c r="D666" s="190">
        <v>150.11699999999999</v>
      </c>
      <c r="E666" s="189">
        <v>2.8719999999999999</v>
      </c>
      <c r="F666" s="191"/>
      <c r="G666" s="189">
        <f t="shared" si="42"/>
        <v>55.625999999999991</v>
      </c>
      <c r="H666" s="189"/>
      <c r="I666" s="189">
        <v>41.677999999999997</v>
      </c>
      <c r="J666" s="189">
        <v>8.4160000000000004</v>
      </c>
      <c r="K666" s="189"/>
      <c r="L666" s="189">
        <v>2.0859999999999999</v>
      </c>
      <c r="M666" s="189">
        <v>3.4460000000000002</v>
      </c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  <c r="AA666" s="161"/>
      <c r="AB666" s="161"/>
      <c r="AC666" s="161"/>
      <c r="AD666" s="161"/>
      <c r="AE666" s="161"/>
    </row>
    <row r="667" spans="1:31" ht="9" customHeight="1">
      <c r="A667" s="176" t="s">
        <v>10</v>
      </c>
      <c r="B667" s="189">
        <f>SUM(C667:E667)+1</f>
        <v>104.328</v>
      </c>
      <c r="C667" s="190">
        <v>74.212000000000003</v>
      </c>
      <c r="D667" s="190">
        <v>29.116</v>
      </c>
      <c r="E667" s="189" t="s">
        <v>63</v>
      </c>
      <c r="F667" s="191"/>
      <c r="G667" s="189">
        <f t="shared" si="42"/>
        <v>27.573</v>
      </c>
      <c r="H667" s="189"/>
      <c r="I667" s="189">
        <v>17.256</v>
      </c>
      <c r="J667" s="189" t="s">
        <v>63</v>
      </c>
      <c r="K667" s="189"/>
      <c r="L667" s="189">
        <v>7.7</v>
      </c>
      <c r="M667" s="189">
        <v>2.617</v>
      </c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  <c r="AA667" s="164"/>
      <c r="AB667" s="164"/>
      <c r="AC667" s="164"/>
      <c r="AD667" s="164"/>
      <c r="AE667" s="164"/>
    </row>
    <row r="668" spans="1:31" ht="9" customHeight="1">
      <c r="A668" s="173" t="s">
        <v>11</v>
      </c>
      <c r="B668" s="174">
        <f t="shared" ref="B668:B696" si="43">SUM(C668:E668)</f>
        <v>32.593999999999994</v>
      </c>
      <c r="C668" s="177">
        <v>18.555</v>
      </c>
      <c r="D668" s="177">
        <v>13.486000000000001</v>
      </c>
      <c r="E668" s="174">
        <v>0.55300000000000005</v>
      </c>
      <c r="F668" s="175"/>
      <c r="G668" s="174">
        <f t="shared" si="42"/>
        <v>11.27</v>
      </c>
      <c r="H668" s="174"/>
      <c r="I668" s="174">
        <v>6.6379999999999999</v>
      </c>
      <c r="J668" s="174" t="s">
        <v>63</v>
      </c>
      <c r="K668" s="174"/>
      <c r="L668" s="174">
        <v>1.9550000000000001</v>
      </c>
      <c r="M668" s="174">
        <v>2.677</v>
      </c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</row>
    <row r="669" spans="1:31" ht="9" customHeight="1">
      <c r="A669" s="176" t="s">
        <v>12</v>
      </c>
      <c r="B669" s="189">
        <f t="shared" si="43"/>
        <v>606.44799999999987</v>
      </c>
      <c r="C669" s="190">
        <v>534.50699999999995</v>
      </c>
      <c r="D669" s="190">
        <v>65.332999999999998</v>
      </c>
      <c r="E669" s="189">
        <v>6.6079999999999997</v>
      </c>
      <c r="F669" s="191"/>
      <c r="G669" s="189">
        <f t="shared" si="42"/>
        <v>22.256</v>
      </c>
      <c r="H669" s="189"/>
      <c r="I669" s="189">
        <v>13.247999999999999</v>
      </c>
      <c r="J669" s="189" t="s">
        <v>63</v>
      </c>
      <c r="K669" s="189"/>
      <c r="L669" s="189">
        <v>2.5529999999999999</v>
      </c>
      <c r="M669" s="189">
        <v>6.4550000000000001</v>
      </c>
    </row>
    <row r="670" spans="1:31" ht="9" customHeight="1">
      <c r="A670" s="176" t="s">
        <v>13</v>
      </c>
      <c r="B670" s="189">
        <f t="shared" si="43"/>
        <v>52.314999999999998</v>
      </c>
      <c r="C670" s="190">
        <v>39.648000000000003</v>
      </c>
      <c r="D670" s="190">
        <v>10.614000000000001</v>
      </c>
      <c r="E670" s="189">
        <v>2.0529999999999999</v>
      </c>
      <c r="F670" s="191"/>
      <c r="G670" s="189">
        <f t="shared" si="42"/>
        <v>26.552</v>
      </c>
      <c r="H670" s="189"/>
      <c r="I670" s="189">
        <v>19.213999999999999</v>
      </c>
      <c r="J670" s="189" t="s">
        <v>63</v>
      </c>
      <c r="K670" s="189"/>
      <c r="L670" s="189">
        <v>2.5960000000000001</v>
      </c>
      <c r="M670" s="189">
        <v>4.742</v>
      </c>
    </row>
    <row r="671" spans="1:31" ht="9" customHeight="1">
      <c r="A671" s="176" t="s">
        <v>14</v>
      </c>
      <c r="B671" s="189">
        <f t="shared" si="43"/>
        <v>51.319000000000003</v>
      </c>
      <c r="C671" s="190">
        <v>31.434000000000001</v>
      </c>
      <c r="D671" s="190">
        <v>17.785</v>
      </c>
      <c r="E671" s="189">
        <v>2.1</v>
      </c>
      <c r="F671" s="191"/>
      <c r="G671" s="189">
        <f t="shared" si="42"/>
        <v>29.603999999999999</v>
      </c>
      <c r="H671" s="189"/>
      <c r="I671" s="189">
        <v>17.876999999999999</v>
      </c>
      <c r="J671" s="189" t="s">
        <v>63</v>
      </c>
      <c r="K671" s="189"/>
      <c r="L671" s="189">
        <v>7.5990000000000002</v>
      </c>
      <c r="M671" s="189">
        <v>4.1280000000000001</v>
      </c>
    </row>
    <row r="672" spans="1:31" ht="9" customHeight="1">
      <c r="A672" s="173" t="s">
        <v>15</v>
      </c>
      <c r="B672" s="174">
        <f t="shared" si="43"/>
        <v>365.69899999999996</v>
      </c>
      <c r="C672" s="177">
        <v>313.57799999999997</v>
      </c>
      <c r="D672" s="177">
        <v>51.048000000000002</v>
      </c>
      <c r="E672" s="174">
        <v>1.073</v>
      </c>
      <c r="F672" s="175"/>
      <c r="G672" s="174">
        <f>SUM(I672:M672)+1</f>
        <v>45.429000000000002</v>
      </c>
      <c r="H672" s="174"/>
      <c r="I672" s="174">
        <v>39.212000000000003</v>
      </c>
      <c r="J672" s="174" t="s">
        <v>63</v>
      </c>
      <c r="K672" s="174"/>
      <c r="L672" s="174">
        <v>0.68500000000000005</v>
      </c>
      <c r="M672" s="174">
        <v>4.532</v>
      </c>
    </row>
    <row r="673" spans="1:13" ht="9" customHeight="1">
      <c r="A673" s="176" t="s">
        <v>16</v>
      </c>
      <c r="B673" s="189">
        <f t="shared" si="43"/>
        <v>17192.388999999999</v>
      </c>
      <c r="C673" s="190">
        <v>13822.684999999999</v>
      </c>
      <c r="D673" s="190">
        <v>3169.6909999999998</v>
      </c>
      <c r="E673" s="189">
        <v>200.01300000000001</v>
      </c>
      <c r="F673" s="191"/>
      <c r="G673" s="189">
        <f t="shared" ref="G673:G696" si="44">SUM(I673:M673)</f>
        <v>665.31200000000001</v>
      </c>
      <c r="H673" s="189"/>
      <c r="I673" s="189">
        <v>305.137</v>
      </c>
      <c r="J673" s="189">
        <v>97.274000000000001</v>
      </c>
      <c r="K673" s="189"/>
      <c r="L673" s="189">
        <v>73.632999999999996</v>
      </c>
      <c r="M673" s="189">
        <v>189.268</v>
      </c>
    </row>
    <row r="674" spans="1:13" ht="9" customHeight="1">
      <c r="A674" s="176" t="s">
        <v>17</v>
      </c>
      <c r="B674" s="189">
        <f t="shared" si="43"/>
        <v>112.61</v>
      </c>
      <c r="C674" s="190">
        <v>109.43</v>
      </c>
      <c r="D674" s="190">
        <v>2.0139999999999998</v>
      </c>
      <c r="E674" s="189">
        <v>1.1659999999999999</v>
      </c>
      <c r="F674" s="191"/>
      <c r="G674" s="189">
        <f t="shared" si="44"/>
        <v>20.876000000000001</v>
      </c>
      <c r="H674" s="189"/>
      <c r="I674" s="189">
        <v>16.074000000000002</v>
      </c>
      <c r="J674" s="191" t="s">
        <v>63</v>
      </c>
      <c r="K674" s="190"/>
      <c r="L674" s="189">
        <v>2.7490000000000001</v>
      </c>
      <c r="M674" s="189">
        <v>2.0529999999999999</v>
      </c>
    </row>
    <row r="675" spans="1:13" ht="9" customHeight="1">
      <c r="A675" s="176" t="s">
        <v>18</v>
      </c>
      <c r="B675" s="189">
        <f t="shared" si="43"/>
        <v>648.47499999999991</v>
      </c>
      <c r="C675" s="190">
        <v>534.57600000000002</v>
      </c>
      <c r="D675" s="190">
        <v>77.492999999999995</v>
      </c>
      <c r="E675" s="189">
        <v>36.405999999999999</v>
      </c>
      <c r="F675" s="191"/>
      <c r="G675" s="189">
        <f t="shared" si="44"/>
        <v>108.65600000000001</v>
      </c>
      <c r="H675" s="189"/>
      <c r="I675" s="189">
        <v>72.918000000000006</v>
      </c>
      <c r="J675" s="189">
        <v>2.5179999999999998</v>
      </c>
      <c r="K675" s="189"/>
      <c r="L675" s="189">
        <v>17.184000000000001</v>
      </c>
      <c r="M675" s="189">
        <v>16.036000000000001</v>
      </c>
    </row>
    <row r="676" spans="1:13" ht="9" customHeight="1">
      <c r="A676" s="173" t="s">
        <v>19</v>
      </c>
      <c r="B676" s="174">
        <f t="shared" si="43"/>
        <v>102.444</v>
      </c>
      <c r="C676" s="177">
        <v>58.173000000000002</v>
      </c>
      <c r="D676" s="177">
        <v>2.0230000000000001</v>
      </c>
      <c r="E676" s="174">
        <v>42.247999999999998</v>
      </c>
      <c r="F676" s="175"/>
      <c r="G676" s="174">
        <f t="shared" si="44"/>
        <v>85.61</v>
      </c>
      <c r="H676" s="174"/>
      <c r="I676" s="174">
        <v>47.161000000000001</v>
      </c>
      <c r="J676" s="174" t="s">
        <v>63</v>
      </c>
      <c r="K676" s="174"/>
      <c r="L676" s="174">
        <v>21.225999999999999</v>
      </c>
      <c r="M676" s="174">
        <v>17.222999999999999</v>
      </c>
    </row>
    <row r="677" spans="1:13" ht="9" customHeight="1">
      <c r="A677" s="176" t="s">
        <v>20</v>
      </c>
      <c r="B677" s="189">
        <f t="shared" si="43"/>
        <v>108.764</v>
      </c>
      <c r="C677" s="190">
        <v>84.665999999999997</v>
      </c>
      <c r="D677" s="190">
        <v>20.702000000000002</v>
      </c>
      <c r="E677" s="189">
        <v>3.3960000000000004</v>
      </c>
      <c r="F677" s="191"/>
      <c r="G677" s="189">
        <f t="shared" si="44"/>
        <v>30.204999999999998</v>
      </c>
      <c r="H677" s="189"/>
      <c r="I677" s="189">
        <v>18.478999999999999</v>
      </c>
      <c r="J677" s="189" t="s">
        <v>63</v>
      </c>
      <c r="K677" s="189"/>
      <c r="L677" s="189">
        <v>2.972</v>
      </c>
      <c r="M677" s="189">
        <v>8.7539999999999996</v>
      </c>
    </row>
    <row r="678" spans="1:13" ht="9" customHeight="1">
      <c r="A678" s="176" t="s">
        <v>21</v>
      </c>
      <c r="B678" s="189">
        <f t="shared" si="43"/>
        <v>2353.0239999999999</v>
      </c>
      <c r="C678" s="190">
        <v>1799.9459999999999</v>
      </c>
      <c r="D678" s="190">
        <v>452.08499999999998</v>
      </c>
      <c r="E678" s="189">
        <v>100.99299999999999</v>
      </c>
      <c r="F678" s="191"/>
      <c r="G678" s="189">
        <f t="shared" si="44"/>
        <v>293.57899999999995</v>
      </c>
      <c r="H678" s="189"/>
      <c r="I678" s="189">
        <v>204.13</v>
      </c>
      <c r="J678" s="189">
        <v>19.73</v>
      </c>
      <c r="K678" s="189"/>
      <c r="L678" s="189">
        <v>7.6349999999999998</v>
      </c>
      <c r="M678" s="189">
        <v>62.084000000000003</v>
      </c>
    </row>
    <row r="679" spans="1:13" ht="9" customHeight="1">
      <c r="A679" s="176" t="s">
        <v>22</v>
      </c>
      <c r="B679" s="189">
        <f t="shared" si="43"/>
        <v>1234.4620000000002</v>
      </c>
      <c r="C679" s="190">
        <v>766.54200000000003</v>
      </c>
      <c r="D679" s="190">
        <v>354.01</v>
      </c>
      <c r="E679" s="189">
        <v>113.91</v>
      </c>
      <c r="F679" s="191"/>
      <c r="G679" s="189">
        <f t="shared" si="44"/>
        <v>271.07400000000001</v>
      </c>
      <c r="H679" s="189"/>
      <c r="I679" s="189">
        <v>186.09399999999999</v>
      </c>
      <c r="J679" s="189">
        <v>19.303000000000001</v>
      </c>
      <c r="K679" s="189"/>
      <c r="L679" s="189">
        <v>8.0960000000000001</v>
      </c>
      <c r="M679" s="189">
        <v>57.581000000000003</v>
      </c>
    </row>
    <row r="680" spans="1:13" ht="9" customHeight="1">
      <c r="A680" s="173" t="s">
        <v>23</v>
      </c>
      <c r="B680" s="174">
        <f t="shared" si="43"/>
        <v>306.73200000000003</v>
      </c>
      <c r="C680" s="177">
        <v>222.93299999999999</v>
      </c>
      <c r="D680" s="177">
        <v>39.573999999999998</v>
      </c>
      <c r="E680" s="174">
        <v>44.225000000000001</v>
      </c>
      <c r="F680" s="175"/>
      <c r="G680" s="174">
        <f t="shared" si="44"/>
        <v>79.167000000000002</v>
      </c>
      <c r="H680" s="174"/>
      <c r="I680" s="174">
        <v>37.786000000000001</v>
      </c>
      <c r="J680" s="174">
        <v>0.60799999999999998</v>
      </c>
      <c r="K680" s="174"/>
      <c r="L680" s="174">
        <v>9.3170000000000002</v>
      </c>
      <c r="M680" s="174">
        <v>31.456</v>
      </c>
    </row>
    <row r="681" spans="1:13" ht="9" customHeight="1">
      <c r="A681" s="176" t="s">
        <v>24</v>
      </c>
      <c r="B681" s="189">
        <f t="shared" si="43"/>
        <v>173.28300000000002</v>
      </c>
      <c r="C681" s="190">
        <v>147.44300000000001</v>
      </c>
      <c r="D681" s="190">
        <v>13.664999999999999</v>
      </c>
      <c r="E681" s="189">
        <v>12.175000000000001</v>
      </c>
      <c r="F681" s="191"/>
      <c r="G681" s="189">
        <f t="shared" si="44"/>
        <v>50.509</v>
      </c>
      <c r="H681" s="189"/>
      <c r="I681" s="189">
        <v>34.107999999999997</v>
      </c>
      <c r="J681" s="189" t="s">
        <v>63</v>
      </c>
      <c r="K681" s="189"/>
      <c r="L681" s="189">
        <v>6.96</v>
      </c>
      <c r="M681" s="189">
        <v>9.4410000000000007</v>
      </c>
    </row>
    <row r="682" spans="1:13" ht="9" customHeight="1">
      <c r="A682" s="176" t="s">
        <v>25</v>
      </c>
      <c r="B682" s="189">
        <f t="shared" si="43"/>
        <v>97.819000000000003</v>
      </c>
      <c r="C682" s="190">
        <v>92.981999999999999</v>
      </c>
      <c r="D682" s="190">
        <v>0.93700000000000006</v>
      </c>
      <c r="E682" s="189">
        <v>3.9</v>
      </c>
      <c r="F682" s="191"/>
      <c r="G682" s="189">
        <f t="shared" si="44"/>
        <v>25.344000000000001</v>
      </c>
      <c r="H682" s="189"/>
      <c r="I682" s="189">
        <v>16.602</v>
      </c>
      <c r="J682" s="189">
        <v>0.54</v>
      </c>
      <c r="K682" s="189"/>
      <c r="L682" s="189">
        <v>2.3519999999999999</v>
      </c>
      <c r="M682" s="189">
        <v>5.85</v>
      </c>
    </row>
    <row r="683" spans="1:13" ht="9" customHeight="1">
      <c r="A683" s="176" t="s">
        <v>26</v>
      </c>
      <c r="B683" s="189">
        <f t="shared" si="43"/>
        <v>2171.2280000000001</v>
      </c>
      <c r="C683" s="190">
        <v>1172.9010000000001</v>
      </c>
      <c r="D683" s="190">
        <v>992.399</v>
      </c>
      <c r="E683" s="189">
        <v>5.9279999999999999</v>
      </c>
      <c r="F683" s="191"/>
      <c r="G683" s="189">
        <f t="shared" si="44"/>
        <v>469.08199999999999</v>
      </c>
      <c r="H683" s="189"/>
      <c r="I683" s="189">
        <v>359.721</v>
      </c>
      <c r="J683" s="189">
        <v>6.8710000000000004</v>
      </c>
      <c r="K683" s="189"/>
      <c r="L683" s="189">
        <v>0.502</v>
      </c>
      <c r="M683" s="189">
        <v>101.988</v>
      </c>
    </row>
    <row r="684" spans="1:13" ht="9" customHeight="1">
      <c r="A684" s="173" t="s">
        <v>27</v>
      </c>
      <c r="B684" s="174">
        <f t="shared" si="43"/>
        <v>109.373</v>
      </c>
      <c r="C684" s="177">
        <v>92.626999999999995</v>
      </c>
      <c r="D684" s="177">
        <v>9.5340000000000007</v>
      </c>
      <c r="E684" s="174">
        <v>7.2120000000000006</v>
      </c>
      <c r="F684" s="175"/>
      <c r="G684" s="174">
        <f t="shared" si="44"/>
        <v>228.614</v>
      </c>
      <c r="H684" s="174"/>
      <c r="I684" s="174">
        <v>39.939</v>
      </c>
      <c r="J684" s="174" t="s">
        <v>63</v>
      </c>
      <c r="K684" s="174"/>
      <c r="L684" s="174">
        <v>10.877000000000001</v>
      </c>
      <c r="M684" s="174">
        <v>177.798</v>
      </c>
    </row>
    <row r="685" spans="1:13" ht="9" customHeight="1">
      <c r="A685" s="176" t="s">
        <v>28</v>
      </c>
      <c r="B685" s="189">
        <f t="shared" si="43"/>
        <v>633.62799999999993</v>
      </c>
      <c r="C685" s="190">
        <v>525.34799999999996</v>
      </c>
      <c r="D685" s="190">
        <v>108.28</v>
      </c>
      <c r="E685" s="189" t="s">
        <v>63</v>
      </c>
      <c r="F685" s="191"/>
      <c r="G685" s="189">
        <f t="shared" si="44"/>
        <v>110.59800000000001</v>
      </c>
      <c r="H685" s="189"/>
      <c r="I685" s="189">
        <v>56.026000000000003</v>
      </c>
      <c r="J685" s="189">
        <v>18.869</v>
      </c>
      <c r="K685" s="189"/>
      <c r="L685" s="189">
        <v>14.587</v>
      </c>
      <c r="M685" s="189">
        <v>21.116</v>
      </c>
    </row>
    <row r="686" spans="1:13" ht="9" customHeight="1">
      <c r="A686" s="176" t="s">
        <v>29</v>
      </c>
      <c r="B686" s="189">
        <f t="shared" si="43"/>
        <v>889.94200000000001</v>
      </c>
      <c r="C686" s="190">
        <v>593.65200000000004</v>
      </c>
      <c r="D686" s="190">
        <v>203.86799999999999</v>
      </c>
      <c r="E686" s="189">
        <v>92.421999999999997</v>
      </c>
      <c r="F686" s="191"/>
      <c r="G686" s="189">
        <f t="shared" si="44"/>
        <v>53.593999999999994</v>
      </c>
      <c r="H686" s="189"/>
      <c r="I686" s="189">
        <v>28.032</v>
      </c>
      <c r="J686" s="189">
        <v>4.7190000000000003</v>
      </c>
      <c r="K686" s="189"/>
      <c r="L686" s="189">
        <v>6.33</v>
      </c>
      <c r="M686" s="189">
        <v>14.513</v>
      </c>
    </row>
    <row r="687" spans="1:13" ht="9" customHeight="1">
      <c r="A687" s="176" t="s">
        <v>30</v>
      </c>
      <c r="B687" s="189">
        <f t="shared" si="43"/>
        <v>165.39200000000002</v>
      </c>
      <c r="C687" s="190">
        <v>154.369</v>
      </c>
      <c r="D687" s="190">
        <v>8.5980000000000008</v>
      </c>
      <c r="E687" s="189">
        <v>2.4249999999999998</v>
      </c>
      <c r="F687" s="191"/>
      <c r="G687" s="189">
        <f t="shared" si="44"/>
        <v>46.475999999999999</v>
      </c>
      <c r="H687" s="189"/>
      <c r="I687" s="189">
        <v>34.796999999999997</v>
      </c>
      <c r="J687" s="189">
        <v>0.61299999999999999</v>
      </c>
      <c r="K687" s="189"/>
      <c r="L687" s="189">
        <v>4.7809999999999997</v>
      </c>
      <c r="M687" s="189">
        <v>6.2850000000000001</v>
      </c>
    </row>
    <row r="688" spans="1:13" ht="9" customHeight="1">
      <c r="A688" s="173" t="s">
        <v>31</v>
      </c>
      <c r="B688" s="174">
        <f t="shared" si="43"/>
        <v>361.61099999999999</v>
      </c>
      <c r="C688" s="177">
        <v>259.02</v>
      </c>
      <c r="D688" s="177">
        <v>89.132000000000005</v>
      </c>
      <c r="E688" s="174">
        <v>13.459</v>
      </c>
      <c r="F688" s="175"/>
      <c r="G688" s="174">
        <f t="shared" si="44"/>
        <v>38.158999999999999</v>
      </c>
      <c r="H688" s="174"/>
      <c r="I688" s="174">
        <v>28.515000000000001</v>
      </c>
      <c r="J688" s="174">
        <v>1.599</v>
      </c>
      <c r="K688" s="174"/>
      <c r="L688" s="174">
        <v>0.65700000000000003</v>
      </c>
      <c r="M688" s="174">
        <v>7.3879999999999999</v>
      </c>
    </row>
    <row r="689" spans="1:31" ht="9" customHeight="1">
      <c r="A689" s="176" t="s">
        <v>32</v>
      </c>
      <c r="B689" s="189">
        <f t="shared" si="43"/>
        <v>387.02700000000004</v>
      </c>
      <c r="C689" s="190">
        <v>239.59399999999999</v>
      </c>
      <c r="D689" s="190">
        <v>111.91</v>
      </c>
      <c r="E689" s="189">
        <v>35.522999999999996</v>
      </c>
      <c r="F689" s="191"/>
      <c r="G689" s="189">
        <f t="shared" si="44"/>
        <v>38.893000000000001</v>
      </c>
      <c r="H689" s="189"/>
      <c r="I689" s="189">
        <v>25.401</v>
      </c>
      <c r="J689" s="189">
        <v>1.3049999999999999</v>
      </c>
      <c r="K689" s="189"/>
      <c r="L689" s="189">
        <v>5.8310000000000004</v>
      </c>
      <c r="M689" s="189">
        <v>6.3559999999999999</v>
      </c>
    </row>
    <row r="690" spans="1:31" ht="9" customHeight="1">
      <c r="A690" s="176" t="s">
        <v>33</v>
      </c>
      <c r="B690" s="189">
        <f t="shared" si="43"/>
        <v>380.80099999999999</v>
      </c>
      <c r="C690" s="190">
        <v>349.48099999999999</v>
      </c>
      <c r="D690" s="190">
        <v>29.928999999999998</v>
      </c>
      <c r="E690" s="189">
        <v>1.391</v>
      </c>
      <c r="F690" s="191"/>
      <c r="G690" s="189">
        <f t="shared" si="44"/>
        <v>52.579000000000001</v>
      </c>
      <c r="H690" s="189"/>
      <c r="I690" s="189">
        <v>26.603000000000002</v>
      </c>
      <c r="J690" s="189">
        <v>7.5759999999999996</v>
      </c>
      <c r="K690" s="189"/>
      <c r="L690" s="189">
        <v>5.79</v>
      </c>
      <c r="M690" s="189">
        <v>12.61</v>
      </c>
    </row>
    <row r="691" spans="1:31" ht="9" customHeight="1">
      <c r="A691" s="176" t="s">
        <v>34</v>
      </c>
      <c r="B691" s="189">
        <f t="shared" si="43"/>
        <v>61.916000000000004</v>
      </c>
      <c r="C691" s="190">
        <v>59.212000000000003</v>
      </c>
      <c r="D691" s="190">
        <v>1.585</v>
      </c>
      <c r="E691" s="189">
        <v>1.119</v>
      </c>
      <c r="F691" s="191"/>
      <c r="G691" s="189">
        <f t="shared" si="44"/>
        <v>98.77300000000001</v>
      </c>
      <c r="H691" s="189"/>
      <c r="I691" s="189">
        <v>79.552000000000007</v>
      </c>
      <c r="J691" s="189">
        <v>6.8150000000000004</v>
      </c>
      <c r="K691" s="189"/>
      <c r="L691" s="189">
        <v>2.6970000000000001</v>
      </c>
      <c r="M691" s="189">
        <v>9.7089999999999996</v>
      </c>
    </row>
    <row r="692" spans="1:31" ht="9" customHeight="1">
      <c r="A692" s="173" t="s">
        <v>35</v>
      </c>
      <c r="B692" s="174">
        <f t="shared" si="43"/>
        <v>916.68700000000001</v>
      </c>
      <c r="C692" s="177">
        <v>873.71699999999998</v>
      </c>
      <c r="D692" s="177">
        <v>19.841000000000001</v>
      </c>
      <c r="E692" s="174">
        <v>23.128999999999998</v>
      </c>
      <c r="F692" s="175"/>
      <c r="G692" s="174">
        <f t="shared" si="44"/>
        <v>31.503</v>
      </c>
      <c r="H692" s="174"/>
      <c r="I692" s="174">
        <v>14.129</v>
      </c>
      <c r="J692" s="174" t="s">
        <v>63</v>
      </c>
      <c r="K692" s="174"/>
      <c r="L692" s="174">
        <v>9.0150000000000006</v>
      </c>
      <c r="M692" s="174">
        <v>8.359</v>
      </c>
    </row>
    <row r="693" spans="1:31" ht="9" customHeight="1">
      <c r="A693" s="176" t="s">
        <v>36</v>
      </c>
      <c r="B693" s="189">
        <f t="shared" si="43"/>
        <v>24.674999999999997</v>
      </c>
      <c r="C693" s="190">
        <v>23.501999999999999</v>
      </c>
      <c r="D693" s="190">
        <v>1.173</v>
      </c>
      <c r="E693" s="189" t="s">
        <v>63</v>
      </c>
      <c r="F693" s="191"/>
      <c r="G693" s="189">
        <f t="shared" si="44"/>
        <v>13.399000000000001</v>
      </c>
      <c r="H693" s="189"/>
      <c r="I693" s="189">
        <v>9.8490000000000002</v>
      </c>
      <c r="J693" s="189" t="s">
        <v>63</v>
      </c>
      <c r="K693" s="189"/>
      <c r="L693" s="189">
        <v>1.679</v>
      </c>
      <c r="M693" s="189">
        <v>1.871</v>
      </c>
    </row>
    <row r="694" spans="1:31" ht="9" customHeight="1">
      <c r="A694" s="176" t="s">
        <v>37</v>
      </c>
      <c r="B694" s="189">
        <f t="shared" si="43"/>
        <v>228.73600000000002</v>
      </c>
      <c r="C694" s="190">
        <v>173.46299999999999</v>
      </c>
      <c r="D694" s="190">
        <v>47.83</v>
      </c>
      <c r="E694" s="189">
        <v>7.4429999999999996</v>
      </c>
      <c r="F694" s="191"/>
      <c r="G694" s="189">
        <f t="shared" si="44"/>
        <v>125.00700000000001</v>
      </c>
      <c r="H694" s="189"/>
      <c r="I694" s="189">
        <v>67.322999999999993</v>
      </c>
      <c r="J694" s="189">
        <v>7.1280000000000001</v>
      </c>
      <c r="K694" s="189"/>
      <c r="L694" s="189">
        <v>18.754000000000001</v>
      </c>
      <c r="M694" s="189">
        <v>31.802</v>
      </c>
    </row>
    <row r="695" spans="1:31" ht="9" customHeight="1">
      <c r="A695" s="176" t="s">
        <v>38</v>
      </c>
      <c r="B695" s="189">
        <f t="shared" si="43"/>
        <v>288.91900000000004</v>
      </c>
      <c r="C695" s="190">
        <v>200.636</v>
      </c>
      <c r="D695" s="190">
        <v>63.94</v>
      </c>
      <c r="E695" s="189">
        <v>24.343</v>
      </c>
      <c r="F695" s="191"/>
      <c r="G695" s="189">
        <f t="shared" si="44"/>
        <v>61.553999999999995</v>
      </c>
      <c r="H695" s="189"/>
      <c r="I695" s="189">
        <v>38.616999999999997</v>
      </c>
      <c r="J695" s="189">
        <v>3.87</v>
      </c>
      <c r="K695" s="189"/>
      <c r="L695" s="189">
        <v>0.90600000000000003</v>
      </c>
      <c r="M695" s="189">
        <v>18.161000000000001</v>
      </c>
    </row>
    <row r="696" spans="1:31" ht="9" customHeight="1">
      <c r="A696" s="173" t="s">
        <v>39</v>
      </c>
      <c r="B696" s="174">
        <f t="shared" si="43"/>
        <v>111.562</v>
      </c>
      <c r="C696" s="177">
        <v>99.245999999999995</v>
      </c>
      <c r="D696" s="177">
        <v>6.7830000000000004</v>
      </c>
      <c r="E696" s="174">
        <v>5.5330000000000004</v>
      </c>
      <c r="F696" s="175"/>
      <c r="G696" s="174">
        <f t="shared" si="44"/>
        <v>18.408000000000001</v>
      </c>
      <c r="H696" s="174"/>
      <c r="I696" s="174">
        <v>11.007</v>
      </c>
      <c r="J696" s="174">
        <v>0.66700000000000004</v>
      </c>
      <c r="K696" s="174"/>
      <c r="L696" s="174">
        <v>1.6990000000000001</v>
      </c>
      <c r="M696" s="174">
        <v>5.0350000000000001</v>
      </c>
    </row>
    <row r="697" spans="1:31" s="168" customFormat="1" ht="8.25" customHeight="1">
      <c r="A697" s="181"/>
      <c r="B697" s="171"/>
      <c r="C697" s="167"/>
      <c r="D697" s="167"/>
      <c r="E697" s="171"/>
      <c r="F697" s="172"/>
      <c r="G697" s="171"/>
      <c r="H697" s="171"/>
      <c r="I697" s="171"/>
      <c r="J697" s="171"/>
      <c r="K697" s="171"/>
      <c r="L697" s="171"/>
      <c r="M697" s="171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  <c r="AA697" s="234"/>
      <c r="AB697" s="234"/>
      <c r="AC697" s="234"/>
      <c r="AD697" s="234"/>
      <c r="AE697" s="234"/>
    </row>
    <row r="698" spans="1:31" ht="9" customHeight="1">
      <c r="A698" s="211">
        <v>2014</v>
      </c>
      <c r="B698" s="265"/>
      <c r="C698" s="265"/>
      <c r="D698" s="265"/>
      <c r="E698" s="265"/>
      <c r="F698" s="176"/>
      <c r="G698" s="265"/>
      <c r="H698" s="265"/>
      <c r="I698" s="265"/>
      <c r="J698" s="265"/>
      <c r="K698" s="265"/>
      <c r="L698" s="265"/>
      <c r="M698" s="265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  <c r="AA698" s="164"/>
      <c r="AB698" s="164"/>
      <c r="AC698" s="164"/>
      <c r="AD698" s="164"/>
      <c r="AE698" s="164"/>
    </row>
    <row r="699" spans="1:31" ht="9" customHeight="1">
      <c r="A699" s="214" t="s">
        <v>7</v>
      </c>
      <c r="B699" s="265">
        <f>SUM(B701:B732)</f>
        <v>31877.543999999998</v>
      </c>
      <c r="C699" s="265">
        <f>SUM(C701:C732)</f>
        <v>25820.769999999997</v>
      </c>
      <c r="D699" s="265">
        <f>SUM(D701:D732)</f>
        <v>5278.6239999999971</v>
      </c>
      <c r="E699" s="265">
        <f>SUM(E701:E732)+1</f>
        <v>779.15</v>
      </c>
      <c r="F699" s="188"/>
      <c r="G699" s="265">
        <f>SUM(G701:G732)+1</f>
        <v>3376.73</v>
      </c>
      <c r="H699" s="265"/>
      <c r="I699" s="265">
        <f>SUM(I701:I732)</f>
        <v>1971.3429999999998</v>
      </c>
      <c r="J699" s="265">
        <f>SUM(J701:J732)+1</f>
        <v>205.136</v>
      </c>
      <c r="K699" s="265"/>
      <c r="L699" s="265">
        <f>SUM(L701:L732)</f>
        <v>312.84699999999998</v>
      </c>
      <c r="M699" s="265">
        <f>SUM(M701:M732)</f>
        <v>887.404</v>
      </c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  <c r="AA699" s="164"/>
      <c r="AB699" s="164"/>
      <c r="AC699" s="164"/>
      <c r="AD699" s="164"/>
      <c r="AE699" s="164"/>
    </row>
    <row r="700" spans="1:31" s="162" customFormat="1" ht="3.95" customHeight="1">
      <c r="A700" s="214"/>
      <c r="B700" s="265"/>
      <c r="C700" s="265"/>
      <c r="D700" s="265"/>
      <c r="E700" s="265"/>
      <c r="F700" s="188"/>
      <c r="G700" s="265"/>
      <c r="H700" s="265"/>
      <c r="I700" s="265"/>
      <c r="J700" s="265"/>
      <c r="K700" s="265"/>
      <c r="L700" s="265"/>
      <c r="M700" s="265"/>
      <c r="N700" s="161"/>
      <c r="O700" s="161"/>
      <c r="P700" s="161"/>
      <c r="Q700" s="161"/>
      <c r="R700" s="161"/>
      <c r="S700" s="161"/>
      <c r="T700" s="161"/>
      <c r="U700" s="161"/>
      <c r="V700" s="161"/>
      <c r="W700" s="161"/>
      <c r="X700" s="161"/>
      <c r="Y700" s="161"/>
      <c r="Z700" s="161"/>
      <c r="AA700" s="161"/>
      <c r="AB700" s="161"/>
      <c r="AC700" s="161"/>
      <c r="AD700" s="161"/>
      <c r="AE700" s="161"/>
    </row>
    <row r="701" spans="1:31" s="162" customFormat="1" ht="9" customHeight="1">
      <c r="A701" s="176" t="s">
        <v>8</v>
      </c>
      <c r="B701" s="189">
        <f t="shared" ref="B701:B732" si="45">SUM(C701:E701)</f>
        <v>45.522999999999996</v>
      </c>
      <c r="C701" s="190">
        <v>40.356999999999999</v>
      </c>
      <c r="D701" s="191" t="s">
        <v>63</v>
      </c>
      <c r="E701" s="189">
        <v>5.1660000000000004</v>
      </c>
      <c r="F701" s="189"/>
      <c r="G701" s="189">
        <f t="shared" ref="G701:G732" si="46">SUM(I701:M701)</f>
        <v>39.353999999999999</v>
      </c>
      <c r="H701" s="189"/>
      <c r="I701" s="189">
        <v>28.881</v>
      </c>
      <c r="J701" s="189" t="s">
        <v>63</v>
      </c>
      <c r="K701" s="189"/>
      <c r="L701" s="189">
        <v>7.0179999999999998</v>
      </c>
      <c r="M701" s="189">
        <v>3.4550000000000001</v>
      </c>
      <c r="N701" s="161"/>
      <c r="O701" s="189"/>
      <c r="P701" s="239"/>
      <c r="Q701" s="161"/>
      <c r="R701" s="161"/>
      <c r="S701" s="161"/>
      <c r="T701" s="161"/>
      <c r="U701" s="161"/>
      <c r="V701" s="161"/>
      <c r="W701" s="161"/>
      <c r="X701" s="161"/>
      <c r="Y701" s="161"/>
      <c r="Z701" s="161"/>
      <c r="AA701" s="161"/>
      <c r="AB701" s="161"/>
      <c r="AC701" s="161"/>
      <c r="AD701" s="161"/>
      <c r="AE701" s="161"/>
    </row>
    <row r="702" spans="1:31" s="162" customFormat="1" ht="9" customHeight="1">
      <c r="A702" s="176" t="s">
        <v>9</v>
      </c>
      <c r="B702" s="189">
        <f t="shared" si="45"/>
        <v>948.87099999999998</v>
      </c>
      <c r="C702" s="190">
        <v>828.76800000000003</v>
      </c>
      <c r="D702" s="190">
        <v>119.068</v>
      </c>
      <c r="E702" s="189">
        <v>1.0349999999999999</v>
      </c>
      <c r="F702" s="191"/>
      <c r="G702" s="189">
        <f t="shared" si="46"/>
        <v>58.817999999999998</v>
      </c>
      <c r="H702" s="189"/>
      <c r="I702" s="189">
        <v>42.244</v>
      </c>
      <c r="J702" s="189">
        <v>9.1349999999999998</v>
      </c>
      <c r="K702" s="189"/>
      <c r="L702" s="189">
        <v>2.8730000000000002</v>
      </c>
      <c r="M702" s="189">
        <v>4.5659999999999998</v>
      </c>
      <c r="N702" s="161"/>
      <c r="O702" s="189"/>
      <c r="P702" s="239"/>
      <c r="Q702" s="161"/>
      <c r="R702" s="161"/>
      <c r="S702" s="161"/>
      <c r="T702" s="161"/>
      <c r="U702" s="161"/>
      <c r="V702" s="161"/>
      <c r="W702" s="161"/>
      <c r="X702" s="161"/>
      <c r="Y702" s="161"/>
      <c r="Z702" s="161"/>
      <c r="AA702" s="161"/>
      <c r="AB702" s="161"/>
      <c r="AC702" s="161"/>
      <c r="AD702" s="161"/>
      <c r="AE702" s="161"/>
    </row>
    <row r="703" spans="1:31" ht="9" customHeight="1">
      <c r="A703" s="176" t="s">
        <v>10</v>
      </c>
      <c r="B703" s="189">
        <f t="shared" si="45"/>
        <v>125.114</v>
      </c>
      <c r="C703" s="190">
        <v>79.262</v>
      </c>
      <c r="D703" s="190">
        <v>45.851999999999997</v>
      </c>
      <c r="E703" s="189" t="s">
        <v>63</v>
      </c>
      <c r="F703" s="191"/>
      <c r="G703" s="189">
        <f t="shared" si="46"/>
        <v>30.219000000000001</v>
      </c>
      <c r="H703" s="189"/>
      <c r="I703" s="189">
        <v>22.265999999999998</v>
      </c>
      <c r="J703" s="189">
        <v>0.625</v>
      </c>
      <c r="K703" s="189"/>
      <c r="L703" s="189">
        <v>5.1210000000000004</v>
      </c>
      <c r="M703" s="189">
        <v>2.2069999999999999</v>
      </c>
      <c r="N703" s="164"/>
      <c r="O703" s="189"/>
      <c r="P703" s="239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  <c r="AA703" s="164"/>
      <c r="AB703" s="164"/>
      <c r="AC703" s="164"/>
      <c r="AD703" s="164"/>
      <c r="AE703" s="164"/>
    </row>
    <row r="704" spans="1:31" ht="9" customHeight="1">
      <c r="A704" s="173" t="s">
        <v>11</v>
      </c>
      <c r="B704" s="174">
        <f t="shared" si="45"/>
        <v>20.853000000000002</v>
      </c>
      <c r="C704" s="177">
        <v>15.473000000000001</v>
      </c>
      <c r="D704" s="177">
        <v>3.8690000000000002</v>
      </c>
      <c r="E704" s="174">
        <v>1.5109999999999999</v>
      </c>
      <c r="F704" s="175"/>
      <c r="G704" s="174">
        <f t="shared" si="46"/>
        <v>13.859</v>
      </c>
      <c r="H704" s="174"/>
      <c r="I704" s="174">
        <v>9.9559999999999995</v>
      </c>
      <c r="J704" s="174" t="s">
        <v>63</v>
      </c>
      <c r="K704" s="174"/>
      <c r="L704" s="174">
        <v>2</v>
      </c>
      <c r="M704" s="174">
        <v>1.903</v>
      </c>
      <c r="N704" s="164"/>
      <c r="O704" s="189"/>
      <c r="P704" s="239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  <c r="AA704" s="164"/>
      <c r="AB704" s="164"/>
      <c r="AC704" s="164"/>
      <c r="AD704" s="164"/>
      <c r="AE704" s="164"/>
    </row>
    <row r="705" spans="1:16" ht="9" customHeight="1">
      <c r="A705" s="176" t="s">
        <v>12</v>
      </c>
      <c r="B705" s="189">
        <f t="shared" si="45"/>
        <v>584.76400000000001</v>
      </c>
      <c r="C705" s="190">
        <v>520.74</v>
      </c>
      <c r="D705" s="190">
        <v>49.570999999999998</v>
      </c>
      <c r="E705" s="189">
        <v>14.452999999999999</v>
      </c>
      <c r="F705" s="191"/>
      <c r="G705" s="189">
        <f t="shared" si="46"/>
        <v>51.036000000000001</v>
      </c>
      <c r="H705" s="189"/>
      <c r="I705" s="189">
        <v>24.498000000000001</v>
      </c>
      <c r="J705" s="189">
        <v>1.9059999999999999</v>
      </c>
      <c r="K705" s="189"/>
      <c r="L705" s="189">
        <v>4.8959999999999999</v>
      </c>
      <c r="M705" s="189">
        <v>19.736000000000001</v>
      </c>
      <c r="O705" s="189"/>
      <c r="P705" s="239"/>
    </row>
    <row r="706" spans="1:16" ht="9" customHeight="1">
      <c r="A706" s="176" t="s">
        <v>13</v>
      </c>
      <c r="B706" s="189">
        <f t="shared" si="45"/>
        <v>36.703000000000003</v>
      </c>
      <c r="C706" s="190">
        <v>28.414999999999999</v>
      </c>
      <c r="D706" s="190">
        <v>3.6120000000000001</v>
      </c>
      <c r="E706" s="189">
        <v>4.6760000000000002</v>
      </c>
      <c r="F706" s="191"/>
      <c r="G706" s="189">
        <f t="shared" si="46"/>
        <v>27.276</v>
      </c>
      <c r="H706" s="189"/>
      <c r="I706" s="189">
        <v>22.68</v>
      </c>
      <c r="J706" s="189" t="s">
        <v>63</v>
      </c>
      <c r="K706" s="189"/>
      <c r="L706" s="189">
        <v>1.546</v>
      </c>
      <c r="M706" s="189">
        <v>3.05</v>
      </c>
      <c r="O706" s="189"/>
      <c r="P706" s="239"/>
    </row>
    <row r="707" spans="1:16" ht="9" customHeight="1">
      <c r="A707" s="176" t="s">
        <v>14</v>
      </c>
      <c r="B707" s="189">
        <f t="shared" si="45"/>
        <v>95.891999999999996</v>
      </c>
      <c r="C707" s="190">
        <v>56.204000000000001</v>
      </c>
      <c r="D707" s="190">
        <v>28.297999999999998</v>
      </c>
      <c r="E707" s="189">
        <v>11.39</v>
      </c>
      <c r="F707" s="191"/>
      <c r="G707" s="189">
        <f t="shared" si="46"/>
        <v>83.170999999999992</v>
      </c>
      <c r="H707" s="189"/>
      <c r="I707" s="189">
        <v>55.456000000000003</v>
      </c>
      <c r="J707" s="189">
        <v>4.6369999999999996</v>
      </c>
      <c r="K707" s="189"/>
      <c r="L707" s="189">
        <v>6.0940000000000003</v>
      </c>
      <c r="M707" s="189">
        <v>16.984000000000002</v>
      </c>
      <c r="O707" s="189"/>
      <c r="P707" s="239"/>
    </row>
    <row r="708" spans="1:16" ht="9" customHeight="1">
      <c r="A708" s="173" t="s">
        <v>15</v>
      </c>
      <c r="B708" s="174">
        <f t="shared" si="45"/>
        <v>367.04599999999999</v>
      </c>
      <c r="C708" s="177">
        <v>309.68299999999999</v>
      </c>
      <c r="D708" s="177">
        <v>53.765000000000001</v>
      </c>
      <c r="E708" s="174">
        <v>3.5979999999999999</v>
      </c>
      <c r="F708" s="175"/>
      <c r="G708" s="174">
        <f t="shared" si="46"/>
        <v>77.224000000000004</v>
      </c>
      <c r="H708" s="174"/>
      <c r="I708" s="174">
        <v>55.448999999999998</v>
      </c>
      <c r="J708" s="174">
        <v>0.52400000000000002</v>
      </c>
      <c r="K708" s="174"/>
      <c r="L708" s="174">
        <v>1.1910000000000001</v>
      </c>
      <c r="M708" s="174">
        <v>20.059999999999999</v>
      </c>
      <c r="O708" s="189"/>
      <c r="P708" s="239"/>
    </row>
    <row r="709" spans="1:16" ht="9" customHeight="1">
      <c r="A709" s="176" t="s">
        <v>16</v>
      </c>
      <c r="B709" s="189">
        <f t="shared" si="45"/>
        <v>18551.767</v>
      </c>
      <c r="C709" s="190">
        <v>15012.23</v>
      </c>
      <c r="D709" s="190">
        <v>3244.6170000000002</v>
      </c>
      <c r="E709" s="189">
        <v>294.92</v>
      </c>
      <c r="F709" s="191"/>
      <c r="G709" s="189">
        <f t="shared" si="46"/>
        <v>853.65200000000004</v>
      </c>
      <c r="H709" s="189"/>
      <c r="I709" s="189">
        <v>370.63</v>
      </c>
      <c r="J709" s="189">
        <v>107.149</v>
      </c>
      <c r="K709" s="189"/>
      <c r="L709" s="189">
        <v>104.69199999999999</v>
      </c>
      <c r="M709" s="189">
        <v>271.18099999999998</v>
      </c>
      <c r="O709" s="189"/>
      <c r="P709" s="239"/>
    </row>
    <row r="710" spans="1:16" ht="9" customHeight="1">
      <c r="A710" s="176" t="s">
        <v>17</v>
      </c>
      <c r="B710" s="189">
        <f t="shared" si="45"/>
        <v>130.059</v>
      </c>
      <c r="C710" s="190">
        <v>121.914</v>
      </c>
      <c r="D710" s="190">
        <v>0.72</v>
      </c>
      <c r="E710" s="189">
        <v>7.4249999999999998</v>
      </c>
      <c r="F710" s="191"/>
      <c r="G710" s="189">
        <f t="shared" si="46"/>
        <v>32.495000000000005</v>
      </c>
      <c r="H710" s="189"/>
      <c r="I710" s="189">
        <v>27.347000000000001</v>
      </c>
      <c r="J710" s="191" t="s">
        <v>63</v>
      </c>
      <c r="K710" s="190"/>
      <c r="L710" s="189">
        <v>2.7069999999999999</v>
      </c>
      <c r="M710" s="189">
        <v>2.4409999999999998</v>
      </c>
      <c r="O710" s="189"/>
      <c r="P710" s="239"/>
    </row>
    <row r="711" spans="1:16" ht="9" customHeight="1">
      <c r="A711" s="176" t="s">
        <v>18</v>
      </c>
      <c r="B711" s="189">
        <f t="shared" si="45"/>
        <v>424.33100000000002</v>
      </c>
      <c r="C711" s="190">
        <v>347.59899999999999</v>
      </c>
      <c r="D711" s="190">
        <v>57.35</v>
      </c>
      <c r="E711" s="189">
        <v>19.382000000000001</v>
      </c>
      <c r="F711" s="191"/>
      <c r="G711" s="189">
        <f t="shared" si="46"/>
        <v>174.68600000000001</v>
      </c>
      <c r="H711" s="189"/>
      <c r="I711" s="189">
        <v>124.26</v>
      </c>
      <c r="J711" s="189">
        <v>2.2069999999999999</v>
      </c>
      <c r="K711" s="189"/>
      <c r="L711" s="189">
        <v>19.669</v>
      </c>
      <c r="M711" s="189">
        <v>28.55</v>
      </c>
      <c r="O711" s="189"/>
      <c r="P711" s="239"/>
    </row>
    <row r="712" spans="1:16" ht="9" customHeight="1">
      <c r="A712" s="173" t="s">
        <v>19</v>
      </c>
      <c r="B712" s="174">
        <f t="shared" si="45"/>
        <v>115.226</v>
      </c>
      <c r="C712" s="177">
        <v>113.952</v>
      </c>
      <c r="D712" s="177">
        <v>1.274</v>
      </c>
      <c r="E712" s="174" t="s">
        <v>63</v>
      </c>
      <c r="F712" s="175"/>
      <c r="G712" s="174">
        <f t="shared" si="46"/>
        <v>69.881</v>
      </c>
      <c r="H712" s="174"/>
      <c r="I712" s="174">
        <v>44.226999999999997</v>
      </c>
      <c r="J712" s="174" t="s">
        <v>63</v>
      </c>
      <c r="K712" s="174"/>
      <c r="L712" s="174">
        <v>8.1639999999999997</v>
      </c>
      <c r="M712" s="174">
        <v>17.489999999999998</v>
      </c>
      <c r="O712" s="189"/>
      <c r="P712" s="239"/>
    </row>
    <row r="713" spans="1:16" ht="9" customHeight="1">
      <c r="A713" s="176" t="s">
        <v>20</v>
      </c>
      <c r="B713" s="189">
        <f t="shared" si="45"/>
        <v>91.444000000000003</v>
      </c>
      <c r="C713" s="190">
        <v>77.400000000000006</v>
      </c>
      <c r="D713" s="190">
        <v>12.145</v>
      </c>
      <c r="E713" s="189">
        <v>1.899</v>
      </c>
      <c r="F713" s="191"/>
      <c r="G713" s="189">
        <f t="shared" si="46"/>
        <v>36.441000000000003</v>
      </c>
      <c r="H713" s="189"/>
      <c r="I713" s="189">
        <v>23.414000000000001</v>
      </c>
      <c r="J713" s="189" t="s">
        <v>63</v>
      </c>
      <c r="K713" s="189"/>
      <c r="L713" s="189">
        <v>4.6790000000000003</v>
      </c>
      <c r="M713" s="189">
        <v>8.3480000000000008</v>
      </c>
      <c r="O713" s="189"/>
      <c r="P713" s="239"/>
    </row>
    <row r="714" spans="1:16" ht="9" customHeight="1">
      <c r="A714" s="176" t="s">
        <v>21</v>
      </c>
      <c r="B714" s="189">
        <f t="shared" si="45"/>
        <v>1778.067</v>
      </c>
      <c r="C714" s="190">
        <v>1198.318</v>
      </c>
      <c r="D714" s="190">
        <v>481.02199999999999</v>
      </c>
      <c r="E714" s="189">
        <v>98.727000000000004</v>
      </c>
      <c r="F714" s="191"/>
      <c r="G714" s="189">
        <f t="shared" si="46"/>
        <v>298.637</v>
      </c>
      <c r="H714" s="189"/>
      <c r="I714" s="189">
        <v>198.09299999999999</v>
      </c>
      <c r="J714" s="189">
        <v>8.609</v>
      </c>
      <c r="K714" s="189"/>
      <c r="L714" s="189">
        <v>17.914999999999999</v>
      </c>
      <c r="M714" s="189">
        <v>74.02</v>
      </c>
      <c r="O714" s="189"/>
      <c r="P714" s="239"/>
    </row>
    <row r="715" spans="1:16" ht="9" customHeight="1">
      <c r="A715" s="176" t="s">
        <v>22</v>
      </c>
      <c r="B715" s="189">
        <f t="shared" si="45"/>
        <v>1330.4009999999998</v>
      </c>
      <c r="C715" s="190">
        <v>844.38</v>
      </c>
      <c r="D715" s="190">
        <v>369.14100000000002</v>
      </c>
      <c r="E715" s="189">
        <v>116.88</v>
      </c>
      <c r="F715" s="191"/>
      <c r="G715" s="189">
        <f t="shared" si="46"/>
        <v>258.49699999999996</v>
      </c>
      <c r="H715" s="189"/>
      <c r="I715" s="189">
        <v>130.33199999999999</v>
      </c>
      <c r="J715" s="189">
        <v>6.1680000000000001</v>
      </c>
      <c r="K715" s="189"/>
      <c r="L715" s="189">
        <v>23.390999999999998</v>
      </c>
      <c r="M715" s="189">
        <v>98.605999999999995</v>
      </c>
      <c r="O715" s="189"/>
      <c r="P715" s="239"/>
    </row>
    <row r="716" spans="1:16" ht="9" customHeight="1">
      <c r="A716" s="173" t="s">
        <v>23</v>
      </c>
      <c r="B716" s="174">
        <f t="shared" si="45"/>
        <v>316.66799999999995</v>
      </c>
      <c r="C716" s="177">
        <v>256.52699999999999</v>
      </c>
      <c r="D716" s="177">
        <v>25.169</v>
      </c>
      <c r="E716" s="174">
        <v>34.972000000000001</v>
      </c>
      <c r="F716" s="175"/>
      <c r="G716" s="174">
        <f t="shared" si="46"/>
        <v>106.931</v>
      </c>
      <c r="H716" s="174"/>
      <c r="I716" s="174">
        <v>56.942999999999998</v>
      </c>
      <c r="J716" s="174">
        <v>0.55700000000000005</v>
      </c>
      <c r="K716" s="174"/>
      <c r="L716" s="174">
        <v>13.340999999999999</v>
      </c>
      <c r="M716" s="174">
        <v>36.090000000000003</v>
      </c>
      <c r="O716" s="189"/>
      <c r="P716" s="239"/>
    </row>
    <row r="717" spans="1:16" ht="9" customHeight="1">
      <c r="A717" s="176" t="s">
        <v>24</v>
      </c>
      <c r="B717" s="189">
        <f t="shared" si="45"/>
        <v>150.43699999999998</v>
      </c>
      <c r="C717" s="190">
        <v>127.25700000000001</v>
      </c>
      <c r="D717" s="190">
        <v>15.522</v>
      </c>
      <c r="E717" s="189">
        <v>7.6580000000000004</v>
      </c>
      <c r="F717" s="191"/>
      <c r="G717" s="189">
        <f t="shared" si="46"/>
        <v>54.764000000000003</v>
      </c>
      <c r="H717" s="189"/>
      <c r="I717" s="189">
        <v>34.478000000000002</v>
      </c>
      <c r="J717" s="189" t="s">
        <v>63</v>
      </c>
      <c r="K717" s="189"/>
      <c r="L717" s="189">
        <v>6.3049999999999997</v>
      </c>
      <c r="M717" s="189">
        <v>13.981</v>
      </c>
      <c r="O717" s="189"/>
      <c r="P717" s="239"/>
    </row>
    <row r="718" spans="1:16" ht="9" customHeight="1">
      <c r="A718" s="176" t="s">
        <v>25</v>
      </c>
      <c r="B718" s="189">
        <f t="shared" si="45"/>
        <v>69.592000000000013</v>
      </c>
      <c r="C718" s="190">
        <v>64.653000000000006</v>
      </c>
      <c r="D718" s="190">
        <v>0.58399999999999996</v>
      </c>
      <c r="E718" s="189">
        <v>4.3550000000000004</v>
      </c>
      <c r="F718" s="191"/>
      <c r="G718" s="189">
        <f t="shared" si="46"/>
        <v>24.859000000000002</v>
      </c>
      <c r="H718" s="189"/>
      <c r="I718" s="189">
        <v>17.437000000000001</v>
      </c>
      <c r="J718" s="189" t="s">
        <v>63</v>
      </c>
      <c r="K718" s="189"/>
      <c r="L718" s="189">
        <v>2.0059999999999998</v>
      </c>
      <c r="M718" s="189">
        <v>5.4160000000000004</v>
      </c>
      <c r="O718" s="189"/>
      <c r="P718" s="239"/>
    </row>
    <row r="719" spans="1:16" ht="9" customHeight="1">
      <c r="A719" s="176" t="s">
        <v>26</v>
      </c>
      <c r="B719" s="189">
        <f t="shared" si="45"/>
        <v>1107.576</v>
      </c>
      <c r="C719" s="190">
        <v>767.97699999999998</v>
      </c>
      <c r="D719" s="190">
        <v>324.28899999999999</v>
      </c>
      <c r="E719" s="189">
        <v>15.31</v>
      </c>
      <c r="F719" s="191"/>
      <c r="G719" s="189">
        <f t="shared" si="46"/>
        <v>186.16</v>
      </c>
      <c r="H719" s="189"/>
      <c r="I719" s="189">
        <v>141.27000000000001</v>
      </c>
      <c r="J719" s="189">
        <v>4.7770000000000001</v>
      </c>
      <c r="K719" s="189"/>
      <c r="L719" s="189">
        <v>0.60099999999999998</v>
      </c>
      <c r="M719" s="189">
        <v>39.512</v>
      </c>
      <c r="O719" s="189"/>
      <c r="P719" s="239"/>
    </row>
    <row r="720" spans="1:16" ht="9" customHeight="1">
      <c r="A720" s="173" t="s">
        <v>27</v>
      </c>
      <c r="B720" s="174">
        <f t="shared" si="45"/>
        <v>97.798999999999992</v>
      </c>
      <c r="C720" s="177">
        <v>83.906000000000006</v>
      </c>
      <c r="D720" s="177">
        <v>5.8019999999999996</v>
      </c>
      <c r="E720" s="174">
        <v>8.0909999999999993</v>
      </c>
      <c r="F720" s="175"/>
      <c r="G720" s="174">
        <f t="shared" si="46"/>
        <v>67.155000000000001</v>
      </c>
      <c r="H720" s="174"/>
      <c r="I720" s="174">
        <v>41.506999999999998</v>
      </c>
      <c r="J720" s="174" t="s">
        <v>63</v>
      </c>
      <c r="K720" s="174"/>
      <c r="L720" s="174">
        <v>13.619</v>
      </c>
      <c r="M720" s="174">
        <v>12.029</v>
      </c>
      <c r="O720" s="189"/>
      <c r="P720" s="239"/>
    </row>
    <row r="721" spans="1:31" ht="9" customHeight="1">
      <c r="A721" s="176" t="s">
        <v>28</v>
      </c>
      <c r="B721" s="189">
        <f t="shared" si="45"/>
        <v>599.95399999999995</v>
      </c>
      <c r="C721" s="190">
        <v>504.09399999999999</v>
      </c>
      <c r="D721" s="190">
        <v>95.531000000000006</v>
      </c>
      <c r="E721" s="189">
        <v>0.32900000000000001</v>
      </c>
      <c r="F721" s="191"/>
      <c r="G721" s="189">
        <f t="shared" si="46"/>
        <v>147.727</v>
      </c>
      <c r="H721" s="189"/>
      <c r="I721" s="189">
        <v>79.168999999999997</v>
      </c>
      <c r="J721" s="189">
        <v>38.399000000000001</v>
      </c>
      <c r="K721" s="189"/>
      <c r="L721" s="189">
        <v>10.403</v>
      </c>
      <c r="M721" s="189">
        <v>19.756</v>
      </c>
      <c r="O721" s="189"/>
      <c r="P721" s="239"/>
    </row>
    <row r="722" spans="1:31" ht="9" customHeight="1">
      <c r="A722" s="176" t="s">
        <v>29</v>
      </c>
      <c r="B722" s="189">
        <f t="shared" si="45"/>
        <v>486.36800000000005</v>
      </c>
      <c r="C722" s="190">
        <v>398.98500000000001</v>
      </c>
      <c r="D722" s="190">
        <v>72.239000000000004</v>
      </c>
      <c r="E722" s="189">
        <v>15.144</v>
      </c>
      <c r="F722" s="191"/>
      <c r="G722" s="189">
        <f t="shared" si="46"/>
        <v>58.863</v>
      </c>
      <c r="H722" s="189"/>
      <c r="I722" s="189">
        <v>30.117999999999999</v>
      </c>
      <c r="J722" s="189">
        <v>0.82</v>
      </c>
      <c r="K722" s="189"/>
      <c r="L722" s="189">
        <v>9.2680000000000007</v>
      </c>
      <c r="M722" s="189">
        <v>18.657</v>
      </c>
      <c r="O722" s="189"/>
      <c r="P722" s="239"/>
    </row>
    <row r="723" spans="1:31" ht="9" customHeight="1">
      <c r="A723" s="176" t="s">
        <v>30</v>
      </c>
      <c r="B723" s="189">
        <f t="shared" si="45"/>
        <v>2381.4859999999999</v>
      </c>
      <c r="C723" s="190">
        <v>2375.9989999999998</v>
      </c>
      <c r="D723" s="190">
        <v>5.4870000000000001</v>
      </c>
      <c r="E723" s="189" t="s">
        <v>63</v>
      </c>
      <c r="F723" s="191"/>
      <c r="G723" s="189">
        <f t="shared" si="46"/>
        <v>83.564000000000007</v>
      </c>
      <c r="H723" s="189"/>
      <c r="I723" s="189">
        <v>59.343000000000004</v>
      </c>
      <c r="J723" s="189" t="s">
        <v>63</v>
      </c>
      <c r="K723" s="189"/>
      <c r="L723" s="189">
        <v>5.9859999999999998</v>
      </c>
      <c r="M723" s="189">
        <v>18.234999999999999</v>
      </c>
      <c r="O723" s="189"/>
      <c r="P723" s="239"/>
    </row>
    <row r="724" spans="1:31" ht="9" customHeight="1">
      <c r="A724" s="173" t="s">
        <v>31</v>
      </c>
      <c r="B724" s="174">
        <f t="shared" si="45"/>
        <v>231.53800000000001</v>
      </c>
      <c r="C724" s="177">
        <v>172.45400000000001</v>
      </c>
      <c r="D724" s="177">
        <v>44.429000000000002</v>
      </c>
      <c r="E724" s="174">
        <v>14.654999999999999</v>
      </c>
      <c r="F724" s="175"/>
      <c r="G724" s="174">
        <f t="shared" si="46"/>
        <v>44.484999999999999</v>
      </c>
      <c r="H724" s="174"/>
      <c r="I724" s="174">
        <v>26.451000000000001</v>
      </c>
      <c r="J724" s="174">
        <v>1.1499999999999999</v>
      </c>
      <c r="K724" s="174"/>
      <c r="L724" s="174">
        <v>3.9209999999999998</v>
      </c>
      <c r="M724" s="174">
        <v>12.962999999999999</v>
      </c>
      <c r="O724" s="189"/>
      <c r="P724" s="239"/>
    </row>
    <row r="725" spans="1:31" ht="9" customHeight="1">
      <c r="A725" s="176" t="s">
        <v>32</v>
      </c>
      <c r="B725" s="189">
        <f t="shared" si="45"/>
        <v>284.28100000000001</v>
      </c>
      <c r="C725" s="190">
        <v>178.68299999999999</v>
      </c>
      <c r="D725" s="190">
        <v>83.879000000000005</v>
      </c>
      <c r="E725" s="189">
        <v>21.719000000000001</v>
      </c>
      <c r="F725" s="191"/>
      <c r="G725" s="189">
        <f t="shared" si="46"/>
        <v>59.788999999999994</v>
      </c>
      <c r="H725" s="189"/>
      <c r="I725" s="189">
        <v>44.759</v>
      </c>
      <c r="J725" s="189">
        <v>2.2839999999999998</v>
      </c>
      <c r="K725" s="189"/>
      <c r="L725" s="189">
        <v>5.73</v>
      </c>
      <c r="M725" s="189">
        <v>7.016</v>
      </c>
      <c r="O725" s="189"/>
      <c r="P725" s="239"/>
    </row>
    <row r="726" spans="1:31" ht="9" customHeight="1">
      <c r="A726" s="176" t="s">
        <v>33</v>
      </c>
      <c r="B726" s="189">
        <f t="shared" si="45"/>
        <v>305.34699999999998</v>
      </c>
      <c r="C726" s="190">
        <v>277.24200000000002</v>
      </c>
      <c r="D726" s="190">
        <v>26.803999999999998</v>
      </c>
      <c r="E726" s="189">
        <v>1.3009999999999999</v>
      </c>
      <c r="F726" s="191"/>
      <c r="G726" s="189">
        <f t="shared" si="46"/>
        <v>80.34899999999999</v>
      </c>
      <c r="H726" s="189"/>
      <c r="I726" s="189">
        <v>43.387999999999998</v>
      </c>
      <c r="J726" s="189">
        <v>1.94</v>
      </c>
      <c r="K726" s="189"/>
      <c r="L726" s="189">
        <v>2.4580000000000002</v>
      </c>
      <c r="M726" s="189">
        <v>32.563000000000002</v>
      </c>
      <c r="O726" s="189"/>
      <c r="P726" s="239"/>
    </row>
    <row r="727" spans="1:31" ht="9" customHeight="1">
      <c r="A727" s="176" t="s">
        <v>34</v>
      </c>
      <c r="B727" s="189">
        <f t="shared" si="45"/>
        <v>52.190999999999995</v>
      </c>
      <c r="C727" s="190">
        <v>40.753999999999998</v>
      </c>
      <c r="D727" s="190">
        <v>5.7779999999999996</v>
      </c>
      <c r="E727" s="189">
        <v>5.6589999999999998</v>
      </c>
      <c r="F727" s="191"/>
      <c r="G727" s="189">
        <f t="shared" si="46"/>
        <v>59.594999999999999</v>
      </c>
      <c r="H727" s="189"/>
      <c r="I727" s="189">
        <v>33.92</v>
      </c>
      <c r="J727" s="189">
        <v>3.6669999999999998</v>
      </c>
      <c r="K727" s="189"/>
      <c r="L727" s="189">
        <v>2.7559999999999998</v>
      </c>
      <c r="M727" s="189">
        <v>19.251999999999999</v>
      </c>
      <c r="O727" s="189"/>
      <c r="P727" s="239"/>
    </row>
    <row r="728" spans="1:31" ht="9" customHeight="1">
      <c r="A728" s="173" t="s">
        <v>35</v>
      </c>
      <c r="B728" s="174">
        <f t="shared" si="45"/>
        <v>503.37099999999998</v>
      </c>
      <c r="C728" s="177">
        <v>459.899</v>
      </c>
      <c r="D728" s="177">
        <v>15.503</v>
      </c>
      <c r="E728" s="174">
        <v>27.969000000000001</v>
      </c>
      <c r="F728" s="175"/>
      <c r="G728" s="174">
        <f t="shared" si="46"/>
        <v>37.693999999999996</v>
      </c>
      <c r="H728" s="174"/>
      <c r="I728" s="174">
        <v>22.603999999999999</v>
      </c>
      <c r="J728" s="174">
        <v>0.91800000000000004</v>
      </c>
      <c r="K728" s="174"/>
      <c r="L728" s="174">
        <v>2.4670000000000001</v>
      </c>
      <c r="M728" s="174">
        <v>11.705</v>
      </c>
      <c r="O728" s="189"/>
      <c r="P728" s="239"/>
    </row>
    <row r="729" spans="1:31" ht="9" customHeight="1">
      <c r="A729" s="176" t="s">
        <v>36</v>
      </c>
      <c r="B729" s="189">
        <f t="shared" si="45"/>
        <v>81.965000000000003</v>
      </c>
      <c r="C729" s="190">
        <v>76.957999999999998</v>
      </c>
      <c r="D729" s="190">
        <v>4.4909999999999997</v>
      </c>
      <c r="E729" s="189">
        <v>0.51600000000000001</v>
      </c>
      <c r="F729" s="191"/>
      <c r="G729" s="189">
        <f t="shared" si="46"/>
        <v>17.317</v>
      </c>
      <c r="H729" s="189"/>
      <c r="I729" s="189">
        <v>11.878</v>
      </c>
      <c r="J729" s="189">
        <v>0.97599999999999998</v>
      </c>
      <c r="K729" s="189"/>
      <c r="L729" s="189">
        <v>1.8520000000000001</v>
      </c>
      <c r="M729" s="189">
        <v>2.6110000000000002</v>
      </c>
      <c r="O729" s="189"/>
      <c r="P729" s="239"/>
    </row>
    <row r="730" spans="1:31" ht="9" customHeight="1">
      <c r="A730" s="176" t="s">
        <v>37</v>
      </c>
      <c r="B730" s="189">
        <f t="shared" si="45"/>
        <v>193.17200000000003</v>
      </c>
      <c r="C730" s="190">
        <v>138.72900000000001</v>
      </c>
      <c r="D730" s="190">
        <v>29.888000000000002</v>
      </c>
      <c r="E730" s="189">
        <v>24.555</v>
      </c>
      <c r="F730" s="191"/>
      <c r="G730" s="189">
        <f t="shared" si="46"/>
        <v>123.23500000000001</v>
      </c>
      <c r="H730" s="189"/>
      <c r="I730" s="189">
        <v>74.968000000000004</v>
      </c>
      <c r="J730" s="189">
        <v>4.5599999999999996</v>
      </c>
      <c r="K730" s="189"/>
      <c r="L730" s="189">
        <v>10.824</v>
      </c>
      <c r="M730" s="189">
        <v>32.883000000000003</v>
      </c>
      <c r="O730" s="189"/>
      <c r="P730" s="239"/>
    </row>
    <row r="731" spans="1:31" ht="9" customHeight="1">
      <c r="A731" s="176" t="s">
        <v>38</v>
      </c>
      <c r="B731" s="189">
        <f t="shared" si="45"/>
        <v>279.161</v>
      </c>
      <c r="C731" s="190">
        <v>224.209</v>
      </c>
      <c r="D731" s="190">
        <v>46.36</v>
      </c>
      <c r="E731" s="189">
        <v>8.5920000000000005</v>
      </c>
      <c r="F731" s="191"/>
      <c r="G731" s="189">
        <f t="shared" si="46"/>
        <v>93.188000000000002</v>
      </c>
      <c r="H731" s="189"/>
      <c r="I731" s="189">
        <v>57.930999999999997</v>
      </c>
      <c r="J731" s="189">
        <v>2.0499999999999998</v>
      </c>
      <c r="K731" s="189"/>
      <c r="L731" s="189">
        <v>7.6920000000000002</v>
      </c>
      <c r="M731" s="189">
        <v>25.515000000000001</v>
      </c>
      <c r="O731" s="189"/>
      <c r="P731" s="239"/>
    </row>
    <row r="732" spans="1:31" ht="9" customHeight="1">
      <c r="A732" s="173" t="s">
        <v>39</v>
      </c>
      <c r="B732" s="174">
        <f t="shared" si="45"/>
        <v>90.576999999999998</v>
      </c>
      <c r="C732" s="177">
        <v>77.748999999999995</v>
      </c>
      <c r="D732" s="177">
        <v>6.5650000000000004</v>
      </c>
      <c r="E732" s="174">
        <v>6.2629999999999999</v>
      </c>
      <c r="F732" s="175"/>
      <c r="G732" s="174">
        <f t="shared" si="46"/>
        <v>24.809000000000001</v>
      </c>
      <c r="H732" s="174"/>
      <c r="I732" s="174">
        <v>15.446</v>
      </c>
      <c r="J732" s="174">
        <v>1.0780000000000001</v>
      </c>
      <c r="K732" s="174"/>
      <c r="L732" s="174">
        <v>1.6619999999999999</v>
      </c>
      <c r="M732" s="174">
        <v>6.6230000000000002</v>
      </c>
      <c r="O732" s="189"/>
      <c r="P732" s="239"/>
    </row>
    <row r="733" spans="1:31" s="168" customFormat="1" ht="8.25" customHeight="1">
      <c r="A733" s="181"/>
      <c r="B733" s="171"/>
      <c r="C733" s="167"/>
      <c r="D733" s="167"/>
      <c r="E733" s="171"/>
      <c r="F733" s="172"/>
      <c r="G733" s="171"/>
      <c r="H733" s="171"/>
      <c r="I733" s="171"/>
      <c r="J733" s="171"/>
      <c r="K733" s="171"/>
      <c r="L733" s="171"/>
      <c r="M733" s="171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  <c r="Y733" s="234"/>
      <c r="Z733" s="234"/>
      <c r="AA733" s="234"/>
      <c r="AB733" s="234"/>
      <c r="AC733" s="234"/>
      <c r="AD733" s="234"/>
      <c r="AE733" s="234"/>
    </row>
    <row r="734" spans="1:31" ht="9" customHeight="1">
      <c r="A734" s="211">
        <v>2015</v>
      </c>
      <c r="B734" s="265"/>
      <c r="C734" s="265"/>
      <c r="D734" s="265"/>
      <c r="E734" s="265"/>
      <c r="F734" s="176"/>
      <c r="G734" s="265"/>
      <c r="H734" s="265"/>
      <c r="I734" s="265"/>
      <c r="J734" s="265"/>
      <c r="K734" s="265"/>
      <c r="L734" s="265"/>
      <c r="M734" s="265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  <c r="AA734" s="164"/>
      <c r="AB734" s="164"/>
      <c r="AC734" s="164"/>
      <c r="AD734" s="164"/>
      <c r="AE734" s="164"/>
    </row>
    <row r="735" spans="1:31" ht="9" customHeight="1">
      <c r="A735" s="214" t="s">
        <v>7</v>
      </c>
      <c r="B735" s="265">
        <f>SUM(B737:B768)+1</f>
        <v>60229.94</v>
      </c>
      <c r="C735" s="265">
        <f>SUM(C737:C768)</f>
        <v>51922.68</v>
      </c>
      <c r="D735" s="265">
        <f>SUM(D737:D768)</f>
        <v>6775.8829999999998</v>
      </c>
      <c r="E735" s="265">
        <f>SUM(E737:E768)+1</f>
        <v>1531.3769999999995</v>
      </c>
      <c r="F735" s="188"/>
      <c r="G735" s="265">
        <f>SUM(G737:G768)+2</f>
        <v>4785.8500000000013</v>
      </c>
      <c r="H735" s="265"/>
      <c r="I735" s="265">
        <f>SUM(I737:I768)</f>
        <v>2916.8999999999996</v>
      </c>
      <c r="J735" s="265">
        <f>SUM(J737:J768)+2</f>
        <v>234.18100000000001</v>
      </c>
      <c r="K735" s="265"/>
      <c r="L735" s="265">
        <f>SUM(L737:L768)</f>
        <v>318.53700000000003</v>
      </c>
      <c r="M735" s="265">
        <f>SUM(M737:M768)</f>
        <v>1316.232</v>
      </c>
      <c r="N735" s="164"/>
      <c r="O735" s="189"/>
      <c r="P735" s="242"/>
      <c r="Q735" s="164"/>
      <c r="R735" s="242"/>
      <c r="S735" s="164"/>
      <c r="T735" s="164"/>
      <c r="U735" s="164"/>
      <c r="V735" s="164"/>
      <c r="W735" s="164"/>
      <c r="X735" s="164"/>
      <c r="Y735" s="164"/>
      <c r="Z735" s="164"/>
      <c r="AA735" s="164"/>
      <c r="AB735" s="164"/>
      <c r="AC735" s="164"/>
      <c r="AD735" s="164"/>
      <c r="AE735" s="164"/>
    </row>
    <row r="736" spans="1:31" s="162" customFormat="1" ht="3.95" customHeight="1">
      <c r="A736" s="214"/>
      <c r="B736" s="265"/>
      <c r="C736" s="265"/>
      <c r="D736" s="265"/>
      <c r="E736" s="265"/>
      <c r="F736" s="188"/>
      <c r="G736" s="265"/>
      <c r="H736" s="265"/>
      <c r="I736" s="265"/>
      <c r="J736" s="265"/>
      <c r="K736" s="265"/>
      <c r="L736" s="265"/>
      <c r="M736" s="265"/>
      <c r="N736" s="161"/>
      <c r="O736" s="161"/>
      <c r="P736" s="161"/>
      <c r="Q736" s="161"/>
      <c r="R736" s="161"/>
      <c r="S736" s="161"/>
      <c r="T736" s="161"/>
      <c r="U736" s="161"/>
      <c r="V736" s="161"/>
      <c r="W736" s="161"/>
      <c r="X736" s="161"/>
      <c r="Y736" s="161"/>
      <c r="Z736" s="161"/>
      <c r="AA736" s="161"/>
      <c r="AB736" s="161"/>
      <c r="AC736" s="161"/>
      <c r="AD736" s="161"/>
      <c r="AE736" s="161"/>
    </row>
    <row r="737" spans="1:31" s="162" customFormat="1" ht="9" customHeight="1">
      <c r="A737" s="176" t="s">
        <v>8</v>
      </c>
      <c r="B737" s="189">
        <f t="shared" ref="B737:B768" si="47">SUM(C737:E737)</f>
        <v>23.733999999999998</v>
      </c>
      <c r="C737" s="190">
        <v>23.08</v>
      </c>
      <c r="D737" s="191" t="s">
        <v>63</v>
      </c>
      <c r="E737" s="189">
        <v>0.65400000000000003</v>
      </c>
      <c r="F737" s="189"/>
      <c r="G737" s="189">
        <f t="shared" ref="G737:G768" si="48">SUM(I737:M737)</f>
        <v>55.571999999999996</v>
      </c>
      <c r="H737" s="189"/>
      <c r="I737" s="189">
        <v>45.567999999999998</v>
      </c>
      <c r="J737" s="189" t="s">
        <v>63</v>
      </c>
      <c r="K737" s="189"/>
      <c r="L737" s="189">
        <v>6.2560000000000002</v>
      </c>
      <c r="M737" s="189">
        <v>3.7480000000000002</v>
      </c>
      <c r="N737" s="161"/>
      <c r="O737" s="189"/>
      <c r="P737" s="242"/>
      <c r="Q737" s="161"/>
      <c r="R737" s="242"/>
      <c r="S737" s="161"/>
      <c r="T737" s="161"/>
      <c r="U737" s="161"/>
      <c r="V737" s="161"/>
      <c r="W737" s="161"/>
      <c r="X737" s="161"/>
      <c r="Y737" s="161"/>
      <c r="Z737" s="161"/>
      <c r="AA737" s="161"/>
      <c r="AB737" s="161"/>
      <c r="AC737" s="161"/>
      <c r="AD737" s="161"/>
      <c r="AE737" s="161"/>
    </row>
    <row r="738" spans="1:31" s="162" customFormat="1" ht="9" customHeight="1">
      <c r="A738" s="176" t="s">
        <v>9</v>
      </c>
      <c r="B738" s="189">
        <f t="shared" si="47"/>
        <v>1037.6200000000001</v>
      </c>
      <c r="C738" s="190">
        <v>790.31700000000001</v>
      </c>
      <c r="D738" s="190">
        <v>244.798</v>
      </c>
      <c r="E738" s="189">
        <v>2.5049999999999999</v>
      </c>
      <c r="F738" s="191"/>
      <c r="G738" s="189">
        <f t="shared" si="48"/>
        <v>108.423</v>
      </c>
      <c r="H738" s="189"/>
      <c r="I738" s="189">
        <v>77.605000000000004</v>
      </c>
      <c r="J738" s="189">
        <v>16.385000000000002</v>
      </c>
      <c r="K738" s="189"/>
      <c r="L738" s="189">
        <v>4.0090000000000003</v>
      </c>
      <c r="M738" s="189">
        <v>10.423999999999999</v>
      </c>
      <c r="N738" s="161"/>
      <c r="O738" s="189"/>
      <c r="P738" s="242"/>
      <c r="Q738" s="161"/>
      <c r="R738" s="242"/>
      <c r="S738" s="161"/>
      <c r="T738" s="161"/>
      <c r="U738" s="161"/>
      <c r="V738" s="161"/>
      <c r="W738" s="161"/>
      <c r="X738" s="161"/>
      <c r="Y738" s="161"/>
      <c r="Z738" s="161"/>
      <c r="AA738" s="161"/>
      <c r="AB738" s="161"/>
      <c r="AC738" s="161"/>
      <c r="AD738" s="161"/>
      <c r="AE738" s="161"/>
    </row>
    <row r="739" spans="1:31" ht="9" customHeight="1">
      <c r="A739" s="176" t="s">
        <v>10</v>
      </c>
      <c r="B739" s="189">
        <f t="shared" si="47"/>
        <v>206.58300000000003</v>
      </c>
      <c r="C739" s="190">
        <v>137.86500000000001</v>
      </c>
      <c r="D739" s="190">
        <v>60.622</v>
      </c>
      <c r="E739" s="189">
        <v>8.0960000000000001</v>
      </c>
      <c r="F739" s="191"/>
      <c r="G739" s="189">
        <f t="shared" si="48"/>
        <v>34.080999999999996</v>
      </c>
      <c r="H739" s="189"/>
      <c r="I739" s="189">
        <v>25.922999999999998</v>
      </c>
      <c r="J739" s="189">
        <v>1.008</v>
      </c>
      <c r="K739" s="189"/>
      <c r="L739" s="189">
        <v>4.7530000000000001</v>
      </c>
      <c r="M739" s="189">
        <v>2.3969999999999998</v>
      </c>
      <c r="N739" s="164"/>
      <c r="O739" s="189"/>
      <c r="P739" s="242"/>
      <c r="Q739" s="164"/>
      <c r="R739" s="242"/>
      <c r="S739" s="164"/>
      <c r="T739" s="164"/>
      <c r="U739" s="164"/>
      <c r="V739" s="164"/>
      <c r="W739" s="164"/>
      <c r="X739" s="164"/>
      <c r="Y739" s="164"/>
      <c r="Z739" s="164"/>
      <c r="AA739" s="164"/>
      <c r="AB739" s="164"/>
      <c r="AC739" s="164"/>
      <c r="AD739" s="164"/>
      <c r="AE739" s="164"/>
    </row>
    <row r="740" spans="1:31" ht="9" customHeight="1">
      <c r="A740" s="173" t="s">
        <v>11</v>
      </c>
      <c r="B740" s="174">
        <f t="shared" si="47"/>
        <v>19.739999999999998</v>
      </c>
      <c r="C740" s="177">
        <v>12.395</v>
      </c>
      <c r="D740" s="177">
        <v>7.3449999999999998</v>
      </c>
      <c r="E740" s="174" t="s">
        <v>63</v>
      </c>
      <c r="F740" s="175"/>
      <c r="G740" s="174">
        <f t="shared" si="48"/>
        <v>24.007000000000001</v>
      </c>
      <c r="H740" s="174"/>
      <c r="I740" s="174">
        <v>20.609000000000002</v>
      </c>
      <c r="J740" s="174" t="s">
        <v>63</v>
      </c>
      <c r="K740" s="174"/>
      <c r="L740" s="174">
        <v>2.1829999999999998</v>
      </c>
      <c r="M740" s="174">
        <v>1.2150000000000001</v>
      </c>
      <c r="N740" s="164"/>
      <c r="O740" s="189"/>
      <c r="P740" s="242"/>
      <c r="Q740" s="164"/>
      <c r="R740" s="242"/>
      <c r="S740" s="164"/>
      <c r="T740" s="164"/>
      <c r="U740" s="164"/>
      <c r="V740" s="164"/>
      <c r="W740" s="164"/>
      <c r="X740" s="164"/>
      <c r="Y740" s="164"/>
      <c r="Z740" s="164"/>
      <c r="AA740" s="164"/>
      <c r="AB740" s="164"/>
      <c r="AC740" s="164"/>
      <c r="AD740" s="164"/>
      <c r="AE740" s="164"/>
    </row>
    <row r="741" spans="1:31" ht="9" customHeight="1">
      <c r="A741" s="176" t="s">
        <v>12</v>
      </c>
      <c r="B741" s="189">
        <f t="shared" si="47"/>
        <v>747.52600000000007</v>
      </c>
      <c r="C741" s="190">
        <v>625.63300000000004</v>
      </c>
      <c r="D741" s="190">
        <v>90.224999999999994</v>
      </c>
      <c r="E741" s="189">
        <v>31.667999999999999</v>
      </c>
      <c r="F741" s="191"/>
      <c r="G741" s="189">
        <f t="shared" si="48"/>
        <v>157.67099999999999</v>
      </c>
      <c r="H741" s="189"/>
      <c r="I741" s="189">
        <v>98.96</v>
      </c>
      <c r="J741" s="189">
        <v>1.194</v>
      </c>
      <c r="K741" s="189"/>
      <c r="L741" s="189">
        <v>4.9930000000000003</v>
      </c>
      <c r="M741" s="189">
        <v>52.524000000000001</v>
      </c>
      <c r="O741" s="189"/>
      <c r="P741" s="242"/>
      <c r="R741" s="242"/>
    </row>
    <row r="742" spans="1:31" ht="9" customHeight="1">
      <c r="A742" s="176" t="s">
        <v>13</v>
      </c>
      <c r="B742" s="189">
        <f t="shared" si="47"/>
        <v>33.791000000000004</v>
      </c>
      <c r="C742" s="190">
        <v>29.116</v>
      </c>
      <c r="D742" s="190">
        <v>2.2280000000000002</v>
      </c>
      <c r="E742" s="189">
        <v>2.4470000000000001</v>
      </c>
      <c r="F742" s="191"/>
      <c r="G742" s="189">
        <f t="shared" si="48"/>
        <v>42.957999999999998</v>
      </c>
      <c r="H742" s="189"/>
      <c r="I742" s="189">
        <v>35.034999999999997</v>
      </c>
      <c r="J742" s="189">
        <v>0.8</v>
      </c>
      <c r="K742" s="189"/>
      <c r="L742" s="189">
        <v>2.63</v>
      </c>
      <c r="M742" s="189">
        <v>4.4930000000000003</v>
      </c>
      <c r="O742" s="189"/>
      <c r="P742" s="242"/>
      <c r="R742" s="242"/>
    </row>
    <row r="743" spans="1:31" ht="9" customHeight="1">
      <c r="A743" s="176" t="s">
        <v>14</v>
      </c>
      <c r="B743" s="189">
        <f t="shared" si="47"/>
        <v>75.665000000000006</v>
      </c>
      <c r="C743" s="190">
        <v>45.616</v>
      </c>
      <c r="D743" s="190">
        <v>26.387</v>
      </c>
      <c r="E743" s="189">
        <v>3.6619999999999999</v>
      </c>
      <c r="F743" s="191"/>
      <c r="G743" s="189">
        <f t="shared" si="48"/>
        <v>101.494</v>
      </c>
      <c r="H743" s="189"/>
      <c r="I743" s="189">
        <v>62.622</v>
      </c>
      <c r="J743" s="189">
        <v>10.068</v>
      </c>
      <c r="K743" s="189"/>
      <c r="L743" s="189">
        <v>5.9029999999999996</v>
      </c>
      <c r="M743" s="189">
        <v>22.901</v>
      </c>
      <c r="O743" s="189"/>
      <c r="P743" s="242"/>
      <c r="R743" s="242"/>
    </row>
    <row r="744" spans="1:31" ht="9" customHeight="1">
      <c r="A744" s="173" t="s">
        <v>15</v>
      </c>
      <c r="B744" s="174">
        <f t="shared" si="47"/>
        <v>417.31999999999994</v>
      </c>
      <c r="C744" s="177">
        <v>324.48899999999998</v>
      </c>
      <c r="D744" s="177">
        <v>44.738999999999997</v>
      </c>
      <c r="E744" s="174">
        <v>48.091999999999999</v>
      </c>
      <c r="F744" s="175"/>
      <c r="G744" s="174">
        <f t="shared" si="48"/>
        <v>129.50900000000001</v>
      </c>
      <c r="H744" s="174"/>
      <c r="I744" s="174">
        <v>91.799000000000007</v>
      </c>
      <c r="J744" s="174" t="s">
        <v>63</v>
      </c>
      <c r="K744" s="174"/>
      <c r="L744" s="174">
        <v>0.99399999999999999</v>
      </c>
      <c r="M744" s="174">
        <v>36.716000000000001</v>
      </c>
      <c r="O744" s="189"/>
      <c r="P744" s="242"/>
      <c r="R744" s="242"/>
    </row>
    <row r="745" spans="1:31" ht="9" customHeight="1">
      <c r="A745" s="176" t="s">
        <v>16</v>
      </c>
      <c r="B745" s="189">
        <f t="shared" si="47"/>
        <v>45075.952999999994</v>
      </c>
      <c r="C745" s="190">
        <v>40929.201999999997</v>
      </c>
      <c r="D745" s="190">
        <v>3760.337</v>
      </c>
      <c r="E745" s="189">
        <v>386.41399999999999</v>
      </c>
      <c r="F745" s="191"/>
      <c r="G745" s="189">
        <f t="shared" si="48"/>
        <v>1064.28</v>
      </c>
      <c r="H745" s="189"/>
      <c r="I745" s="189">
        <v>470.13</v>
      </c>
      <c r="J745" s="189">
        <v>83.126000000000005</v>
      </c>
      <c r="K745" s="189"/>
      <c r="L745" s="189">
        <v>95.084999999999994</v>
      </c>
      <c r="M745" s="189">
        <v>415.93900000000002</v>
      </c>
      <c r="O745" s="189"/>
      <c r="P745" s="242"/>
      <c r="R745" s="242"/>
    </row>
    <row r="746" spans="1:31" ht="9" customHeight="1">
      <c r="A746" s="176" t="s">
        <v>17</v>
      </c>
      <c r="B746" s="189">
        <f t="shared" si="47"/>
        <v>155.73700000000002</v>
      </c>
      <c r="C746" s="190">
        <v>142.90700000000001</v>
      </c>
      <c r="D746" s="190">
        <v>1.335</v>
      </c>
      <c r="E746" s="189">
        <v>11.494999999999999</v>
      </c>
      <c r="F746" s="191"/>
      <c r="G746" s="189">
        <f t="shared" si="48"/>
        <v>42.48</v>
      </c>
      <c r="H746" s="189"/>
      <c r="I746" s="189">
        <v>35.368000000000002</v>
      </c>
      <c r="J746" s="191" t="s">
        <v>63</v>
      </c>
      <c r="K746" s="190"/>
      <c r="L746" s="189">
        <v>3.044</v>
      </c>
      <c r="M746" s="189">
        <v>4.0679999999999996</v>
      </c>
      <c r="O746" s="189"/>
      <c r="P746" s="242"/>
      <c r="R746" s="242"/>
    </row>
    <row r="747" spans="1:31" ht="9" customHeight="1">
      <c r="A747" s="176" t="s">
        <v>18</v>
      </c>
      <c r="B747" s="189">
        <f t="shared" si="47"/>
        <v>571.601</v>
      </c>
      <c r="C747" s="190">
        <v>496.49400000000003</v>
      </c>
      <c r="D747" s="190">
        <v>58.725000000000001</v>
      </c>
      <c r="E747" s="189">
        <v>16.382000000000001</v>
      </c>
      <c r="F747" s="191"/>
      <c r="G747" s="189">
        <f t="shared" si="48"/>
        <v>217.51900000000001</v>
      </c>
      <c r="H747" s="189"/>
      <c r="I747" s="189">
        <v>164.471</v>
      </c>
      <c r="J747" s="189">
        <v>1.8640000000000001</v>
      </c>
      <c r="K747" s="189"/>
      <c r="L747" s="189">
        <v>17.628</v>
      </c>
      <c r="M747" s="189">
        <v>33.555999999999997</v>
      </c>
      <c r="O747" s="189"/>
      <c r="P747" s="242"/>
      <c r="R747" s="242"/>
    </row>
    <row r="748" spans="1:31" ht="9" customHeight="1">
      <c r="A748" s="173" t="s">
        <v>19</v>
      </c>
      <c r="B748" s="174">
        <f t="shared" si="47"/>
        <v>169.285</v>
      </c>
      <c r="C748" s="177">
        <v>168.06</v>
      </c>
      <c r="D748" s="177">
        <v>1.2250000000000001</v>
      </c>
      <c r="E748" s="174" t="s">
        <v>63</v>
      </c>
      <c r="F748" s="175"/>
      <c r="G748" s="174">
        <f t="shared" si="48"/>
        <v>84.847000000000008</v>
      </c>
      <c r="H748" s="174"/>
      <c r="I748" s="174">
        <v>59.113</v>
      </c>
      <c r="J748" s="174" t="s">
        <v>63</v>
      </c>
      <c r="K748" s="174"/>
      <c r="L748" s="174">
        <v>3.2610000000000001</v>
      </c>
      <c r="M748" s="174">
        <v>22.472999999999999</v>
      </c>
      <c r="O748" s="189"/>
      <c r="P748" s="242"/>
      <c r="R748" s="242"/>
    </row>
    <row r="749" spans="1:31" ht="9" customHeight="1">
      <c r="A749" s="176" t="s">
        <v>20</v>
      </c>
      <c r="B749" s="189">
        <f t="shared" si="47"/>
        <v>146.28100000000001</v>
      </c>
      <c r="C749" s="190">
        <v>102.636</v>
      </c>
      <c r="D749" s="190">
        <v>30.984000000000002</v>
      </c>
      <c r="E749" s="189">
        <v>12.661</v>
      </c>
      <c r="F749" s="191"/>
      <c r="G749" s="189">
        <f t="shared" si="48"/>
        <v>51.448</v>
      </c>
      <c r="H749" s="189"/>
      <c r="I749" s="189">
        <v>40.234999999999999</v>
      </c>
      <c r="J749" s="189">
        <v>0.50600000000000001</v>
      </c>
      <c r="K749" s="189"/>
      <c r="L749" s="189">
        <v>4.84</v>
      </c>
      <c r="M749" s="189">
        <v>5.867</v>
      </c>
      <c r="O749" s="189"/>
      <c r="P749" s="242"/>
      <c r="R749" s="242"/>
    </row>
    <row r="750" spans="1:31" ht="9" customHeight="1">
      <c r="A750" s="176" t="s">
        <v>21</v>
      </c>
      <c r="B750" s="189">
        <f t="shared" si="47"/>
        <v>2365.6840000000002</v>
      </c>
      <c r="C750" s="190">
        <v>1568.4010000000001</v>
      </c>
      <c r="D750" s="190">
        <v>463.28899999999999</v>
      </c>
      <c r="E750" s="189">
        <v>333.99400000000003</v>
      </c>
      <c r="F750" s="191"/>
      <c r="G750" s="189">
        <f t="shared" si="48"/>
        <v>463.43799999999999</v>
      </c>
      <c r="H750" s="189"/>
      <c r="I750" s="189">
        <v>332.44799999999998</v>
      </c>
      <c r="J750" s="189">
        <v>17.004000000000001</v>
      </c>
      <c r="K750" s="189"/>
      <c r="L750" s="189">
        <v>13.849</v>
      </c>
      <c r="M750" s="189">
        <v>100.137</v>
      </c>
      <c r="O750" s="189"/>
      <c r="P750" s="242"/>
      <c r="R750" s="242"/>
    </row>
    <row r="751" spans="1:31" ht="9" customHeight="1">
      <c r="A751" s="176" t="s">
        <v>22</v>
      </c>
      <c r="B751" s="189">
        <f t="shared" si="47"/>
        <v>1666.5630000000001</v>
      </c>
      <c r="C751" s="190">
        <v>897.70500000000004</v>
      </c>
      <c r="D751" s="190">
        <v>522.94799999999998</v>
      </c>
      <c r="E751" s="189">
        <v>245.91</v>
      </c>
      <c r="F751" s="191"/>
      <c r="G751" s="189">
        <f t="shared" si="48"/>
        <v>385.23900000000003</v>
      </c>
      <c r="H751" s="189"/>
      <c r="I751" s="189">
        <v>179.114</v>
      </c>
      <c r="J751" s="189">
        <v>10.022</v>
      </c>
      <c r="K751" s="189"/>
      <c r="L751" s="189">
        <v>14.739000000000001</v>
      </c>
      <c r="M751" s="189">
        <v>181.364</v>
      </c>
      <c r="O751" s="189"/>
      <c r="P751" s="242"/>
      <c r="R751" s="242"/>
    </row>
    <row r="752" spans="1:31" ht="9" customHeight="1">
      <c r="A752" s="173" t="s">
        <v>23</v>
      </c>
      <c r="B752" s="174">
        <f t="shared" si="47"/>
        <v>456.01399999999995</v>
      </c>
      <c r="C752" s="177">
        <v>349.51</v>
      </c>
      <c r="D752" s="177">
        <v>32.179000000000002</v>
      </c>
      <c r="E752" s="174">
        <v>74.325000000000003</v>
      </c>
      <c r="F752" s="175"/>
      <c r="G752" s="174">
        <f t="shared" si="48"/>
        <v>142.46600000000001</v>
      </c>
      <c r="H752" s="174"/>
      <c r="I752" s="174">
        <v>94.698999999999998</v>
      </c>
      <c r="J752" s="174" t="s">
        <v>63</v>
      </c>
      <c r="K752" s="174"/>
      <c r="L752" s="174">
        <v>13.414999999999999</v>
      </c>
      <c r="M752" s="174">
        <v>34.351999999999997</v>
      </c>
      <c r="O752" s="189"/>
      <c r="P752" s="242"/>
      <c r="R752" s="242"/>
    </row>
    <row r="753" spans="1:18" ht="9" customHeight="1">
      <c r="A753" s="176" t="s">
        <v>24</v>
      </c>
      <c r="B753" s="189">
        <f t="shared" si="47"/>
        <v>178.904</v>
      </c>
      <c r="C753" s="190">
        <v>138.024</v>
      </c>
      <c r="D753" s="190">
        <v>25.395</v>
      </c>
      <c r="E753" s="189">
        <v>15.484999999999999</v>
      </c>
      <c r="F753" s="191"/>
      <c r="G753" s="189">
        <f t="shared" si="48"/>
        <v>73.290999999999997</v>
      </c>
      <c r="H753" s="189"/>
      <c r="I753" s="189">
        <v>34.776000000000003</v>
      </c>
      <c r="J753" s="189">
        <v>1.2829999999999999</v>
      </c>
      <c r="K753" s="189"/>
      <c r="L753" s="189">
        <v>9.5869999999999997</v>
      </c>
      <c r="M753" s="189">
        <v>27.645</v>
      </c>
      <c r="O753" s="189"/>
      <c r="P753" s="242"/>
      <c r="R753" s="242"/>
    </row>
    <row r="754" spans="1:18" ht="9" customHeight="1">
      <c r="A754" s="176" t="s">
        <v>25</v>
      </c>
      <c r="B754" s="189">
        <f t="shared" si="47"/>
        <v>77.326000000000008</v>
      </c>
      <c r="C754" s="190">
        <v>73.165000000000006</v>
      </c>
      <c r="D754" s="190">
        <v>0.54100000000000004</v>
      </c>
      <c r="E754" s="189">
        <v>3.62</v>
      </c>
      <c r="F754" s="191"/>
      <c r="G754" s="189">
        <f t="shared" si="48"/>
        <v>35.292999999999999</v>
      </c>
      <c r="H754" s="189"/>
      <c r="I754" s="189">
        <v>28.34</v>
      </c>
      <c r="J754" s="189" t="s">
        <v>63</v>
      </c>
      <c r="K754" s="189"/>
      <c r="L754" s="189">
        <v>2.2559999999999998</v>
      </c>
      <c r="M754" s="189">
        <v>4.6970000000000001</v>
      </c>
      <c r="O754" s="189"/>
      <c r="P754" s="242"/>
      <c r="R754" s="242"/>
    </row>
    <row r="755" spans="1:18" ht="9" customHeight="1">
      <c r="A755" s="176" t="s">
        <v>26</v>
      </c>
      <c r="B755" s="189">
        <f t="shared" si="47"/>
        <v>2100.5540000000001</v>
      </c>
      <c r="C755" s="190">
        <v>1372.809</v>
      </c>
      <c r="D755" s="190">
        <v>645.72199999999998</v>
      </c>
      <c r="E755" s="189">
        <v>82.022999999999996</v>
      </c>
      <c r="F755" s="191"/>
      <c r="G755" s="189">
        <f t="shared" si="48"/>
        <v>204.43100000000004</v>
      </c>
      <c r="H755" s="189"/>
      <c r="I755" s="189">
        <v>139.34200000000001</v>
      </c>
      <c r="J755" s="189">
        <v>9.0440000000000005</v>
      </c>
      <c r="K755" s="189"/>
      <c r="L755" s="189">
        <v>19.024000000000001</v>
      </c>
      <c r="M755" s="189">
        <v>37.021000000000001</v>
      </c>
      <c r="O755" s="189"/>
      <c r="P755" s="242"/>
      <c r="R755" s="242"/>
    </row>
    <row r="756" spans="1:18" ht="9" customHeight="1">
      <c r="A756" s="173" t="s">
        <v>27</v>
      </c>
      <c r="B756" s="174">
        <f t="shared" si="47"/>
        <v>100.84400000000001</v>
      </c>
      <c r="C756" s="177">
        <v>72.896000000000001</v>
      </c>
      <c r="D756" s="177">
        <v>9.1950000000000003</v>
      </c>
      <c r="E756" s="174">
        <v>18.753</v>
      </c>
      <c r="F756" s="175"/>
      <c r="G756" s="174">
        <f t="shared" si="48"/>
        <v>96.521999999999991</v>
      </c>
      <c r="H756" s="174"/>
      <c r="I756" s="174">
        <v>65.322000000000003</v>
      </c>
      <c r="J756" s="174" t="s">
        <v>63</v>
      </c>
      <c r="K756" s="174"/>
      <c r="L756" s="174">
        <v>16.91</v>
      </c>
      <c r="M756" s="174">
        <v>14.29</v>
      </c>
      <c r="O756" s="189"/>
      <c r="P756" s="242"/>
      <c r="R756" s="242"/>
    </row>
    <row r="757" spans="1:18" ht="9" customHeight="1">
      <c r="A757" s="176" t="s">
        <v>28</v>
      </c>
      <c r="B757" s="189">
        <f t="shared" si="47"/>
        <v>508.49799999999999</v>
      </c>
      <c r="C757" s="190">
        <v>389.41899999999998</v>
      </c>
      <c r="D757" s="190">
        <v>119.07899999999999</v>
      </c>
      <c r="E757" s="189" t="s">
        <v>63</v>
      </c>
      <c r="F757" s="191"/>
      <c r="G757" s="189">
        <f t="shared" si="48"/>
        <v>240.04</v>
      </c>
      <c r="H757" s="189"/>
      <c r="I757" s="189">
        <v>154.828</v>
      </c>
      <c r="J757" s="189">
        <v>55.557000000000002</v>
      </c>
      <c r="K757" s="189"/>
      <c r="L757" s="189">
        <v>12.958</v>
      </c>
      <c r="M757" s="189">
        <v>16.696999999999999</v>
      </c>
      <c r="O757" s="189"/>
      <c r="P757" s="242"/>
      <c r="R757" s="242"/>
    </row>
    <row r="758" spans="1:18" ht="9" customHeight="1">
      <c r="A758" s="176" t="s">
        <v>29</v>
      </c>
      <c r="B758" s="189">
        <f t="shared" si="47"/>
        <v>652.33399999999995</v>
      </c>
      <c r="C758" s="190">
        <v>542.11099999999999</v>
      </c>
      <c r="D758" s="190">
        <v>84.346999999999994</v>
      </c>
      <c r="E758" s="189">
        <v>25.876000000000001</v>
      </c>
      <c r="F758" s="191"/>
      <c r="G758" s="189">
        <f t="shared" si="48"/>
        <v>113.92000000000002</v>
      </c>
      <c r="H758" s="189"/>
      <c r="I758" s="189">
        <v>72.171000000000006</v>
      </c>
      <c r="J758" s="189" t="s">
        <v>63</v>
      </c>
      <c r="K758" s="189"/>
      <c r="L758" s="189">
        <v>8.6820000000000004</v>
      </c>
      <c r="M758" s="189">
        <v>33.067</v>
      </c>
      <c r="O758" s="189"/>
      <c r="P758" s="242"/>
      <c r="R758" s="242"/>
    </row>
    <row r="759" spans="1:18" ht="9" customHeight="1">
      <c r="A759" s="176" t="s">
        <v>30</v>
      </c>
      <c r="B759" s="189">
        <f t="shared" si="47"/>
        <v>445.21900000000005</v>
      </c>
      <c r="C759" s="190">
        <v>438.12900000000002</v>
      </c>
      <c r="D759" s="190">
        <v>5.7969999999999997</v>
      </c>
      <c r="E759" s="189">
        <v>1.2929999999999999</v>
      </c>
      <c r="F759" s="191"/>
      <c r="G759" s="189">
        <f t="shared" si="48"/>
        <v>137.934</v>
      </c>
      <c r="H759" s="189"/>
      <c r="I759" s="189">
        <v>97.132000000000005</v>
      </c>
      <c r="J759" s="189">
        <v>0.79400000000000004</v>
      </c>
      <c r="K759" s="189"/>
      <c r="L759" s="189">
        <v>7.3890000000000002</v>
      </c>
      <c r="M759" s="189">
        <v>32.619</v>
      </c>
      <c r="O759" s="189"/>
      <c r="P759" s="242"/>
      <c r="R759" s="242"/>
    </row>
    <row r="760" spans="1:18" ht="9" customHeight="1">
      <c r="A760" s="173" t="s">
        <v>31</v>
      </c>
      <c r="B760" s="174">
        <f t="shared" si="47"/>
        <v>237.75299999999999</v>
      </c>
      <c r="C760" s="177">
        <v>180.185</v>
      </c>
      <c r="D760" s="177">
        <v>35.284999999999997</v>
      </c>
      <c r="E760" s="174">
        <v>22.283000000000001</v>
      </c>
      <c r="F760" s="175"/>
      <c r="G760" s="174">
        <f t="shared" si="48"/>
        <v>90.847000000000008</v>
      </c>
      <c r="H760" s="174"/>
      <c r="I760" s="174">
        <v>50.557000000000002</v>
      </c>
      <c r="J760" s="174">
        <v>5.5019999999999998</v>
      </c>
      <c r="K760" s="174"/>
      <c r="L760" s="174">
        <v>5.4850000000000003</v>
      </c>
      <c r="M760" s="174">
        <v>29.303000000000001</v>
      </c>
      <c r="O760" s="189"/>
      <c r="P760" s="242"/>
      <c r="R760" s="242"/>
    </row>
    <row r="761" spans="1:18" ht="9" customHeight="1">
      <c r="A761" s="176" t="s">
        <v>32</v>
      </c>
      <c r="B761" s="189">
        <f t="shared" si="47"/>
        <v>823.20100000000014</v>
      </c>
      <c r="C761" s="190">
        <v>477.95400000000001</v>
      </c>
      <c r="D761" s="190">
        <v>300.74400000000003</v>
      </c>
      <c r="E761" s="189">
        <v>44.503</v>
      </c>
      <c r="F761" s="191"/>
      <c r="G761" s="189">
        <f t="shared" si="48"/>
        <v>93.448000000000008</v>
      </c>
      <c r="H761" s="189"/>
      <c r="I761" s="189">
        <v>74.988</v>
      </c>
      <c r="J761" s="189">
        <v>5.09</v>
      </c>
      <c r="K761" s="189"/>
      <c r="L761" s="189">
        <v>5.5490000000000004</v>
      </c>
      <c r="M761" s="189">
        <v>7.8209999999999997</v>
      </c>
      <c r="O761" s="189"/>
      <c r="P761" s="242"/>
      <c r="R761" s="242"/>
    </row>
    <row r="762" spans="1:18" ht="9" customHeight="1">
      <c r="A762" s="176" t="s">
        <v>33</v>
      </c>
      <c r="B762" s="189">
        <f t="shared" si="47"/>
        <v>370.88600000000002</v>
      </c>
      <c r="C762" s="190">
        <v>337.01400000000001</v>
      </c>
      <c r="D762" s="190">
        <v>21.355</v>
      </c>
      <c r="E762" s="189">
        <v>12.516999999999999</v>
      </c>
      <c r="F762" s="191"/>
      <c r="G762" s="189">
        <f t="shared" si="48"/>
        <v>128.31</v>
      </c>
      <c r="H762" s="189"/>
      <c r="I762" s="189">
        <v>70.680000000000007</v>
      </c>
      <c r="J762" s="189">
        <v>0.60599999999999998</v>
      </c>
      <c r="K762" s="189"/>
      <c r="L762" s="189">
        <v>2.2770000000000001</v>
      </c>
      <c r="M762" s="189">
        <v>54.747</v>
      </c>
      <c r="O762" s="189"/>
      <c r="P762" s="242"/>
      <c r="R762" s="242"/>
    </row>
    <row r="763" spans="1:18" ht="9" customHeight="1">
      <c r="A763" s="176" t="s">
        <v>34</v>
      </c>
      <c r="B763" s="189">
        <f t="shared" si="47"/>
        <v>16.259999999999998</v>
      </c>
      <c r="C763" s="190">
        <v>11.445</v>
      </c>
      <c r="D763" s="190">
        <v>3.7519999999999998</v>
      </c>
      <c r="E763" s="189">
        <v>1.0629999999999999</v>
      </c>
      <c r="F763" s="191"/>
      <c r="G763" s="189">
        <f t="shared" si="48"/>
        <v>33.688000000000002</v>
      </c>
      <c r="H763" s="189"/>
      <c r="I763" s="189">
        <v>15.833</v>
      </c>
      <c r="J763" s="189" t="s">
        <v>63</v>
      </c>
      <c r="K763" s="189"/>
      <c r="L763" s="189">
        <v>2.819</v>
      </c>
      <c r="M763" s="189">
        <v>15.036</v>
      </c>
      <c r="O763" s="189"/>
      <c r="P763" s="242"/>
      <c r="R763" s="242"/>
    </row>
    <row r="764" spans="1:18" ht="9" customHeight="1">
      <c r="A764" s="173" t="s">
        <v>35</v>
      </c>
      <c r="B764" s="174">
        <f t="shared" si="47"/>
        <v>717.75800000000004</v>
      </c>
      <c r="C764" s="177">
        <v>637.95299999999997</v>
      </c>
      <c r="D764" s="177">
        <v>36.146999999999998</v>
      </c>
      <c r="E764" s="174">
        <v>43.658000000000001</v>
      </c>
      <c r="F764" s="175"/>
      <c r="G764" s="174">
        <f t="shared" si="48"/>
        <v>75.236999999999995</v>
      </c>
      <c r="H764" s="174"/>
      <c r="I764" s="174">
        <v>36.895000000000003</v>
      </c>
      <c r="J764" s="174">
        <v>1.464</v>
      </c>
      <c r="K764" s="174"/>
      <c r="L764" s="174">
        <v>2.8050000000000002</v>
      </c>
      <c r="M764" s="174">
        <v>34.073</v>
      </c>
      <c r="O764" s="189"/>
      <c r="P764" s="242"/>
      <c r="R764" s="242"/>
    </row>
    <row r="765" spans="1:18" ht="9" customHeight="1">
      <c r="A765" s="176" t="s">
        <v>36</v>
      </c>
      <c r="B765" s="189">
        <f t="shared" si="47"/>
        <v>29.951000000000001</v>
      </c>
      <c r="C765" s="190">
        <v>26.425000000000001</v>
      </c>
      <c r="D765" s="190">
        <v>2.5739999999999998</v>
      </c>
      <c r="E765" s="189">
        <v>0.95199999999999996</v>
      </c>
      <c r="F765" s="191"/>
      <c r="G765" s="189">
        <f t="shared" si="48"/>
        <v>24.828000000000003</v>
      </c>
      <c r="H765" s="189"/>
      <c r="I765" s="189">
        <v>17.920000000000002</v>
      </c>
      <c r="J765" s="189" t="s">
        <v>63</v>
      </c>
      <c r="K765" s="189"/>
      <c r="L765" s="189">
        <v>2.2090000000000001</v>
      </c>
      <c r="M765" s="189">
        <v>4.6989999999999998</v>
      </c>
      <c r="O765" s="189"/>
      <c r="P765" s="242"/>
      <c r="R765" s="242"/>
    </row>
    <row r="766" spans="1:18" ht="9" customHeight="1">
      <c r="A766" s="176" t="s">
        <v>37</v>
      </c>
      <c r="B766" s="189">
        <f t="shared" si="47"/>
        <v>285.14999999999998</v>
      </c>
      <c r="C766" s="190">
        <v>205.154</v>
      </c>
      <c r="D766" s="190">
        <v>30.581</v>
      </c>
      <c r="E766" s="189">
        <v>49.414999999999999</v>
      </c>
      <c r="F766" s="191"/>
      <c r="G766" s="189">
        <f t="shared" si="48"/>
        <v>170.75400000000002</v>
      </c>
      <c r="H766" s="189"/>
      <c r="I766" s="189">
        <v>118.33</v>
      </c>
      <c r="J766" s="189">
        <v>5.8490000000000002</v>
      </c>
      <c r="K766" s="189"/>
      <c r="L766" s="189">
        <v>12.079000000000001</v>
      </c>
      <c r="M766" s="189">
        <v>34.496000000000002</v>
      </c>
      <c r="O766" s="189"/>
      <c r="P766" s="242"/>
      <c r="R766" s="242"/>
    </row>
    <row r="767" spans="1:18" ht="9" customHeight="1">
      <c r="A767" s="176" t="s">
        <v>38</v>
      </c>
      <c r="B767" s="189">
        <f t="shared" si="47"/>
        <v>401.41399999999999</v>
      </c>
      <c r="C767" s="190">
        <v>286.50200000000001</v>
      </c>
      <c r="D767" s="190">
        <v>99.117999999999995</v>
      </c>
      <c r="E767" s="189">
        <v>15.794</v>
      </c>
      <c r="F767" s="191"/>
      <c r="G767" s="189">
        <f t="shared" si="48"/>
        <v>123.077</v>
      </c>
      <c r="H767" s="189"/>
      <c r="I767" s="189">
        <v>82.563999999999993</v>
      </c>
      <c r="J767" s="189">
        <v>1.9470000000000001</v>
      </c>
      <c r="K767" s="189"/>
      <c r="L767" s="189">
        <v>9.0250000000000004</v>
      </c>
      <c r="M767" s="189">
        <v>29.541</v>
      </c>
      <c r="O767" s="189"/>
      <c r="P767" s="242"/>
      <c r="R767" s="242"/>
    </row>
    <row r="768" spans="1:18" ht="9" customHeight="1">
      <c r="A768" s="173" t="s">
        <v>39</v>
      </c>
      <c r="B768" s="174">
        <f t="shared" si="47"/>
        <v>113.79100000000001</v>
      </c>
      <c r="C768" s="177">
        <v>90.069000000000003</v>
      </c>
      <c r="D768" s="177">
        <v>8.8849999999999998</v>
      </c>
      <c r="E768" s="174">
        <v>14.837</v>
      </c>
      <c r="F768" s="175"/>
      <c r="G768" s="174">
        <f t="shared" si="48"/>
        <v>36.798000000000002</v>
      </c>
      <c r="H768" s="174"/>
      <c r="I768" s="174">
        <v>23.523</v>
      </c>
      <c r="J768" s="174">
        <v>3.0680000000000001</v>
      </c>
      <c r="K768" s="174"/>
      <c r="L768" s="174">
        <v>1.901</v>
      </c>
      <c r="M768" s="174">
        <v>8.3059999999999992</v>
      </c>
      <c r="O768" s="189"/>
      <c r="P768" s="242"/>
      <c r="R768" s="242"/>
    </row>
    <row r="769" spans="1:31" s="168" customFormat="1" ht="8.25" customHeight="1">
      <c r="A769" s="181"/>
      <c r="B769" s="171"/>
      <c r="C769" s="167"/>
      <c r="D769" s="167"/>
      <c r="E769" s="171"/>
      <c r="F769" s="172"/>
      <c r="G769" s="171"/>
      <c r="H769" s="171"/>
      <c r="I769" s="171"/>
      <c r="J769" s="171"/>
      <c r="K769" s="171"/>
      <c r="L769" s="171"/>
      <c r="M769" s="171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234"/>
    </row>
    <row r="770" spans="1:31" ht="9" customHeight="1">
      <c r="A770" s="211">
        <v>2016</v>
      </c>
      <c r="B770" s="265"/>
      <c r="C770" s="265"/>
      <c r="D770" s="265"/>
      <c r="E770" s="265"/>
      <c r="F770" s="176"/>
      <c r="G770" s="265"/>
      <c r="H770" s="265"/>
      <c r="I770" s="265"/>
      <c r="J770" s="265"/>
      <c r="K770" s="265"/>
      <c r="L770" s="265"/>
      <c r="M770" s="265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</row>
    <row r="771" spans="1:31" ht="9" customHeight="1">
      <c r="A771" s="214" t="s">
        <v>7</v>
      </c>
      <c r="B771" s="265">
        <f>SUM(B773:B804)</f>
        <v>71116.631999999998</v>
      </c>
      <c r="C771" s="265">
        <f>SUM(C773:C804)</f>
        <v>62279.805000000029</v>
      </c>
      <c r="D771" s="265">
        <f>SUM(D773:D804)</f>
        <v>5861.5480000000016</v>
      </c>
      <c r="E771" s="265">
        <f>SUM(E773:E804)</f>
        <v>2975.2790000000009</v>
      </c>
      <c r="F771" s="188"/>
      <c r="G771" s="265">
        <f>SUM(G773:G804)+2</f>
        <v>6557.7770000000019</v>
      </c>
      <c r="H771" s="265"/>
      <c r="I771" s="265">
        <f>SUM(I773:I804)</f>
        <v>3923.0850000000009</v>
      </c>
      <c r="J771" s="265">
        <f>SUM(J773:J804)+2</f>
        <v>308.32100000000008</v>
      </c>
      <c r="K771" s="265"/>
      <c r="L771" s="265">
        <f>SUM(L773:L804)</f>
        <v>276.71199999999999</v>
      </c>
      <c r="M771" s="265">
        <f>SUM(M773:M804)</f>
        <v>2049.6590000000001</v>
      </c>
      <c r="N771" s="164"/>
      <c r="O771" s="164"/>
      <c r="P771" s="242"/>
      <c r="Q771" s="164"/>
      <c r="R771" s="242"/>
      <c r="S771" s="164"/>
      <c r="T771" s="164"/>
      <c r="U771" s="164"/>
      <c r="V771" s="164"/>
      <c r="W771" s="164"/>
      <c r="X771" s="164"/>
      <c r="Y771" s="164"/>
      <c r="Z771" s="164"/>
      <c r="AA771" s="164"/>
      <c r="AB771" s="164"/>
      <c r="AC771" s="164"/>
      <c r="AD771" s="164"/>
      <c r="AE771" s="164"/>
    </row>
    <row r="772" spans="1:31" s="162" customFormat="1" ht="3.95" customHeight="1">
      <c r="A772" s="214"/>
      <c r="B772" s="265"/>
      <c r="C772" s="265"/>
      <c r="D772" s="265"/>
      <c r="E772" s="265"/>
      <c r="F772" s="188"/>
      <c r="G772" s="265"/>
      <c r="H772" s="265"/>
      <c r="I772" s="265"/>
      <c r="J772" s="265"/>
      <c r="K772" s="265"/>
      <c r="L772" s="265"/>
      <c r="M772" s="265"/>
      <c r="N772" s="161"/>
      <c r="O772" s="161"/>
      <c r="P772" s="242"/>
      <c r="Q772" s="161"/>
      <c r="R772" s="242"/>
      <c r="S772" s="161"/>
      <c r="T772" s="161"/>
      <c r="U772" s="161"/>
      <c r="V772" s="161"/>
      <c r="W772" s="161"/>
      <c r="X772" s="161"/>
      <c r="Y772" s="161"/>
      <c r="Z772" s="161"/>
      <c r="AA772" s="161"/>
      <c r="AB772" s="161"/>
      <c r="AC772" s="161"/>
      <c r="AD772" s="161"/>
      <c r="AE772" s="161"/>
    </row>
    <row r="773" spans="1:31" s="162" customFormat="1" ht="9" customHeight="1">
      <c r="A773" s="176" t="s">
        <v>8</v>
      </c>
      <c r="B773" s="189">
        <f t="shared" ref="B773:B804" si="49">SUM(C773:E773)</f>
        <v>63.799000000000007</v>
      </c>
      <c r="C773" s="190">
        <v>45.307000000000002</v>
      </c>
      <c r="D773" s="191">
        <v>0.83199999999999996</v>
      </c>
      <c r="E773" s="189">
        <v>17.66</v>
      </c>
      <c r="F773" s="189"/>
      <c r="G773" s="189">
        <f t="shared" ref="G773:G804" si="50">SUM(I773:M773)</f>
        <v>75.720999999999989</v>
      </c>
      <c r="H773" s="189"/>
      <c r="I773" s="189">
        <v>63.497999999999998</v>
      </c>
      <c r="J773" s="189" t="s">
        <v>63</v>
      </c>
      <c r="K773" s="189"/>
      <c r="L773" s="189">
        <v>6.923</v>
      </c>
      <c r="M773" s="189">
        <v>5.3</v>
      </c>
      <c r="N773" s="161"/>
      <c r="O773" s="189"/>
      <c r="P773" s="242"/>
      <c r="Q773" s="161"/>
      <c r="R773" s="242"/>
      <c r="S773" s="161"/>
      <c r="T773" s="161"/>
      <c r="U773" s="161"/>
      <c r="V773" s="161"/>
      <c r="W773" s="161"/>
      <c r="X773" s="161"/>
      <c r="Y773" s="161"/>
      <c r="Z773" s="161"/>
      <c r="AA773" s="161"/>
      <c r="AB773" s="161"/>
      <c r="AC773" s="161"/>
      <c r="AD773" s="161"/>
      <c r="AE773" s="161"/>
    </row>
    <row r="774" spans="1:31" s="162" customFormat="1" ht="9" customHeight="1">
      <c r="A774" s="176" t="s">
        <v>9</v>
      </c>
      <c r="B774" s="189">
        <f t="shared" si="49"/>
        <v>1102.7260000000001</v>
      </c>
      <c r="C774" s="190">
        <v>847.71900000000005</v>
      </c>
      <c r="D774" s="190">
        <v>237.89400000000001</v>
      </c>
      <c r="E774" s="189">
        <v>17.113000000000003</v>
      </c>
      <c r="F774" s="191"/>
      <c r="G774" s="189">
        <f t="shared" si="50"/>
        <v>178.95400000000001</v>
      </c>
      <c r="H774" s="189"/>
      <c r="I774" s="189">
        <v>137.744</v>
      </c>
      <c r="J774" s="189">
        <v>11.287000000000001</v>
      </c>
      <c r="K774" s="189"/>
      <c r="L774" s="189">
        <v>3.3730000000000002</v>
      </c>
      <c r="M774" s="189">
        <v>26.55</v>
      </c>
      <c r="N774" s="161"/>
      <c r="O774" s="189"/>
      <c r="P774" s="242"/>
      <c r="Q774" s="161"/>
      <c r="R774" s="242"/>
      <c r="S774" s="161"/>
      <c r="T774" s="161"/>
      <c r="U774" s="161"/>
      <c r="V774" s="161"/>
      <c r="W774" s="161"/>
      <c r="X774" s="161"/>
      <c r="Y774" s="161"/>
      <c r="Z774" s="161"/>
      <c r="AA774" s="161"/>
      <c r="AB774" s="161"/>
      <c r="AC774" s="161"/>
      <c r="AD774" s="161"/>
      <c r="AE774" s="161"/>
    </row>
    <row r="775" spans="1:31" ht="9" customHeight="1">
      <c r="A775" s="176" t="s">
        <v>10</v>
      </c>
      <c r="B775" s="189">
        <f t="shared" si="49"/>
        <v>108.312</v>
      </c>
      <c r="C775" s="190">
        <v>64.653999999999996</v>
      </c>
      <c r="D775" s="190">
        <v>42.84</v>
      </c>
      <c r="E775" s="189">
        <v>0.81800000000000006</v>
      </c>
      <c r="F775" s="191"/>
      <c r="G775" s="189">
        <f t="shared" si="50"/>
        <v>56.314</v>
      </c>
      <c r="H775" s="189"/>
      <c r="I775" s="189">
        <v>46.323999999999998</v>
      </c>
      <c r="J775" s="189">
        <v>0.64500000000000002</v>
      </c>
      <c r="K775" s="189"/>
      <c r="L775" s="189">
        <v>5</v>
      </c>
      <c r="M775" s="189">
        <v>4.3449999999999998</v>
      </c>
      <c r="N775" s="164"/>
      <c r="O775" s="189"/>
      <c r="P775" s="242"/>
      <c r="Q775" s="164"/>
      <c r="R775" s="242"/>
      <c r="S775" s="164"/>
      <c r="T775" s="164"/>
      <c r="U775" s="164"/>
      <c r="V775" s="164"/>
      <c r="W775" s="164"/>
      <c r="X775" s="164"/>
      <c r="Y775" s="164"/>
      <c r="Z775" s="164"/>
      <c r="AA775" s="164"/>
      <c r="AB775" s="164"/>
      <c r="AC775" s="164"/>
      <c r="AD775" s="164"/>
      <c r="AE775" s="164"/>
    </row>
    <row r="776" spans="1:31" ht="9" customHeight="1">
      <c r="A776" s="173" t="s">
        <v>11</v>
      </c>
      <c r="B776" s="174">
        <f t="shared" si="49"/>
        <v>26.285999999999998</v>
      </c>
      <c r="C776" s="177">
        <v>19.989999999999998</v>
      </c>
      <c r="D776" s="177">
        <v>5.4909999999999997</v>
      </c>
      <c r="E776" s="174">
        <v>0.80500000000000005</v>
      </c>
      <c r="F776" s="175"/>
      <c r="G776" s="174">
        <f t="shared" si="50"/>
        <v>32.131</v>
      </c>
      <c r="H776" s="174"/>
      <c r="I776" s="174">
        <v>27.821000000000002</v>
      </c>
      <c r="J776" s="174" t="s">
        <v>63</v>
      </c>
      <c r="K776" s="174"/>
      <c r="L776" s="174">
        <v>1.38</v>
      </c>
      <c r="M776" s="174">
        <v>2.93</v>
      </c>
      <c r="N776" s="164"/>
      <c r="O776" s="189"/>
      <c r="P776" s="242"/>
      <c r="Q776" s="164"/>
      <c r="R776" s="242"/>
      <c r="S776" s="164"/>
      <c r="T776" s="164"/>
      <c r="U776" s="164"/>
      <c r="V776" s="164"/>
      <c r="W776" s="164"/>
      <c r="X776" s="164"/>
      <c r="Y776" s="164"/>
      <c r="Z776" s="164"/>
      <c r="AA776" s="164"/>
      <c r="AB776" s="164"/>
      <c r="AC776" s="164"/>
      <c r="AD776" s="164"/>
      <c r="AE776" s="164"/>
    </row>
    <row r="777" spans="1:31" ht="9" customHeight="1">
      <c r="A777" s="176" t="s">
        <v>12</v>
      </c>
      <c r="B777" s="189">
        <f t="shared" si="49"/>
        <v>519.303</v>
      </c>
      <c r="C777" s="190">
        <v>417.98399999999998</v>
      </c>
      <c r="D777" s="190">
        <v>41.13</v>
      </c>
      <c r="E777" s="189">
        <v>60.189</v>
      </c>
      <c r="F777" s="191"/>
      <c r="G777" s="189">
        <f t="shared" si="50"/>
        <v>101.241</v>
      </c>
      <c r="H777" s="189"/>
      <c r="I777" s="189">
        <v>51.311999999999998</v>
      </c>
      <c r="J777" s="189">
        <v>1.401</v>
      </c>
      <c r="K777" s="189"/>
      <c r="L777" s="189">
        <v>4.7889999999999997</v>
      </c>
      <c r="M777" s="189">
        <v>43.738999999999997</v>
      </c>
      <c r="O777" s="189"/>
      <c r="P777" s="242"/>
      <c r="R777" s="242"/>
    </row>
    <row r="778" spans="1:31" ht="9" customHeight="1">
      <c r="A778" s="176" t="s">
        <v>13</v>
      </c>
      <c r="B778" s="189">
        <f t="shared" si="49"/>
        <v>33.314999999999998</v>
      </c>
      <c r="C778" s="190">
        <v>26.047000000000001</v>
      </c>
      <c r="D778" s="190">
        <v>4.9539999999999997</v>
      </c>
      <c r="E778" s="189">
        <v>2.3140000000000001</v>
      </c>
      <c r="F778" s="191"/>
      <c r="G778" s="189">
        <f t="shared" si="50"/>
        <v>57.408999999999999</v>
      </c>
      <c r="H778" s="189"/>
      <c r="I778" s="189">
        <v>39.991</v>
      </c>
      <c r="J778" s="189">
        <v>0</v>
      </c>
      <c r="K778" s="189"/>
      <c r="L778" s="189">
        <v>1.9690000000000001</v>
      </c>
      <c r="M778" s="189">
        <v>15.449</v>
      </c>
      <c r="O778" s="189"/>
      <c r="P778" s="242"/>
      <c r="R778" s="242"/>
    </row>
    <row r="779" spans="1:31" ht="9" customHeight="1">
      <c r="A779" s="176" t="s">
        <v>14</v>
      </c>
      <c r="B779" s="189">
        <f t="shared" si="49"/>
        <v>103.48699999999999</v>
      </c>
      <c r="C779" s="190">
        <v>67.474999999999994</v>
      </c>
      <c r="D779" s="190">
        <v>24.835999999999999</v>
      </c>
      <c r="E779" s="189">
        <v>11.176</v>
      </c>
      <c r="F779" s="191"/>
      <c r="G779" s="189">
        <f t="shared" si="50"/>
        <v>94.460000000000008</v>
      </c>
      <c r="H779" s="189"/>
      <c r="I779" s="189">
        <v>53.536999999999999</v>
      </c>
      <c r="J779" s="189">
        <v>3.7869999999999999</v>
      </c>
      <c r="K779" s="189"/>
      <c r="L779" s="189">
        <v>5.0819999999999999</v>
      </c>
      <c r="M779" s="189">
        <v>32.054000000000002</v>
      </c>
      <c r="O779" s="189"/>
      <c r="P779" s="242"/>
      <c r="R779" s="242"/>
    </row>
    <row r="780" spans="1:31" ht="9" customHeight="1">
      <c r="A780" s="173" t="s">
        <v>15</v>
      </c>
      <c r="B780" s="174">
        <f t="shared" si="49"/>
        <v>633.97199999999998</v>
      </c>
      <c r="C780" s="177">
        <v>455.96800000000002</v>
      </c>
      <c r="D780" s="177">
        <v>56.363</v>
      </c>
      <c r="E780" s="174">
        <v>121.64100000000001</v>
      </c>
      <c r="F780" s="175"/>
      <c r="G780" s="174">
        <f t="shared" si="50"/>
        <v>134.35999999999999</v>
      </c>
      <c r="H780" s="174"/>
      <c r="I780" s="174">
        <v>85.162999999999997</v>
      </c>
      <c r="J780" s="174">
        <v>0.52900000000000003</v>
      </c>
      <c r="K780" s="174"/>
      <c r="L780" s="174">
        <v>0.55400000000000005</v>
      </c>
      <c r="M780" s="174">
        <v>48.113999999999997</v>
      </c>
      <c r="O780" s="189"/>
      <c r="P780" s="242"/>
      <c r="R780" s="242"/>
    </row>
    <row r="781" spans="1:31" ht="9" customHeight="1">
      <c r="A781" s="176" t="s">
        <v>16</v>
      </c>
      <c r="B781" s="189">
        <f t="shared" si="49"/>
        <v>57081.991999999998</v>
      </c>
      <c r="C781" s="190">
        <v>53311.552000000003</v>
      </c>
      <c r="D781" s="190">
        <v>2838.7779999999998</v>
      </c>
      <c r="E781" s="189">
        <v>931.66200000000003</v>
      </c>
      <c r="F781" s="191"/>
      <c r="G781" s="189">
        <f t="shared" si="50"/>
        <v>1403.934</v>
      </c>
      <c r="H781" s="189"/>
      <c r="I781" s="189">
        <v>567.404</v>
      </c>
      <c r="J781" s="189">
        <v>93.602000000000004</v>
      </c>
      <c r="K781" s="189"/>
      <c r="L781" s="189">
        <v>67.400999999999996</v>
      </c>
      <c r="M781" s="189">
        <v>675.52700000000004</v>
      </c>
      <c r="O781" s="189"/>
      <c r="P781" s="242"/>
      <c r="R781" s="242"/>
    </row>
    <row r="782" spans="1:31" ht="9" customHeight="1">
      <c r="A782" s="176" t="s">
        <v>17</v>
      </c>
      <c r="B782" s="189">
        <f t="shared" si="49"/>
        <v>193.13499999999999</v>
      </c>
      <c r="C782" s="190">
        <v>130.74299999999999</v>
      </c>
      <c r="D782" s="190">
        <v>34.78</v>
      </c>
      <c r="E782" s="189">
        <v>27.611999999999998</v>
      </c>
      <c r="F782" s="191"/>
      <c r="G782" s="189">
        <f t="shared" si="50"/>
        <v>66.066000000000003</v>
      </c>
      <c r="H782" s="189"/>
      <c r="I782" s="189">
        <v>58.381</v>
      </c>
      <c r="J782" s="191">
        <v>1.5309999999999999</v>
      </c>
      <c r="K782" s="190"/>
      <c r="L782" s="189">
        <v>2.875</v>
      </c>
      <c r="M782" s="189">
        <v>3.2789999999999999</v>
      </c>
      <c r="O782" s="189"/>
      <c r="P782" s="242"/>
      <c r="R782" s="242"/>
    </row>
    <row r="783" spans="1:31" ht="9" customHeight="1">
      <c r="A783" s="176" t="s">
        <v>18</v>
      </c>
      <c r="B783" s="189">
        <f t="shared" si="49"/>
        <v>581.70799999999997</v>
      </c>
      <c r="C783" s="190">
        <v>426.78199999999998</v>
      </c>
      <c r="D783" s="190">
        <v>105.67700000000001</v>
      </c>
      <c r="E783" s="189">
        <v>49.248999999999995</v>
      </c>
      <c r="F783" s="191"/>
      <c r="G783" s="189">
        <f t="shared" si="50"/>
        <v>277.34199999999998</v>
      </c>
      <c r="H783" s="189"/>
      <c r="I783" s="189">
        <v>222.88200000000001</v>
      </c>
      <c r="J783" s="189">
        <v>1.6839999999999999</v>
      </c>
      <c r="K783" s="189"/>
      <c r="L783" s="189">
        <v>18.672999999999998</v>
      </c>
      <c r="M783" s="189">
        <v>34.103000000000002</v>
      </c>
      <c r="O783" s="189"/>
      <c r="P783" s="242"/>
      <c r="R783" s="242"/>
    </row>
    <row r="784" spans="1:31" ht="9" customHeight="1">
      <c r="A784" s="173" t="s">
        <v>19</v>
      </c>
      <c r="B784" s="174">
        <f t="shared" si="49"/>
        <v>91.72</v>
      </c>
      <c r="C784" s="177">
        <v>90.778999999999996</v>
      </c>
      <c r="D784" s="177">
        <v>0.92600000000000005</v>
      </c>
      <c r="E784" s="174">
        <v>1.4999999999999999E-2</v>
      </c>
      <c r="F784" s="175"/>
      <c r="G784" s="174">
        <f t="shared" si="50"/>
        <v>110.37899999999999</v>
      </c>
      <c r="H784" s="174"/>
      <c r="I784" s="174">
        <v>85.162999999999997</v>
      </c>
      <c r="J784" s="174" t="s">
        <v>63</v>
      </c>
      <c r="K784" s="174"/>
      <c r="L784" s="174">
        <v>3.5270000000000001</v>
      </c>
      <c r="M784" s="174">
        <v>21.689</v>
      </c>
      <c r="O784" s="189"/>
      <c r="P784" s="242"/>
      <c r="R784" s="242"/>
    </row>
    <row r="785" spans="1:18" ht="9" customHeight="1">
      <c r="A785" s="176" t="s">
        <v>20</v>
      </c>
      <c r="B785" s="189">
        <f t="shared" si="49"/>
        <v>301.94299999999998</v>
      </c>
      <c r="C785" s="190">
        <v>208.27099999999999</v>
      </c>
      <c r="D785" s="190">
        <v>57.212000000000003</v>
      </c>
      <c r="E785" s="189">
        <v>36.46</v>
      </c>
      <c r="F785" s="191"/>
      <c r="G785" s="189">
        <f t="shared" si="50"/>
        <v>65.069999999999993</v>
      </c>
      <c r="H785" s="189"/>
      <c r="I785" s="189">
        <v>39.29</v>
      </c>
      <c r="J785" s="189" t="s">
        <v>63</v>
      </c>
      <c r="K785" s="189"/>
      <c r="L785" s="189">
        <v>4.5129999999999999</v>
      </c>
      <c r="M785" s="189">
        <v>21.266999999999999</v>
      </c>
      <c r="O785" s="189"/>
      <c r="P785" s="242"/>
      <c r="R785" s="242"/>
    </row>
    <row r="786" spans="1:18" ht="9" customHeight="1">
      <c r="A786" s="176" t="s">
        <v>21</v>
      </c>
      <c r="B786" s="189">
        <f t="shared" si="49"/>
        <v>2433.3869999999997</v>
      </c>
      <c r="C786" s="190">
        <v>1368.479</v>
      </c>
      <c r="D786" s="190">
        <v>410.76100000000002</v>
      </c>
      <c r="E786" s="189">
        <v>654.14699999999993</v>
      </c>
      <c r="F786" s="191"/>
      <c r="G786" s="189">
        <f t="shared" si="50"/>
        <v>945.56499999999994</v>
      </c>
      <c r="H786" s="189"/>
      <c r="I786" s="189">
        <v>598.87199999999996</v>
      </c>
      <c r="J786" s="189">
        <v>54.762999999999998</v>
      </c>
      <c r="K786" s="189"/>
      <c r="L786" s="189">
        <v>21.030999999999999</v>
      </c>
      <c r="M786" s="189">
        <v>270.899</v>
      </c>
      <c r="O786" s="189"/>
      <c r="P786" s="242"/>
      <c r="R786" s="242"/>
    </row>
    <row r="787" spans="1:18" ht="9" customHeight="1">
      <c r="A787" s="176" t="s">
        <v>22</v>
      </c>
      <c r="B787" s="189">
        <f t="shared" si="49"/>
        <v>1610.175</v>
      </c>
      <c r="C787" s="190">
        <v>779.15</v>
      </c>
      <c r="D787" s="190">
        <v>466.94900000000001</v>
      </c>
      <c r="E787" s="189">
        <v>364.07600000000002</v>
      </c>
      <c r="F787" s="191"/>
      <c r="G787" s="189">
        <f t="shared" si="50"/>
        <v>564.28</v>
      </c>
      <c r="H787" s="189"/>
      <c r="I787" s="189">
        <v>256.83699999999999</v>
      </c>
      <c r="J787" s="189">
        <v>11.324999999999999</v>
      </c>
      <c r="K787" s="189"/>
      <c r="L787" s="189">
        <v>14.154</v>
      </c>
      <c r="M787" s="189">
        <v>281.964</v>
      </c>
      <c r="O787" s="189"/>
      <c r="P787" s="242"/>
      <c r="R787" s="242"/>
    </row>
    <row r="788" spans="1:18" ht="9" customHeight="1">
      <c r="A788" s="173" t="s">
        <v>23</v>
      </c>
      <c r="B788" s="174">
        <f t="shared" si="49"/>
        <v>503.96300000000002</v>
      </c>
      <c r="C788" s="177">
        <v>374.286</v>
      </c>
      <c r="D788" s="177">
        <v>27.452000000000002</v>
      </c>
      <c r="E788" s="174">
        <v>102.22500000000001</v>
      </c>
      <c r="F788" s="175"/>
      <c r="G788" s="174">
        <f t="shared" si="50"/>
        <v>182.59400000000002</v>
      </c>
      <c r="H788" s="174"/>
      <c r="I788" s="174">
        <v>114.004</v>
      </c>
      <c r="J788" s="174" t="s">
        <v>63</v>
      </c>
      <c r="K788" s="174"/>
      <c r="L788" s="174">
        <v>15.779</v>
      </c>
      <c r="M788" s="174">
        <v>52.811</v>
      </c>
      <c r="O788" s="189"/>
      <c r="P788" s="242"/>
      <c r="R788" s="242"/>
    </row>
    <row r="789" spans="1:18" ht="9" customHeight="1">
      <c r="A789" s="176" t="s">
        <v>24</v>
      </c>
      <c r="B789" s="189">
        <f t="shared" si="49"/>
        <v>179.79499999999999</v>
      </c>
      <c r="C789" s="190">
        <v>114.262</v>
      </c>
      <c r="D789" s="190">
        <v>37.082000000000001</v>
      </c>
      <c r="E789" s="189">
        <v>28.451000000000001</v>
      </c>
      <c r="F789" s="191"/>
      <c r="G789" s="189">
        <f t="shared" si="50"/>
        <v>92.841000000000008</v>
      </c>
      <c r="H789" s="189"/>
      <c r="I789" s="189">
        <v>41.244</v>
      </c>
      <c r="J789" s="189">
        <v>0.96699999999999997</v>
      </c>
      <c r="K789" s="189"/>
      <c r="L789" s="189">
        <v>5.42</v>
      </c>
      <c r="M789" s="189">
        <v>45.21</v>
      </c>
      <c r="O789" s="189"/>
      <c r="P789" s="242"/>
      <c r="R789" s="242"/>
    </row>
    <row r="790" spans="1:18" ht="9" customHeight="1">
      <c r="A790" s="176" t="s">
        <v>25</v>
      </c>
      <c r="B790" s="189">
        <f t="shared" si="49"/>
        <v>113.294</v>
      </c>
      <c r="C790" s="190">
        <v>84.864000000000004</v>
      </c>
      <c r="D790" s="190">
        <v>3.1</v>
      </c>
      <c r="E790" s="189">
        <v>25.33</v>
      </c>
      <c r="F790" s="191"/>
      <c r="G790" s="189">
        <f t="shared" si="50"/>
        <v>44.858999999999995</v>
      </c>
      <c r="H790" s="189"/>
      <c r="I790" s="189">
        <v>37.246000000000002</v>
      </c>
      <c r="J790" s="189">
        <v>1E-3</v>
      </c>
      <c r="K790" s="189"/>
      <c r="L790" s="189">
        <v>1.931</v>
      </c>
      <c r="M790" s="189">
        <v>5.681</v>
      </c>
      <c r="O790" s="189"/>
      <c r="P790" s="242"/>
      <c r="R790" s="242"/>
    </row>
    <row r="791" spans="1:18" ht="9" customHeight="1">
      <c r="A791" s="176" t="s">
        <v>26</v>
      </c>
      <c r="B791" s="189">
        <f t="shared" si="49"/>
        <v>1458.885</v>
      </c>
      <c r="C791" s="190">
        <v>682.14599999999996</v>
      </c>
      <c r="D791" s="190">
        <v>688.98800000000006</v>
      </c>
      <c r="E791" s="189">
        <v>87.750999999999991</v>
      </c>
      <c r="F791" s="191"/>
      <c r="G791" s="189">
        <f t="shared" si="50"/>
        <v>234.23399999999998</v>
      </c>
      <c r="H791" s="189"/>
      <c r="I791" s="189">
        <v>162.786</v>
      </c>
      <c r="J791" s="189">
        <v>14.172000000000001</v>
      </c>
      <c r="K791" s="189"/>
      <c r="L791" s="189">
        <v>0.82699999999999996</v>
      </c>
      <c r="M791" s="189">
        <v>56.448999999999998</v>
      </c>
      <c r="O791" s="189"/>
      <c r="P791" s="242"/>
      <c r="R791" s="242"/>
    </row>
    <row r="792" spans="1:18" ht="9" customHeight="1">
      <c r="A792" s="173" t="s">
        <v>27</v>
      </c>
      <c r="B792" s="174">
        <f t="shared" si="49"/>
        <v>145.03300000000002</v>
      </c>
      <c r="C792" s="177">
        <v>91.63</v>
      </c>
      <c r="D792" s="177">
        <v>8.3070000000000004</v>
      </c>
      <c r="E792" s="174">
        <v>45.096000000000004</v>
      </c>
      <c r="F792" s="175"/>
      <c r="G792" s="174">
        <f t="shared" si="50"/>
        <v>145.44</v>
      </c>
      <c r="H792" s="174"/>
      <c r="I792" s="174">
        <v>109.167</v>
      </c>
      <c r="J792" s="174" t="s">
        <v>63</v>
      </c>
      <c r="K792" s="174"/>
      <c r="L792" s="174">
        <v>16.545999999999999</v>
      </c>
      <c r="M792" s="174">
        <v>19.727</v>
      </c>
      <c r="O792" s="189"/>
      <c r="P792" s="242"/>
      <c r="R792" s="242"/>
    </row>
    <row r="793" spans="1:18" ht="9" customHeight="1">
      <c r="A793" s="176" t="s">
        <v>28</v>
      </c>
      <c r="B793" s="189">
        <f t="shared" si="49"/>
        <v>539.61799999999994</v>
      </c>
      <c r="C793" s="190">
        <v>376.892</v>
      </c>
      <c r="D793" s="190">
        <v>157.316</v>
      </c>
      <c r="E793" s="189">
        <v>5.41</v>
      </c>
      <c r="F793" s="191"/>
      <c r="G793" s="189">
        <f t="shared" si="50"/>
        <v>330.30299999999994</v>
      </c>
      <c r="H793" s="189"/>
      <c r="I793" s="189">
        <v>222.20599999999999</v>
      </c>
      <c r="J793" s="189">
        <v>72.512</v>
      </c>
      <c r="K793" s="189"/>
      <c r="L793" s="189">
        <v>12.311</v>
      </c>
      <c r="M793" s="189">
        <v>23.274000000000001</v>
      </c>
      <c r="O793" s="189"/>
      <c r="P793" s="242"/>
      <c r="R793" s="242"/>
    </row>
    <row r="794" spans="1:18" ht="9" customHeight="1">
      <c r="A794" s="176" t="s">
        <v>29</v>
      </c>
      <c r="B794" s="189">
        <f t="shared" si="49"/>
        <v>250.595</v>
      </c>
      <c r="C794" s="190">
        <v>173.548</v>
      </c>
      <c r="D794" s="190">
        <v>49.801000000000002</v>
      </c>
      <c r="E794" s="189">
        <v>27.245999999999999</v>
      </c>
      <c r="F794" s="191"/>
      <c r="G794" s="189">
        <f t="shared" si="50"/>
        <v>134.52699999999999</v>
      </c>
      <c r="H794" s="189"/>
      <c r="I794" s="189">
        <v>79.724000000000004</v>
      </c>
      <c r="J794" s="189">
        <v>1.8120000000000001</v>
      </c>
      <c r="K794" s="189"/>
      <c r="L794" s="189">
        <v>8.3209999999999997</v>
      </c>
      <c r="M794" s="189">
        <v>44.67</v>
      </c>
      <c r="O794" s="189"/>
      <c r="P794" s="242"/>
      <c r="R794" s="242"/>
    </row>
    <row r="795" spans="1:18" ht="9" customHeight="1">
      <c r="A795" s="176" t="s">
        <v>30</v>
      </c>
      <c r="B795" s="189">
        <f t="shared" si="49"/>
        <v>138.339</v>
      </c>
      <c r="C795" s="190">
        <v>128.95500000000001</v>
      </c>
      <c r="D795" s="190">
        <v>5.4210000000000003</v>
      </c>
      <c r="E795" s="189">
        <v>3.9630000000000001</v>
      </c>
      <c r="F795" s="191"/>
      <c r="G795" s="189">
        <f t="shared" si="50"/>
        <v>220.01700000000002</v>
      </c>
      <c r="H795" s="189"/>
      <c r="I795" s="189">
        <v>157.96700000000001</v>
      </c>
      <c r="J795" s="189" t="s">
        <v>63</v>
      </c>
      <c r="K795" s="189"/>
      <c r="L795" s="189">
        <v>7.024</v>
      </c>
      <c r="M795" s="189">
        <v>55.026000000000003</v>
      </c>
      <c r="O795" s="189"/>
      <c r="P795" s="242"/>
      <c r="R795" s="242"/>
    </row>
    <row r="796" spans="1:18" ht="9" customHeight="1">
      <c r="A796" s="173" t="s">
        <v>31</v>
      </c>
      <c r="B796" s="174">
        <f t="shared" si="49"/>
        <v>205.85599999999999</v>
      </c>
      <c r="C796" s="177">
        <v>151.28299999999999</v>
      </c>
      <c r="D796" s="177">
        <v>22.366</v>
      </c>
      <c r="E796" s="174">
        <v>32.207000000000001</v>
      </c>
      <c r="F796" s="175"/>
      <c r="G796" s="174">
        <f t="shared" si="50"/>
        <v>105.774</v>
      </c>
      <c r="H796" s="174"/>
      <c r="I796" s="174">
        <v>65.027000000000001</v>
      </c>
      <c r="J796" s="174">
        <v>5.391</v>
      </c>
      <c r="K796" s="174"/>
      <c r="L796" s="174">
        <v>7.3019999999999996</v>
      </c>
      <c r="M796" s="174">
        <v>28.053999999999998</v>
      </c>
      <c r="O796" s="189"/>
      <c r="P796" s="242"/>
      <c r="R796" s="242"/>
    </row>
    <row r="797" spans="1:18" ht="9" customHeight="1">
      <c r="A797" s="176" t="s">
        <v>32</v>
      </c>
      <c r="B797" s="189">
        <f t="shared" si="49"/>
        <v>844.71100000000001</v>
      </c>
      <c r="C797" s="190">
        <v>466.94499999999999</v>
      </c>
      <c r="D797" s="190">
        <v>314.15699999999998</v>
      </c>
      <c r="E797" s="189">
        <v>63.609000000000002</v>
      </c>
      <c r="F797" s="191"/>
      <c r="G797" s="189">
        <f t="shared" si="50"/>
        <v>137.899</v>
      </c>
      <c r="H797" s="189"/>
      <c r="I797" s="189">
        <v>114.35599999999999</v>
      </c>
      <c r="J797" s="189">
        <v>8.4710000000000001</v>
      </c>
      <c r="K797" s="189"/>
      <c r="L797" s="189">
        <v>4.5549999999999997</v>
      </c>
      <c r="M797" s="189">
        <v>10.516999999999999</v>
      </c>
      <c r="O797" s="189"/>
      <c r="P797" s="242"/>
      <c r="R797" s="242"/>
    </row>
    <row r="798" spans="1:18" ht="9" customHeight="1">
      <c r="A798" s="176" t="s">
        <v>33</v>
      </c>
      <c r="B798" s="189">
        <f t="shared" si="49"/>
        <v>349.935</v>
      </c>
      <c r="C798" s="190">
        <v>275.34899999999999</v>
      </c>
      <c r="D798" s="190">
        <v>49.256999999999998</v>
      </c>
      <c r="E798" s="189">
        <v>25.329000000000001</v>
      </c>
      <c r="F798" s="191"/>
      <c r="G798" s="189">
        <f t="shared" si="50"/>
        <v>151.58199999999999</v>
      </c>
      <c r="H798" s="189"/>
      <c r="I798" s="189">
        <v>91.278999999999996</v>
      </c>
      <c r="J798" s="189">
        <v>2.4809999999999999</v>
      </c>
      <c r="K798" s="189"/>
      <c r="L798" s="189">
        <v>2.2010000000000001</v>
      </c>
      <c r="M798" s="189">
        <v>55.621000000000002</v>
      </c>
      <c r="O798" s="189"/>
      <c r="P798" s="242"/>
      <c r="R798" s="242"/>
    </row>
    <row r="799" spans="1:18" ht="9" customHeight="1">
      <c r="A799" s="176" t="s">
        <v>34</v>
      </c>
      <c r="B799" s="189">
        <f t="shared" si="49"/>
        <v>8.8680000000000003</v>
      </c>
      <c r="C799" s="190">
        <v>6.9779999999999998</v>
      </c>
      <c r="D799" s="190">
        <v>1.256</v>
      </c>
      <c r="E799" s="189">
        <v>0.63400000000000001</v>
      </c>
      <c r="F799" s="191"/>
      <c r="G799" s="189">
        <f t="shared" si="50"/>
        <v>43.356999999999999</v>
      </c>
      <c r="H799" s="189"/>
      <c r="I799" s="189">
        <v>8.3109999999999999</v>
      </c>
      <c r="J799" s="189" t="s">
        <v>63</v>
      </c>
      <c r="K799" s="189"/>
      <c r="L799" s="189">
        <v>3.8540000000000001</v>
      </c>
      <c r="M799" s="189">
        <v>31.192</v>
      </c>
      <c r="O799" s="189"/>
      <c r="P799" s="242"/>
      <c r="R799" s="242"/>
    </row>
    <row r="800" spans="1:18" ht="9" customHeight="1">
      <c r="A800" s="173" t="s">
        <v>35</v>
      </c>
      <c r="B800" s="174">
        <f t="shared" si="49"/>
        <v>702.09000000000015</v>
      </c>
      <c r="C800" s="177">
        <v>570.22400000000005</v>
      </c>
      <c r="D800" s="177">
        <v>57.170999999999999</v>
      </c>
      <c r="E800" s="174">
        <v>74.694999999999993</v>
      </c>
      <c r="F800" s="175"/>
      <c r="G800" s="174">
        <f t="shared" si="50"/>
        <v>108.47899999999998</v>
      </c>
      <c r="H800" s="174"/>
      <c r="I800" s="174">
        <v>53.363999999999997</v>
      </c>
      <c r="J800" s="174">
        <v>8.5649999999999995</v>
      </c>
      <c r="K800" s="174"/>
      <c r="L800" s="174">
        <v>0.97299999999999998</v>
      </c>
      <c r="M800" s="174">
        <v>45.576999999999998</v>
      </c>
      <c r="O800" s="189"/>
      <c r="P800" s="242"/>
      <c r="R800" s="242"/>
    </row>
    <row r="801" spans="1:31" ht="9" customHeight="1">
      <c r="A801" s="176" t="s">
        <v>36</v>
      </c>
      <c r="B801" s="189">
        <f t="shared" si="49"/>
        <v>27.803000000000001</v>
      </c>
      <c r="C801" s="190">
        <v>22.228000000000002</v>
      </c>
      <c r="D801" s="190">
        <v>2.7869999999999999</v>
      </c>
      <c r="E801" s="189">
        <v>2.7880000000000003</v>
      </c>
      <c r="F801" s="191"/>
      <c r="G801" s="189">
        <f t="shared" si="50"/>
        <v>31.692</v>
      </c>
      <c r="H801" s="189"/>
      <c r="I801" s="189">
        <v>20.23</v>
      </c>
      <c r="J801" s="189" t="s">
        <v>63</v>
      </c>
      <c r="K801" s="189"/>
      <c r="L801" s="189">
        <v>2.238</v>
      </c>
      <c r="M801" s="189">
        <v>9.2240000000000002</v>
      </c>
      <c r="O801" s="189"/>
      <c r="P801" s="242"/>
      <c r="R801" s="242"/>
    </row>
    <row r="802" spans="1:31" ht="9" customHeight="1">
      <c r="A802" s="176" t="s">
        <v>37</v>
      </c>
      <c r="B802" s="189">
        <f t="shared" si="49"/>
        <v>410.00900000000001</v>
      </c>
      <c r="C802" s="190">
        <v>243.25200000000001</v>
      </c>
      <c r="D802" s="190">
        <v>57.6</v>
      </c>
      <c r="E802" s="189">
        <v>109.157</v>
      </c>
      <c r="F802" s="191"/>
      <c r="G802" s="189">
        <f t="shared" si="50"/>
        <v>283.35300000000001</v>
      </c>
      <c r="H802" s="189"/>
      <c r="I802" s="189">
        <v>220.44200000000001</v>
      </c>
      <c r="J802" s="189">
        <v>7.5229999999999997</v>
      </c>
      <c r="K802" s="189"/>
      <c r="L802" s="189">
        <v>14.768000000000001</v>
      </c>
      <c r="M802" s="189">
        <v>40.619999999999997</v>
      </c>
      <c r="O802" s="189"/>
      <c r="P802" s="242"/>
      <c r="R802" s="242"/>
    </row>
    <row r="803" spans="1:31" ht="9" customHeight="1">
      <c r="A803" s="176" t="s">
        <v>38</v>
      </c>
      <c r="B803" s="189">
        <f t="shared" si="49"/>
        <v>219.37899999999999</v>
      </c>
      <c r="C803" s="190">
        <v>168.81899999999999</v>
      </c>
      <c r="D803" s="190">
        <v>36.680999999999997</v>
      </c>
      <c r="E803" s="189">
        <v>13.879000000000001</v>
      </c>
      <c r="F803" s="191"/>
      <c r="G803" s="189">
        <f t="shared" si="50"/>
        <v>96.182999999999993</v>
      </c>
      <c r="H803" s="189"/>
      <c r="I803" s="189">
        <v>58.96</v>
      </c>
      <c r="J803" s="189" t="s">
        <v>63</v>
      </c>
      <c r="K803" s="189"/>
      <c r="L803" s="189">
        <v>9.8309999999999995</v>
      </c>
      <c r="M803" s="189">
        <v>27.391999999999999</v>
      </c>
      <c r="O803" s="189"/>
      <c r="P803" s="242"/>
      <c r="R803" s="242"/>
    </row>
    <row r="804" spans="1:31" ht="9" customHeight="1">
      <c r="A804" s="173" t="s">
        <v>39</v>
      </c>
      <c r="B804" s="174">
        <f t="shared" si="49"/>
        <v>133.19900000000001</v>
      </c>
      <c r="C804" s="177">
        <v>87.244</v>
      </c>
      <c r="D804" s="177">
        <v>13.382999999999999</v>
      </c>
      <c r="E804" s="174">
        <v>32.572000000000003</v>
      </c>
      <c r="F804" s="175"/>
      <c r="G804" s="174">
        <f t="shared" si="50"/>
        <v>49.417000000000002</v>
      </c>
      <c r="H804" s="174"/>
      <c r="I804" s="174">
        <v>32.552999999999997</v>
      </c>
      <c r="J804" s="174">
        <v>3.8719999999999999</v>
      </c>
      <c r="K804" s="174"/>
      <c r="L804" s="174">
        <v>1.587</v>
      </c>
      <c r="M804" s="174">
        <v>11.404999999999999</v>
      </c>
      <c r="O804" s="189"/>
      <c r="P804" s="242"/>
      <c r="R804" s="242"/>
    </row>
    <row r="805" spans="1:31" s="168" customFormat="1" ht="8.25" customHeight="1">
      <c r="A805" s="181"/>
      <c r="B805" s="171"/>
      <c r="C805" s="167"/>
      <c r="D805" s="167"/>
      <c r="E805" s="171"/>
      <c r="F805" s="172"/>
      <c r="G805" s="171"/>
      <c r="H805" s="171"/>
      <c r="I805" s="171"/>
      <c r="J805" s="171"/>
      <c r="K805" s="171"/>
      <c r="L805" s="171"/>
      <c r="M805" s="171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  <c r="AA805" s="234"/>
      <c r="AB805" s="234"/>
      <c r="AC805" s="234"/>
      <c r="AD805" s="234"/>
      <c r="AE805" s="234"/>
    </row>
    <row r="806" spans="1:31" ht="9" customHeight="1">
      <c r="A806" s="211">
        <v>2017</v>
      </c>
      <c r="B806" s="265"/>
      <c r="C806" s="265"/>
      <c r="D806" s="265"/>
      <c r="E806" s="265"/>
      <c r="F806" s="176"/>
      <c r="G806" s="265"/>
      <c r="H806" s="265"/>
      <c r="I806" s="265"/>
      <c r="J806" s="265"/>
      <c r="K806" s="265"/>
      <c r="L806" s="265"/>
      <c r="M806" s="265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  <c r="AA806" s="164"/>
      <c r="AB806" s="164"/>
      <c r="AC806" s="164"/>
      <c r="AD806" s="164"/>
      <c r="AE806" s="164"/>
    </row>
    <row r="807" spans="1:31" ht="9" customHeight="1">
      <c r="A807" s="214" t="s">
        <v>7</v>
      </c>
      <c r="B807" s="265">
        <f>SUM(B809:B840)</f>
        <v>71243.558000000005</v>
      </c>
      <c r="C807" s="265">
        <f>SUM(C809:C840)</f>
        <v>63319.920999999995</v>
      </c>
      <c r="D807" s="265">
        <f>SUM(D809:D840)</f>
        <v>4643.8009999999995</v>
      </c>
      <c r="E807" s="265">
        <f>SUM(E809:E840)</f>
        <v>3279.8359999999998</v>
      </c>
      <c r="F807" s="188"/>
      <c r="G807" s="265">
        <f>SUM(G809:G840)-2</f>
        <v>6025.2419999999993</v>
      </c>
      <c r="H807" s="265"/>
      <c r="I807" s="265">
        <f>SUM(I809:I840)</f>
        <v>3149.1449999999995</v>
      </c>
      <c r="J807" s="265">
        <f>SUM(J809:J840)+1</f>
        <v>404.81199999999995</v>
      </c>
      <c r="K807" s="265"/>
      <c r="L807" s="265">
        <f>SUM(L809:L840)</f>
        <v>321.23400000000004</v>
      </c>
      <c r="M807" s="265">
        <f>SUM(M809:M840)</f>
        <v>2149.0510000000004</v>
      </c>
      <c r="N807" s="164"/>
      <c r="O807" s="265"/>
      <c r="P807" s="242"/>
      <c r="Q807" s="164"/>
      <c r="R807" s="242"/>
      <c r="S807" s="164"/>
      <c r="T807" s="164"/>
      <c r="U807" s="164"/>
      <c r="V807" s="164"/>
      <c r="W807" s="164"/>
      <c r="X807" s="164"/>
      <c r="Y807" s="164"/>
      <c r="Z807" s="164"/>
      <c r="AA807" s="164"/>
      <c r="AB807" s="164"/>
      <c r="AC807" s="164"/>
      <c r="AD807" s="164"/>
      <c r="AE807" s="164"/>
    </row>
    <row r="808" spans="1:31" s="162" customFormat="1" ht="3.95" customHeight="1">
      <c r="A808" s="214"/>
      <c r="B808" s="265"/>
      <c r="C808" s="265"/>
      <c r="D808" s="265"/>
      <c r="E808" s="265"/>
      <c r="F808" s="188"/>
      <c r="G808" s="265"/>
      <c r="H808" s="265"/>
      <c r="I808" s="265"/>
      <c r="J808" s="265"/>
      <c r="K808" s="265"/>
      <c r="L808" s="265"/>
      <c r="M808" s="265"/>
      <c r="N808" s="161"/>
      <c r="O808" s="265"/>
      <c r="P808" s="242"/>
      <c r="Q808" s="161"/>
      <c r="R808" s="242"/>
      <c r="S808" s="161"/>
      <c r="T808" s="161"/>
      <c r="U808" s="161"/>
      <c r="V808" s="161"/>
      <c r="W808" s="161"/>
      <c r="X808" s="161"/>
      <c r="Y808" s="161"/>
      <c r="Z808" s="161"/>
      <c r="AA808" s="161"/>
      <c r="AB808" s="161"/>
      <c r="AC808" s="161"/>
      <c r="AD808" s="161"/>
      <c r="AE808" s="161"/>
    </row>
    <row r="809" spans="1:31" s="162" customFormat="1" ht="9" customHeight="1">
      <c r="A809" s="176" t="s">
        <v>8</v>
      </c>
      <c r="B809" s="189">
        <f t="shared" ref="B809:B840" si="51">SUM(C809:E809)</f>
        <v>104.64100000000001</v>
      </c>
      <c r="C809" s="190">
        <v>55.247</v>
      </c>
      <c r="D809" s="191">
        <v>5.8680000000000003</v>
      </c>
      <c r="E809" s="189">
        <v>43.526000000000003</v>
      </c>
      <c r="F809" s="189"/>
      <c r="G809" s="189">
        <f>SUM(I809:M809)+1</f>
        <v>79.457999999999998</v>
      </c>
      <c r="H809" s="189"/>
      <c r="I809" s="189">
        <v>67.537999999999997</v>
      </c>
      <c r="J809" s="189" t="s">
        <v>63</v>
      </c>
      <c r="K809" s="189"/>
      <c r="L809" s="189">
        <v>8.3949999999999996</v>
      </c>
      <c r="M809" s="189">
        <v>2.5249999999999999</v>
      </c>
      <c r="N809" s="161"/>
      <c r="O809" s="189"/>
      <c r="P809" s="242"/>
      <c r="Q809" s="161"/>
      <c r="R809" s="242"/>
      <c r="S809" s="161"/>
      <c r="T809" s="161"/>
      <c r="U809" s="161"/>
      <c r="V809" s="161"/>
      <c r="W809" s="161"/>
      <c r="X809" s="161"/>
      <c r="Y809" s="161"/>
      <c r="Z809" s="161"/>
      <c r="AA809" s="161"/>
      <c r="AB809" s="161"/>
      <c r="AC809" s="161"/>
      <c r="AD809" s="161"/>
      <c r="AE809" s="161"/>
    </row>
    <row r="810" spans="1:31" s="162" customFormat="1" ht="9" customHeight="1">
      <c r="A810" s="176" t="s">
        <v>9</v>
      </c>
      <c r="B810" s="189">
        <f t="shared" si="51"/>
        <v>791.83699999999999</v>
      </c>
      <c r="C810" s="190">
        <v>600.70799999999997</v>
      </c>
      <c r="D810" s="190">
        <v>175.72499999999999</v>
      </c>
      <c r="E810" s="189">
        <v>15.404</v>
      </c>
      <c r="F810" s="191"/>
      <c r="G810" s="189">
        <f t="shared" ref="G810:G840" si="52">SUM(I810:M810)</f>
        <v>109.60799999999999</v>
      </c>
      <c r="H810" s="189"/>
      <c r="I810" s="189">
        <v>61.164000000000001</v>
      </c>
      <c r="J810" s="189">
        <v>10.246</v>
      </c>
      <c r="K810" s="189"/>
      <c r="L810" s="189">
        <v>9.282</v>
      </c>
      <c r="M810" s="189">
        <v>28.916</v>
      </c>
      <c r="N810" s="161"/>
      <c r="O810" s="189"/>
      <c r="P810" s="242"/>
      <c r="Q810" s="161"/>
      <c r="R810" s="242"/>
      <c r="S810" s="161"/>
      <c r="T810" s="161"/>
      <c r="U810" s="161"/>
      <c r="V810" s="161"/>
      <c r="W810" s="161"/>
      <c r="X810" s="161"/>
      <c r="Y810" s="161"/>
      <c r="Z810" s="161"/>
      <c r="AA810" s="161"/>
      <c r="AB810" s="161"/>
      <c r="AC810" s="161"/>
      <c r="AD810" s="161"/>
      <c r="AE810" s="161"/>
    </row>
    <row r="811" spans="1:31" ht="9" customHeight="1">
      <c r="A811" s="176" t="s">
        <v>10</v>
      </c>
      <c r="B811" s="189">
        <f t="shared" si="51"/>
        <v>87.450999999999993</v>
      </c>
      <c r="C811" s="190">
        <v>52.16</v>
      </c>
      <c r="D811" s="190">
        <v>30.716999999999999</v>
      </c>
      <c r="E811" s="189">
        <v>4.5739999999999998</v>
      </c>
      <c r="F811" s="191"/>
      <c r="G811" s="189">
        <f>SUM(I811:M811)+1</f>
        <v>45.29</v>
      </c>
      <c r="H811" s="189"/>
      <c r="I811" s="189">
        <v>34.716999999999999</v>
      </c>
      <c r="J811" s="189" t="s">
        <v>63</v>
      </c>
      <c r="K811" s="189"/>
      <c r="L811" s="189">
        <v>6.234</v>
      </c>
      <c r="M811" s="189">
        <v>3.339</v>
      </c>
      <c r="N811" s="164"/>
      <c r="O811" s="189"/>
      <c r="P811" s="242"/>
      <c r="Q811" s="164"/>
      <c r="R811" s="242"/>
      <c r="S811" s="164"/>
      <c r="T811" s="164"/>
      <c r="U811" s="164"/>
      <c r="V811" s="164"/>
      <c r="W811" s="164"/>
      <c r="X811" s="164"/>
      <c r="Y811" s="164"/>
      <c r="Z811" s="164"/>
      <c r="AA811" s="164"/>
      <c r="AB811" s="164"/>
      <c r="AC811" s="164"/>
      <c r="AD811" s="164"/>
      <c r="AE811" s="164"/>
    </row>
    <row r="812" spans="1:31" ht="9" customHeight="1">
      <c r="A812" s="173" t="s">
        <v>11</v>
      </c>
      <c r="B812" s="174">
        <f t="shared" si="51"/>
        <v>17.655999999999999</v>
      </c>
      <c r="C812" s="177">
        <v>10.571</v>
      </c>
      <c r="D812" s="177">
        <v>5.14</v>
      </c>
      <c r="E812" s="174">
        <v>1.9450000000000001</v>
      </c>
      <c r="F812" s="175"/>
      <c r="G812" s="174">
        <f t="shared" si="52"/>
        <v>21.093</v>
      </c>
      <c r="H812" s="174"/>
      <c r="I812" s="174">
        <v>14.064</v>
      </c>
      <c r="J812" s="174">
        <v>0.83599999999999997</v>
      </c>
      <c r="K812" s="174"/>
      <c r="L812" s="174">
        <v>1.8169999999999999</v>
      </c>
      <c r="M812" s="174">
        <v>4.3760000000000003</v>
      </c>
      <c r="N812" s="164"/>
      <c r="O812" s="189"/>
      <c r="P812" s="242"/>
      <c r="Q812" s="164"/>
      <c r="R812" s="242"/>
      <c r="S812" s="164"/>
      <c r="T812" s="164"/>
      <c r="U812" s="164"/>
      <c r="V812" s="164"/>
      <c r="W812" s="164"/>
      <c r="X812" s="164"/>
      <c r="Y812" s="164"/>
      <c r="Z812" s="164"/>
      <c r="AA812" s="164"/>
      <c r="AB812" s="164"/>
      <c r="AC812" s="164"/>
      <c r="AD812" s="164"/>
      <c r="AE812" s="164"/>
    </row>
    <row r="813" spans="1:31" ht="9" customHeight="1">
      <c r="A813" s="176" t="s">
        <v>12</v>
      </c>
      <c r="B813" s="189">
        <f t="shared" si="51"/>
        <v>516.024</v>
      </c>
      <c r="C813" s="190">
        <v>384.26299999999998</v>
      </c>
      <c r="D813" s="190">
        <v>35.261000000000003</v>
      </c>
      <c r="E813" s="189">
        <v>96.5</v>
      </c>
      <c r="F813" s="191"/>
      <c r="G813" s="189">
        <f t="shared" si="52"/>
        <v>121.578</v>
      </c>
      <c r="H813" s="189"/>
      <c r="I813" s="189">
        <v>50.962000000000003</v>
      </c>
      <c r="J813" s="189">
        <v>1.327</v>
      </c>
      <c r="K813" s="189"/>
      <c r="L813" s="189">
        <v>5.1470000000000002</v>
      </c>
      <c r="M813" s="189">
        <v>64.141999999999996</v>
      </c>
      <c r="O813" s="189"/>
      <c r="P813" s="242"/>
      <c r="R813" s="242"/>
    </row>
    <row r="814" spans="1:31" ht="9" customHeight="1">
      <c r="A814" s="176" t="s">
        <v>13</v>
      </c>
      <c r="B814" s="189">
        <f t="shared" si="51"/>
        <v>69.454000000000008</v>
      </c>
      <c r="C814" s="190">
        <v>54.42</v>
      </c>
      <c r="D814" s="190">
        <v>2.3940000000000001</v>
      </c>
      <c r="E814" s="189">
        <v>12.64</v>
      </c>
      <c r="F814" s="191"/>
      <c r="G814" s="189">
        <f>SUM(I814:M814)+1</f>
        <v>67.496000000000009</v>
      </c>
      <c r="H814" s="189"/>
      <c r="I814" s="189">
        <v>26.181999999999999</v>
      </c>
      <c r="J814" s="189" t="s">
        <v>63</v>
      </c>
      <c r="K814" s="189"/>
      <c r="L814" s="189">
        <v>2.6749999999999998</v>
      </c>
      <c r="M814" s="189">
        <v>37.639000000000003</v>
      </c>
      <c r="O814" s="189"/>
      <c r="P814" s="242"/>
      <c r="R814" s="242"/>
    </row>
    <row r="815" spans="1:31" ht="9" customHeight="1">
      <c r="A815" s="176" t="s">
        <v>14</v>
      </c>
      <c r="B815" s="189">
        <f t="shared" si="51"/>
        <v>131.899</v>
      </c>
      <c r="C815" s="190">
        <v>89.525000000000006</v>
      </c>
      <c r="D815" s="190">
        <v>28.138999999999999</v>
      </c>
      <c r="E815" s="189">
        <v>14.234999999999999</v>
      </c>
      <c r="F815" s="191"/>
      <c r="G815" s="189">
        <f t="shared" si="52"/>
        <v>99.029000000000011</v>
      </c>
      <c r="H815" s="189"/>
      <c r="I815" s="189">
        <v>62.298000000000002</v>
      </c>
      <c r="J815" s="189">
        <v>1.56</v>
      </c>
      <c r="K815" s="189"/>
      <c r="L815" s="189">
        <v>11.077999999999999</v>
      </c>
      <c r="M815" s="189">
        <v>24.093</v>
      </c>
      <c r="O815" s="189"/>
      <c r="P815" s="242"/>
      <c r="R815" s="242"/>
    </row>
    <row r="816" spans="1:31" ht="9" customHeight="1">
      <c r="A816" s="173" t="s">
        <v>15</v>
      </c>
      <c r="B816" s="174">
        <f t="shared" si="51"/>
        <v>519.62300000000005</v>
      </c>
      <c r="C816" s="177">
        <v>342.31700000000001</v>
      </c>
      <c r="D816" s="177">
        <v>46.878</v>
      </c>
      <c r="E816" s="174">
        <v>130.428</v>
      </c>
      <c r="F816" s="175"/>
      <c r="G816" s="174">
        <f t="shared" si="52"/>
        <v>132.13400000000001</v>
      </c>
      <c r="H816" s="174"/>
      <c r="I816" s="174">
        <v>82.948999999999998</v>
      </c>
      <c r="J816" s="174">
        <v>7.9889999999999999</v>
      </c>
      <c r="K816" s="174"/>
      <c r="L816" s="174">
        <v>1.885</v>
      </c>
      <c r="M816" s="174">
        <v>39.311</v>
      </c>
      <c r="O816" s="189"/>
      <c r="P816" s="242"/>
      <c r="R816" s="242"/>
    </row>
    <row r="817" spans="1:18" ht="9" customHeight="1">
      <c r="A817" s="176" t="s">
        <v>16</v>
      </c>
      <c r="B817" s="189">
        <f t="shared" si="51"/>
        <v>59719.030999999995</v>
      </c>
      <c r="C817" s="190">
        <v>56285.017999999996</v>
      </c>
      <c r="D817" s="190">
        <v>2685.56</v>
      </c>
      <c r="E817" s="189">
        <v>748.45299999999997</v>
      </c>
      <c r="F817" s="191"/>
      <c r="G817" s="189">
        <f t="shared" si="52"/>
        <v>1358.0920000000001</v>
      </c>
      <c r="H817" s="189"/>
      <c r="I817" s="189">
        <v>397.613</v>
      </c>
      <c r="J817" s="189">
        <v>86.037999999999997</v>
      </c>
      <c r="K817" s="189"/>
      <c r="L817" s="189">
        <v>43.268999999999998</v>
      </c>
      <c r="M817" s="189">
        <v>831.17200000000003</v>
      </c>
      <c r="O817" s="189"/>
      <c r="P817" s="242"/>
      <c r="R817" s="242"/>
    </row>
    <row r="818" spans="1:18" ht="9" customHeight="1">
      <c r="A818" s="176" t="s">
        <v>17</v>
      </c>
      <c r="B818" s="189">
        <f t="shared" si="51"/>
        <v>172.35599999999999</v>
      </c>
      <c r="C818" s="190">
        <v>143.13</v>
      </c>
      <c r="D818" s="190">
        <v>5.5529999999999999</v>
      </c>
      <c r="E818" s="189">
        <v>23.672999999999998</v>
      </c>
      <c r="F818" s="191"/>
      <c r="G818" s="189">
        <f t="shared" si="52"/>
        <v>56.371000000000002</v>
      </c>
      <c r="H818" s="189"/>
      <c r="I818" s="189">
        <v>49.44</v>
      </c>
      <c r="J818" s="191" t="s">
        <v>63</v>
      </c>
      <c r="K818" s="190"/>
      <c r="L818" s="189">
        <v>4.6180000000000003</v>
      </c>
      <c r="M818" s="189">
        <v>2.3130000000000002</v>
      </c>
      <c r="O818" s="189"/>
      <c r="P818" s="242"/>
      <c r="R818" s="242"/>
    </row>
    <row r="819" spans="1:18" ht="9" customHeight="1">
      <c r="A819" s="176" t="s">
        <v>18</v>
      </c>
      <c r="B819" s="189">
        <f t="shared" si="51"/>
        <v>580.01400000000001</v>
      </c>
      <c r="C819" s="190">
        <v>505.10199999999998</v>
      </c>
      <c r="D819" s="190">
        <v>59.552999999999997</v>
      </c>
      <c r="E819" s="189">
        <v>15.359</v>
      </c>
      <c r="F819" s="191"/>
      <c r="G819" s="189">
        <f t="shared" si="52"/>
        <v>266.73599999999999</v>
      </c>
      <c r="H819" s="189"/>
      <c r="I819" s="189">
        <v>222.53299999999999</v>
      </c>
      <c r="J819" s="189">
        <v>3.1429999999999998</v>
      </c>
      <c r="K819" s="189"/>
      <c r="L819" s="189">
        <v>18.329000000000001</v>
      </c>
      <c r="M819" s="189">
        <v>22.731000000000002</v>
      </c>
      <c r="O819" s="189"/>
      <c r="P819" s="242"/>
      <c r="R819" s="242"/>
    </row>
    <row r="820" spans="1:18" ht="9" customHeight="1">
      <c r="A820" s="173" t="s">
        <v>19</v>
      </c>
      <c r="B820" s="174">
        <f t="shared" si="51"/>
        <v>52.042999999999999</v>
      </c>
      <c r="C820" s="177">
        <v>52.042999999999999</v>
      </c>
      <c r="D820" s="175" t="s">
        <v>63</v>
      </c>
      <c r="E820" s="174" t="s">
        <v>63</v>
      </c>
      <c r="F820" s="175"/>
      <c r="G820" s="174">
        <f t="shared" si="52"/>
        <v>69.076000000000008</v>
      </c>
      <c r="H820" s="174"/>
      <c r="I820" s="174">
        <v>62.07</v>
      </c>
      <c r="J820" s="174" t="s">
        <v>63</v>
      </c>
      <c r="K820" s="174"/>
      <c r="L820" s="174">
        <v>4.0350000000000001</v>
      </c>
      <c r="M820" s="174">
        <v>2.9710000000000001</v>
      </c>
      <c r="O820" s="189"/>
      <c r="P820" s="242"/>
      <c r="R820" s="242"/>
    </row>
    <row r="821" spans="1:18" ht="9" customHeight="1">
      <c r="A821" s="176" t="s">
        <v>20</v>
      </c>
      <c r="B821" s="189">
        <f t="shared" si="51"/>
        <v>148.63399999999999</v>
      </c>
      <c r="C821" s="190">
        <v>42.478999999999999</v>
      </c>
      <c r="D821" s="190">
        <v>56.389000000000003</v>
      </c>
      <c r="E821" s="189">
        <v>49.765999999999998</v>
      </c>
      <c r="F821" s="191"/>
      <c r="G821" s="189">
        <f t="shared" si="52"/>
        <v>67.225999999999999</v>
      </c>
      <c r="H821" s="189"/>
      <c r="I821" s="189">
        <v>29.498000000000001</v>
      </c>
      <c r="J821" s="189" t="s">
        <v>63</v>
      </c>
      <c r="K821" s="189"/>
      <c r="L821" s="189">
        <v>7.1239999999999997</v>
      </c>
      <c r="M821" s="189">
        <v>30.603999999999999</v>
      </c>
      <c r="O821" s="189"/>
      <c r="P821" s="242"/>
      <c r="R821" s="242"/>
    </row>
    <row r="822" spans="1:18" ht="9" customHeight="1">
      <c r="A822" s="176" t="s">
        <v>21</v>
      </c>
      <c r="B822" s="189">
        <f t="shared" si="51"/>
        <v>1858.306</v>
      </c>
      <c r="C822" s="190">
        <v>1026.556</v>
      </c>
      <c r="D822" s="190">
        <v>199.90199999999999</v>
      </c>
      <c r="E822" s="189">
        <v>631.84799999999996</v>
      </c>
      <c r="F822" s="191"/>
      <c r="G822" s="189">
        <f t="shared" si="52"/>
        <v>697.851</v>
      </c>
      <c r="H822" s="189"/>
      <c r="I822" s="189">
        <v>407.34199999999998</v>
      </c>
      <c r="J822" s="189">
        <v>75.105999999999995</v>
      </c>
      <c r="K822" s="189"/>
      <c r="L822" s="189">
        <v>35.915999999999997</v>
      </c>
      <c r="M822" s="189">
        <v>179.48699999999999</v>
      </c>
      <c r="O822" s="189"/>
      <c r="P822" s="242"/>
      <c r="R822" s="242"/>
    </row>
    <row r="823" spans="1:18" ht="9" customHeight="1">
      <c r="A823" s="176" t="s">
        <v>22</v>
      </c>
      <c r="B823" s="189">
        <f t="shared" si="51"/>
        <v>1079.6399999999999</v>
      </c>
      <c r="C823" s="190">
        <v>494.5</v>
      </c>
      <c r="D823" s="190">
        <v>162.94800000000001</v>
      </c>
      <c r="E823" s="189">
        <v>422.19200000000001</v>
      </c>
      <c r="F823" s="191"/>
      <c r="G823" s="189">
        <f t="shared" si="52"/>
        <v>546.92700000000002</v>
      </c>
      <c r="H823" s="189"/>
      <c r="I823" s="189">
        <v>206.06100000000001</v>
      </c>
      <c r="J823" s="189">
        <v>4.585</v>
      </c>
      <c r="K823" s="189"/>
      <c r="L823" s="189">
        <v>18.946000000000002</v>
      </c>
      <c r="M823" s="189">
        <v>317.33499999999998</v>
      </c>
      <c r="O823" s="189"/>
      <c r="P823" s="242"/>
      <c r="R823" s="242"/>
    </row>
    <row r="824" spans="1:18" ht="9" customHeight="1">
      <c r="A824" s="173" t="s">
        <v>23</v>
      </c>
      <c r="B824" s="174">
        <f t="shared" si="51"/>
        <v>310.92599999999999</v>
      </c>
      <c r="C824" s="177">
        <v>181.68799999999999</v>
      </c>
      <c r="D824" s="177">
        <v>23.651</v>
      </c>
      <c r="E824" s="174">
        <v>105.587</v>
      </c>
      <c r="F824" s="175"/>
      <c r="G824" s="174">
        <f t="shared" si="52"/>
        <v>189.637</v>
      </c>
      <c r="H824" s="174"/>
      <c r="I824" s="174">
        <v>125.791</v>
      </c>
      <c r="J824" s="174" t="s">
        <v>63</v>
      </c>
      <c r="K824" s="174"/>
      <c r="L824" s="174">
        <v>20.736000000000001</v>
      </c>
      <c r="M824" s="174">
        <v>43.11</v>
      </c>
      <c r="O824" s="189"/>
      <c r="P824" s="242"/>
      <c r="R824" s="242"/>
    </row>
    <row r="825" spans="1:18" ht="9" customHeight="1">
      <c r="A825" s="176" t="s">
        <v>24</v>
      </c>
      <c r="B825" s="189">
        <f t="shared" si="51"/>
        <v>155.999</v>
      </c>
      <c r="C825" s="190">
        <v>86.233000000000004</v>
      </c>
      <c r="D825" s="190">
        <v>24.064</v>
      </c>
      <c r="E825" s="189">
        <v>45.701999999999998</v>
      </c>
      <c r="F825" s="191"/>
      <c r="G825" s="189">
        <f t="shared" si="52"/>
        <v>83.491</v>
      </c>
      <c r="H825" s="189"/>
      <c r="I825" s="189">
        <v>27.117999999999999</v>
      </c>
      <c r="J825" s="189">
        <v>1.141</v>
      </c>
      <c r="K825" s="189"/>
      <c r="L825" s="189">
        <v>6.1120000000000001</v>
      </c>
      <c r="M825" s="189">
        <v>49.12</v>
      </c>
      <c r="O825" s="189"/>
      <c r="P825" s="242"/>
      <c r="R825" s="242"/>
    </row>
    <row r="826" spans="1:18" ht="9" customHeight="1">
      <c r="A826" s="176" t="s">
        <v>25</v>
      </c>
      <c r="B826" s="189">
        <f t="shared" si="51"/>
        <v>98.844000000000008</v>
      </c>
      <c r="C826" s="190">
        <v>66.007000000000005</v>
      </c>
      <c r="D826" s="190">
        <v>5.1639999999999997</v>
      </c>
      <c r="E826" s="189">
        <v>27.672999999999998</v>
      </c>
      <c r="F826" s="191"/>
      <c r="G826" s="189">
        <f t="shared" si="52"/>
        <v>45.732999999999997</v>
      </c>
      <c r="H826" s="189"/>
      <c r="I826" s="189">
        <v>37.878999999999998</v>
      </c>
      <c r="J826" s="189" t="s">
        <v>63</v>
      </c>
      <c r="K826" s="189"/>
      <c r="L826" s="189">
        <v>3.5539999999999998</v>
      </c>
      <c r="M826" s="189">
        <v>4.3</v>
      </c>
      <c r="O826" s="189"/>
      <c r="P826" s="242"/>
      <c r="R826" s="242"/>
    </row>
    <row r="827" spans="1:18" ht="9" customHeight="1">
      <c r="A827" s="176" t="s">
        <v>26</v>
      </c>
      <c r="B827" s="189">
        <f t="shared" si="51"/>
        <v>1350.5150000000001</v>
      </c>
      <c r="C827" s="190">
        <v>656.44500000000005</v>
      </c>
      <c r="D827" s="190">
        <v>593.39800000000002</v>
      </c>
      <c r="E827" s="189">
        <v>100.672</v>
      </c>
      <c r="F827" s="191"/>
      <c r="G827" s="189">
        <f t="shared" si="52"/>
        <v>477.6</v>
      </c>
      <c r="H827" s="189"/>
      <c r="I827" s="189">
        <v>240.27</v>
      </c>
      <c r="J827" s="189">
        <v>169.89500000000001</v>
      </c>
      <c r="K827" s="189"/>
      <c r="L827" s="189">
        <v>0.59799999999999998</v>
      </c>
      <c r="M827" s="189">
        <v>66.837000000000003</v>
      </c>
      <c r="O827" s="189"/>
      <c r="P827" s="242"/>
      <c r="R827" s="242"/>
    </row>
    <row r="828" spans="1:18" ht="9" customHeight="1">
      <c r="A828" s="173" t="s">
        <v>27</v>
      </c>
      <c r="B828" s="174">
        <f t="shared" si="51"/>
        <v>121.524</v>
      </c>
      <c r="C828" s="177">
        <v>67.230999999999995</v>
      </c>
      <c r="D828" s="177">
        <v>14.702999999999999</v>
      </c>
      <c r="E828" s="174">
        <v>39.590000000000003</v>
      </c>
      <c r="F828" s="175"/>
      <c r="G828" s="174">
        <f t="shared" si="52"/>
        <v>124.69</v>
      </c>
      <c r="H828" s="174"/>
      <c r="I828" s="174">
        <v>84.838999999999999</v>
      </c>
      <c r="J828" s="174">
        <v>0.89200000000000002</v>
      </c>
      <c r="K828" s="174"/>
      <c r="L828" s="174">
        <v>13.73</v>
      </c>
      <c r="M828" s="174">
        <v>25.228999999999999</v>
      </c>
      <c r="O828" s="189"/>
      <c r="P828" s="242"/>
      <c r="R828" s="242"/>
    </row>
    <row r="829" spans="1:18" ht="9" customHeight="1">
      <c r="A829" s="176" t="s">
        <v>28</v>
      </c>
      <c r="B829" s="189">
        <f t="shared" si="51"/>
        <v>202.536</v>
      </c>
      <c r="C829" s="190">
        <v>166.208</v>
      </c>
      <c r="D829" s="190">
        <v>28.163</v>
      </c>
      <c r="E829" s="189">
        <v>8.1649999999999991</v>
      </c>
      <c r="F829" s="191"/>
      <c r="G829" s="189">
        <f t="shared" si="52"/>
        <v>197.06799999999998</v>
      </c>
      <c r="H829" s="189"/>
      <c r="I829" s="189">
        <v>144.77099999999999</v>
      </c>
      <c r="J829" s="189">
        <v>10.619</v>
      </c>
      <c r="K829" s="189"/>
      <c r="L829" s="189">
        <v>18.126999999999999</v>
      </c>
      <c r="M829" s="189">
        <v>23.550999999999998</v>
      </c>
      <c r="O829" s="189"/>
      <c r="P829" s="242"/>
      <c r="R829" s="242"/>
    </row>
    <row r="830" spans="1:18" ht="9" customHeight="1">
      <c r="A830" s="176" t="s">
        <v>29</v>
      </c>
      <c r="B830" s="189">
        <f t="shared" si="51"/>
        <v>304.46300000000002</v>
      </c>
      <c r="C830" s="190">
        <v>194.55699999999999</v>
      </c>
      <c r="D830" s="190">
        <v>35.539000000000001</v>
      </c>
      <c r="E830" s="189">
        <v>74.367000000000004</v>
      </c>
      <c r="F830" s="191"/>
      <c r="G830" s="189">
        <f t="shared" si="52"/>
        <v>133.94200000000001</v>
      </c>
      <c r="H830" s="189"/>
      <c r="I830" s="189">
        <v>69.915999999999997</v>
      </c>
      <c r="J830" s="189" t="s">
        <v>63</v>
      </c>
      <c r="K830" s="189"/>
      <c r="L830" s="189">
        <v>12.571</v>
      </c>
      <c r="M830" s="189">
        <v>51.454999999999998</v>
      </c>
      <c r="O830" s="189"/>
      <c r="P830" s="242"/>
      <c r="R830" s="242"/>
    </row>
    <row r="831" spans="1:18" ht="9" customHeight="1">
      <c r="A831" s="176" t="s">
        <v>30</v>
      </c>
      <c r="B831" s="189">
        <f t="shared" si="51"/>
        <v>238.381</v>
      </c>
      <c r="C831" s="190">
        <v>184.173</v>
      </c>
      <c r="D831" s="190">
        <v>22.492000000000001</v>
      </c>
      <c r="E831" s="189">
        <v>31.716000000000001</v>
      </c>
      <c r="F831" s="191"/>
      <c r="G831" s="189">
        <f>SUM(I831:M831)+1</f>
        <v>71.313999999999993</v>
      </c>
      <c r="H831" s="189"/>
      <c r="I831" s="189">
        <v>31.538</v>
      </c>
      <c r="J831" s="189" t="s">
        <v>63</v>
      </c>
      <c r="K831" s="189"/>
      <c r="L831" s="189">
        <v>11.225</v>
      </c>
      <c r="M831" s="189">
        <v>27.550999999999998</v>
      </c>
      <c r="O831" s="189"/>
      <c r="P831" s="242"/>
      <c r="R831" s="242"/>
    </row>
    <row r="832" spans="1:18" ht="9" customHeight="1">
      <c r="A832" s="173" t="s">
        <v>31</v>
      </c>
      <c r="B832" s="174">
        <f t="shared" si="51"/>
        <v>251.26900000000001</v>
      </c>
      <c r="C832" s="177">
        <v>164.69900000000001</v>
      </c>
      <c r="D832" s="177">
        <v>28.22</v>
      </c>
      <c r="E832" s="174">
        <v>58.35</v>
      </c>
      <c r="F832" s="175"/>
      <c r="G832" s="174">
        <f t="shared" si="52"/>
        <v>115.16800000000001</v>
      </c>
      <c r="H832" s="174"/>
      <c r="I832" s="174">
        <v>70.498000000000005</v>
      </c>
      <c r="J832" s="174">
        <v>5.4390000000000001</v>
      </c>
      <c r="K832" s="174"/>
      <c r="L832" s="174">
        <v>7.9660000000000002</v>
      </c>
      <c r="M832" s="174">
        <v>31.265000000000001</v>
      </c>
      <c r="O832" s="189"/>
      <c r="P832" s="242"/>
      <c r="R832" s="242"/>
    </row>
    <row r="833" spans="1:31" ht="9" customHeight="1">
      <c r="A833" s="176" t="s">
        <v>32</v>
      </c>
      <c r="B833" s="189">
        <f t="shared" si="51"/>
        <v>509.17499999999995</v>
      </c>
      <c r="C833" s="190">
        <v>282.25799999999998</v>
      </c>
      <c r="D833" s="190">
        <v>161.12299999999999</v>
      </c>
      <c r="E833" s="189">
        <v>65.793999999999997</v>
      </c>
      <c r="F833" s="191"/>
      <c r="G833" s="189">
        <f t="shared" si="52"/>
        <v>140.917</v>
      </c>
      <c r="H833" s="189"/>
      <c r="I833" s="189">
        <v>109.047</v>
      </c>
      <c r="J833" s="189">
        <v>6.7670000000000003</v>
      </c>
      <c r="K833" s="189"/>
      <c r="L833" s="189">
        <v>6.1379999999999999</v>
      </c>
      <c r="M833" s="189">
        <v>18.965</v>
      </c>
      <c r="O833" s="189"/>
      <c r="P833" s="242"/>
      <c r="R833" s="242"/>
    </row>
    <row r="834" spans="1:31" ht="9" customHeight="1">
      <c r="A834" s="176" t="s">
        <v>33</v>
      </c>
      <c r="B834" s="189">
        <f t="shared" si="51"/>
        <v>362.08699999999999</v>
      </c>
      <c r="C834" s="190">
        <v>298.02199999999999</v>
      </c>
      <c r="D834" s="190">
        <v>27.992999999999999</v>
      </c>
      <c r="E834" s="189">
        <v>36.072000000000003</v>
      </c>
      <c r="F834" s="191"/>
      <c r="G834" s="189">
        <f t="shared" si="52"/>
        <v>124.14600000000002</v>
      </c>
      <c r="H834" s="189"/>
      <c r="I834" s="189">
        <v>71.143000000000001</v>
      </c>
      <c r="J834" s="189">
        <v>1.123</v>
      </c>
      <c r="K834" s="189"/>
      <c r="L834" s="189">
        <v>2.653</v>
      </c>
      <c r="M834" s="189">
        <v>49.226999999999997</v>
      </c>
      <c r="O834" s="189"/>
      <c r="P834" s="242"/>
      <c r="R834" s="242"/>
    </row>
    <row r="835" spans="1:31" ht="9" customHeight="1">
      <c r="A835" s="176" t="s">
        <v>34</v>
      </c>
      <c r="B835" s="189">
        <f t="shared" si="51"/>
        <v>33.85</v>
      </c>
      <c r="C835" s="190">
        <v>20.463999999999999</v>
      </c>
      <c r="D835" s="190">
        <v>11.363</v>
      </c>
      <c r="E835" s="189">
        <v>2.0230000000000001</v>
      </c>
      <c r="F835" s="191"/>
      <c r="G835" s="189">
        <f t="shared" si="52"/>
        <v>78.718000000000004</v>
      </c>
      <c r="H835" s="189"/>
      <c r="I835" s="189">
        <v>21.010999999999999</v>
      </c>
      <c r="J835" s="189">
        <v>1.53</v>
      </c>
      <c r="K835" s="189"/>
      <c r="L835" s="189">
        <v>6.2539999999999996</v>
      </c>
      <c r="M835" s="189">
        <v>49.923000000000002</v>
      </c>
      <c r="O835" s="189"/>
      <c r="P835" s="242"/>
      <c r="R835" s="242"/>
    </row>
    <row r="836" spans="1:31" ht="9" customHeight="1">
      <c r="A836" s="173" t="s">
        <v>35</v>
      </c>
      <c r="B836" s="174">
        <f t="shared" si="51"/>
        <v>606.11099999999999</v>
      </c>
      <c r="C836" s="177">
        <v>392.47899999999998</v>
      </c>
      <c r="D836" s="177">
        <v>26.593</v>
      </c>
      <c r="E836" s="174">
        <v>187.03899999999999</v>
      </c>
      <c r="F836" s="175"/>
      <c r="G836" s="174">
        <f t="shared" si="52"/>
        <v>91.442999999999998</v>
      </c>
      <c r="H836" s="174"/>
      <c r="I836" s="174">
        <v>64.317999999999998</v>
      </c>
      <c r="J836" s="174">
        <v>1.5529999999999999</v>
      </c>
      <c r="K836" s="174"/>
      <c r="L836" s="174">
        <v>4.7439999999999998</v>
      </c>
      <c r="M836" s="174">
        <v>20.827999999999999</v>
      </c>
      <c r="O836" s="189"/>
      <c r="P836" s="242"/>
      <c r="R836" s="242"/>
    </row>
    <row r="837" spans="1:31" ht="9" customHeight="1">
      <c r="A837" s="176" t="s">
        <v>36</v>
      </c>
      <c r="B837" s="189">
        <f t="shared" si="51"/>
        <v>35.917999999999999</v>
      </c>
      <c r="C837" s="190">
        <v>24.585000000000001</v>
      </c>
      <c r="D837" s="190">
        <v>4.1429999999999998</v>
      </c>
      <c r="E837" s="189">
        <v>7.19</v>
      </c>
      <c r="F837" s="191"/>
      <c r="G837" s="189">
        <f t="shared" si="52"/>
        <v>28.137</v>
      </c>
      <c r="H837" s="189"/>
      <c r="I837" s="189">
        <v>14.526</v>
      </c>
      <c r="J837" s="189" t="s">
        <v>63</v>
      </c>
      <c r="K837" s="189"/>
      <c r="L837" s="189">
        <v>3.331</v>
      </c>
      <c r="M837" s="189">
        <v>10.28</v>
      </c>
      <c r="O837" s="189"/>
      <c r="P837" s="242"/>
      <c r="R837" s="242"/>
    </row>
    <row r="838" spans="1:31" ht="9" customHeight="1">
      <c r="A838" s="176" t="s">
        <v>37</v>
      </c>
      <c r="B838" s="189">
        <f t="shared" si="51"/>
        <v>490.875</v>
      </c>
      <c r="C838" s="190">
        <v>205.822</v>
      </c>
      <c r="D838" s="190">
        <v>71.137</v>
      </c>
      <c r="E838" s="189">
        <v>213.916</v>
      </c>
      <c r="F838" s="191"/>
      <c r="G838" s="189">
        <f t="shared" si="52"/>
        <v>249.82500000000002</v>
      </c>
      <c r="H838" s="189"/>
      <c r="I838" s="189">
        <v>187.90100000000001</v>
      </c>
      <c r="J838" s="189">
        <v>11.867000000000001</v>
      </c>
      <c r="K838" s="189"/>
      <c r="L838" s="189">
        <v>13.925000000000001</v>
      </c>
      <c r="M838" s="189">
        <v>36.131999999999998</v>
      </c>
      <c r="O838" s="189"/>
      <c r="P838" s="242"/>
      <c r="R838" s="242"/>
    </row>
    <row r="839" spans="1:31" ht="9" customHeight="1">
      <c r="A839" s="176" t="s">
        <v>38</v>
      </c>
      <c r="B839" s="189">
        <f t="shared" si="51"/>
        <v>163.75399999999999</v>
      </c>
      <c r="C839" s="190">
        <v>106.374</v>
      </c>
      <c r="D839" s="190">
        <v>48.661999999999999</v>
      </c>
      <c r="E839" s="189">
        <v>8.718</v>
      </c>
      <c r="F839" s="191"/>
      <c r="G839" s="189">
        <f t="shared" si="52"/>
        <v>85.194999999999993</v>
      </c>
      <c r="H839" s="189"/>
      <c r="I839" s="189">
        <v>47.110999999999997</v>
      </c>
      <c r="J839" s="189">
        <v>0.83</v>
      </c>
      <c r="K839" s="189"/>
      <c r="L839" s="189">
        <v>8.423</v>
      </c>
      <c r="M839" s="189">
        <v>28.831</v>
      </c>
      <c r="O839" s="189"/>
      <c r="P839" s="242"/>
      <c r="R839" s="242"/>
    </row>
    <row r="840" spans="1:31" ht="9" customHeight="1">
      <c r="A840" s="173" t="s">
        <v>39</v>
      </c>
      <c r="B840" s="174">
        <f t="shared" si="51"/>
        <v>158.72200000000001</v>
      </c>
      <c r="C840" s="177">
        <v>84.637</v>
      </c>
      <c r="D840" s="177">
        <v>17.366</v>
      </c>
      <c r="E840" s="174">
        <v>56.719000000000001</v>
      </c>
      <c r="F840" s="175"/>
      <c r="G840" s="174">
        <f t="shared" si="52"/>
        <v>52.253</v>
      </c>
      <c r="H840" s="174"/>
      <c r="I840" s="174">
        <v>27.036999999999999</v>
      </c>
      <c r="J840" s="174">
        <v>1.3260000000000001</v>
      </c>
      <c r="K840" s="174"/>
      <c r="L840" s="174">
        <v>2.3969999999999998</v>
      </c>
      <c r="M840" s="174">
        <v>21.492999999999999</v>
      </c>
      <c r="O840" s="189"/>
      <c r="P840" s="242"/>
      <c r="R840" s="242"/>
    </row>
    <row r="841" spans="1:31" s="168" customFormat="1" ht="8.25" customHeight="1">
      <c r="A841" s="181"/>
      <c r="B841" s="171"/>
      <c r="C841" s="167"/>
      <c r="D841" s="167"/>
      <c r="E841" s="171"/>
      <c r="F841" s="172"/>
      <c r="G841" s="171"/>
      <c r="H841" s="171"/>
      <c r="I841" s="171"/>
      <c r="J841" s="171"/>
      <c r="K841" s="171"/>
      <c r="L841" s="171"/>
      <c r="M841" s="171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  <c r="Y841" s="234"/>
      <c r="Z841" s="234"/>
      <c r="AA841" s="234"/>
      <c r="AB841" s="234"/>
      <c r="AC841" s="234"/>
      <c r="AD841" s="234"/>
      <c r="AE841" s="234"/>
    </row>
    <row r="842" spans="1:31" ht="9" customHeight="1">
      <c r="A842" s="211">
        <v>2018</v>
      </c>
      <c r="B842" s="265"/>
      <c r="C842" s="265"/>
      <c r="D842" s="265"/>
      <c r="E842" s="265"/>
      <c r="F842" s="176"/>
      <c r="G842" s="265"/>
      <c r="H842" s="265"/>
      <c r="I842" s="265"/>
      <c r="J842" s="265"/>
      <c r="K842" s="265"/>
      <c r="L842" s="265"/>
      <c r="M842" s="265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  <c r="AA842" s="164"/>
      <c r="AB842" s="164"/>
      <c r="AC842" s="164"/>
      <c r="AD842" s="164"/>
      <c r="AE842" s="164"/>
    </row>
    <row r="843" spans="1:31" ht="9" customHeight="1">
      <c r="A843" s="214" t="s">
        <v>7</v>
      </c>
      <c r="B843" s="265">
        <f>SUM(B845:B876)</f>
        <v>74021.803999999989</v>
      </c>
      <c r="C843" s="265">
        <f>SUM(C845:C876)</f>
        <v>66127.561999999991</v>
      </c>
      <c r="D843" s="265">
        <f>SUM(D845:D876)</f>
        <v>3836.8380000000006</v>
      </c>
      <c r="E843" s="265">
        <f>SUM(E845:E876)</f>
        <v>4057.4040000000005</v>
      </c>
      <c r="F843" s="188"/>
      <c r="G843" s="265">
        <f>SUM(G845:G876)</f>
        <v>7979.2650000000003</v>
      </c>
      <c r="H843" s="265"/>
      <c r="I843" s="265">
        <f>SUM(I845:I876)</f>
        <v>3521.6379999999999</v>
      </c>
      <c r="J843" s="265">
        <f>SUM(J845:J876)+1</f>
        <v>499.30100000000004</v>
      </c>
      <c r="K843" s="265"/>
      <c r="L843" s="265">
        <f>SUM(L845:L876)</f>
        <v>643.52100000000007</v>
      </c>
      <c r="M843" s="265">
        <f>SUM(M845:M876)</f>
        <v>3315.8049999999994</v>
      </c>
      <c r="N843" s="164"/>
      <c r="O843" s="265"/>
      <c r="P843" s="242"/>
      <c r="Q843" s="164"/>
      <c r="R843" s="242"/>
      <c r="S843" s="164"/>
      <c r="T843" s="164"/>
      <c r="U843" s="164"/>
      <c r="V843" s="164"/>
      <c r="W843" s="164"/>
      <c r="X843" s="164"/>
      <c r="Y843" s="164"/>
      <c r="Z843" s="164"/>
      <c r="AA843" s="164"/>
      <c r="AB843" s="164"/>
      <c r="AC843" s="164"/>
      <c r="AD843" s="164"/>
      <c r="AE843" s="164"/>
    </row>
    <row r="844" spans="1:31" s="162" customFormat="1" ht="3.95" customHeight="1">
      <c r="A844" s="214"/>
      <c r="B844" s="265"/>
      <c r="C844" s="265"/>
      <c r="D844" s="265"/>
      <c r="E844" s="265"/>
      <c r="F844" s="188"/>
      <c r="G844" s="265"/>
      <c r="H844" s="265"/>
      <c r="I844" s="265"/>
      <c r="J844" s="265"/>
      <c r="K844" s="265"/>
      <c r="L844" s="265"/>
      <c r="M844" s="265"/>
      <c r="N844" s="161"/>
      <c r="O844" s="265"/>
      <c r="P844" s="242"/>
      <c r="Q844" s="161"/>
      <c r="R844" s="242"/>
      <c r="S844" s="161"/>
      <c r="T844" s="161"/>
      <c r="U844" s="161"/>
      <c r="V844" s="161"/>
      <c r="W844" s="161"/>
      <c r="X844" s="161"/>
      <c r="Y844" s="161"/>
      <c r="Z844" s="161"/>
      <c r="AA844" s="161"/>
      <c r="AB844" s="161"/>
      <c r="AC844" s="161"/>
      <c r="AD844" s="161"/>
      <c r="AE844" s="161"/>
    </row>
    <row r="845" spans="1:31" s="162" customFormat="1" ht="9" customHeight="1">
      <c r="A845" s="176" t="s">
        <v>8</v>
      </c>
      <c r="B845" s="189">
        <f t="shared" ref="B845:B876" si="53">SUM(C845:E845)</f>
        <v>137.30500000000001</v>
      </c>
      <c r="C845" s="190">
        <v>65.902000000000001</v>
      </c>
      <c r="D845" s="191">
        <v>14.742000000000001</v>
      </c>
      <c r="E845" s="189">
        <v>56.661000000000001</v>
      </c>
      <c r="F845" s="189"/>
      <c r="G845" s="189">
        <f t="shared" ref="G845:G876" si="54">SUM(I845:M845)</f>
        <v>101.547</v>
      </c>
      <c r="H845" s="189"/>
      <c r="I845" s="189">
        <v>85.286000000000001</v>
      </c>
      <c r="J845" s="189">
        <v>1.444</v>
      </c>
      <c r="K845" s="189"/>
      <c r="L845" s="189">
        <v>11.449</v>
      </c>
      <c r="M845" s="189">
        <v>3.3679999999999999</v>
      </c>
      <c r="N845" s="161"/>
      <c r="O845" s="189"/>
      <c r="P845" s="242"/>
      <c r="Q845" s="161"/>
      <c r="R845" s="242"/>
      <c r="S845" s="161"/>
      <c r="T845" s="161"/>
      <c r="U845" s="161"/>
      <c r="V845" s="161"/>
      <c r="W845" s="161"/>
      <c r="X845" s="161"/>
      <c r="Y845" s="161"/>
      <c r="Z845" s="161"/>
      <c r="AA845" s="161"/>
      <c r="AB845" s="161"/>
      <c r="AC845" s="161"/>
      <c r="AD845" s="161"/>
      <c r="AE845" s="161"/>
    </row>
    <row r="846" spans="1:31" s="162" customFormat="1" ht="9" customHeight="1">
      <c r="A846" s="176" t="s">
        <v>9</v>
      </c>
      <c r="B846" s="189">
        <f t="shared" si="53"/>
        <v>813.33</v>
      </c>
      <c r="C846" s="190">
        <v>648.16700000000003</v>
      </c>
      <c r="D846" s="190">
        <v>147.44800000000001</v>
      </c>
      <c r="E846" s="189">
        <v>17.715</v>
      </c>
      <c r="F846" s="191"/>
      <c r="G846" s="189">
        <f t="shared" si="54"/>
        <v>136.154</v>
      </c>
      <c r="H846" s="189"/>
      <c r="I846" s="189">
        <v>90.988</v>
      </c>
      <c r="J846" s="189">
        <v>3.508</v>
      </c>
      <c r="K846" s="189"/>
      <c r="L846" s="189">
        <v>16.77</v>
      </c>
      <c r="M846" s="189">
        <v>24.888000000000002</v>
      </c>
      <c r="N846" s="161"/>
      <c r="O846" s="189"/>
      <c r="P846" s="242"/>
      <c r="Q846" s="161"/>
      <c r="R846" s="242"/>
      <c r="S846" s="161"/>
      <c r="T846" s="161"/>
      <c r="U846" s="161"/>
      <c r="V846" s="161"/>
      <c r="W846" s="161"/>
      <c r="X846" s="161"/>
      <c r="Y846" s="161"/>
      <c r="Z846" s="161"/>
      <c r="AA846" s="161"/>
      <c r="AB846" s="161"/>
      <c r="AC846" s="161"/>
      <c r="AD846" s="161"/>
      <c r="AE846" s="161"/>
    </row>
    <row r="847" spans="1:31" ht="9" customHeight="1">
      <c r="A847" s="176" t="s">
        <v>10</v>
      </c>
      <c r="B847" s="189">
        <f t="shared" si="53"/>
        <v>70.721999999999994</v>
      </c>
      <c r="C847" s="190">
        <v>51.814999999999998</v>
      </c>
      <c r="D847" s="190">
        <v>13.378</v>
      </c>
      <c r="E847" s="189">
        <v>5.5289999999999999</v>
      </c>
      <c r="F847" s="191"/>
      <c r="G847" s="189">
        <f t="shared" si="54"/>
        <v>42.275999999999996</v>
      </c>
      <c r="H847" s="189"/>
      <c r="I847" s="189">
        <v>23.24</v>
      </c>
      <c r="J847" s="189" t="s">
        <v>63</v>
      </c>
      <c r="K847" s="189"/>
      <c r="L847" s="189">
        <v>11.917</v>
      </c>
      <c r="M847" s="189">
        <v>7.1189999999999998</v>
      </c>
      <c r="N847" s="164"/>
      <c r="O847" s="189"/>
      <c r="P847" s="242"/>
      <c r="Q847" s="164"/>
      <c r="R847" s="242"/>
      <c r="S847" s="164"/>
      <c r="T847" s="164"/>
      <c r="U847" s="164"/>
      <c r="V847" s="164"/>
      <c r="W847" s="164"/>
      <c r="X847" s="164"/>
      <c r="Y847" s="164"/>
      <c r="Z847" s="164"/>
      <c r="AA847" s="164"/>
      <c r="AB847" s="164"/>
      <c r="AC847" s="164"/>
      <c r="AD847" s="164"/>
      <c r="AE847" s="164"/>
    </row>
    <row r="848" spans="1:31" ht="9" customHeight="1">
      <c r="A848" s="173" t="s">
        <v>11</v>
      </c>
      <c r="B848" s="174">
        <f t="shared" si="53"/>
        <v>22.696999999999999</v>
      </c>
      <c r="C848" s="177">
        <v>16.042999999999999</v>
      </c>
      <c r="D848" s="177">
        <v>5.1420000000000003</v>
      </c>
      <c r="E848" s="174">
        <v>1.512</v>
      </c>
      <c r="F848" s="175"/>
      <c r="G848" s="174">
        <f t="shared" si="54"/>
        <v>30.552</v>
      </c>
      <c r="H848" s="174"/>
      <c r="I848" s="174">
        <v>17.757999999999999</v>
      </c>
      <c r="J848" s="174">
        <v>1.5269999999999999</v>
      </c>
      <c r="K848" s="174"/>
      <c r="L848" s="174">
        <v>6.4829999999999997</v>
      </c>
      <c r="M848" s="174">
        <v>4.7839999999999998</v>
      </c>
      <c r="N848" s="164"/>
      <c r="O848" s="189"/>
      <c r="P848" s="242"/>
      <c r="Q848" s="164"/>
      <c r="R848" s="242"/>
      <c r="S848" s="164"/>
      <c r="T848" s="164"/>
      <c r="U848" s="164"/>
      <c r="V848" s="164"/>
      <c r="W848" s="164"/>
      <c r="X848" s="164"/>
      <c r="Y848" s="164"/>
      <c r="Z848" s="164"/>
      <c r="AA848" s="164"/>
      <c r="AB848" s="164"/>
      <c r="AC848" s="164"/>
      <c r="AD848" s="164"/>
      <c r="AE848" s="164"/>
    </row>
    <row r="849" spans="1:18" ht="9" customHeight="1">
      <c r="A849" s="176" t="s">
        <v>12</v>
      </c>
      <c r="B849" s="189">
        <f t="shared" si="53"/>
        <v>724.35599999999999</v>
      </c>
      <c r="C849" s="190">
        <v>428.95499999999998</v>
      </c>
      <c r="D849" s="190">
        <v>30.291</v>
      </c>
      <c r="E849" s="189">
        <v>265.11</v>
      </c>
      <c r="F849" s="191"/>
      <c r="G849" s="189">
        <f t="shared" si="54"/>
        <v>263.63099999999997</v>
      </c>
      <c r="H849" s="189"/>
      <c r="I849" s="189">
        <v>109.438</v>
      </c>
      <c r="J849" s="189">
        <v>2.1459999999999999</v>
      </c>
      <c r="K849" s="189"/>
      <c r="L849" s="189">
        <v>15.794</v>
      </c>
      <c r="M849" s="189">
        <v>136.25299999999999</v>
      </c>
      <c r="O849" s="189"/>
      <c r="P849" s="242"/>
      <c r="R849" s="242"/>
    </row>
    <row r="850" spans="1:18" ht="9" customHeight="1">
      <c r="A850" s="176" t="s">
        <v>13</v>
      </c>
      <c r="B850" s="189">
        <f t="shared" si="53"/>
        <v>65.524000000000001</v>
      </c>
      <c r="C850" s="190">
        <v>50.226999999999997</v>
      </c>
      <c r="D850" s="190">
        <v>1.615</v>
      </c>
      <c r="E850" s="189">
        <v>13.682</v>
      </c>
      <c r="F850" s="191"/>
      <c r="G850" s="189">
        <f t="shared" si="54"/>
        <v>90.569000000000003</v>
      </c>
      <c r="H850" s="189"/>
      <c r="I850" s="189">
        <v>27.013000000000002</v>
      </c>
      <c r="J850" s="189">
        <v>0</v>
      </c>
      <c r="K850" s="189"/>
      <c r="L850" s="189">
        <v>7.7240000000000002</v>
      </c>
      <c r="M850" s="189">
        <v>55.832000000000001</v>
      </c>
      <c r="O850" s="189"/>
      <c r="P850" s="242"/>
      <c r="R850" s="242"/>
    </row>
    <row r="851" spans="1:18" ht="9" customHeight="1">
      <c r="A851" s="176" t="s">
        <v>14</v>
      </c>
      <c r="B851" s="189">
        <f t="shared" si="53"/>
        <v>160.411</v>
      </c>
      <c r="C851" s="190">
        <v>106.252</v>
      </c>
      <c r="D851" s="190">
        <v>37.408999999999999</v>
      </c>
      <c r="E851" s="189">
        <v>16.75</v>
      </c>
      <c r="F851" s="191"/>
      <c r="G851" s="189">
        <f t="shared" si="54"/>
        <v>123.54199999999999</v>
      </c>
      <c r="H851" s="189"/>
      <c r="I851" s="189">
        <v>82.536000000000001</v>
      </c>
      <c r="J851" s="189">
        <v>2.0910000000000002</v>
      </c>
      <c r="K851" s="189"/>
      <c r="L851" s="189">
        <v>14.118</v>
      </c>
      <c r="M851" s="189">
        <v>24.797000000000001</v>
      </c>
      <c r="O851" s="189"/>
      <c r="P851" s="242"/>
      <c r="R851" s="242"/>
    </row>
    <row r="852" spans="1:18" ht="9" customHeight="1">
      <c r="A852" s="173" t="s">
        <v>15</v>
      </c>
      <c r="B852" s="174">
        <f t="shared" si="53"/>
        <v>481.63900000000001</v>
      </c>
      <c r="C852" s="177">
        <v>322.42500000000001</v>
      </c>
      <c r="D852" s="177">
        <v>50.093000000000004</v>
      </c>
      <c r="E852" s="174">
        <v>109.121</v>
      </c>
      <c r="F852" s="175"/>
      <c r="G852" s="174">
        <f t="shared" si="54"/>
        <v>181.87399999999997</v>
      </c>
      <c r="H852" s="174"/>
      <c r="I852" s="174">
        <v>114.297</v>
      </c>
      <c r="J852" s="174">
        <v>21.437999999999999</v>
      </c>
      <c r="K852" s="174"/>
      <c r="L852" s="174">
        <v>6.7249999999999996</v>
      </c>
      <c r="M852" s="174">
        <v>39.414000000000001</v>
      </c>
      <c r="O852" s="189"/>
      <c r="P852" s="242"/>
      <c r="R852" s="242"/>
    </row>
    <row r="853" spans="1:18" ht="9" customHeight="1">
      <c r="A853" s="176" t="s">
        <v>16</v>
      </c>
      <c r="B853" s="189">
        <f t="shared" si="53"/>
        <v>61698.612999999998</v>
      </c>
      <c r="C853" s="190">
        <v>58923.303</v>
      </c>
      <c r="D853" s="190">
        <v>2042.7929999999999</v>
      </c>
      <c r="E853" s="189">
        <v>732.51700000000005</v>
      </c>
      <c r="F853" s="191"/>
      <c r="G853" s="189">
        <f t="shared" si="54"/>
        <v>1884.0900000000001</v>
      </c>
      <c r="H853" s="189"/>
      <c r="I853" s="189">
        <v>385.08699999999999</v>
      </c>
      <c r="J853" s="189">
        <v>73.819000000000003</v>
      </c>
      <c r="K853" s="189"/>
      <c r="L853" s="189">
        <v>157.20500000000001</v>
      </c>
      <c r="M853" s="189">
        <v>1267.979</v>
      </c>
      <c r="O853" s="189"/>
      <c r="P853" s="242"/>
      <c r="R853" s="242"/>
    </row>
    <row r="854" spans="1:18" ht="9" customHeight="1">
      <c r="A854" s="176" t="s">
        <v>17</v>
      </c>
      <c r="B854" s="189">
        <f t="shared" si="53"/>
        <v>191.33800000000002</v>
      </c>
      <c r="C854" s="190">
        <v>166.06700000000001</v>
      </c>
      <c r="D854" s="190">
        <v>0.318</v>
      </c>
      <c r="E854" s="189">
        <v>24.952999999999999</v>
      </c>
      <c r="F854" s="191"/>
      <c r="G854" s="189">
        <f t="shared" si="54"/>
        <v>76.578000000000003</v>
      </c>
      <c r="H854" s="189"/>
      <c r="I854" s="189">
        <v>64.23</v>
      </c>
      <c r="J854" s="191" t="s">
        <v>63</v>
      </c>
      <c r="K854" s="190"/>
      <c r="L854" s="189">
        <v>8.0709999999999997</v>
      </c>
      <c r="M854" s="189">
        <v>4.2770000000000001</v>
      </c>
      <c r="O854" s="189"/>
      <c r="P854" s="242"/>
      <c r="R854" s="242"/>
    </row>
    <row r="855" spans="1:18" ht="9" customHeight="1">
      <c r="A855" s="176" t="s">
        <v>18</v>
      </c>
      <c r="B855" s="189">
        <f t="shared" si="53"/>
        <v>632.36500000000001</v>
      </c>
      <c r="C855" s="190">
        <v>547.18499999999995</v>
      </c>
      <c r="D855" s="190">
        <v>51.945</v>
      </c>
      <c r="E855" s="189">
        <v>33.234999999999999</v>
      </c>
      <c r="F855" s="191"/>
      <c r="G855" s="189">
        <f t="shared" si="54"/>
        <v>336.916</v>
      </c>
      <c r="H855" s="189"/>
      <c r="I855" s="189">
        <v>267.87099999999998</v>
      </c>
      <c r="J855" s="189">
        <v>8.1259999999999994</v>
      </c>
      <c r="K855" s="189"/>
      <c r="L855" s="189">
        <v>32.843000000000004</v>
      </c>
      <c r="M855" s="189">
        <v>28.076000000000001</v>
      </c>
      <c r="O855" s="189"/>
      <c r="P855" s="242"/>
      <c r="R855" s="242"/>
    </row>
    <row r="856" spans="1:18" ht="9" customHeight="1">
      <c r="A856" s="173" t="s">
        <v>19</v>
      </c>
      <c r="B856" s="174">
        <f t="shared" si="53"/>
        <v>256.42099999999999</v>
      </c>
      <c r="C856" s="177">
        <v>247.434</v>
      </c>
      <c r="D856" s="175">
        <v>0.51400000000000001</v>
      </c>
      <c r="E856" s="174">
        <v>8.4730000000000008</v>
      </c>
      <c r="F856" s="175"/>
      <c r="G856" s="174">
        <f t="shared" si="54"/>
        <v>43.791000000000004</v>
      </c>
      <c r="H856" s="174"/>
      <c r="I856" s="174">
        <v>11.009</v>
      </c>
      <c r="J856" s="174" t="s">
        <v>63</v>
      </c>
      <c r="K856" s="174"/>
      <c r="L856" s="174">
        <v>19.952000000000002</v>
      </c>
      <c r="M856" s="174">
        <v>12.83</v>
      </c>
      <c r="O856" s="189"/>
      <c r="P856" s="242"/>
      <c r="R856" s="242"/>
    </row>
    <row r="857" spans="1:18" ht="9" customHeight="1">
      <c r="A857" s="176" t="s">
        <v>20</v>
      </c>
      <c r="B857" s="189">
        <f t="shared" si="53"/>
        <v>140.36599999999999</v>
      </c>
      <c r="C857" s="190">
        <v>42.598999999999997</v>
      </c>
      <c r="D857" s="190">
        <v>37.74</v>
      </c>
      <c r="E857" s="189">
        <v>60.027000000000001</v>
      </c>
      <c r="F857" s="191"/>
      <c r="G857" s="189">
        <f t="shared" si="54"/>
        <v>85.942000000000007</v>
      </c>
      <c r="H857" s="189"/>
      <c r="I857" s="189">
        <v>32.475000000000001</v>
      </c>
      <c r="J857" s="189" t="s">
        <v>63</v>
      </c>
      <c r="K857" s="189"/>
      <c r="L857" s="189">
        <v>12.467000000000001</v>
      </c>
      <c r="M857" s="189">
        <v>41</v>
      </c>
      <c r="O857" s="189"/>
      <c r="P857" s="242"/>
      <c r="R857" s="242"/>
    </row>
    <row r="858" spans="1:18" ht="9" customHeight="1">
      <c r="A858" s="176" t="s">
        <v>21</v>
      </c>
      <c r="B858" s="189">
        <f t="shared" si="53"/>
        <v>1710.4349999999999</v>
      </c>
      <c r="C858" s="190">
        <v>942.625</v>
      </c>
      <c r="D858" s="190">
        <v>175.048</v>
      </c>
      <c r="E858" s="189">
        <v>592.76199999999994</v>
      </c>
      <c r="F858" s="191"/>
      <c r="G858" s="189">
        <f t="shared" si="54"/>
        <v>637.827</v>
      </c>
      <c r="H858" s="189"/>
      <c r="I858" s="189">
        <v>345.767</v>
      </c>
      <c r="J858" s="189">
        <v>19.472999999999999</v>
      </c>
      <c r="K858" s="189"/>
      <c r="L858" s="189">
        <v>47.463999999999999</v>
      </c>
      <c r="M858" s="189">
        <v>225.12299999999999</v>
      </c>
      <c r="O858" s="189"/>
      <c r="P858" s="242"/>
      <c r="R858" s="242"/>
    </row>
    <row r="859" spans="1:18" ht="9" customHeight="1">
      <c r="A859" s="176" t="s">
        <v>22</v>
      </c>
      <c r="B859" s="189">
        <f t="shared" si="53"/>
        <v>1021.471</v>
      </c>
      <c r="C859" s="190">
        <v>450.589</v>
      </c>
      <c r="D859" s="190">
        <v>121.976</v>
      </c>
      <c r="E859" s="189">
        <v>448.90600000000001</v>
      </c>
      <c r="F859" s="191"/>
      <c r="G859" s="189">
        <f t="shared" si="54"/>
        <v>771.22500000000002</v>
      </c>
      <c r="H859" s="189"/>
      <c r="I859" s="189">
        <v>228.26300000000001</v>
      </c>
      <c r="J859" s="189">
        <v>8.8539999999999992</v>
      </c>
      <c r="K859" s="189"/>
      <c r="L859" s="189">
        <v>36.966999999999999</v>
      </c>
      <c r="M859" s="189">
        <v>497.14100000000002</v>
      </c>
      <c r="O859" s="189"/>
      <c r="P859" s="242"/>
      <c r="R859" s="242"/>
    </row>
    <row r="860" spans="1:18" ht="9" customHeight="1">
      <c r="A860" s="173" t="s">
        <v>23</v>
      </c>
      <c r="B860" s="174">
        <f t="shared" si="53"/>
        <v>359.291</v>
      </c>
      <c r="C860" s="177">
        <v>188.37899999999999</v>
      </c>
      <c r="D860" s="177">
        <v>27.548999999999999</v>
      </c>
      <c r="E860" s="174">
        <v>143.363</v>
      </c>
      <c r="F860" s="175"/>
      <c r="G860" s="174">
        <f t="shared" si="54"/>
        <v>244.53100000000001</v>
      </c>
      <c r="H860" s="174"/>
      <c r="I860" s="174">
        <v>157.95699999999999</v>
      </c>
      <c r="J860" s="174" t="s">
        <v>63</v>
      </c>
      <c r="K860" s="174"/>
      <c r="L860" s="174">
        <v>31.484999999999999</v>
      </c>
      <c r="M860" s="174">
        <v>55.088999999999999</v>
      </c>
      <c r="O860" s="189"/>
      <c r="P860" s="242"/>
      <c r="R860" s="242"/>
    </row>
    <row r="861" spans="1:18" ht="9" customHeight="1">
      <c r="A861" s="176" t="s">
        <v>24</v>
      </c>
      <c r="B861" s="189">
        <f t="shared" si="53"/>
        <v>220.31099999999998</v>
      </c>
      <c r="C861" s="190">
        <v>109.678</v>
      </c>
      <c r="D861" s="190">
        <v>23.074999999999999</v>
      </c>
      <c r="E861" s="189">
        <v>87.558000000000007</v>
      </c>
      <c r="F861" s="191"/>
      <c r="G861" s="189">
        <f t="shared" si="54"/>
        <v>112.74100000000001</v>
      </c>
      <c r="H861" s="189"/>
      <c r="I861" s="189">
        <v>20.984000000000002</v>
      </c>
      <c r="J861" s="189">
        <v>1.0229999999999999</v>
      </c>
      <c r="K861" s="189"/>
      <c r="L861" s="189">
        <v>9.0839999999999996</v>
      </c>
      <c r="M861" s="189">
        <v>81.650000000000006</v>
      </c>
      <c r="O861" s="189"/>
      <c r="P861" s="242"/>
      <c r="R861" s="242"/>
    </row>
    <row r="862" spans="1:18" ht="9" customHeight="1">
      <c r="A862" s="176" t="s">
        <v>25</v>
      </c>
      <c r="B862" s="189">
        <f t="shared" si="53"/>
        <v>106.20099999999999</v>
      </c>
      <c r="C862" s="190">
        <v>69.77</v>
      </c>
      <c r="D862" s="190">
        <v>4.59</v>
      </c>
      <c r="E862" s="189">
        <v>31.841000000000001</v>
      </c>
      <c r="F862" s="191"/>
      <c r="G862" s="189">
        <f t="shared" si="54"/>
        <v>68.373999999999995</v>
      </c>
      <c r="H862" s="189"/>
      <c r="I862" s="189">
        <v>55.354999999999997</v>
      </c>
      <c r="J862" s="189" t="s">
        <v>63</v>
      </c>
      <c r="K862" s="189"/>
      <c r="L862" s="189">
        <v>5.1980000000000004</v>
      </c>
      <c r="M862" s="189">
        <v>7.8209999999999997</v>
      </c>
      <c r="O862" s="189"/>
      <c r="P862" s="242"/>
      <c r="R862" s="242"/>
    </row>
    <row r="863" spans="1:18" ht="9" customHeight="1">
      <c r="A863" s="176" t="s">
        <v>26</v>
      </c>
      <c r="B863" s="189">
        <f t="shared" si="53"/>
        <v>1207.5949999999998</v>
      </c>
      <c r="C863" s="190">
        <v>527.52099999999996</v>
      </c>
      <c r="D863" s="190">
        <v>549.95399999999995</v>
      </c>
      <c r="E863" s="189">
        <v>130.12</v>
      </c>
      <c r="F863" s="191"/>
      <c r="G863" s="189">
        <f t="shared" si="54"/>
        <v>771.55499999999995</v>
      </c>
      <c r="H863" s="189"/>
      <c r="I863" s="189">
        <v>344.61099999999999</v>
      </c>
      <c r="J863" s="189">
        <v>330.42099999999999</v>
      </c>
      <c r="K863" s="189"/>
      <c r="L863" s="189">
        <v>11.446</v>
      </c>
      <c r="M863" s="189">
        <v>85.076999999999998</v>
      </c>
      <c r="O863" s="189"/>
      <c r="P863" s="242"/>
      <c r="R863" s="242"/>
    </row>
    <row r="864" spans="1:18" ht="9" customHeight="1">
      <c r="A864" s="173" t="s">
        <v>27</v>
      </c>
      <c r="B864" s="174">
        <f t="shared" si="53"/>
        <v>176.03399999999999</v>
      </c>
      <c r="C864" s="177">
        <v>92.667000000000002</v>
      </c>
      <c r="D864" s="177">
        <v>11.768000000000001</v>
      </c>
      <c r="E864" s="174">
        <v>71.599000000000004</v>
      </c>
      <c r="F864" s="175"/>
      <c r="G864" s="174">
        <f t="shared" si="54"/>
        <v>158.86700000000002</v>
      </c>
      <c r="H864" s="174"/>
      <c r="I864" s="174">
        <v>101.864</v>
      </c>
      <c r="J864" s="174">
        <v>4.1340000000000003</v>
      </c>
      <c r="K864" s="174"/>
      <c r="L864" s="174">
        <v>15.295999999999999</v>
      </c>
      <c r="M864" s="174">
        <v>37.573</v>
      </c>
      <c r="O864" s="189"/>
      <c r="P864" s="242"/>
      <c r="R864" s="242"/>
    </row>
    <row r="865" spans="1:31" ht="9" customHeight="1">
      <c r="A865" s="176" t="s">
        <v>28</v>
      </c>
      <c r="B865" s="189">
        <f t="shared" si="53"/>
        <v>291.428</v>
      </c>
      <c r="C865" s="190">
        <v>158.67599999999999</v>
      </c>
      <c r="D865" s="190">
        <v>14.477</v>
      </c>
      <c r="E865" s="189">
        <v>118.27500000000001</v>
      </c>
      <c r="F865" s="191"/>
      <c r="G865" s="189">
        <f t="shared" si="54"/>
        <v>208.30199999999999</v>
      </c>
      <c r="H865" s="189"/>
      <c r="I865" s="189">
        <v>138.47800000000001</v>
      </c>
      <c r="J865" s="189">
        <v>1.946</v>
      </c>
      <c r="K865" s="189"/>
      <c r="L865" s="189">
        <v>23.523</v>
      </c>
      <c r="M865" s="189">
        <v>44.354999999999997</v>
      </c>
      <c r="O865" s="189"/>
      <c r="P865" s="242"/>
      <c r="R865" s="242"/>
    </row>
    <row r="866" spans="1:31" ht="9" customHeight="1">
      <c r="A866" s="176" t="s">
        <v>29</v>
      </c>
      <c r="B866" s="189">
        <f t="shared" si="53"/>
        <v>436.24900000000002</v>
      </c>
      <c r="C866" s="190">
        <v>163.251</v>
      </c>
      <c r="D866" s="190">
        <v>69.881</v>
      </c>
      <c r="E866" s="189">
        <v>203.11699999999999</v>
      </c>
      <c r="F866" s="191"/>
      <c r="G866" s="189">
        <f t="shared" si="54"/>
        <v>266.27600000000001</v>
      </c>
      <c r="H866" s="189"/>
      <c r="I866" s="189">
        <v>76.054000000000002</v>
      </c>
      <c r="J866" s="189" t="s">
        <v>63</v>
      </c>
      <c r="K866" s="189"/>
      <c r="L866" s="189">
        <v>17.805</v>
      </c>
      <c r="M866" s="189">
        <v>172.417</v>
      </c>
      <c r="O866" s="189"/>
      <c r="P866" s="242"/>
      <c r="R866" s="242"/>
    </row>
    <row r="867" spans="1:31" ht="9" customHeight="1">
      <c r="A867" s="176" t="s">
        <v>30</v>
      </c>
      <c r="B867" s="189">
        <f t="shared" si="53"/>
        <v>287.15999999999997</v>
      </c>
      <c r="C867" s="190">
        <v>211.26599999999999</v>
      </c>
      <c r="D867" s="190">
        <v>19.056999999999999</v>
      </c>
      <c r="E867" s="189">
        <v>56.837000000000003</v>
      </c>
      <c r="F867" s="191"/>
      <c r="G867" s="189">
        <f t="shared" si="54"/>
        <v>124.18199999999999</v>
      </c>
      <c r="H867" s="189"/>
      <c r="I867" s="189">
        <v>58.718000000000004</v>
      </c>
      <c r="J867" s="189" t="s">
        <v>63</v>
      </c>
      <c r="K867" s="189"/>
      <c r="L867" s="189">
        <v>16.966000000000001</v>
      </c>
      <c r="M867" s="189">
        <v>48.497999999999998</v>
      </c>
      <c r="O867" s="189"/>
      <c r="P867" s="242"/>
      <c r="R867" s="242"/>
    </row>
    <row r="868" spans="1:31" ht="9" customHeight="1">
      <c r="A868" s="173" t="s">
        <v>31</v>
      </c>
      <c r="B868" s="174">
        <f t="shared" si="53"/>
        <v>255.035</v>
      </c>
      <c r="C868" s="177">
        <v>160.27799999999999</v>
      </c>
      <c r="D868" s="177">
        <v>30.882999999999999</v>
      </c>
      <c r="E868" s="174">
        <v>63.874000000000002</v>
      </c>
      <c r="F868" s="175"/>
      <c r="G868" s="174">
        <f t="shared" si="54"/>
        <v>124.756</v>
      </c>
      <c r="H868" s="174"/>
      <c r="I868" s="174">
        <v>71.03</v>
      </c>
      <c r="J868" s="174">
        <v>7.149</v>
      </c>
      <c r="K868" s="174"/>
      <c r="L868" s="174">
        <v>10.881</v>
      </c>
      <c r="M868" s="174">
        <v>35.695999999999998</v>
      </c>
      <c r="O868" s="189"/>
      <c r="P868" s="242"/>
      <c r="R868" s="242"/>
    </row>
    <row r="869" spans="1:31" ht="9" customHeight="1">
      <c r="A869" s="176" t="s">
        <v>32</v>
      </c>
      <c r="B869" s="189">
        <f t="shared" si="53"/>
        <v>561.24199999999996</v>
      </c>
      <c r="C869" s="190">
        <v>309.50299999999999</v>
      </c>
      <c r="D869" s="190">
        <v>164.47499999999999</v>
      </c>
      <c r="E869" s="189">
        <v>87.263999999999996</v>
      </c>
      <c r="F869" s="191"/>
      <c r="G869" s="189">
        <f t="shared" si="54"/>
        <v>180.54499999999999</v>
      </c>
      <c r="H869" s="189"/>
      <c r="I869" s="189">
        <v>147.11799999999999</v>
      </c>
      <c r="J869" s="189">
        <v>5.2779999999999996</v>
      </c>
      <c r="K869" s="189"/>
      <c r="L869" s="189">
        <v>12.787000000000001</v>
      </c>
      <c r="M869" s="189">
        <v>15.362</v>
      </c>
      <c r="O869" s="189"/>
      <c r="P869" s="242"/>
      <c r="R869" s="242"/>
    </row>
    <row r="870" spans="1:31" ht="9" customHeight="1">
      <c r="A870" s="176" t="s">
        <v>33</v>
      </c>
      <c r="B870" s="189">
        <f t="shared" si="53"/>
        <v>313.48399999999998</v>
      </c>
      <c r="C870" s="190">
        <v>254.26400000000001</v>
      </c>
      <c r="D870" s="190">
        <v>24.562999999999999</v>
      </c>
      <c r="E870" s="189">
        <v>34.656999999999996</v>
      </c>
      <c r="F870" s="191"/>
      <c r="G870" s="189">
        <f t="shared" si="54"/>
        <v>131.85000000000002</v>
      </c>
      <c r="H870" s="189"/>
      <c r="I870" s="189">
        <v>61.109000000000002</v>
      </c>
      <c r="J870" s="189">
        <v>1.7549999999999999</v>
      </c>
      <c r="K870" s="189"/>
      <c r="L870" s="189">
        <v>3.766</v>
      </c>
      <c r="M870" s="189">
        <v>65.22</v>
      </c>
      <c r="O870" s="189"/>
      <c r="P870" s="242"/>
      <c r="R870" s="242"/>
    </row>
    <row r="871" spans="1:31" ht="9" customHeight="1">
      <c r="A871" s="176" t="s">
        <v>34</v>
      </c>
      <c r="B871" s="189">
        <f t="shared" si="53"/>
        <v>34.308999999999997</v>
      </c>
      <c r="C871" s="190">
        <v>20.928999999999998</v>
      </c>
      <c r="D871" s="190">
        <v>7.1459999999999999</v>
      </c>
      <c r="E871" s="189">
        <v>6.234</v>
      </c>
      <c r="F871" s="191"/>
      <c r="G871" s="189">
        <f t="shared" si="54"/>
        <v>100.96299999999999</v>
      </c>
      <c r="H871" s="189"/>
      <c r="I871" s="189">
        <v>39.005000000000003</v>
      </c>
      <c r="J871" s="189">
        <v>1.5720000000000001</v>
      </c>
      <c r="K871" s="189"/>
      <c r="L871" s="189">
        <v>8.1050000000000004</v>
      </c>
      <c r="M871" s="189">
        <v>52.280999999999999</v>
      </c>
      <c r="O871" s="189"/>
      <c r="P871" s="242"/>
      <c r="R871" s="242"/>
    </row>
    <row r="872" spans="1:31" ht="9" customHeight="1">
      <c r="A872" s="173" t="s">
        <v>35</v>
      </c>
      <c r="B872" s="174">
        <f t="shared" si="53"/>
        <v>622.75600000000009</v>
      </c>
      <c r="C872" s="177">
        <v>416.40300000000002</v>
      </c>
      <c r="D872" s="177">
        <v>22.178000000000001</v>
      </c>
      <c r="E872" s="174">
        <v>184.17500000000001</v>
      </c>
      <c r="F872" s="175"/>
      <c r="G872" s="174">
        <f t="shared" si="54"/>
        <v>160.35499999999999</v>
      </c>
      <c r="H872" s="174"/>
      <c r="I872" s="174">
        <v>107.083</v>
      </c>
      <c r="J872" s="174" t="s">
        <v>63</v>
      </c>
      <c r="K872" s="174"/>
      <c r="L872" s="174">
        <v>9.6609999999999996</v>
      </c>
      <c r="M872" s="174">
        <v>43.610999999999997</v>
      </c>
      <c r="O872" s="189"/>
      <c r="P872" s="242"/>
      <c r="R872" s="242"/>
    </row>
    <row r="873" spans="1:31" ht="9" customHeight="1">
      <c r="A873" s="176" t="s">
        <v>36</v>
      </c>
      <c r="B873" s="189">
        <f t="shared" si="53"/>
        <v>50.960999999999999</v>
      </c>
      <c r="C873" s="190">
        <v>29.07</v>
      </c>
      <c r="D873" s="190">
        <v>4.53</v>
      </c>
      <c r="E873" s="189">
        <v>17.361000000000001</v>
      </c>
      <c r="F873" s="191"/>
      <c r="G873" s="189">
        <f t="shared" si="54"/>
        <v>37.802</v>
      </c>
      <c r="H873" s="189"/>
      <c r="I873" s="189">
        <v>8.2490000000000006</v>
      </c>
      <c r="J873" s="189" t="s">
        <v>63</v>
      </c>
      <c r="K873" s="189"/>
      <c r="L873" s="189">
        <v>5.8739999999999997</v>
      </c>
      <c r="M873" s="189">
        <v>23.678999999999998</v>
      </c>
      <c r="O873" s="189"/>
      <c r="P873" s="242"/>
      <c r="R873" s="242"/>
    </row>
    <row r="874" spans="1:31" ht="9" customHeight="1">
      <c r="A874" s="176" t="s">
        <v>37</v>
      </c>
      <c r="B874" s="189">
        <f t="shared" si="53"/>
        <v>571.75900000000001</v>
      </c>
      <c r="C874" s="190">
        <v>193.98500000000001</v>
      </c>
      <c r="D874" s="190">
        <v>63.692999999999998</v>
      </c>
      <c r="E874" s="189">
        <v>314.08100000000002</v>
      </c>
      <c r="F874" s="191"/>
      <c r="G874" s="189">
        <f t="shared" si="54"/>
        <v>291.21799999999996</v>
      </c>
      <c r="H874" s="189"/>
      <c r="I874" s="189">
        <v>157.471</v>
      </c>
      <c r="J874" s="189">
        <v>1.2889999999999999</v>
      </c>
      <c r="K874" s="189"/>
      <c r="L874" s="189">
        <v>34.441000000000003</v>
      </c>
      <c r="M874" s="189">
        <v>98.016999999999996</v>
      </c>
      <c r="O874" s="189"/>
      <c r="P874" s="242"/>
      <c r="R874" s="242"/>
    </row>
    <row r="875" spans="1:31" ht="9" customHeight="1">
      <c r="A875" s="176" t="s">
        <v>38</v>
      </c>
      <c r="B875" s="189">
        <f t="shared" si="53"/>
        <v>217.27999999999997</v>
      </c>
      <c r="C875" s="190">
        <v>128.04</v>
      </c>
      <c r="D875" s="190">
        <v>53.009</v>
      </c>
      <c r="E875" s="189">
        <v>36.231000000000002</v>
      </c>
      <c r="F875" s="191"/>
      <c r="G875" s="189">
        <f t="shared" si="54"/>
        <v>123.71499999999999</v>
      </c>
      <c r="H875" s="189"/>
      <c r="I875" s="189">
        <v>64.195999999999998</v>
      </c>
      <c r="J875" s="189">
        <v>0.71599999999999997</v>
      </c>
      <c r="K875" s="189"/>
      <c r="L875" s="189">
        <v>16.736999999999998</v>
      </c>
      <c r="M875" s="189">
        <v>42.066000000000003</v>
      </c>
      <c r="O875" s="189"/>
      <c r="P875" s="242"/>
      <c r="R875" s="242"/>
    </row>
    <row r="876" spans="1:31" ht="9" customHeight="1">
      <c r="A876" s="173" t="s">
        <v>39</v>
      </c>
      <c r="B876" s="174">
        <f t="shared" si="53"/>
        <v>183.71600000000001</v>
      </c>
      <c r="C876" s="177">
        <v>84.293999999999997</v>
      </c>
      <c r="D876" s="177">
        <v>15.558</v>
      </c>
      <c r="E876" s="174">
        <v>83.864000000000004</v>
      </c>
      <c r="F876" s="175"/>
      <c r="G876" s="174">
        <f t="shared" si="54"/>
        <v>66.718999999999994</v>
      </c>
      <c r="H876" s="174"/>
      <c r="I876" s="174">
        <v>27.097999999999999</v>
      </c>
      <c r="J876" s="174">
        <v>0.59199999999999997</v>
      </c>
      <c r="K876" s="174"/>
      <c r="L876" s="174">
        <v>4.5170000000000003</v>
      </c>
      <c r="M876" s="174">
        <v>34.512</v>
      </c>
      <c r="O876" s="189"/>
      <c r="P876" s="242"/>
      <c r="R876" s="242"/>
    </row>
    <row r="877" spans="1:31" ht="3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  <c r="AA877" s="164"/>
      <c r="AB877" s="164"/>
      <c r="AC877" s="164"/>
      <c r="AD877" s="164"/>
      <c r="AE877" s="164"/>
    </row>
    <row r="878" spans="1:31" ht="3" customHeight="1">
      <c r="A878" s="155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  <c r="AA878" s="164"/>
      <c r="AB878" s="164"/>
      <c r="AC878" s="164"/>
      <c r="AD878" s="164"/>
      <c r="AE878" s="164"/>
    </row>
    <row r="879" spans="1:31" s="162" customFormat="1" ht="9.6" customHeight="1">
      <c r="A879" s="201" t="s">
        <v>153</v>
      </c>
      <c r="N879" s="161"/>
      <c r="O879" s="161"/>
      <c r="P879" s="161"/>
      <c r="Q879" s="161"/>
      <c r="R879" s="161"/>
      <c r="S879" s="161"/>
      <c r="T879" s="161"/>
      <c r="U879" s="161"/>
      <c r="V879" s="161"/>
      <c r="W879" s="161"/>
      <c r="X879" s="161"/>
      <c r="Y879" s="161"/>
      <c r="Z879" s="161"/>
      <c r="AA879" s="161"/>
      <c r="AB879" s="161"/>
      <c r="AC879" s="161"/>
      <c r="AD879" s="161"/>
      <c r="AE879" s="161"/>
    </row>
    <row r="880" spans="1:31" s="162" customFormat="1" ht="9.6" customHeight="1">
      <c r="A880" s="201" t="s">
        <v>149</v>
      </c>
      <c r="N880" s="161"/>
      <c r="O880" s="161"/>
      <c r="P880" s="161"/>
      <c r="Q880" s="161"/>
      <c r="R880" s="161"/>
      <c r="S880" s="161"/>
      <c r="T880" s="161"/>
      <c r="U880" s="161"/>
      <c r="V880" s="161"/>
      <c r="W880" s="161"/>
      <c r="X880" s="161"/>
      <c r="Y880" s="161"/>
      <c r="Z880" s="161"/>
      <c r="AA880" s="161"/>
      <c r="AB880" s="161"/>
      <c r="AC880" s="161"/>
      <c r="AD880" s="161"/>
      <c r="AE880" s="161"/>
    </row>
    <row r="881" spans="1:31" s="162" customFormat="1" ht="9.6" customHeight="1">
      <c r="A881" s="202" t="s">
        <v>114</v>
      </c>
      <c r="N881" s="161"/>
      <c r="O881" s="161"/>
      <c r="P881" s="161"/>
      <c r="Q881" s="161"/>
      <c r="R881" s="161"/>
      <c r="S881" s="161"/>
      <c r="T881" s="161"/>
      <c r="U881" s="161"/>
      <c r="V881" s="161"/>
      <c r="W881" s="161"/>
      <c r="X881" s="161"/>
      <c r="Y881" s="161"/>
      <c r="Z881" s="161"/>
      <c r="AA881" s="161"/>
      <c r="AB881" s="161"/>
      <c r="AC881" s="161"/>
      <c r="AD881" s="161"/>
      <c r="AE881" s="161"/>
    </row>
    <row r="882" spans="1:31" ht="12.75" hidden="1">
      <c r="F882" s="171"/>
      <c r="G882" s="171"/>
      <c r="I882" s="171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  <c r="AA882" s="164"/>
      <c r="AB882" s="164"/>
      <c r="AC882" s="164"/>
      <c r="AD882" s="164"/>
      <c r="AE882" s="164"/>
    </row>
    <row r="883" spans="1:31" ht="12.75" hidden="1">
      <c r="F883" s="171"/>
      <c r="G883" s="171"/>
      <c r="H883" s="171"/>
      <c r="I883" s="171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  <c r="AA883" s="164"/>
      <c r="AB883" s="164"/>
      <c r="AC883" s="164"/>
      <c r="AD883" s="164"/>
      <c r="AE883" s="164"/>
    </row>
    <row r="884" spans="1:31" ht="12.75" hidden="1">
      <c r="F884" s="171"/>
      <c r="G884" s="171"/>
      <c r="H884" s="171"/>
      <c r="I884" s="171"/>
    </row>
    <row r="885" spans="1:31" ht="12.75" hidden="1">
      <c r="F885" s="171"/>
      <c r="G885" s="171"/>
      <c r="H885" s="171"/>
      <c r="I885" s="171"/>
    </row>
    <row r="886" spans="1:31" ht="13.7" hidden="1" customHeight="1"/>
    <row r="887" spans="1:31" ht="13.7" hidden="1" customHeight="1"/>
    <row r="888" spans="1:31" ht="13.7" hidden="1" customHeight="1"/>
    <row r="889" spans="1:31" ht="13.7" hidden="1" customHeight="1"/>
    <row r="890" spans="1:31" ht="13.7" hidden="1" customHeight="1"/>
    <row r="891" spans="1:31" ht="13.7" hidden="1" customHeight="1"/>
    <row r="892" spans="1:31" ht="13.7" hidden="1" customHeight="1"/>
    <row r="893" spans="1:31" ht="13.7" hidden="1" customHeight="1"/>
    <row r="894" spans="1:31" ht="13.7" hidden="1" customHeight="1"/>
    <row r="895" spans="1:31" ht="13.7" hidden="1" customHeight="1"/>
    <row r="896" spans="1:31" ht="13.7" hidden="1" customHeight="1"/>
    <row r="897" ht="13.7" hidden="1" customHeight="1"/>
    <row r="898" ht="13.7" hidden="1" customHeight="1"/>
    <row r="899" ht="13.7" hidden="1" customHeight="1"/>
    <row r="900" ht="13.7" hidden="1" customHeight="1"/>
    <row r="901" ht="13.7" hidden="1" customHeight="1"/>
    <row r="902" ht="13.7" hidden="1" customHeight="1"/>
    <row r="903" ht="13.7" hidden="1" customHeight="1"/>
    <row r="904" ht="13.7" hidden="1" customHeight="1"/>
    <row r="905" ht="13.7" hidden="1" customHeight="1"/>
    <row r="906" ht="13.7" hidden="1" customHeight="1"/>
    <row r="907" ht="13.7" hidden="1" customHeight="1"/>
    <row r="908" ht="13.7" hidden="1" customHeight="1"/>
    <row r="909" ht="13.7" hidden="1" customHeight="1"/>
    <row r="910" ht="13.7" hidden="1" customHeight="1"/>
    <row r="911" ht="13.7" hidden="1" customHeight="1"/>
    <row r="912" ht="13.7" hidden="1" customHeight="1"/>
    <row r="913" ht="13.7" hidden="1" customHeight="1"/>
    <row r="914" ht="13.7" hidden="1" customHeight="1"/>
    <row r="915" ht="13.7" hidden="1" customHeight="1"/>
    <row r="916" ht="13.7" hidden="1" customHeight="1"/>
    <row r="917" ht="13.7" hidden="1" customHeight="1"/>
    <row r="918" ht="13.7" hidden="1" customHeight="1"/>
    <row r="919" ht="13.7" hidden="1" customHeight="1"/>
    <row r="920" ht="13.7" hidden="1" customHeight="1"/>
    <row r="921" ht="13.7" hidden="1" customHeight="1"/>
    <row r="922" ht="13.7" hidden="1" customHeight="1"/>
    <row r="923" ht="13.7" hidden="1" customHeight="1"/>
  </sheetData>
  <sheetProtection sheet="1" objects="1" scenarios="1"/>
  <mergeCells count="9">
    <mergeCell ref="J9:J10"/>
    <mergeCell ref="K9:K10"/>
    <mergeCell ref="L9:L10"/>
    <mergeCell ref="A9:A10"/>
    <mergeCell ref="B9:B11"/>
    <mergeCell ref="C9:C11"/>
    <mergeCell ref="D9:D10"/>
    <mergeCell ref="G9:G11"/>
    <mergeCell ref="I9:I11"/>
  </mergeCells>
  <hyperlinks>
    <hyperlink ref="M1" location="Índice!A1" display="Índice!A1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&amp;L&amp;10&amp;K000080INEGI. Anuario estadístico y geográfico por entidad federativa 2019.</oddHeader>
  </headerFooter>
  <rowBreaks count="11" manualBreakCount="11">
    <brk id="85" max="12" man="1"/>
    <brk id="157" max="12" man="1"/>
    <brk id="229" max="12" man="1"/>
    <brk id="301" max="12" man="1"/>
    <brk id="373" max="12" man="1"/>
    <brk id="445" max="12" man="1"/>
    <brk id="517" max="12" man="1"/>
    <brk id="589" max="13" man="1"/>
    <brk id="661" max="13" man="1"/>
    <brk id="733" max="12" man="1"/>
    <brk id="805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6"/>
  <sheetViews>
    <sheetView showGridLines="0" showRowColHeaders="0" zoomScale="130" zoomScaleNormal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/>
  <cols>
    <col min="1" max="1" width="18.625" style="8" customWidth="1"/>
    <col min="2" max="2" width="17.25" style="8" customWidth="1"/>
    <col min="3" max="3" width="25.125" style="8" customWidth="1"/>
    <col min="4" max="4" width="10.875" style="8" customWidth="1"/>
    <col min="5" max="5" width="0.625" style="7" customWidth="1"/>
    <col min="6" max="6" width="0" style="8" hidden="1" customWidth="1"/>
    <col min="7" max="16384" width="8" style="8" hidden="1"/>
  </cols>
  <sheetData>
    <row r="1" spans="1:5" s="4" customFormat="1" ht="12" customHeight="1">
      <c r="A1" s="1" t="s">
        <v>0</v>
      </c>
      <c r="B1" s="2"/>
      <c r="C1" s="2"/>
      <c r="D1" s="3" t="s">
        <v>1</v>
      </c>
      <c r="E1" s="1"/>
    </row>
    <row r="2" spans="1:5" s="4" customFormat="1" ht="12" customHeight="1">
      <c r="A2" s="1" t="s">
        <v>2</v>
      </c>
      <c r="B2" s="2"/>
      <c r="C2" s="2"/>
      <c r="D2" s="2"/>
      <c r="E2" s="1"/>
    </row>
    <row r="3" spans="1:5" s="4" customFormat="1" ht="12" customHeight="1">
      <c r="A3" s="5" t="s">
        <v>3</v>
      </c>
      <c r="B3" s="2"/>
      <c r="C3" s="2"/>
      <c r="D3" s="2"/>
      <c r="E3" s="1"/>
    </row>
    <row r="4" spans="1:5" ht="3" customHeight="1">
      <c r="A4" s="6"/>
      <c r="B4" s="6"/>
      <c r="C4" s="6"/>
      <c r="D4" s="6"/>
    </row>
    <row r="5" spans="1:5" ht="3" customHeight="1">
      <c r="A5" s="9"/>
      <c r="B5" s="9"/>
      <c r="C5" s="9"/>
      <c r="D5" s="9"/>
    </row>
    <row r="6" spans="1:5" s="14" customFormat="1" ht="9" customHeight="1">
      <c r="A6" s="10" t="s">
        <v>4</v>
      </c>
      <c r="B6" s="11" t="s">
        <v>5</v>
      </c>
      <c r="C6" s="11"/>
      <c r="D6" s="12" t="s">
        <v>6</v>
      </c>
      <c r="E6" s="13"/>
    </row>
    <row r="7" spans="1:5" ht="3" customHeight="1">
      <c r="A7" s="15"/>
      <c r="B7" s="15"/>
      <c r="C7" s="15"/>
      <c r="D7" s="15"/>
    </row>
    <row r="8" spans="1:5" ht="3" customHeight="1">
      <c r="A8" s="16"/>
      <c r="B8" s="16"/>
      <c r="C8" s="16"/>
      <c r="D8" s="16"/>
    </row>
    <row r="9" spans="1:5" s="20" customFormat="1" ht="9" customHeight="1">
      <c r="A9" s="17">
        <v>1995</v>
      </c>
      <c r="B9" s="18"/>
      <c r="C9" s="18"/>
      <c r="D9" s="18"/>
      <c r="E9" s="19"/>
    </row>
    <row r="10" spans="1:5" s="20" customFormat="1" ht="9" customHeight="1">
      <c r="A10" s="17" t="s">
        <v>7</v>
      </c>
      <c r="B10" s="18">
        <f>SUM(B12:B43)</f>
        <v>15178</v>
      </c>
      <c r="C10" s="18"/>
      <c r="D10" s="18">
        <f>SUM(D12:D43)</f>
        <v>1724</v>
      </c>
      <c r="E10" s="19"/>
    </row>
    <row r="11" spans="1:5" s="20" customFormat="1" ht="3.95" customHeight="1">
      <c r="A11" s="17"/>
      <c r="B11" s="18"/>
      <c r="C11" s="18"/>
      <c r="D11" s="18"/>
      <c r="E11" s="19"/>
    </row>
    <row r="12" spans="1:5" s="20" customFormat="1" ht="9" customHeight="1">
      <c r="A12" s="21" t="s">
        <v>8</v>
      </c>
      <c r="B12" s="22">
        <v>117</v>
      </c>
      <c r="C12" s="22"/>
      <c r="D12" s="22">
        <v>12</v>
      </c>
      <c r="E12" s="19"/>
    </row>
    <row r="13" spans="1:5" s="20" customFormat="1" ht="9" customHeight="1">
      <c r="A13" s="21" t="s">
        <v>9</v>
      </c>
      <c r="B13" s="22">
        <v>411</v>
      </c>
      <c r="C13" s="22"/>
      <c r="D13" s="22">
        <v>40</v>
      </c>
      <c r="E13" s="19"/>
    </row>
    <row r="14" spans="1:5" s="20" customFormat="1" ht="9" customHeight="1">
      <c r="A14" s="21" t="s">
        <v>10</v>
      </c>
      <c r="B14" s="22">
        <v>189</v>
      </c>
      <c r="C14" s="22"/>
      <c r="D14" s="22">
        <v>38</v>
      </c>
      <c r="E14" s="19"/>
    </row>
    <row r="15" spans="1:5" s="20" customFormat="1" ht="9" customHeight="1">
      <c r="A15" s="23" t="s">
        <v>11</v>
      </c>
      <c r="B15" s="24">
        <v>154</v>
      </c>
      <c r="C15" s="24"/>
      <c r="D15" s="24">
        <v>21</v>
      </c>
      <c r="E15" s="19"/>
    </row>
    <row r="16" spans="1:5" s="20" customFormat="1" ht="9" customHeight="1">
      <c r="A16" s="21" t="s">
        <v>12</v>
      </c>
      <c r="B16" s="22">
        <v>443</v>
      </c>
      <c r="C16" s="22"/>
      <c r="D16" s="22">
        <v>48</v>
      </c>
      <c r="E16" s="19"/>
    </row>
    <row r="17" spans="1:5" s="20" customFormat="1" ht="9" customHeight="1">
      <c r="A17" s="21" t="s">
        <v>13</v>
      </c>
      <c r="B17" s="22">
        <v>151</v>
      </c>
      <c r="C17" s="22"/>
      <c r="D17" s="22">
        <v>20</v>
      </c>
      <c r="E17" s="19"/>
    </row>
    <row r="18" spans="1:5" s="20" customFormat="1" ht="9" customHeight="1">
      <c r="A18" s="21" t="s">
        <v>14</v>
      </c>
      <c r="B18" s="22">
        <v>420</v>
      </c>
      <c r="C18" s="22"/>
      <c r="D18" s="22">
        <v>65</v>
      </c>
      <c r="E18" s="19"/>
    </row>
    <row r="19" spans="1:5" s="20" customFormat="1" ht="9" customHeight="1">
      <c r="A19" s="23" t="s">
        <v>15</v>
      </c>
      <c r="B19" s="24">
        <v>354</v>
      </c>
      <c r="C19" s="24"/>
      <c r="D19" s="24">
        <v>58</v>
      </c>
      <c r="E19" s="19"/>
    </row>
    <row r="20" spans="1:5" s="20" customFormat="1" ht="9" customHeight="1">
      <c r="A20" s="21" t="s">
        <v>16</v>
      </c>
      <c r="B20" s="22">
        <v>4350</v>
      </c>
      <c r="C20" s="22"/>
      <c r="D20" s="22">
        <v>96</v>
      </c>
      <c r="E20" s="19"/>
    </row>
    <row r="21" spans="1:5" s="20" customFormat="1" ht="9" customHeight="1">
      <c r="A21" s="21" t="s">
        <v>17</v>
      </c>
      <c r="B21" s="22">
        <v>231</v>
      </c>
      <c r="C21" s="22"/>
      <c r="D21" s="22">
        <v>42</v>
      </c>
      <c r="E21" s="19"/>
    </row>
    <row r="22" spans="1:5" s="20" customFormat="1" ht="9" customHeight="1">
      <c r="A22" s="21" t="s">
        <v>18</v>
      </c>
      <c r="B22" s="22">
        <v>404</v>
      </c>
      <c r="C22" s="22"/>
      <c r="D22" s="22">
        <v>55</v>
      </c>
      <c r="E22" s="19"/>
    </row>
    <row r="23" spans="1:5" s="20" customFormat="1" ht="9" customHeight="1">
      <c r="A23" s="23" t="s">
        <v>19</v>
      </c>
      <c r="B23" s="24">
        <v>380</v>
      </c>
      <c r="C23" s="24"/>
      <c r="D23" s="24">
        <v>66</v>
      </c>
      <c r="E23" s="19"/>
    </row>
    <row r="24" spans="1:5" s="20" customFormat="1" ht="9" customHeight="1">
      <c r="A24" s="21" t="s">
        <v>20</v>
      </c>
      <c r="B24" s="22">
        <v>215</v>
      </c>
      <c r="C24" s="22"/>
      <c r="D24" s="22">
        <v>39</v>
      </c>
      <c r="E24" s="19"/>
    </row>
    <row r="25" spans="1:5" s="20" customFormat="1" ht="9" customHeight="1">
      <c r="A25" s="21" t="s">
        <v>21</v>
      </c>
      <c r="B25" s="22">
        <v>783</v>
      </c>
      <c r="C25" s="22"/>
      <c r="D25" s="22">
        <v>146</v>
      </c>
      <c r="E25" s="19"/>
    </row>
    <row r="26" spans="1:5" s="20" customFormat="1" ht="9" customHeight="1">
      <c r="A26" s="21" t="s">
        <v>22</v>
      </c>
      <c r="B26" s="22">
        <v>515</v>
      </c>
      <c r="C26" s="22"/>
      <c r="D26" s="22">
        <v>104</v>
      </c>
      <c r="E26" s="19"/>
    </row>
    <row r="27" spans="1:5" s="20" customFormat="1" ht="9" customHeight="1">
      <c r="A27" s="23" t="s">
        <v>23</v>
      </c>
      <c r="B27" s="24">
        <v>431</v>
      </c>
      <c r="C27" s="24"/>
      <c r="D27" s="24">
        <v>70</v>
      </c>
      <c r="E27" s="19"/>
    </row>
    <row r="28" spans="1:5" s="20" customFormat="1" ht="9" customHeight="1">
      <c r="A28" s="21" t="s">
        <v>24</v>
      </c>
      <c r="B28" s="22">
        <v>160</v>
      </c>
      <c r="C28" s="22"/>
      <c r="D28" s="22">
        <v>32</v>
      </c>
      <c r="E28" s="19"/>
    </row>
    <row r="29" spans="1:5" s="20" customFormat="1" ht="9" customHeight="1">
      <c r="A29" s="21" t="s">
        <v>25</v>
      </c>
      <c r="B29" s="22">
        <v>239</v>
      </c>
      <c r="C29" s="22"/>
      <c r="D29" s="22">
        <v>42</v>
      </c>
      <c r="E29" s="19"/>
    </row>
    <row r="30" spans="1:5" s="20" customFormat="1" ht="9" customHeight="1">
      <c r="A30" s="21" t="s">
        <v>26</v>
      </c>
      <c r="B30" s="22">
        <v>356</v>
      </c>
      <c r="C30" s="22"/>
      <c r="D30" s="22">
        <v>39</v>
      </c>
      <c r="E30" s="19"/>
    </row>
    <row r="31" spans="1:5" s="20" customFormat="1" ht="9" customHeight="1">
      <c r="A31" s="23" t="s">
        <v>27</v>
      </c>
      <c r="B31" s="24">
        <v>630</v>
      </c>
      <c r="C31" s="24"/>
      <c r="D31" s="24">
        <v>117</v>
      </c>
      <c r="E31" s="19"/>
    </row>
    <row r="32" spans="1:5" s="20" customFormat="1" ht="9" customHeight="1">
      <c r="A32" s="21" t="s">
        <v>28</v>
      </c>
      <c r="B32" s="22">
        <v>343</v>
      </c>
      <c r="C32" s="22"/>
      <c r="D32" s="22">
        <v>59</v>
      </c>
      <c r="E32" s="19"/>
    </row>
    <row r="33" spans="1:5" s="20" customFormat="1" ht="9" customHeight="1">
      <c r="A33" s="21" t="s">
        <v>29</v>
      </c>
      <c r="B33" s="22">
        <v>100</v>
      </c>
      <c r="C33" s="22"/>
      <c r="D33" s="22">
        <v>11</v>
      </c>
      <c r="E33" s="19"/>
    </row>
    <row r="34" spans="1:5" s="20" customFormat="1" ht="9" customHeight="1">
      <c r="A34" s="21" t="s">
        <v>30</v>
      </c>
      <c r="B34" s="22">
        <v>157</v>
      </c>
      <c r="C34" s="22"/>
      <c r="D34" s="22">
        <v>17</v>
      </c>
      <c r="E34" s="19"/>
    </row>
    <row r="35" spans="1:5" s="20" customFormat="1" ht="9" customHeight="1">
      <c r="A35" s="23" t="s">
        <v>31</v>
      </c>
      <c r="B35" s="24">
        <v>259</v>
      </c>
      <c r="C35" s="24"/>
      <c r="D35" s="24">
        <v>35</v>
      </c>
      <c r="E35" s="19"/>
    </row>
    <row r="36" spans="1:5" s="20" customFormat="1" ht="9" customHeight="1">
      <c r="A36" s="21" t="s">
        <v>32</v>
      </c>
      <c r="B36" s="22">
        <v>539</v>
      </c>
      <c r="C36" s="22"/>
      <c r="D36" s="22">
        <v>77</v>
      </c>
      <c r="E36" s="19"/>
    </row>
    <row r="37" spans="1:5" s="20" customFormat="1" ht="9" customHeight="1">
      <c r="A37" s="21" t="s">
        <v>33</v>
      </c>
      <c r="B37" s="22">
        <v>606</v>
      </c>
      <c r="C37" s="22"/>
      <c r="D37" s="22">
        <v>89</v>
      </c>
      <c r="E37" s="19"/>
    </row>
    <row r="38" spans="1:5" s="20" customFormat="1" ht="9" customHeight="1">
      <c r="A38" s="21" t="s">
        <v>34</v>
      </c>
      <c r="B38" s="22">
        <v>237</v>
      </c>
      <c r="C38" s="22"/>
      <c r="D38" s="22">
        <v>33</v>
      </c>
      <c r="E38" s="19"/>
    </row>
    <row r="39" spans="1:5" s="20" customFormat="1" ht="9" customHeight="1">
      <c r="A39" s="23" t="s">
        <v>35</v>
      </c>
      <c r="B39" s="24">
        <v>522</v>
      </c>
      <c r="C39" s="24"/>
      <c r="D39" s="24">
        <v>49</v>
      </c>
      <c r="E39" s="19"/>
    </row>
    <row r="40" spans="1:5" s="20" customFormat="1" ht="9" customHeight="1">
      <c r="A40" s="21" t="s">
        <v>36</v>
      </c>
      <c r="B40" s="22">
        <v>71</v>
      </c>
      <c r="C40" s="22"/>
      <c r="D40" s="22">
        <v>15</v>
      </c>
      <c r="E40" s="19"/>
    </row>
    <row r="41" spans="1:5" s="20" customFormat="1" ht="9" customHeight="1">
      <c r="A41" s="21" t="s">
        <v>37</v>
      </c>
      <c r="B41" s="22">
        <v>943</v>
      </c>
      <c r="C41" s="22"/>
      <c r="D41" s="22">
        <v>120</v>
      </c>
      <c r="E41" s="19"/>
    </row>
    <row r="42" spans="1:5" s="20" customFormat="1" ht="9" customHeight="1">
      <c r="A42" s="21" t="s">
        <v>38</v>
      </c>
      <c r="B42" s="22">
        <v>292</v>
      </c>
      <c r="C42" s="22"/>
      <c r="D42" s="22">
        <v>31</v>
      </c>
      <c r="E42" s="19"/>
    </row>
    <row r="43" spans="1:5" s="20" customFormat="1" ht="9" customHeight="1">
      <c r="A43" s="23" t="s">
        <v>39</v>
      </c>
      <c r="B43" s="24">
        <v>176</v>
      </c>
      <c r="C43" s="24"/>
      <c r="D43" s="24">
        <v>38</v>
      </c>
      <c r="E43" s="19"/>
    </row>
    <row r="44" spans="1:5" s="27" customFormat="1" ht="9" customHeight="1">
      <c r="A44" s="25"/>
      <c r="B44" s="25"/>
      <c r="C44" s="25"/>
      <c r="D44" s="25"/>
      <c r="E44" s="26"/>
    </row>
    <row r="45" spans="1:5" s="20" customFormat="1" ht="9" customHeight="1">
      <c r="A45" s="17">
        <v>2000</v>
      </c>
      <c r="B45" s="18"/>
      <c r="C45" s="18"/>
      <c r="D45" s="18"/>
      <c r="E45" s="19"/>
    </row>
    <row r="46" spans="1:5" s="20" customFormat="1" ht="9" customHeight="1">
      <c r="A46" s="17" t="s">
        <v>7</v>
      </c>
      <c r="B46" s="18">
        <f>SUM(B48:B79)</f>
        <v>11596</v>
      </c>
      <c r="C46" s="18"/>
      <c r="D46" s="18">
        <f>SUM(D48:D79)</f>
        <v>1819</v>
      </c>
      <c r="E46" s="19"/>
    </row>
    <row r="47" spans="1:5" s="20" customFormat="1" ht="3.95" customHeight="1">
      <c r="A47" s="17"/>
      <c r="B47" s="18"/>
      <c r="C47" s="18"/>
      <c r="D47" s="18"/>
      <c r="E47" s="19"/>
    </row>
    <row r="48" spans="1:5" s="20" customFormat="1" ht="9" customHeight="1">
      <c r="A48" s="21" t="s">
        <v>8</v>
      </c>
      <c r="B48" s="22">
        <v>78</v>
      </c>
      <c r="C48" s="22"/>
      <c r="D48" s="22">
        <v>17</v>
      </c>
      <c r="E48" s="19"/>
    </row>
    <row r="49" spans="1:5" s="20" customFormat="1" ht="9" customHeight="1">
      <c r="A49" s="21" t="s">
        <v>9</v>
      </c>
      <c r="B49" s="22">
        <v>288</v>
      </c>
      <c r="C49" s="22"/>
      <c r="D49" s="22">
        <v>35</v>
      </c>
      <c r="E49" s="19"/>
    </row>
    <row r="50" spans="1:5" s="20" customFormat="1" ht="9" customHeight="1">
      <c r="A50" s="21" t="s">
        <v>10</v>
      </c>
      <c r="B50" s="22">
        <v>165</v>
      </c>
      <c r="C50" s="22"/>
      <c r="D50" s="22">
        <v>37</v>
      </c>
      <c r="E50" s="19"/>
    </row>
    <row r="51" spans="1:5" s="20" customFormat="1" ht="9" customHeight="1">
      <c r="A51" s="23" t="s">
        <v>11</v>
      </c>
      <c r="B51" s="24">
        <v>121</v>
      </c>
      <c r="C51" s="24"/>
      <c r="D51" s="24">
        <v>21</v>
      </c>
      <c r="E51" s="19"/>
    </row>
    <row r="52" spans="1:5" s="20" customFormat="1" ht="9" customHeight="1">
      <c r="A52" s="21" t="s">
        <v>12</v>
      </c>
      <c r="B52" s="22">
        <v>335</v>
      </c>
      <c r="C52" s="22"/>
      <c r="D52" s="22">
        <v>50</v>
      </c>
      <c r="E52" s="19"/>
    </row>
    <row r="53" spans="1:5" s="20" customFormat="1" ht="9" customHeight="1">
      <c r="A53" s="21" t="s">
        <v>13</v>
      </c>
      <c r="B53" s="22">
        <v>125</v>
      </c>
      <c r="C53" s="22"/>
      <c r="D53" s="22">
        <v>21</v>
      </c>
      <c r="E53" s="19"/>
    </row>
    <row r="54" spans="1:5" s="20" customFormat="1" ht="9" customHeight="1">
      <c r="A54" s="21" t="s">
        <v>14</v>
      </c>
      <c r="B54" s="22">
        <v>350</v>
      </c>
      <c r="C54" s="22"/>
      <c r="D54" s="22">
        <v>65</v>
      </c>
      <c r="E54" s="19"/>
    </row>
    <row r="55" spans="1:5" s="20" customFormat="1" ht="9" customHeight="1">
      <c r="A55" s="23" t="s">
        <v>15</v>
      </c>
      <c r="B55" s="24">
        <v>258</v>
      </c>
      <c r="C55" s="24"/>
      <c r="D55" s="24">
        <v>51</v>
      </c>
      <c r="E55" s="19"/>
    </row>
    <row r="56" spans="1:5" s="20" customFormat="1" ht="9" customHeight="1">
      <c r="A56" s="21" t="s">
        <v>16</v>
      </c>
      <c r="B56" s="22">
        <v>3223</v>
      </c>
      <c r="C56" s="22"/>
      <c r="D56" s="22">
        <v>98</v>
      </c>
      <c r="E56" s="19"/>
    </row>
    <row r="57" spans="1:5" s="20" customFormat="1" ht="9" customHeight="1">
      <c r="A57" s="21" t="s">
        <v>17</v>
      </c>
      <c r="B57" s="22">
        <v>194</v>
      </c>
      <c r="C57" s="22"/>
      <c r="D57" s="22">
        <v>50</v>
      </c>
      <c r="E57" s="19"/>
    </row>
    <row r="58" spans="1:5" s="20" customFormat="1" ht="9" customHeight="1">
      <c r="A58" s="21" t="s">
        <v>18</v>
      </c>
      <c r="B58" s="22">
        <v>298</v>
      </c>
      <c r="C58" s="22"/>
      <c r="D58" s="22">
        <v>61</v>
      </c>
      <c r="E58" s="19"/>
    </row>
    <row r="59" spans="1:5" s="20" customFormat="1" ht="9" customHeight="1">
      <c r="A59" s="23" t="s">
        <v>19</v>
      </c>
      <c r="B59" s="24">
        <v>300</v>
      </c>
      <c r="C59" s="24"/>
      <c r="D59" s="24">
        <v>60</v>
      </c>
      <c r="E59" s="19"/>
    </row>
    <row r="60" spans="1:5" s="20" customFormat="1" ht="9" customHeight="1">
      <c r="A60" s="21" t="s">
        <v>20</v>
      </c>
      <c r="B60" s="22">
        <v>185</v>
      </c>
      <c r="C60" s="22"/>
      <c r="D60" s="22">
        <v>41</v>
      </c>
      <c r="E60" s="19"/>
    </row>
    <row r="61" spans="1:5" s="20" customFormat="1" ht="9" customHeight="1">
      <c r="A61" s="21" t="s">
        <v>21</v>
      </c>
      <c r="B61" s="22">
        <v>558</v>
      </c>
      <c r="C61" s="22"/>
      <c r="D61" s="22">
        <v>146</v>
      </c>
      <c r="E61" s="19"/>
    </row>
    <row r="62" spans="1:5" s="20" customFormat="1" ht="9" customHeight="1">
      <c r="A62" s="21" t="s">
        <v>22</v>
      </c>
      <c r="B62" s="22">
        <v>391</v>
      </c>
      <c r="C62" s="22"/>
      <c r="D62" s="22">
        <v>116</v>
      </c>
      <c r="E62" s="19"/>
    </row>
    <row r="63" spans="1:5" s="20" customFormat="1" ht="9" customHeight="1">
      <c r="A63" s="23" t="s">
        <v>23</v>
      </c>
      <c r="B63" s="24">
        <v>333</v>
      </c>
      <c r="C63" s="24"/>
      <c r="D63" s="24">
        <v>90</v>
      </c>
      <c r="E63" s="19"/>
    </row>
    <row r="64" spans="1:5" s="20" customFormat="1" ht="9" customHeight="1">
      <c r="A64" s="21" t="s">
        <v>24</v>
      </c>
      <c r="B64" s="22">
        <v>123</v>
      </c>
      <c r="C64" s="22"/>
      <c r="D64" s="22">
        <v>34</v>
      </c>
      <c r="E64" s="19"/>
    </row>
    <row r="65" spans="1:5" s="20" customFormat="1" ht="9" customHeight="1">
      <c r="A65" s="21" t="s">
        <v>25</v>
      </c>
      <c r="B65" s="22">
        <v>186</v>
      </c>
      <c r="C65" s="22"/>
      <c r="D65" s="22">
        <v>40</v>
      </c>
      <c r="E65" s="19"/>
    </row>
    <row r="66" spans="1:5" s="20" customFormat="1" ht="9" customHeight="1">
      <c r="A66" s="21" t="s">
        <v>26</v>
      </c>
      <c r="B66" s="22">
        <v>265</v>
      </c>
      <c r="C66" s="22"/>
      <c r="D66" s="22">
        <v>50</v>
      </c>
      <c r="E66" s="19"/>
    </row>
    <row r="67" spans="1:5" s="20" customFormat="1" ht="9" customHeight="1">
      <c r="A67" s="23" t="s">
        <v>27</v>
      </c>
      <c r="B67" s="24">
        <v>506</v>
      </c>
      <c r="C67" s="24"/>
      <c r="D67" s="24">
        <v>123</v>
      </c>
      <c r="E67" s="19"/>
    </row>
    <row r="68" spans="1:5" s="20" customFormat="1" ht="9" customHeight="1">
      <c r="A68" s="21" t="s">
        <v>28</v>
      </c>
      <c r="B68" s="22">
        <v>280</v>
      </c>
      <c r="C68" s="22"/>
      <c r="D68" s="22">
        <v>65</v>
      </c>
      <c r="E68" s="19"/>
    </row>
    <row r="69" spans="1:5" s="20" customFormat="1" ht="9" customHeight="1">
      <c r="A69" s="21" t="s">
        <v>29</v>
      </c>
      <c r="B69" s="22">
        <v>75</v>
      </c>
      <c r="C69" s="22"/>
      <c r="D69" s="22">
        <v>23</v>
      </c>
      <c r="E69" s="19"/>
    </row>
    <row r="70" spans="1:5" s="20" customFormat="1" ht="9" customHeight="1">
      <c r="A70" s="21" t="s">
        <v>30</v>
      </c>
      <c r="B70" s="22">
        <v>170</v>
      </c>
      <c r="C70" s="22"/>
      <c r="D70" s="22">
        <v>24</v>
      </c>
      <c r="E70" s="19"/>
    </row>
    <row r="71" spans="1:5" s="20" customFormat="1" ht="9" customHeight="1">
      <c r="A71" s="23" t="s">
        <v>31</v>
      </c>
      <c r="B71" s="24">
        <v>193</v>
      </c>
      <c r="C71" s="24"/>
      <c r="D71" s="24">
        <v>36</v>
      </c>
      <c r="E71" s="19"/>
    </row>
    <row r="72" spans="1:5" s="20" customFormat="1" ht="9" customHeight="1">
      <c r="A72" s="21" t="s">
        <v>32</v>
      </c>
      <c r="B72" s="22">
        <v>412</v>
      </c>
      <c r="C72" s="22"/>
      <c r="D72" s="22">
        <v>78</v>
      </c>
      <c r="E72" s="19"/>
    </row>
    <row r="73" spans="1:5" s="20" customFormat="1" ht="9" customHeight="1">
      <c r="A73" s="21" t="s">
        <v>33</v>
      </c>
      <c r="B73" s="22">
        <v>444</v>
      </c>
      <c r="C73" s="22"/>
      <c r="D73" s="22">
        <v>85</v>
      </c>
      <c r="E73" s="19"/>
    </row>
    <row r="74" spans="1:5" s="20" customFormat="1" ht="9" customHeight="1">
      <c r="A74" s="21" t="s">
        <v>34</v>
      </c>
      <c r="B74" s="22">
        <v>185</v>
      </c>
      <c r="C74" s="22"/>
      <c r="D74" s="22">
        <v>33</v>
      </c>
      <c r="E74" s="19"/>
    </row>
    <row r="75" spans="1:5" s="20" customFormat="1" ht="9" customHeight="1">
      <c r="A75" s="23" t="s">
        <v>35</v>
      </c>
      <c r="B75" s="24">
        <v>407</v>
      </c>
      <c r="C75" s="24"/>
      <c r="D75" s="24">
        <v>52</v>
      </c>
      <c r="E75" s="19"/>
    </row>
    <row r="76" spans="1:5" s="20" customFormat="1" ht="9" customHeight="1">
      <c r="A76" s="21" t="s">
        <v>36</v>
      </c>
      <c r="B76" s="22">
        <v>57</v>
      </c>
      <c r="C76" s="22"/>
      <c r="D76" s="22">
        <v>16</v>
      </c>
      <c r="E76" s="19"/>
    </row>
    <row r="77" spans="1:5" s="20" customFormat="1" ht="9" customHeight="1">
      <c r="A77" s="21" t="s">
        <v>37</v>
      </c>
      <c r="B77" s="22">
        <v>747</v>
      </c>
      <c r="C77" s="22"/>
      <c r="D77" s="22">
        <v>130</v>
      </c>
      <c r="E77" s="19"/>
    </row>
    <row r="78" spans="1:5" s="20" customFormat="1" ht="9" customHeight="1">
      <c r="A78" s="21" t="s">
        <v>38</v>
      </c>
      <c r="B78" s="22">
        <v>212</v>
      </c>
      <c r="C78" s="22"/>
      <c r="D78" s="22">
        <v>33</v>
      </c>
      <c r="E78" s="19"/>
    </row>
    <row r="79" spans="1:5" s="20" customFormat="1" ht="9" customHeight="1">
      <c r="A79" s="23" t="s">
        <v>39</v>
      </c>
      <c r="B79" s="24">
        <v>132</v>
      </c>
      <c r="C79" s="24"/>
      <c r="D79" s="24">
        <v>38</v>
      </c>
      <c r="E79" s="19"/>
    </row>
    <row r="80" spans="1:5" s="27" customFormat="1" ht="9" customHeight="1">
      <c r="A80" s="25"/>
      <c r="B80" s="25"/>
      <c r="C80" s="25"/>
      <c r="D80" s="25"/>
      <c r="E80" s="26"/>
    </row>
    <row r="81" spans="1:5" s="20" customFormat="1" ht="9" customHeight="1">
      <c r="A81" s="17">
        <v>2001</v>
      </c>
      <c r="B81" s="18"/>
      <c r="C81" s="18"/>
      <c r="D81" s="18"/>
      <c r="E81" s="19"/>
    </row>
    <row r="82" spans="1:5" s="20" customFormat="1" ht="9" customHeight="1">
      <c r="A82" s="17" t="s">
        <v>7</v>
      </c>
      <c r="B82" s="18">
        <f>SUM(B84:B115)</f>
        <v>11272</v>
      </c>
      <c r="C82" s="18"/>
      <c r="D82" s="18">
        <f>SUM(D84:D115)</f>
        <v>1609</v>
      </c>
      <c r="E82" s="19"/>
    </row>
    <row r="83" spans="1:5" s="20" customFormat="1" ht="3.95" customHeight="1">
      <c r="A83" s="17"/>
      <c r="B83" s="18"/>
      <c r="C83" s="18"/>
      <c r="D83" s="18"/>
      <c r="E83" s="19"/>
    </row>
    <row r="84" spans="1:5" s="20" customFormat="1" ht="9" customHeight="1">
      <c r="A84" s="21" t="s">
        <v>8</v>
      </c>
      <c r="B84" s="28">
        <v>75</v>
      </c>
      <c r="C84" s="28"/>
      <c r="D84" s="28">
        <v>17</v>
      </c>
      <c r="E84" s="19"/>
    </row>
    <row r="85" spans="1:5" s="20" customFormat="1" ht="9" customHeight="1">
      <c r="A85" s="21" t="s">
        <v>9</v>
      </c>
      <c r="B85" s="28">
        <v>285</v>
      </c>
      <c r="C85" s="28"/>
      <c r="D85" s="28">
        <v>31</v>
      </c>
      <c r="E85" s="19"/>
    </row>
    <row r="86" spans="1:5" s="20" customFormat="1" ht="9" customHeight="1">
      <c r="A86" s="21" t="s">
        <v>10</v>
      </c>
      <c r="B86" s="28">
        <v>159</v>
      </c>
      <c r="C86" s="28"/>
      <c r="D86" s="28">
        <v>27</v>
      </c>
      <c r="E86" s="19"/>
    </row>
    <row r="87" spans="1:5" s="20" customFormat="1" ht="9" customHeight="1">
      <c r="A87" s="23" t="s">
        <v>11</v>
      </c>
      <c r="B87" s="29">
        <v>117</v>
      </c>
      <c r="C87" s="29"/>
      <c r="D87" s="29">
        <v>19</v>
      </c>
      <c r="E87" s="19"/>
    </row>
    <row r="88" spans="1:5" s="20" customFormat="1" ht="9" customHeight="1">
      <c r="A88" s="21" t="s">
        <v>12</v>
      </c>
      <c r="B88" s="28">
        <v>318</v>
      </c>
      <c r="C88" s="28"/>
      <c r="D88" s="28">
        <v>49</v>
      </c>
      <c r="E88" s="19"/>
    </row>
    <row r="89" spans="1:5" s="20" customFormat="1" ht="9" customHeight="1">
      <c r="A89" s="21" t="s">
        <v>13</v>
      </c>
      <c r="B89" s="28">
        <v>124</v>
      </c>
      <c r="C89" s="28"/>
      <c r="D89" s="28">
        <v>21</v>
      </c>
      <c r="E89" s="19"/>
    </row>
    <row r="90" spans="1:5" s="20" customFormat="1" ht="9" customHeight="1">
      <c r="A90" s="21" t="s">
        <v>14</v>
      </c>
      <c r="B90" s="28">
        <v>345</v>
      </c>
      <c r="C90" s="28"/>
      <c r="D90" s="28">
        <v>61</v>
      </c>
      <c r="E90" s="19"/>
    </row>
    <row r="91" spans="1:5" s="20" customFormat="1" ht="9" customHeight="1">
      <c r="A91" s="23" t="s">
        <v>15</v>
      </c>
      <c r="B91" s="29">
        <v>241</v>
      </c>
      <c r="C91" s="29"/>
      <c r="D91" s="29">
        <v>46</v>
      </c>
      <c r="E91" s="19"/>
    </row>
    <row r="92" spans="1:5" s="20" customFormat="1" ht="9" customHeight="1">
      <c r="A92" s="21" t="s">
        <v>16</v>
      </c>
      <c r="B92" s="28">
        <v>3093</v>
      </c>
      <c r="C92" s="28"/>
      <c r="D92" s="28">
        <v>98</v>
      </c>
      <c r="E92" s="19"/>
    </row>
    <row r="93" spans="1:5" s="20" customFormat="1" ht="9" customHeight="1">
      <c r="A93" s="21" t="s">
        <v>17</v>
      </c>
      <c r="B93" s="28">
        <v>195</v>
      </c>
      <c r="C93" s="28"/>
      <c r="D93" s="28">
        <v>45</v>
      </c>
      <c r="E93" s="19"/>
    </row>
    <row r="94" spans="1:5" s="20" customFormat="1" ht="9" customHeight="1">
      <c r="A94" s="21" t="s">
        <v>18</v>
      </c>
      <c r="B94" s="28">
        <v>284</v>
      </c>
      <c r="C94" s="28"/>
      <c r="D94" s="28">
        <v>62</v>
      </c>
      <c r="E94" s="19"/>
    </row>
    <row r="95" spans="1:5" s="20" customFormat="1" ht="9" customHeight="1">
      <c r="A95" s="23" t="s">
        <v>19</v>
      </c>
      <c r="B95" s="29">
        <v>297</v>
      </c>
      <c r="C95" s="29"/>
      <c r="D95" s="29">
        <v>63</v>
      </c>
      <c r="E95" s="19"/>
    </row>
    <row r="96" spans="1:5" s="20" customFormat="1" ht="9" customHeight="1">
      <c r="A96" s="21" t="s">
        <v>20</v>
      </c>
      <c r="B96" s="28">
        <v>178</v>
      </c>
      <c r="C96" s="28"/>
      <c r="D96" s="28">
        <v>40</v>
      </c>
      <c r="E96" s="19"/>
    </row>
    <row r="97" spans="1:5" s="20" customFormat="1" ht="9" customHeight="1">
      <c r="A97" s="21" t="s">
        <v>21</v>
      </c>
      <c r="B97" s="28">
        <v>547</v>
      </c>
      <c r="C97" s="28"/>
      <c r="D97" s="28">
        <v>105</v>
      </c>
      <c r="E97" s="19"/>
    </row>
    <row r="98" spans="1:5" s="20" customFormat="1" ht="9" customHeight="1">
      <c r="A98" s="21" t="s">
        <v>22</v>
      </c>
      <c r="B98" s="28">
        <v>384</v>
      </c>
      <c r="C98" s="28"/>
      <c r="D98" s="28">
        <v>81</v>
      </c>
      <c r="E98" s="19"/>
    </row>
    <row r="99" spans="1:5" s="20" customFormat="1" ht="9" customHeight="1">
      <c r="A99" s="23" t="s">
        <v>23</v>
      </c>
      <c r="B99" s="29">
        <v>323</v>
      </c>
      <c r="C99" s="29"/>
      <c r="D99" s="29">
        <v>69</v>
      </c>
      <c r="E99" s="19"/>
    </row>
    <row r="100" spans="1:5" s="20" customFormat="1" ht="9" customHeight="1">
      <c r="A100" s="21" t="s">
        <v>24</v>
      </c>
      <c r="B100" s="28">
        <v>123</v>
      </c>
      <c r="C100" s="28"/>
      <c r="D100" s="28">
        <v>30</v>
      </c>
      <c r="E100" s="19"/>
    </row>
    <row r="101" spans="1:5" s="20" customFormat="1" ht="9" customHeight="1">
      <c r="A101" s="21" t="s">
        <v>25</v>
      </c>
      <c r="B101" s="28">
        <v>185</v>
      </c>
      <c r="C101" s="28"/>
      <c r="D101" s="28">
        <v>39</v>
      </c>
      <c r="E101" s="19"/>
    </row>
    <row r="102" spans="1:5" s="20" customFormat="1" ht="9" customHeight="1">
      <c r="A102" s="21" t="s">
        <v>26</v>
      </c>
      <c r="B102" s="28">
        <v>257</v>
      </c>
      <c r="C102" s="28"/>
      <c r="D102" s="28">
        <v>42</v>
      </c>
      <c r="E102" s="19"/>
    </row>
    <row r="103" spans="1:5" s="20" customFormat="1" ht="9" customHeight="1">
      <c r="A103" s="23" t="s">
        <v>27</v>
      </c>
      <c r="B103" s="29">
        <v>501</v>
      </c>
      <c r="C103" s="29"/>
      <c r="D103" s="29">
        <v>115</v>
      </c>
      <c r="E103" s="19"/>
    </row>
    <row r="104" spans="1:5" s="20" customFormat="1" ht="9" customHeight="1">
      <c r="A104" s="21" t="s">
        <v>28</v>
      </c>
      <c r="B104" s="28">
        <v>277</v>
      </c>
      <c r="C104" s="28"/>
      <c r="D104" s="28">
        <v>55</v>
      </c>
      <c r="E104" s="19"/>
    </row>
    <row r="105" spans="1:5" s="20" customFormat="1" ht="9" customHeight="1">
      <c r="A105" s="21" t="s">
        <v>29</v>
      </c>
      <c r="B105" s="28">
        <v>73</v>
      </c>
      <c r="C105" s="28"/>
      <c r="D105" s="28">
        <v>22</v>
      </c>
      <c r="E105" s="19"/>
    </row>
    <row r="106" spans="1:5" s="20" customFormat="1" ht="9" customHeight="1">
      <c r="A106" s="21" t="s">
        <v>30</v>
      </c>
      <c r="B106" s="28">
        <v>174</v>
      </c>
      <c r="C106" s="28"/>
      <c r="D106" s="28">
        <v>23</v>
      </c>
      <c r="E106" s="19"/>
    </row>
    <row r="107" spans="1:5" s="20" customFormat="1" ht="9" customHeight="1">
      <c r="A107" s="23" t="s">
        <v>31</v>
      </c>
      <c r="B107" s="29">
        <v>191</v>
      </c>
      <c r="C107" s="29"/>
      <c r="D107" s="29">
        <v>32</v>
      </c>
      <c r="E107" s="19"/>
    </row>
    <row r="108" spans="1:5" s="20" customFormat="1" ht="9" customHeight="1">
      <c r="A108" s="21" t="s">
        <v>32</v>
      </c>
      <c r="B108" s="28">
        <v>401</v>
      </c>
      <c r="C108" s="28"/>
      <c r="D108" s="28">
        <v>66</v>
      </c>
      <c r="E108" s="19"/>
    </row>
    <row r="109" spans="1:5" s="20" customFormat="1" ht="9" customHeight="1">
      <c r="A109" s="21" t="s">
        <v>33</v>
      </c>
      <c r="B109" s="28">
        <v>429</v>
      </c>
      <c r="C109" s="28"/>
      <c r="D109" s="28">
        <v>71</v>
      </c>
      <c r="E109" s="19"/>
    </row>
    <row r="110" spans="1:5" s="20" customFormat="1" ht="9" customHeight="1">
      <c r="A110" s="21" t="s">
        <v>34</v>
      </c>
      <c r="B110" s="28">
        <v>181</v>
      </c>
      <c r="C110" s="28"/>
      <c r="D110" s="28">
        <v>33</v>
      </c>
      <c r="E110" s="19"/>
    </row>
    <row r="111" spans="1:5" s="20" customFormat="1" ht="9" customHeight="1">
      <c r="A111" s="23" t="s">
        <v>35</v>
      </c>
      <c r="B111" s="29">
        <v>388</v>
      </c>
      <c r="C111" s="29"/>
      <c r="D111" s="29">
        <v>46</v>
      </c>
      <c r="E111" s="19"/>
    </row>
    <row r="112" spans="1:5" s="20" customFormat="1" ht="9" customHeight="1">
      <c r="A112" s="21" t="s">
        <v>36</v>
      </c>
      <c r="B112" s="28">
        <v>56</v>
      </c>
      <c r="C112" s="28"/>
      <c r="D112" s="28">
        <v>11</v>
      </c>
      <c r="E112" s="19"/>
    </row>
    <row r="113" spans="1:5" s="20" customFormat="1" ht="9" customHeight="1">
      <c r="A113" s="21" t="s">
        <v>37</v>
      </c>
      <c r="B113" s="28">
        <v>738</v>
      </c>
      <c r="C113" s="28"/>
      <c r="D113" s="28">
        <v>129</v>
      </c>
      <c r="E113" s="19"/>
    </row>
    <row r="114" spans="1:5" s="20" customFormat="1" ht="9" customHeight="1">
      <c r="A114" s="21" t="s">
        <v>38</v>
      </c>
      <c r="B114" s="28">
        <v>206</v>
      </c>
      <c r="C114" s="28"/>
      <c r="D114" s="28">
        <v>30</v>
      </c>
      <c r="E114" s="19"/>
    </row>
    <row r="115" spans="1:5" s="20" customFormat="1" ht="9" customHeight="1">
      <c r="A115" s="23" t="s">
        <v>39</v>
      </c>
      <c r="B115" s="29">
        <v>127</v>
      </c>
      <c r="C115" s="29"/>
      <c r="D115" s="29">
        <v>31</v>
      </c>
      <c r="E115" s="19"/>
    </row>
    <row r="116" spans="1:5" s="27" customFormat="1" ht="9" customHeight="1">
      <c r="A116" s="25"/>
      <c r="B116" s="25"/>
      <c r="C116" s="25"/>
      <c r="D116" s="25"/>
      <c r="E116" s="26"/>
    </row>
    <row r="117" spans="1:5" s="20" customFormat="1" ht="9" customHeight="1">
      <c r="A117" s="17">
        <v>2002</v>
      </c>
      <c r="B117" s="18"/>
      <c r="C117" s="18"/>
      <c r="D117" s="18"/>
      <c r="E117" s="19"/>
    </row>
    <row r="118" spans="1:5" s="20" customFormat="1" ht="9" customHeight="1">
      <c r="A118" s="17" t="s">
        <v>7</v>
      </c>
      <c r="B118" s="18">
        <f>SUM(B120:B151)</f>
        <v>10461</v>
      </c>
      <c r="C118" s="18"/>
      <c r="D118" s="18">
        <f>SUM(D120:D151)</f>
        <v>1568</v>
      </c>
      <c r="E118" s="19"/>
    </row>
    <row r="119" spans="1:5" s="20" customFormat="1" ht="3.95" customHeight="1">
      <c r="A119" s="17"/>
      <c r="B119" s="18"/>
      <c r="C119" s="18"/>
      <c r="D119" s="18"/>
      <c r="E119" s="19"/>
    </row>
    <row r="120" spans="1:5" s="20" customFormat="1" ht="9" customHeight="1">
      <c r="A120" s="21" t="s">
        <v>8</v>
      </c>
      <c r="B120" s="28">
        <v>72</v>
      </c>
      <c r="C120" s="28"/>
      <c r="D120" s="28">
        <v>17</v>
      </c>
      <c r="E120" s="19"/>
    </row>
    <row r="121" spans="1:5" s="20" customFormat="1" ht="9" customHeight="1">
      <c r="A121" s="21" t="s">
        <v>9</v>
      </c>
      <c r="B121" s="28">
        <v>273</v>
      </c>
      <c r="C121" s="28"/>
      <c r="D121" s="28">
        <v>31</v>
      </c>
      <c r="E121" s="19"/>
    </row>
    <row r="122" spans="1:5" s="20" customFormat="1" ht="9" customHeight="1">
      <c r="A122" s="21" t="s">
        <v>10</v>
      </c>
      <c r="B122" s="28">
        <v>150</v>
      </c>
      <c r="C122" s="28"/>
      <c r="D122" s="28">
        <v>28</v>
      </c>
      <c r="E122" s="19"/>
    </row>
    <row r="123" spans="1:5" s="20" customFormat="1" ht="9" customHeight="1">
      <c r="A123" s="23" t="s">
        <v>11</v>
      </c>
      <c r="B123" s="29">
        <v>113</v>
      </c>
      <c r="C123" s="29"/>
      <c r="D123" s="29">
        <v>19</v>
      </c>
      <c r="E123" s="19"/>
    </row>
    <row r="124" spans="1:5" s="20" customFormat="1" ht="9" customHeight="1">
      <c r="A124" s="21" t="s">
        <v>12</v>
      </c>
      <c r="B124" s="28">
        <v>289</v>
      </c>
      <c r="C124" s="28"/>
      <c r="D124" s="28">
        <v>49</v>
      </c>
      <c r="E124" s="19"/>
    </row>
    <row r="125" spans="1:5" s="20" customFormat="1" ht="9" customHeight="1">
      <c r="A125" s="21" t="s">
        <v>13</v>
      </c>
      <c r="B125" s="28">
        <v>118</v>
      </c>
      <c r="C125" s="28"/>
      <c r="D125" s="28">
        <v>21</v>
      </c>
      <c r="E125" s="19"/>
    </row>
    <row r="126" spans="1:5" s="20" customFormat="1" ht="9" customHeight="1">
      <c r="A126" s="21" t="s">
        <v>14</v>
      </c>
      <c r="B126" s="28">
        <v>333</v>
      </c>
      <c r="C126" s="28"/>
      <c r="D126" s="28">
        <v>62</v>
      </c>
      <c r="E126" s="19"/>
    </row>
    <row r="127" spans="1:5" s="20" customFormat="1" ht="9" customHeight="1">
      <c r="A127" s="23" t="s">
        <v>15</v>
      </c>
      <c r="B127" s="29">
        <v>226</v>
      </c>
      <c r="C127" s="29"/>
      <c r="D127" s="29">
        <v>45</v>
      </c>
      <c r="E127" s="19"/>
    </row>
    <row r="128" spans="1:5" s="20" customFormat="1" ht="9" customHeight="1">
      <c r="A128" s="30" t="s">
        <v>40</v>
      </c>
      <c r="B128" s="28">
        <v>2766</v>
      </c>
      <c r="C128" s="28"/>
      <c r="D128" s="28">
        <v>97</v>
      </c>
      <c r="E128" s="19"/>
    </row>
    <row r="129" spans="1:5" s="20" customFormat="1" ht="9" customHeight="1">
      <c r="A129" s="21" t="s">
        <v>17</v>
      </c>
      <c r="B129" s="28">
        <v>193</v>
      </c>
      <c r="C129" s="28"/>
      <c r="D129" s="28">
        <v>44</v>
      </c>
      <c r="E129" s="19"/>
    </row>
    <row r="130" spans="1:5" s="20" customFormat="1" ht="9" customHeight="1">
      <c r="A130" s="21" t="s">
        <v>18</v>
      </c>
      <c r="B130" s="28">
        <v>263</v>
      </c>
      <c r="C130" s="28"/>
      <c r="D130" s="28">
        <v>61</v>
      </c>
      <c r="E130" s="19"/>
    </row>
    <row r="131" spans="1:5" s="20" customFormat="1" ht="9" customHeight="1">
      <c r="A131" s="23" t="s">
        <v>19</v>
      </c>
      <c r="B131" s="29">
        <v>279</v>
      </c>
      <c r="C131" s="29"/>
      <c r="D131" s="29">
        <v>62</v>
      </c>
      <c r="E131" s="19"/>
    </row>
    <row r="132" spans="1:5" s="20" customFormat="1" ht="9" customHeight="1">
      <c r="A132" s="21" t="s">
        <v>20</v>
      </c>
      <c r="B132" s="28">
        <v>164</v>
      </c>
      <c r="C132" s="28"/>
      <c r="D132" s="28">
        <v>40</v>
      </c>
      <c r="E132" s="19"/>
    </row>
    <row r="133" spans="1:5" s="20" customFormat="1" ht="9" customHeight="1">
      <c r="A133" s="21" t="s">
        <v>21</v>
      </c>
      <c r="B133" s="28">
        <v>501</v>
      </c>
      <c r="C133" s="28"/>
      <c r="D133" s="28">
        <v>104</v>
      </c>
      <c r="E133" s="19"/>
    </row>
    <row r="134" spans="1:5" s="20" customFormat="1" ht="9" customHeight="1">
      <c r="A134" s="21" t="s">
        <v>22</v>
      </c>
      <c r="B134" s="28">
        <v>368</v>
      </c>
      <c r="C134" s="28"/>
      <c r="D134" s="28">
        <v>80</v>
      </c>
      <c r="E134" s="19"/>
    </row>
    <row r="135" spans="1:5" s="20" customFormat="1" ht="9" customHeight="1">
      <c r="A135" s="23" t="s">
        <v>23</v>
      </c>
      <c r="B135" s="29">
        <v>301</v>
      </c>
      <c r="C135" s="29"/>
      <c r="D135" s="29">
        <v>67</v>
      </c>
      <c r="E135" s="19"/>
    </row>
    <row r="136" spans="1:5" s="20" customFormat="1" ht="9" customHeight="1">
      <c r="A136" s="21" t="s">
        <v>24</v>
      </c>
      <c r="B136" s="28">
        <v>124</v>
      </c>
      <c r="C136" s="28"/>
      <c r="D136" s="28">
        <v>33</v>
      </c>
      <c r="E136" s="19"/>
    </row>
    <row r="137" spans="1:5" s="20" customFormat="1" ht="9" customHeight="1">
      <c r="A137" s="21" t="s">
        <v>25</v>
      </c>
      <c r="B137" s="28">
        <v>176</v>
      </c>
      <c r="C137" s="28"/>
      <c r="D137" s="28">
        <v>39</v>
      </c>
      <c r="E137" s="19"/>
    </row>
    <row r="138" spans="1:5" s="20" customFormat="1" ht="9" customHeight="1">
      <c r="A138" s="21" t="s">
        <v>26</v>
      </c>
      <c r="B138" s="28">
        <v>245</v>
      </c>
      <c r="C138" s="28"/>
      <c r="D138" s="28">
        <v>41</v>
      </c>
      <c r="E138" s="19"/>
    </row>
    <row r="139" spans="1:5" s="20" customFormat="1" ht="9" customHeight="1">
      <c r="A139" s="23" t="s">
        <v>27</v>
      </c>
      <c r="B139" s="29">
        <v>468</v>
      </c>
      <c r="C139" s="29"/>
      <c r="D139" s="29">
        <v>114</v>
      </c>
      <c r="E139" s="19"/>
    </row>
    <row r="140" spans="1:5" s="20" customFormat="1" ht="9" customHeight="1">
      <c r="A140" s="21" t="s">
        <v>28</v>
      </c>
      <c r="B140" s="28">
        <v>255</v>
      </c>
      <c r="C140" s="28"/>
      <c r="D140" s="28">
        <v>54</v>
      </c>
      <c r="E140" s="19"/>
    </row>
    <row r="141" spans="1:5" s="20" customFormat="1" ht="9" customHeight="1">
      <c r="A141" s="21" t="s">
        <v>29</v>
      </c>
      <c r="B141" s="28">
        <v>73</v>
      </c>
      <c r="C141" s="28"/>
      <c r="D141" s="28">
        <v>21</v>
      </c>
      <c r="E141" s="19"/>
    </row>
    <row r="142" spans="1:5" s="20" customFormat="1" ht="9" customHeight="1">
      <c r="A142" s="21" t="s">
        <v>30</v>
      </c>
      <c r="B142" s="28">
        <v>173</v>
      </c>
      <c r="C142" s="28"/>
      <c r="D142" s="28">
        <v>23</v>
      </c>
      <c r="E142" s="19"/>
    </row>
    <row r="143" spans="1:5" s="20" customFormat="1" ht="9" customHeight="1">
      <c r="A143" s="23" t="s">
        <v>31</v>
      </c>
      <c r="B143" s="29">
        <v>178</v>
      </c>
      <c r="C143" s="29"/>
      <c r="D143" s="29">
        <v>33</v>
      </c>
      <c r="E143" s="19"/>
    </row>
    <row r="144" spans="1:5" s="20" customFormat="1" ht="9" customHeight="1">
      <c r="A144" s="21" t="s">
        <v>32</v>
      </c>
      <c r="B144" s="28">
        <v>378</v>
      </c>
      <c r="C144" s="28"/>
      <c r="D144" s="28">
        <v>65</v>
      </c>
      <c r="E144" s="19"/>
    </row>
    <row r="145" spans="1:5" s="20" customFormat="1" ht="9" customHeight="1">
      <c r="A145" s="21" t="s">
        <v>33</v>
      </c>
      <c r="B145" s="28">
        <v>396</v>
      </c>
      <c r="C145" s="28"/>
      <c r="D145" s="28">
        <v>69</v>
      </c>
      <c r="E145" s="19"/>
    </row>
    <row r="146" spans="1:5" s="20" customFormat="1" ht="9" customHeight="1">
      <c r="A146" s="21" t="s">
        <v>34</v>
      </c>
      <c r="B146" s="28">
        <v>173</v>
      </c>
      <c r="C146" s="28"/>
      <c r="D146" s="28">
        <v>33</v>
      </c>
      <c r="E146" s="19"/>
    </row>
    <row r="147" spans="1:5" s="20" customFormat="1" ht="9" customHeight="1">
      <c r="A147" s="23" t="s">
        <v>35</v>
      </c>
      <c r="B147" s="29">
        <v>365</v>
      </c>
      <c r="C147" s="29"/>
      <c r="D147" s="29">
        <v>50</v>
      </c>
      <c r="E147" s="19"/>
    </row>
    <row r="148" spans="1:5" s="20" customFormat="1" ht="9" customHeight="1">
      <c r="A148" s="21" t="s">
        <v>36</v>
      </c>
      <c r="B148" s="28">
        <v>55</v>
      </c>
      <c r="C148" s="28"/>
      <c r="D148" s="28">
        <v>11</v>
      </c>
      <c r="E148" s="19"/>
    </row>
    <row r="149" spans="1:5" s="20" customFormat="1" ht="9" customHeight="1">
      <c r="A149" s="21" t="s">
        <v>37</v>
      </c>
      <c r="B149" s="28">
        <v>678</v>
      </c>
      <c r="C149" s="28"/>
      <c r="D149" s="28">
        <v>95</v>
      </c>
      <c r="E149" s="19"/>
    </row>
    <row r="150" spans="1:5" s="20" customFormat="1" ht="9" customHeight="1">
      <c r="A150" s="21" t="s">
        <v>38</v>
      </c>
      <c r="B150" s="28">
        <v>201</v>
      </c>
      <c r="C150" s="28"/>
      <c r="D150" s="28">
        <v>30</v>
      </c>
      <c r="E150" s="19"/>
    </row>
    <row r="151" spans="1:5" s="20" customFormat="1" ht="9" customHeight="1">
      <c r="A151" s="23" t="s">
        <v>39</v>
      </c>
      <c r="B151" s="29">
        <v>114</v>
      </c>
      <c r="C151" s="29"/>
      <c r="D151" s="29">
        <v>30</v>
      </c>
      <c r="E151" s="19"/>
    </row>
    <row r="152" spans="1:5" s="27" customFormat="1" ht="9" customHeight="1">
      <c r="A152" s="25"/>
      <c r="B152" s="25"/>
      <c r="C152" s="25"/>
      <c r="D152" s="25"/>
      <c r="E152" s="26"/>
    </row>
    <row r="153" spans="1:5" s="20" customFormat="1" ht="9" customHeight="1">
      <c r="A153" s="17">
        <v>2003</v>
      </c>
      <c r="B153" s="18"/>
      <c r="C153" s="18"/>
      <c r="D153" s="18"/>
      <c r="E153" s="19"/>
    </row>
    <row r="154" spans="1:5" s="20" customFormat="1" ht="9" customHeight="1">
      <c r="A154" s="17" t="s">
        <v>7</v>
      </c>
      <c r="B154" s="18">
        <f>SUM(B156:B187)</f>
        <v>9844</v>
      </c>
      <c r="C154" s="18"/>
      <c r="D154" s="18">
        <f>SUM(D156:D187)</f>
        <v>1555</v>
      </c>
      <c r="E154" s="19"/>
    </row>
    <row r="155" spans="1:5" s="20" customFormat="1" ht="3.95" customHeight="1">
      <c r="A155" s="17"/>
      <c r="B155" s="18"/>
      <c r="C155" s="18"/>
      <c r="D155" s="18"/>
      <c r="E155" s="19"/>
    </row>
    <row r="156" spans="1:5" s="20" customFormat="1" ht="9" customHeight="1">
      <c r="A156" s="21" t="s">
        <v>8</v>
      </c>
      <c r="B156" s="28">
        <v>68</v>
      </c>
      <c r="C156" s="28"/>
      <c r="D156" s="28">
        <v>17</v>
      </c>
      <c r="E156" s="19"/>
    </row>
    <row r="157" spans="1:5" s="20" customFormat="1" ht="9" customHeight="1">
      <c r="A157" s="21" t="s">
        <v>9</v>
      </c>
      <c r="B157" s="28">
        <v>249</v>
      </c>
      <c r="C157" s="28"/>
      <c r="D157" s="28">
        <v>31</v>
      </c>
      <c r="E157" s="19"/>
    </row>
    <row r="158" spans="1:5" s="20" customFormat="1" ht="9" customHeight="1">
      <c r="A158" s="21" t="s">
        <v>10</v>
      </c>
      <c r="B158" s="28">
        <v>137</v>
      </c>
      <c r="C158" s="28"/>
      <c r="D158" s="28">
        <v>28</v>
      </c>
      <c r="E158" s="19"/>
    </row>
    <row r="159" spans="1:5" s="20" customFormat="1" ht="9" customHeight="1">
      <c r="A159" s="23" t="s">
        <v>11</v>
      </c>
      <c r="B159" s="29">
        <v>106</v>
      </c>
      <c r="C159" s="29"/>
      <c r="D159" s="29">
        <v>19</v>
      </c>
      <c r="E159" s="19"/>
    </row>
    <row r="160" spans="1:5" s="20" customFormat="1" ht="9" customHeight="1">
      <c r="A160" s="21" t="s">
        <v>12</v>
      </c>
      <c r="B160" s="28">
        <v>276</v>
      </c>
      <c r="C160" s="28"/>
      <c r="D160" s="28">
        <v>48</v>
      </c>
      <c r="E160" s="19"/>
    </row>
    <row r="161" spans="1:5" s="20" customFormat="1" ht="9" customHeight="1">
      <c r="A161" s="21" t="s">
        <v>13</v>
      </c>
      <c r="B161" s="28">
        <v>108</v>
      </c>
      <c r="C161" s="28"/>
      <c r="D161" s="28">
        <v>21</v>
      </c>
      <c r="E161" s="19"/>
    </row>
    <row r="162" spans="1:5" s="20" customFormat="1" ht="9" customHeight="1">
      <c r="A162" s="21" t="s">
        <v>14</v>
      </c>
      <c r="B162" s="28">
        <v>329</v>
      </c>
      <c r="C162" s="28"/>
      <c r="D162" s="28">
        <v>62</v>
      </c>
      <c r="E162" s="19"/>
    </row>
    <row r="163" spans="1:5" s="20" customFormat="1" ht="9" customHeight="1">
      <c r="A163" s="23" t="s">
        <v>15</v>
      </c>
      <c r="B163" s="29">
        <v>208</v>
      </c>
      <c r="C163" s="29"/>
      <c r="D163" s="29">
        <v>45</v>
      </c>
      <c r="E163" s="19"/>
    </row>
    <row r="164" spans="1:5" s="20" customFormat="1" ht="9" customHeight="1">
      <c r="A164" s="30" t="s">
        <v>40</v>
      </c>
      <c r="B164" s="28">
        <v>2554</v>
      </c>
      <c r="C164" s="28"/>
      <c r="D164" s="28">
        <v>88</v>
      </c>
      <c r="E164" s="19"/>
    </row>
    <row r="165" spans="1:5" s="20" customFormat="1" ht="9" customHeight="1">
      <c r="A165" s="21" t="s">
        <v>17</v>
      </c>
      <c r="B165" s="28">
        <v>184</v>
      </c>
      <c r="C165" s="28"/>
      <c r="D165" s="28">
        <v>44</v>
      </c>
      <c r="E165" s="19"/>
    </row>
    <row r="166" spans="1:5" s="20" customFormat="1" ht="9" customHeight="1">
      <c r="A166" s="21" t="s">
        <v>18</v>
      </c>
      <c r="B166" s="28">
        <v>252</v>
      </c>
      <c r="C166" s="28"/>
      <c r="D166" s="28">
        <v>61</v>
      </c>
      <c r="E166" s="19"/>
    </row>
    <row r="167" spans="1:5" s="20" customFormat="1" ht="9" customHeight="1">
      <c r="A167" s="23" t="s">
        <v>19</v>
      </c>
      <c r="B167" s="29">
        <v>277</v>
      </c>
      <c r="C167" s="29"/>
      <c r="D167" s="29">
        <v>62</v>
      </c>
      <c r="E167" s="19"/>
    </row>
    <row r="168" spans="1:5" s="20" customFormat="1" ht="9" customHeight="1">
      <c r="A168" s="21" t="s">
        <v>20</v>
      </c>
      <c r="B168" s="28">
        <v>156</v>
      </c>
      <c r="C168" s="28"/>
      <c r="D168" s="28">
        <v>40</v>
      </c>
      <c r="E168" s="19"/>
    </row>
    <row r="169" spans="1:5" s="20" customFormat="1" ht="9" customHeight="1">
      <c r="A169" s="21" t="s">
        <v>21</v>
      </c>
      <c r="B169" s="28">
        <v>477</v>
      </c>
      <c r="C169" s="28"/>
      <c r="D169" s="28">
        <v>101</v>
      </c>
      <c r="E169" s="19"/>
    </row>
    <row r="170" spans="1:5" s="20" customFormat="1" ht="9" customHeight="1">
      <c r="A170" s="21" t="s">
        <v>22</v>
      </c>
      <c r="B170" s="28">
        <v>363</v>
      </c>
      <c r="C170" s="28"/>
      <c r="D170" s="28">
        <v>79</v>
      </c>
      <c r="E170" s="19"/>
    </row>
    <row r="171" spans="1:5" s="20" customFormat="1" ht="9" customHeight="1">
      <c r="A171" s="23" t="s">
        <v>23</v>
      </c>
      <c r="B171" s="29">
        <v>284</v>
      </c>
      <c r="C171" s="29"/>
      <c r="D171" s="29">
        <v>67</v>
      </c>
      <c r="E171" s="19"/>
    </row>
    <row r="172" spans="1:5" s="20" customFormat="1" ht="9" customHeight="1">
      <c r="A172" s="21" t="s">
        <v>24</v>
      </c>
      <c r="B172" s="28">
        <v>122</v>
      </c>
      <c r="C172" s="28"/>
      <c r="D172" s="28">
        <v>33</v>
      </c>
      <c r="E172" s="19"/>
    </row>
    <row r="173" spans="1:5" s="20" customFormat="1" ht="9" customHeight="1">
      <c r="A173" s="21" t="s">
        <v>25</v>
      </c>
      <c r="B173" s="28">
        <v>171</v>
      </c>
      <c r="C173" s="28"/>
      <c r="D173" s="28">
        <v>39</v>
      </c>
      <c r="E173" s="19"/>
    </row>
    <row r="174" spans="1:5" s="20" customFormat="1" ht="9" customHeight="1">
      <c r="A174" s="21" t="s">
        <v>26</v>
      </c>
      <c r="B174" s="28">
        <v>223</v>
      </c>
      <c r="C174" s="28"/>
      <c r="D174" s="28">
        <v>40</v>
      </c>
      <c r="E174" s="19"/>
    </row>
    <row r="175" spans="1:5" s="20" customFormat="1" ht="9" customHeight="1">
      <c r="A175" s="23" t="s">
        <v>27</v>
      </c>
      <c r="B175" s="29">
        <v>438</v>
      </c>
      <c r="C175" s="29"/>
      <c r="D175" s="29">
        <v>113</v>
      </c>
      <c r="E175" s="19"/>
    </row>
    <row r="176" spans="1:5" s="20" customFormat="1" ht="9" customHeight="1">
      <c r="A176" s="21" t="s">
        <v>28</v>
      </c>
      <c r="B176" s="28">
        <v>247</v>
      </c>
      <c r="C176" s="28"/>
      <c r="D176" s="28">
        <v>55</v>
      </c>
      <c r="E176" s="19"/>
    </row>
    <row r="177" spans="1:5" s="20" customFormat="1" ht="9" customHeight="1">
      <c r="A177" s="21" t="s">
        <v>29</v>
      </c>
      <c r="B177" s="28">
        <v>75</v>
      </c>
      <c r="C177" s="28"/>
      <c r="D177" s="28">
        <v>21</v>
      </c>
      <c r="E177" s="19"/>
    </row>
    <row r="178" spans="1:5" s="20" customFormat="1" ht="9" customHeight="1">
      <c r="A178" s="21" t="s">
        <v>30</v>
      </c>
      <c r="B178" s="28">
        <v>168</v>
      </c>
      <c r="C178" s="28"/>
      <c r="D178" s="28">
        <v>23</v>
      </c>
      <c r="E178" s="19"/>
    </row>
    <row r="179" spans="1:5" s="20" customFormat="1" ht="9" customHeight="1">
      <c r="A179" s="23" t="s">
        <v>31</v>
      </c>
      <c r="B179" s="29">
        <v>169</v>
      </c>
      <c r="C179" s="29"/>
      <c r="D179" s="29">
        <v>33</v>
      </c>
      <c r="E179" s="19"/>
    </row>
    <row r="180" spans="1:5" s="20" customFormat="1" ht="9" customHeight="1">
      <c r="A180" s="21" t="s">
        <v>32</v>
      </c>
      <c r="B180" s="28">
        <v>346</v>
      </c>
      <c r="C180" s="28"/>
      <c r="D180" s="28">
        <v>66</v>
      </c>
      <c r="E180" s="19"/>
    </row>
    <row r="181" spans="1:5" s="20" customFormat="1" ht="9" customHeight="1">
      <c r="A181" s="21" t="s">
        <v>33</v>
      </c>
      <c r="B181" s="28">
        <v>375</v>
      </c>
      <c r="C181" s="28"/>
      <c r="D181" s="28">
        <v>69</v>
      </c>
      <c r="E181" s="19"/>
    </row>
    <row r="182" spans="1:5" s="20" customFormat="1" ht="9" customHeight="1">
      <c r="A182" s="21" t="s">
        <v>34</v>
      </c>
      <c r="B182" s="28">
        <v>161</v>
      </c>
      <c r="C182" s="28"/>
      <c r="D182" s="28">
        <v>33</v>
      </c>
      <c r="E182" s="19"/>
    </row>
    <row r="183" spans="1:5" s="20" customFormat="1" ht="9" customHeight="1">
      <c r="A183" s="23" t="s">
        <v>35</v>
      </c>
      <c r="B183" s="29">
        <v>328</v>
      </c>
      <c r="C183" s="29"/>
      <c r="D183" s="29">
        <v>50</v>
      </c>
      <c r="E183" s="19"/>
    </row>
    <row r="184" spans="1:5" s="20" customFormat="1" ht="9" customHeight="1">
      <c r="A184" s="21" t="s">
        <v>36</v>
      </c>
      <c r="B184" s="28">
        <v>51</v>
      </c>
      <c r="C184" s="28"/>
      <c r="D184" s="28">
        <v>12</v>
      </c>
      <c r="E184" s="19"/>
    </row>
    <row r="185" spans="1:5" s="20" customFormat="1" ht="9" customHeight="1">
      <c r="A185" s="21" t="s">
        <v>37</v>
      </c>
      <c r="B185" s="28">
        <v>639</v>
      </c>
      <c r="C185" s="28"/>
      <c r="D185" s="28">
        <v>95</v>
      </c>
      <c r="E185" s="19"/>
    </row>
    <row r="186" spans="1:5" s="20" customFormat="1" ht="9" customHeight="1">
      <c r="A186" s="21" t="s">
        <v>38</v>
      </c>
      <c r="B186" s="28">
        <v>192</v>
      </c>
      <c r="C186" s="28"/>
      <c r="D186" s="28">
        <v>30</v>
      </c>
      <c r="E186" s="19"/>
    </row>
    <row r="187" spans="1:5" s="20" customFormat="1" ht="9" customHeight="1">
      <c r="A187" s="23" t="s">
        <v>39</v>
      </c>
      <c r="B187" s="29">
        <v>111</v>
      </c>
      <c r="C187" s="29"/>
      <c r="D187" s="29">
        <v>30</v>
      </c>
      <c r="E187" s="19"/>
    </row>
    <row r="188" spans="1:5" s="27" customFormat="1" ht="9" customHeight="1">
      <c r="A188" s="25"/>
      <c r="B188" s="25"/>
      <c r="C188" s="25"/>
      <c r="D188" s="25"/>
      <c r="E188" s="26"/>
    </row>
    <row r="189" spans="1:5" s="20" customFormat="1" ht="9" customHeight="1">
      <c r="A189" s="17">
        <v>2004</v>
      </c>
      <c r="B189" s="18"/>
      <c r="C189" s="18"/>
      <c r="D189" s="18"/>
      <c r="E189" s="19"/>
    </row>
    <row r="190" spans="1:5" s="20" customFormat="1" ht="9" customHeight="1">
      <c r="A190" s="17" t="s">
        <v>7</v>
      </c>
      <c r="B190" s="18">
        <f>SUM(B192:B223)</f>
        <v>9774</v>
      </c>
      <c r="C190" s="18"/>
      <c r="D190" s="18">
        <f>SUM(D192:D223)</f>
        <v>1550</v>
      </c>
      <c r="E190" s="19"/>
    </row>
    <row r="191" spans="1:5" s="20" customFormat="1" ht="3.95" customHeight="1">
      <c r="A191" s="17"/>
      <c r="B191" s="18"/>
      <c r="C191" s="18"/>
      <c r="D191" s="18"/>
      <c r="E191" s="19"/>
    </row>
    <row r="192" spans="1:5" s="20" customFormat="1" ht="9" customHeight="1">
      <c r="A192" s="21" t="s">
        <v>8</v>
      </c>
      <c r="B192" s="28">
        <v>68</v>
      </c>
      <c r="C192" s="28"/>
      <c r="D192" s="28">
        <v>17</v>
      </c>
      <c r="E192" s="19"/>
    </row>
    <row r="193" spans="1:5" s="20" customFormat="1" ht="9" customHeight="1">
      <c r="A193" s="21" t="s">
        <v>9</v>
      </c>
      <c r="B193" s="28">
        <v>243</v>
      </c>
      <c r="C193" s="28"/>
      <c r="D193" s="28">
        <v>31</v>
      </c>
      <c r="E193" s="19"/>
    </row>
    <row r="194" spans="1:5" s="20" customFormat="1" ht="9" customHeight="1">
      <c r="A194" s="21" t="s">
        <v>10</v>
      </c>
      <c r="B194" s="28">
        <v>138</v>
      </c>
      <c r="C194" s="28"/>
      <c r="D194" s="28">
        <v>28</v>
      </c>
      <c r="E194" s="19"/>
    </row>
    <row r="195" spans="1:5" s="20" customFormat="1" ht="9" customHeight="1">
      <c r="A195" s="23" t="s">
        <v>11</v>
      </c>
      <c r="B195" s="29">
        <v>108</v>
      </c>
      <c r="C195" s="29"/>
      <c r="D195" s="29">
        <v>19</v>
      </c>
      <c r="E195" s="19"/>
    </row>
    <row r="196" spans="1:5" s="20" customFormat="1" ht="9" customHeight="1">
      <c r="A196" s="21" t="s">
        <v>12</v>
      </c>
      <c r="B196" s="28">
        <v>274</v>
      </c>
      <c r="C196" s="28"/>
      <c r="D196" s="28">
        <v>48</v>
      </c>
      <c r="E196" s="19"/>
    </row>
    <row r="197" spans="1:5" s="20" customFormat="1" ht="9" customHeight="1">
      <c r="A197" s="21" t="s">
        <v>13</v>
      </c>
      <c r="B197" s="28">
        <v>109</v>
      </c>
      <c r="C197" s="28"/>
      <c r="D197" s="28">
        <v>21</v>
      </c>
      <c r="E197" s="19"/>
    </row>
    <row r="198" spans="1:5" s="20" customFormat="1" ht="9" customHeight="1">
      <c r="A198" s="21" t="s">
        <v>14</v>
      </c>
      <c r="B198" s="28">
        <v>334</v>
      </c>
      <c r="C198" s="28"/>
      <c r="D198" s="28">
        <v>62</v>
      </c>
      <c r="E198" s="19"/>
    </row>
    <row r="199" spans="1:5" s="20" customFormat="1" ht="9" customHeight="1">
      <c r="A199" s="23" t="s">
        <v>15</v>
      </c>
      <c r="B199" s="29">
        <v>211</v>
      </c>
      <c r="C199" s="29"/>
      <c r="D199" s="29">
        <v>46</v>
      </c>
      <c r="E199" s="19"/>
    </row>
    <row r="200" spans="1:5" s="20" customFormat="1" ht="9" customHeight="1">
      <c r="A200" s="30" t="s">
        <v>40</v>
      </c>
      <c r="B200" s="28">
        <v>2490</v>
      </c>
      <c r="C200" s="28"/>
      <c r="D200" s="28">
        <v>88</v>
      </c>
      <c r="E200" s="19"/>
    </row>
    <row r="201" spans="1:5" s="20" customFormat="1" ht="9" customHeight="1">
      <c r="A201" s="21" t="s">
        <v>17</v>
      </c>
      <c r="B201" s="28">
        <v>186</v>
      </c>
      <c r="C201" s="28"/>
      <c r="D201" s="28">
        <v>43</v>
      </c>
      <c r="E201" s="19"/>
    </row>
    <row r="202" spans="1:5" s="20" customFormat="1" ht="9" customHeight="1">
      <c r="A202" s="21" t="s">
        <v>18</v>
      </c>
      <c r="B202" s="28">
        <v>251</v>
      </c>
      <c r="C202" s="28"/>
      <c r="D202" s="28">
        <v>61</v>
      </c>
      <c r="E202" s="19"/>
    </row>
    <row r="203" spans="1:5" s="20" customFormat="1" ht="9" customHeight="1">
      <c r="A203" s="23" t="s">
        <v>19</v>
      </c>
      <c r="B203" s="29">
        <v>282</v>
      </c>
      <c r="C203" s="29"/>
      <c r="D203" s="29">
        <v>62</v>
      </c>
      <c r="E203" s="19"/>
    </row>
    <row r="204" spans="1:5" s="20" customFormat="1" ht="9" customHeight="1">
      <c r="A204" s="21" t="s">
        <v>20</v>
      </c>
      <c r="B204" s="28">
        <v>159</v>
      </c>
      <c r="C204" s="28"/>
      <c r="D204" s="28">
        <v>40</v>
      </c>
      <c r="E204" s="19"/>
    </row>
    <row r="205" spans="1:5" s="20" customFormat="1" ht="9" customHeight="1">
      <c r="A205" s="21" t="s">
        <v>21</v>
      </c>
      <c r="B205" s="28">
        <v>466</v>
      </c>
      <c r="C205" s="28"/>
      <c r="D205" s="28">
        <v>100</v>
      </c>
      <c r="E205" s="19"/>
    </row>
    <row r="206" spans="1:5" s="20" customFormat="1" ht="9" customHeight="1">
      <c r="A206" s="21" t="s">
        <v>22</v>
      </c>
      <c r="B206" s="28">
        <v>366</v>
      </c>
      <c r="C206" s="28"/>
      <c r="D206" s="28">
        <v>79</v>
      </c>
      <c r="E206" s="19"/>
    </row>
    <row r="207" spans="1:5" s="20" customFormat="1" ht="9" customHeight="1">
      <c r="A207" s="23" t="s">
        <v>23</v>
      </c>
      <c r="B207" s="29">
        <v>282</v>
      </c>
      <c r="C207" s="29"/>
      <c r="D207" s="29">
        <v>65</v>
      </c>
      <c r="E207" s="19"/>
    </row>
    <row r="208" spans="1:5" s="20" customFormat="1" ht="9" customHeight="1">
      <c r="A208" s="21" t="s">
        <v>24</v>
      </c>
      <c r="B208" s="28">
        <v>123</v>
      </c>
      <c r="C208" s="28"/>
      <c r="D208" s="28">
        <v>33</v>
      </c>
      <c r="E208" s="19"/>
    </row>
    <row r="209" spans="1:5" s="20" customFormat="1" ht="9" customHeight="1">
      <c r="A209" s="21" t="s">
        <v>25</v>
      </c>
      <c r="B209" s="28">
        <v>159</v>
      </c>
      <c r="C209" s="28"/>
      <c r="D209" s="28">
        <v>39</v>
      </c>
      <c r="E209" s="19"/>
    </row>
    <row r="210" spans="1:5" s="20" customFormat="1" ht="9" customHeight="1">
      <c r="A210" s="21" t="s">
        <v>26</v>
      </c>
      <c r="B210" s="28">
        <v>219</v>
      </c>
      <c r="C210" s="28"/>
      <c r="D210" s="28">
        <v>40</v>
      </c>
      <c r="E210" s="19"/>
    </row>
    <row r="211" spans="1:5" s="20" customFormat="1" ht="9" customHeight="1">
      <c r="A211" s="23" t="s">
        <v>27</v>
      </c>
      <c r="B211" s="29">
        <v>442</v>
      </c>
      <c r="C211" s="29"/>
      <c r="D211" s="29">
        <v>113</v>
      </c>
      <c r="E211" s="19"/>
    </row>
    <row r="212" spans="1:5" s="20" customFormat="1" ht="9" customHeight="1">
      <c r="A212" s="21" t="s">
        <v>28</v>
      </c>
      <c r="B212" s="28">
        <v>250</v>
      </c>
      <c r="C212" s="28"/>
      <c r="D212" s="28">
        <v>53</v>
      </c>
      <c r="E212" s="19"/>
    </row>
    <row r="213" spans="1:5" s="20" customFormat="1" ht="9" customHeight="1">
      <c r="A213" s="21" t="s">
        <v>29</v>
      </c>
      <c r="B213" s="28">
        <v>77</v>
      </c>
      <c r="C213" s="28"/>
      <c r="D213" s="28">
        <v>21</v>
      </c>
      <c r="E213" s="19"/>
    </row>
    <row r="214" spans="1:5" s="20" customFormat="1" ht="9" customHeight="1">
      <c r="A214" s="21" t="s">
        <v>30</v>
      </c>
      <c r="B214" s="28">
        <v>170</v>
      </c>
      <c r="C214" s="28"/>
      <c r="D214" s="28">
        <v>22</v>
      </c>
      <c r="E214" s="19"/>
    </row>
    <row r="215" spans="1:5" s="20" customFormat="1" ht="9" customHeight="1">
      <c r="A215" s="23" t="s">
        <v>31</v>
      </c>
      <c r="B215" s="29">
        <v>172</v>
      </c>
      <c r="C215" s="29"/>
      <c r="D215" s="29">
        <v>33</v>
      </c>
      <c r="E215" s="19"/>
    </row>
    <row r="216" spans="1:5" s="20" customFormat="1" ht="9" customHeight="1">
      <c r="A216" s="21" t="s">
        <v>32</v>
      </c>
      <c r="B216" s="28">
        <v>345</v>
      </c>
      <c r="C216" s="28"/>
      <c r="D216" s="28">
        <v>67</v>
      </c>
      <c r="E216" s="19"/>
    </row>
    <row r="217" spans="1:5" s="20" customFormat="1" ht="9" customHeight="1">
      <c r="A217" s="21" t="s">
        <v>33</v>
      </c>
      <c r="B217" s="28">
        <v>371</v>
      </c>
      <c r="C217" s="28"/>
      <c r="D217" s="28">
        <v>69</v>
      </c>
      <c r="E217" s="19"/>
    </row>
    <row r="218" spans="1:5" s="20" customFormat="1" ht="9" customHeight="1">
      <c r="A218" s="21" t="s">
        <v>34</v>
      </c>
      <c r="B218" s="28">
        <v>163</v>
      </c>
      <c r="C218" s="28"/>
      <c r="D218" s="28">
        <v>33</v>
      </c>
      <c r="E218" s="19"/>
    </row>
    <row r="219" spans="1:5" s="20" customFormat="1" ht="9" customHeight="1">
      <c r="A219" s="23" t="s">
        <v>35</v>
      </c>
      <c r="B219" s="29">
        <v>325</v>
      </c>
      <c r="C219" s="29"/>
      <c r="D219" s="29">
        <v>50</v>
      </c>
      <c r="E219" s="19"/>
    </row>
    <row r="220" spans="1:5" s="20" customFormat="1" ht="9" customHeight="1">
      <c r="A220" s="21" t="s">
        <v>36</v>
      </c>
      <c r="B220" s="28">
        <v>51</v>
      </c>
      <c r="C220" s="28"/>
      <c r="D220" s="28">
        <v>12</v>
      </c>
      <c r="E220" s="19"/>
    </row>
    <row r="221" spans="1:5" s="20" customFormat="1" ht="9" customHeight="1">
      <c r="A221" s="21" t="s">
        <v>37</v>
      </c>
      <c r="B221" s="28">
        <v>639</v>
      </c>
      <c r="C221" s="28"/>
      <c r="D221" s="28">
        <v>95</v>
      </c>
      <c r="E221" s="19"/>
    </row>
    <row r="222" spans="1:5" s="20" customFormat="1" ht="9" customHeight="1">
      <c r="A222" s="21" t="s">
        <v>38</v>
      </c>
      <c r="B222" s="28">
        <v>192</v>
      </c>
      <c r="C222" s="28"/>
      <c r="D222" s="28">
        <v>30</v>
      </c>
      <c r="E222" s="19"/>
    </row>
    <row r="223" spans="1:5" s="20" customFormat="1" ht="9" customHeight="1">
      <c r="A223" s="23" t="s">
        <v>39</v>
      </c>
      <c r="B223" s="29">
        <v>109</v>
      </c>
      <c r="C223" s="29"/>
      <c r="D223" s="29">
        <v>30</v>
      </c>
      <c r="E223" s="19"/>
    </row>
    <row r="224" spans="1:5" s="27" customFormat="1" ht="9" customHeight="1">
      <c r="A224" s="25"/>
      <c r="B224" s="25"/>
      <c r="C224" s="25"/>
      <c r="D224" s="25"/>
      <c r="E224" s="26"/>
    </row>
    <row r="225" spans="1:5" s="20" customFormat="1" ht="9" customHeight="1">
      <c r="A225" s="17">
        <v>2005</v>
      </c>
      <c r="B225" s="18"/>
      <c r="C225" s="18"/>
      <c r="D225" s="18"/>
      <c r="E225" s="19"/>
    </row>
    <row r="226" spans="1:5" s="20" customFormat="1" ht="9" customHeight="1">
      <c r="A226" s="17" t="s">
        <v>7</v>
      </c>
      <c r="B226" s="18">
        <f>SUM(B228:B259)</f>
        <v>9696</v>
      </c>
      <c r="C226" s="18"/>
      <c r="D226" s="18">
        <f>SUM(D228:D259)</f>
        <v>1543</v>
      </c>
      <c r="E226" s="19"/>
    </row>
    <row r="227" spans="1:5" s="20" customFormat="1" ht="3.95" customHeight="1">
      <c r="A227" s="17"/>
      <c r="B227" s="18"/>
      <c r="C227" s="18"/>
      <c r="D227" s="18"/>
      <c r="E227" s="19"/>
    </row>
    <row r="228" spans="1:5" s="20" customFormat="1" ht="9" customHeight="1">
      <c r="A228" s="21" t="s">
        <v>8</v>
      </c>
      <c r="B228" s="28">
        <v>67</v>
      </c>
      <c r="C228" s="28"/>
      <c r="D228" s="28">
        <v>16</v>
      </c>
      <c r="E228" s="19"/>
    </row>
    <row r="229" spans="1:5" s="20" customFormat="1" ht="9" customHeight="1">
      <c r="A229" s="21" t="s">
        <v>9</v>
      </c>
      <c r="B229" s="28">
        <v>241</v>
      </c>
      <c r="C229" s="28"/>
      <c r="D229" s="28">
        <v>31</v>
      </c>
      <c r="E229" s="19"/>
    </row>
    <row r="230" spans="1:5" s="20" customFormat="1" ht="9" customHeight="1">
      <c r="A230" s="21" t="s">
        <v>10</v>
      </c>
      <c r="B230" s="28">
        <v>136</v>
      </c>
      <c r="C230" s="28"/>
      <c r="D230" s="28">
        <v>28</v>
      </c>
      <c r="E230" s="19"/>
    </row>
    <row r="231" spans="1:5" s="20" customFormat="1" ht="9" customHeight="1">
      <c r="A231" s="23" t="s">
        <v>11</v>
      </c>
      <c r="B231" s="29">
        <v>107</v>
      </c>
      <c r="C231" s="29"/>
      <c r="D231" s="29">
        <v>19</v>
      </c>
      <c r="E231" s="19"/>
    </row>
    <row r="232" spans="1:5" s="20" customFormat="1" ht="9" customHeight="1">
      <c r="A232" s="21" t="s">
        <v>12</v>
      </c>
      <c r="B232" s="28">
        <v>271</v>
      </c>
      <c r="C232" s="28"/>
      <c r="D232" s="28">
        <v>48</v>
      </c>
      <c r="E232" s="19"/>
    </row>
    <row r="233" spans="1:5" s="20" customFormat="1" ht="9" customHeight="1">
      <c r="A233" s="21" t="s">
        <v>13</v>
      </c>
      <c r="B233" s="28">
        <v>108</v>
      </c>
      <c r="C233" s="28"/>
      <c r="D233" s="28">
        <v>21</v>
      </c>
      <c r="E233" s="19"/>
    </row>
    <row r="234" spans="1:5" s="20" customFormat="1" ht="9" customHeight="1">
      <c r="A234" s="21" t="s">
        <v>14</v>
      </c>
      <c r="B234" s="28">
        <v>336</v>
      </c>
      <c r="C234" s="28"/>
      <c r="D234" s="28">
        <v>61</v>
      </c>
      <c r="E234" s="19"/>
    </row>
    <row r="235" spans="1:5" s="20" customFormat="1" ht="9" customHeight="1">
      <c r="A235" s="23" t="s">
        <v>15</v>
      </c>
      <c r="B235" s="29">
        <v>207</v>
      </c>
      <c r="C235" s="29"/>
      <c r="D235" s="29">
        <v>46</v>
      </c>
      <c r="E235" s="19"/>
    </row>
    <row r="236" spans="1:5" s="20" customFormat="1" ht="9" customHeight="1">
      <c r="A236" s="30" t="s">
        <v>40</v>
      </c>
      <c r="B236" s="28">
        <v>2466</v>
      </c>
      <c r="C236" s="28"/>
      <c r="D236" s="28">
        <v>87</v>
      </c>
      <c r="E236" s="19"/>
    </row>
    <row r="237" spans="1:5" s="20" customFormat="1" ht="9" customHeight="1">
      <c r="A237" s="21" t="s">
        <v>17</v>
      </c>
      <c r="B237" s="28">
        <v>183</v>
      </c>
      <c r="C237" s="28"/>
      <c r="D237" s="28">
        <v>43</v>
      </c>
      <c r="E237" s="19"/>
    </row>
    <row r="238" spans="1:5" s="20" customFormat="1" ht="9" customHeight="1">
      <c r="A238" s="21" t="s">
        <v>18</v>
      </c>
      <c r="B238" s="28">
        <v>247</v>
      </c>
      <c r="C238" s="28"/>
      <c r="D238" s="28">
        <v>60</v>
      </c>
      <c r="E238" s="19"/>
    </row>
    <row r="239" spans="1:5" s="20" customFormat="1" ht="9" customHeight="1">
      <c r="A239" s="23" t="s">
        <v>19</v>
      </c>
      <c r="B239" s="29">
        <v>281</v>
      </c>
      <c r="C239" s="29"/>
      <c r="D239" s="29">
        <v>60</v>
      </c>
      <c r="E239" s="19"/>
    </row>
    <row r="240" spans="1:5" s="20" customFormat="1" ht="9" customHeight="1">
      <c r="A240" s="21" t="s">
        <v>20</v>
      </c>
      <c r="B240" s="28">
        <v>158</v>
      </c>
      <c r="C240" s="28"/>
      <c r="D240" s="28">
        <v>40</v>
      </c>
      <c r="E240" s="19"/>
    </row>
    <row r="241" spans="1:5" s="20" customFormat="1" ht="9" customHeight="1">
      <c r="A241" s="21" t="s">
        <v>21</v>
      </c>
      <c r="B241" s="28">
        <v>451</v>
      </c>
      <c r="C241" s="28"/>
      <c r="D241" s="28">
        <v>100</v>
      </c>
      <c r="E241" s="19"/>
    </row>
    <row r="242" spans="1:5" s="20" customFormat="1" ht="9" customHeight="1">
      <c r="A242" s="21" t="s">
        <v>22</v>
      </c>
      <c r="B242" s="28">
        <v>366</v>
      </c>
      <c r="C242" s="28"/>
      <c r="D242" s="28">
        <v>79</v>
      </c>
      <c r="E242" s="19"/>
    </row>
    <row r="243" spans="1:5" s="20" customFormat="1" ht="9" customHeight="1">
      <c r="A243" s="23" t="s">
        <v>23</v>
      </c>
      <c r="B243" s="29">
        <v>281</v>
      </c>
      <c r="C243" s="29"/>
      <c r="D243" s="29">
        <v>66</v>
      </c>
      <c r="E243" s="19"/>
    </row>
    <row r="244" spans="1:5" s="20" customFormat="1" ht="9" customHeight="1">
      <c r="A244" s="21" t="s">
        <v>24</v>
      </c>
      <c r="B244" s="28">
        <v>120</v>
      </c>
      <c r="C244" s="28"/>
      <c r="D244" s="28">
        <v>33</v>
      </c>
      <c r="E244" s="19"/>
    </row>
    <row r="245" spans="1:5" s="20" customFormat="1" ht="9" customHeight="1">
      <c r="A245" s="21" t="s">
        <v>25</v>
      </c>
      <c r="B245" s="28">
        <v>154</v>
      </c>
      <c r="C245" s="28"/>
      <c r="D245" s="28">
        <v>38</v>
      </c>
      <c r="E245" s="19"/>
    </row>
    <row r="246" spans="1:5" s="20" customFormat="1" ht="9" customHeight="1">
      <c r="A246" s="21" t="s">
        <v>26</v>
      </c>
      <c r="B246" s="28">
        <v>215</v>
      </c>
      <c r="C246" s="28"/>
      <c r="D246" s="28">
        <v>39</v>
      </c>
      <c r="E246" s="19"/>
    </row>
    <row r="247" spans="1:5" s="20" customFormat="1" ht="9" customHeight="1">
      <c r="A247" s="23" t="s">
        <v>27</v>
      </c>
      <c r="B247" s="29">
        <v>441</v>
      </c>
      <c r="C247" s="29"/>
      <c r="D247" s="29">
        <v>113</v>
      </c>
      <c r="E247" s="19"/>
    </row>
    <row r="248" spans="1:5" s="20" customFormat="1" ht="9" customHeight="1">
      <c r="A248" s="21" t="s">
        <v>28</v>
      </c>
      <c r="B248" s="28">
        <v>248</v>
      </c>
      <c r="C248" s="28"/>
      <c r="D248" s="28">
        <v>53</v>
      </c>
      <c r="E248" s="19"/>
    </row>
    <row r="249" spans="1:5" s="20" customFormat="1" ht="9" customHeight="1">
      <c r="A249" s="21" t="s">
        <v>29</v>
      </c>
      <c r="B249" s="28">
        <v>81</v>
      </c>
      <c r="C249" s="28"/>
      <c r="D249" s="28">
        <v>21</v>
      </c>
      <c r="E249" s="19"/>
    </row>
    <row r="250" spans="1:5" s="20" customFormat="1" ht="9" customHeight="1">
      <c r="A250" s="21" t="s">
        <v>30</v>
      </c>
      <c r="B250" s="28">
        <v>170</v>
      </c>
      <c r="C250" s="28"/>
      <c r="D250" s="28">
        <v>22</v>
      </c>
      <c r="E250" s="19"/>
    </row>
    <row r="251" spans="1:5" s="20" customFormat="1" ht="9" customHeight="1">
      <c r="A251" s="23" t="s">
        <v>31</v>
      </c>
      <c r="B251" s="29">
        <v>175</v>
      </c>
      <c r="C251" s="29"/>
      <c r="D251" s="29">
        <v>33</v>
      </c>
      <c r="E251" s="19"/>
    </row>
    <row r="252" spans="1:5" s="20" customFormat="1" ht="9" customHeight="1">
      <c r="A252" s="21" t="s">
        <v>32</v>
      </c>
      <c r="B252" s="28">
        <v>347</v>
      </c>
      <c r="C252" s="28"/>
      <c r="D252" s="28">
        <v>67</v>
      </c>
      <c r="E252" s="19"/>
    </row>
    <row r="253" spans="1:5" s="20" customFormat="1" ht="9" customHeight="1">
      <c r="A253" s="21" t="s">
        <v>33</v>
      </c>
      <c r="B253" s="28">
        <v>364</v>
      </c>
      <c r="C253" s="28"/>
      <c r="D253" s="28">
        <v>69</v>
      </c>
      <c r="E253" s="19"/>
    </row>
    <row r="254" spans="1:5" s="20" customFormat="1" ht="9" customHeight="1">
      <c r="A254" s="21" t="s">
        <v>34</v>
      </c>
      <c r="B254" s="28">
        <v>163</v>
      </c>
      <c r="C254" s="28"/>
      <c r="D254" s="28">
        <v>33</v>
      </c>
      <c r="E254" s="19"/>
    </row>
    <row r="255" spans="1:5" s="20" customFormat="1" ht="9" customHeight="1">
      <c r="A255" s="23" t="s">
        <v>35</v>
      </c>
      <c r="B255" s="29">
        <v>325</v>
      </c>
      <c r="C255" s="29"/>
      <c r="D255" s="29">
        <v>50</v>
      </c>
      <c r="E255" s="19"/>
    </row>
    <row r="256" spans="1:5" s="20" customFormat="1" ht="9" customHeight="1">
      <c r="A256" s="21" t="s">
        <v>36</v>
      </c>
      <c r="B256" s="28">
        <v>51</v>
      </c>
      <c r="C256" s="28"/>
      <c r="D256" s="28">
        <v>12</v>
      </c>
      <c r="E256" s="19"/>
    </row>
    <row r="257" spans="1:5" s="20" customFormat="1" ht="9" customHeight="1">
      <c r="A257" s="21" t="s">
        <v>37</v>
      </c>
      <c r="B257" s="28">
        <v>635</v>
      </c>
      <c r="C257" s="28"/>
      <c r="D257" s="28">
        <v>95</v>
      </c>
      <c r="E257" s="19"/>
    </row>
    <row r="258" spans="1:5" s="20" customFormat="1" ht="9" customHeight="1">
      <c r="A258" s="21" t="s">
        <v>38</v>
      </c>
      <c r="B258" s="28">
        <v>191</v>
      </c>
      <c r="C258" s="28"/>
      <c r="D258" s="28">
        <v>30</v>
      </c>
      <c r="E258" s="19"/>
    </row>
    <row r="259" spans="1:5" s="20" customFormat="1" ht="9" customHeight="1">
      <c r="A259" s="23" t="s">
        <v>39</v>
      </c>
      <c r="B259" s="29">
        <v>110</v>
      </c>
      <c r="C259" s="29"/>
      <c r="D259" s="29">
        <v>30</v>
      </c>
      <c r="E259" s="19"/>
    </row>
    <row r="260" spans="1:5" s="27" customFormat="1" ht="9" customHeight="1">
      <c r="A260" s="25"/>
      <c r="B260" s="25"/>
      <c r="C260" s="25"/>
      <c r="D260" s="25"/>
      <c r="E260" s="26"/>
    </row>
    <row r="261" spans="1:5" s="20" customFormat="1" ht="9" customHeight="1">
      <c r="A261" s="17">
        <v>2006</v>
      </c>
      <c r="B261" s="18"/>
      <c r="C261" s="18"/>
      <c r="D261" s="18"/>
      <c r="E261" s="19"/>
    </row>
    <row r="262" spans="1:5" s="20" customFormat="1" ht="9" customHeight="1">
      <c r="A262" s="17" t="s">
        <v>7</v>
      </c>
      <c r="B262" s="18">
        <f>SUM(B264:B295)</f>
        <v>9711</v>
      </c>
      <c r="C262" s="18"/>
      <c r="D262" s="18">
        <f>SUM(D264:D295)</f>
        <v>1563</v>
      </c>
      <c r="E262" s="31"/>
    </row>
    <row r="263" spans="1:5" s="20" customFormat="1" ht="3.95" customHeight="1">
      <c r="A263" s="17"/>
      <c r="B263" s="18"/>
      <c r="C263" s="18"/>
      <c r="D263" s="18"/>
      <c r="E263" s="31"/>
    </row>
    <row r="264" spans="1:5" s="20" customFormat="1" ht="9" customHeight="1">
      <c r="A264" s="21" t="s">
        <v>8</v>
      </c>
      <c r="B264" s="28">
        <v>68</v>
      </c>
      <c r="C264" s="28"/>
      <c r="D264" s="28">
        <v>17</v>
      </c>
      <c r="E264" s="32"/>
    </row>
    <row r="265" spans="1:5" s="20" customFormat="1" ht="9" customHeight="1">
      <c r="A265" s="21" t="s">
        <v>9</v>
      </c>
      <c r="B265" s="28">
        <v>247</v>
      </c>
      <c r="C265" s="28"/>
      <c r="D265" s="28">
        <v>31</v>
      </c>
      <c r="E265" s="32"/>
    </row>
    <row r="266" spans="1:5" s="20" customFormat="1" ht="9" customHeight="1">
      <c r="A266" s="21" t="s">
        <v>10</v>
      </c>
      <c r="B266" s="28">
        <v>138</v>
      </c>
      <c r="C266" s="28"/>
      <c r="D266" s="28">
        <v>28</v>
      </c>
      <c r="E266" s="32"/>
    </row>
    <row r="267" spans="1:5" s="20" customFormat="1" ht="9" customHeight="1">
      <c r="A267" s="23" t="s">
        <v>11</v>
      </c>
      <c r="B267" s="29">
        <v>106</v>
      </c>
      <c r="C267" s="29"/>
      <c r="D267" s="29">
        <v>19</v>
      </c>
      <c r="E267" s="32"/>
    </row>
    <row r="268" spans="1:5" s="20" customFormat="1" ht="9" customHeight="1">
      <c r="A268" s="21" t="s">
        <v>12</v>
      </c>
      <c r="B268" s="28">
        <v>272</v>
      </c>
      <c r="C268" s="28"/>
      <c r="D268" s="28">
        <v>49</v>
      </c>
      <c r="E268" s="32"/>
    </row>
    <row r="269" spans="1:5" s="20" customFormat="1" ht="9" customHeight="1">
      <c r="A269" s="21" t="s">
        <v>13</v>
      </c>
      <c r="B269" s="28">
        <v>110</v>
      </c>
      <c r="C269" s="28"/>
      <c r="D269" s="28">
        <v>21</v>
      </c>
      <c r="E269" s="32"/>
    </row>
    <row r="270" spans="1:5" s="20" customFormat="1" ht="9" customHeight="1">
      <c r="A270" s="21" t="s">
        <v>14</v>
      </c>
      <c r="B270" s="28">
        <v>332</v>
      </c>
      <c r="C270" s="28"/>
      <c r="D270" s="28">
        <v>62</v>
      </c>
      <c r="E270" s="32"/>
    </row>
    <row r="271" spans="1:5" s="20" customFormat="1" ht="9" customHeight="1">
      <c r="A271" s="23" t="s">
        <v>15</v>
      </c>
      <c r="B271" s="29">
        <v>203</v>
      </c>
      <c r="C271" s="29"/>
      <c r="D271" s="29">
        <v>46</v>
      </c>
      <c r="E271" s="32"/>
    </row>
    <row r="272" spans="1:5" s="20" customFormat="1" ht="9" customHeight="1">
      <c r="A272" s="21" t="s">
        <v>40</v>
      </c>
      <c r="B272" s="28">
        <v>2445</v>
      </c>
      <c r="C272" s="28"/>
      <c r="D272" s="28">
        <v>88</v>
      </c>
      <c r="E272" s="32"/>
    </row>
    <row r="273" spans="1:5" s="20" customFormat="1" ht="9" customHeight="1">
      <c r="A273" s="21" t="s">
        <v>17</v>
      </c>
      <c r="B273" s="28">
        <v>183</v>
      </c>
      <c r="C273" s="28"/>
      <c r="D273" s="28">
        <v>44</v>
      </c>
      <c r="E273" s="32"/>
    </row>
    <row r="274" spans="1:5" s="20" customFormat="1" ht="9" customHeight="1">
      <c r="A274" s="21" t="s">
        <v>18</v>
      </c>
      <c r="B274" s="28">
        <v>253</v>
      </c>
      <c r="C274" s="28"/>
      <c r="D274" s="28">
        <v>61</v>
      </c>
      <c r="E274" s="32"/>
    </row>
    <row r="275" spans="1:5" s="20" customFormat="1" ht="9" customHeight="1">
      <c r="A275" s="23" t="s">
        <v>19</v>
      </c>
      <c r="B275" s="29">
        <v>283</v>
      </c>
      <c r="C275" s="29"/>
      <c r="D275" s="29">
        <v>62</v>
      </c>
      <c r="E275" s="32"/>
    </row>
    <row r="276" spans="1:5" s="20" customFormat="1" ht="9" customHeight="1">
      <c r="A276" s="21" t="s">
        <v>20</v>
      </c>
      <c r="B276" s="28">
        <v>175</v>
      </c>
      <c r="C276" s="28"/>
      <c r="D276" s="28">
        <v>40</v>
      </c>
      <c r="E276" s="32"/>
    </row>
    <row r="277" spans="1:5" s="20" customFormat="1" ht="9" customHeight="1">
      <c r="A277" s="21" t="s">
        <v>21</v>
      </c>
      <c r="B277" s="28">
        <v>462</v>
      </c>
      <c r="C277" s="28"/>
      <c r="D277" s="28">
        <v>104</v>
      </c>
      <c r="E277" s="32"/>
    </row>
    <row r="278" spans="1:5" s="20" customFormat="1" ht="9" customHeight="1">
      <c r="A278" s="21" t="s">
        <v>22</v>
      </c>
      <c r="B278" s="28">
        <v>360</v>
      </c>
      <c r="C278" s="28"/>
      <c r="D278" s="28">
        <v>80</v>
      </c>
      <c r="E278" s="32"/>
    </row>
    <row r="279" spans="1:5" s="20" customFormat="1" ht="9" customHeight="1">
      <c r="A279" s="23" t="s">
        <v>23</v>
      </c>
      <c r="B279" s="29">
        <v>284</v>
      </c>
      <c r="C279" s="29"/>
      <c r="D279" s="29">
        <v>67</v>
      </c>
      <c r="E279" s="32"/>
    </row>
    <row r="280" spans="1:5" s="20" customFormat="1" ht="9" customHeight="1">
      <c r="A280" s="21" t="s">
        <v>24</v>
      </c>
      <c r="B280" s="28">
        <v>122</v>
      </c>
      <c r="C280" s="28"/>
      <c r="D280" s="28">
        <v>33</v>
      </c>
      <c r="E280" s="32"/>
    </row>
    <row r="281" spans="1:5" s="20" customFormat="1" ht="9" customHeight="1">
      <c r="A281" s="21" t="s">
        <v>25</v>
      </c>
      <c r="B281" s="28">
        <v>162</v>
      </c>
      <c r="C281" s="28"/>
      <c r="D281" s="28">
        <v>38</v>
      </c>
      <c r="E281" s="32"/>
    </row>
    <row r="282" spans="1:5" s="20" customFormat="1" ht="9" customHeight="1">
      <c r="A282" s="21" t="s">
        <v>26</v>
      </c>
      <c r="B282" s="28">
        <v>215</v>
      </c>
      <c r="C282" s="28"/>
      <c r="D282" s="28">
        <v>40</v>
      </c>
      <c r="E282" s="32"/>
    </row>
    <row r="283" spans="1:5" s="20" customFormat="1" ht="9" customHeight="1">
      <c r="A283" s="23" t="s">
        <v>27</v>
      </c>
      <c r="B283" s="29">
        <v>440</v>
      </c>
      <c r="C283" s="29"/>
      <c r="D283" s="29">
        <v>113</v>
      </c>
      <c r="E283" s="32"/>
    </row>
    <row r="284" spans="1:5" s="20" customFormat="1" ht="9" customHeight="1">
      <c r="A284" s="21" t="s">
        <v>28</v>
      </c>
      <c r="B284" s="28">
        <v>250</v>
      </c>
      <c r="C284" s="28"/>
      <c r="D284" s="28">
        <v>55</v>
      </c>
      <c r="E284" s="32"/>
    </row>
    <row r="285" spans="1:5" s="20" customFormat="1" ht="9" customHeight="1">
      <c r="A285" s="21" t="s">
        <v>29</v>
      </c>
      <c r="B285" s="28">
        <v>82</v>
      </c>
      <c r="C285" s="28"/>
      <c r="D285" s="28">
        <v>21</v>
      </c>
      <c r="E285" s="32"/>
    </row>
    <row r="286" spans="1:5" s="20" customFormat="1" ht="9" customHeight="1">
      <c r="A286" s="21" t="s">
        <v>30</v>
      </c>
      <c r="B286" s="28">
        <v>173</v>
      </c>
      <c r="C286" s="28"/>
      <c r="D286" s="28">
        <v>23</v>
      </c>
      <c r="E286" s="32"/>
    </row>
    <row r="287" spans="1:5" s="20" customFormat="1" ht="9" customHeight="1">
      <c r="A287" s="23" t="s">
        <v>31</v>
      </c>
      <c r="B287" s="29">
        <v>177</v>
      </c>
      <c r="C287" s="29"/>
      <c r="D287" s="29">
        <v>35</v>
      </c>
      <c r="E287" s="32"/>
    </row>
    <row r="288" spans="1:5" s="20" customFormat="1" ht="9" customHeight="1">
      <c r="A288" s="21" t="s">
        <v>32</v>
      </c>
      <c r="B288" s="28">
        <v>347</v>
      </c>
      <c r="C288" s="28"/>
      <c r="D288" s="28">
        <v>67</v>
      </c>
      <c r="E288" s="32"/>
    </row>
    <row r="289" spans="1:5" s="20" customFormat="1" ht="9" customHeight="1">
      <c r="A289" s="21" t="s">
        <v>33</v>
      </c>
      <c r="B289" s="28">
        <v>354</v>
      </c>
      <c r="C289" s="28"/>
      <c r="D289" s="28">
        <v>69</v>
      </c>
      <c r="E289" s="32"/>
    </row>
    <row r="290" spans="1:5" s="20" customFormat="1" ht="9" customHeight="1">
      <c r="A290" s="21" t="s">
        <v>34</v>
      </c>
      <c r="B290" s="28">
        <v>165</v>
      </c>
      <c r="C290" s="28"/>
      <c r="D290" s="28">
        <v>33</v>
      </c>
      <c r="E290" s="32"/>
    </row>
    <row r="291" spans="1:5" s="20" customFormat="1" ht="9" customHeight="1">
      <c r="A291" s="23" t="s">
        <v>35</v>
      </c>
      <c r="B291" s="29">
        <v>322</v>
      </c>
      <c r="C291" s="29"/>
      <c r="D291" s="29">
        <v>50</v>
      </c>
      <c r="E291" s="32"/>
    </row>
    <row r="292" spans="1:5" s="20" customFormat="1" ht="9" customHeight="1">
      <c r="A292" s="21" t="s">
        <v>36</v>
      </c>
      <c r="B292" s="28">
        <v>51</v>
      </c>
      <c r="C292" s="28"/>
      <c r="D292" s="28">
        <v>12</v>
      </c>
      <c r="E292" s="32"/>
    </row>
    <row r="293" spans="1:5" s="20" customFormat="1" ht="9" customHeight="1">
      <c r="A293" s="21" t="s">
        <v>37</v>
      </c>
      <c r="B293" s="28">
        <v>630</v>
      </c>
      <c r="C293" s="28"/>
      <c r="D293" s="28">
        <v>95</v>
      </c>
      <c r="E293" s="32"/>
    </row>
    <row r="294" spans="1:5" s="20" customFormat="1" ht="9" customHeight="1">
      <c r="A294" s="21" t="s">
        <v>38</v>
      </c>
      <c r="B294" s="28">
        <v>190</v>
      </c>
      <c r="C294" s="28"/>
      <c r="D294" s="28">
        <v>30</v>
      </c>
      <c r="E294" s="32"/>
    </row>
    <row r="295" spans="1:5" s="20" customFormat="1" ht="9" customHeight="1">
      <c r="A295" s="23" t="s">
        <v>39</v>
      </c>
      <c r="B295" s="29">
        <v>110</v>
      </c>
      <c r="C295" s="29"/>
      <c r="D295" s="29">
        <v>30</v>
      </c>
      <c r="E295" s="32"/>
    </row>
    <row r="296" spans="1:5" s="27" customFormat="1" ht="9" customHeight="1">
      <c r="A296" s="25"/>
      <c r="B296" s="25"/>
      <c r="C296" s="25"/>
      <c r="D296" s="25"/>
      <c r="E296" s="26"/>
    </row>
    <row r="297" spans="1:5" s="20" customFormat="1" ht="9" customHeight="1">
      <c r="A297" s="17">
        <v>2007</v>
      </c>
      <c r="B297" s="18"/>
      <c r="C297" s="18"/>
      <c r="D297" s="18"/>
      <c r="E297" s="19"/>
    </row>
    <row r="298" spans="1:5" s="20" customFormat="1" ht="9" customHeight="1">
      <c r="A298" s="17" t="s">
        <v>7</v>
      </c>
      <c r="B298" s="18">
        <f>SUM(B300:B331)</f>
        <v>9144</v>
      </c>
      <c r="C298" s="18"/>
      <c r="D298" s="18">
        <f>SUM(D300:D331)</f>
        <v>1575</v>
      </c>
      <c r="E298" s="31"/>
    </row>
    <row r="299" spans="1:5" s="20" customFormat="1" ht="3.95" customHeight="1">
      <c r="A299" s="17"/>
      <c r="B299" s="18"/>
      <c r="C299" s="18"/>
      <c r="D299" s="18"/>
      <c r="E299" s="31"/>
    </row>
    <row r="300" spans="1:5" s="20" customFormat="1" ht="9" customHeight="1">
      <c r="A300" s="21" t="s">
        <v>8</v>
      </c>
      <c r="B300" s="28">
        <v>63</v>
      </c>
      <c r="C300" s="28"/>
      <c r="D300" s="28">
        <v>17</v>
      </c>
      <c r="E300" s="32"/>
    </row>
    <row r="301" spans="1:5" s="20" customFormat="1" ht="9" customHeight="1">
      <c r="A301" s="21" t="s">
        <v>9</v>
      </c>
      <c r="B301" s="28">
        <v>241</v>
      </c>
      <c r="C301" s="28"/>
      <c r="D301" s="28">
        <v>31</v>
      </c>
      <c r="E301" s="32"/>
    </row>
    <row r="302" spans="1:5" s="20" customFormat="1" ht="9" customHeight="1">
      <c r="A302" s="21" t="s">
        <v>10</v>
      </c>
      <c r="B302" s="28">
        <v>128</v>
      </c>
      <c r="C302" s="28"/>
      <c r="D302" s="28">
        <v>28</v>
      </c>
      <c r="E302" s="32"/>
    </row>
    <row r="303" spans="1:5" s="20" customFormat="1" ht="9" customHeight="1">
      <c r="A303" s="23" t="s">
        <v>11</v>
      </c>
      <c r="B303" s="29">
        <v>100</v>
      </c>
      <c r="C303" s="29"/>
      <c r="D303" s="29">
        <v>19</v>
      </c>
      <c r="E303" s="32"/>
    </row>
    <row r="304" spans="1:5" s="20" customFormat="1" ht="9" customHeight="1">
      <c r="A304" s="21" t="s">
        <v>12</v>
      </c>
      <c r="B304" s="28">
        <v>262</v>
      </c>
      <c r="C304" s="28"/>
      <c r="D304" s="28">
        <v>49</v>
      </c>
      <c r="E304" s="32"/>
    </row>
    <row r="305" spans="1:5" s="20" customFormat="1" ht="9" customHeight="1">
      <c r="A305" s="21" t="s">
        <v>13</v>
      </c>
      <c r="B305" s="28">
        <v>101</v>
      </c>
      <c r="C305" s="28"/>
      <c r="D305" s="28">
        <v>21</v>
      </c>
      <c r="E305" s="32"/>
    </row>
    <row r="306" spans="1:5" s="20" customFormat="1" ht="9" customHeight="1">
      <c r="A306" s="21" t="s">
        <v>14</v>
      </c>
      <c r="B306" s="28">
        <v>312</v>
      </c>
      <c r="C306" s="28"/>
      <c r="D306" s="28">
        <v>62</v>
      </c>
      <c r="E306" s="32"/>
    </row>
    <row r="307" spans="1:5" s="20" customFormat="1" ht="9" customHeight="1">
      <c r="A307" s="23" t="s">
        <v>15</v>
      </c>
      <c r="B307" s="29">
        <v>194</v>
      </c>
      <c r="C307" s="29"/>
      <c r="D307" s="29">
        <v>46</v>
      </c>
      <c r="E307" s="32"/>
    </row>
    <row r="308" spans="1:5" s="20" customFormat="1" ht="9" customHeight="1">
      <c r="A308" s="21" t="s">
        <v>40</v>
      </c>
      <c r="B308" s="28">
        <v>2220</v>
      </c>
      <c r="C308" s="28"/>
      <c r="D308" s="28">
        <v>88</v>
      </c>
      <c r="E308" s="32"/>
    </row>
    <row r="309" spans="1:5" s="20" customFormat="1" ht="9" customHeight="1">
      <c r="A309" s="21" t="s">
        <v>17</v>
      </c>
      <c r="B309" s="28">
        <v>168</v>
      </c>
      <c r="C309" s="28"/>
      <c r="D309" s="28">
        <v>45</v>
      </c>
      <c r="E309" s="32"/>
    </row>
    <row r="310" spans="1:5" s="20" customFormat="1" ht="9" customHeight="1">
      <c r="A310" s="21" t="s">
        <v>18</v>
      </c>
      <c r="B310" s="28">
        <v>231</v>
      </c>
      <c r="C310" s="28"/>
      <c r="D310" s="28">
        <v>62</v>
      </c>
      <c r="E310" s="32"/>
    </row>
    <row r="311" spans="1:5" s="20" customFormat="1" ht="9" customHeight="1">
      <c r="A311" s="23" t="s">
        <v>19</v>
      </c>
      <c r="B311" s="29">
        <v>260</v>
      </c>
      <c r="C311" s="29"/>
      <c r="D311" s="29">
        <v>62</v>
      </c>
      <c r="E311" s="32"/>
    </row>
    <row r="312" spans="1:5" s="20" customFormat="1" ht="9" customHeight="1">
      <c r="A312" s="21" t="s">
        <v>20</v>
      </c>
      <c r="B312" s="28">
        <v>162</v>
      </c>
      <c r="C312" s="28"/>
      <c r="D312" s="28">
        <v>40</v>
      </c>
      <c r="E312" s="32"/>
    </row>
    <row r="313" spans="1:5" s="20" customFormat="1" ht="9" customHeight="1">
      <c r="A313" s="21" t="s">
        <v>21</v>
      </c>
      <c r="B313" s="28">
        <v>439</v>
      </c>
      <c r="C313" s="28"/>
      <c r="D313" s="28">
        <v>104</v>
      </c>
      <c r="E313" s="32"/>
    </row>
    <row r="314" spans="1:5" s="20" customFormat="1" ht="9" customHeight="1">
      <c r="A314" s="21" t="s">
        <v>22</v>
      </c>
      <c r="B314" s="28">
        <v>347</v>
      </c>
      <c r="C314" s="28"/>
      <c r="D314" s="28">
        <v>83</v>
      </c>
      <c r="E314" s="32"/>
    </row>
    <row r="315" spans="1:5" s="20" customFormat="1" ht="9" customHeight="1">
      <c r="A315" s="23" t="s">
        <v>23</v>
      </c>
      <c r="B315" s="29">
        <v>268</v>
      </c>
      <c r="C315" s="29"/>
      <c r="D315" s="29">
        <v>67</v>
      </c>
      <c r="E315" s="32"/>
    </row>
    <row r="316" spans="1:5" s="20" customFormat="1" ht="9" customHeight="1">
      <c r="A316" s="21" t="s">
        <v>24</v>
      </c>
      <c r="B316" s="28">
        <v>112</v>
      </c>
      <c r="C316" s="28"/>
      <c r="D316" s="28">
        <v>33</v>
      </c>
      <c r="E316" s="32"/>
    </row>
    <row r="317" spans="1:5" s="20" customFormat="1" ht="9" customHeight="1">
      <c r="A317" s="21" t="s">
        <v>25</v>
      </c>
      <c r="B317" s="28">
        <v>160</v>
      </c>
      <c r="C317" s="28"/>
      <c r="D317" s="28">
        <v>38</v>
      </c>
      <c r="E317" s="32"/>
    </row>
    <row r="318" spans="1:5" s="20" customFormat="1" ht="9" customHeight="1">
      <c r="A318" s="21" t="s">
        <v>26</v>
      </c>
      <c r="B318" s="28">
        <v>206</v>
      </c>
      <c r="C318" s="28"/>
      <c r="D318" s="28">
        <v>40</v>
      </c>
      <c r="E318" s="32"/>
    </row>
    <row r="319" spans="1:5" s="20" customFormat="1" ht="9" customHeight="1">
      <c r="A319" s="23" t="s">
        <v>27</v>
      </c>
      <c r="B319" s="29">
        <v>501</v>
      </c>
      <c r="C319" s="29"/>
      <c r="D319" s="29">
        <v>113</v>
      </c>
      <c r="E319" s="32"/>
    </row>
    <row r="320" spans="1:5" s="20" customFormat="1" ht="9" customHeight="1">
      <c r="A320" s="21" t="s">
        <v>28</v>
      </c>
      <c r="B320" s="28">
        <v>228</v>
      </c>
      <c r="C320" s="28"/>
      <c r="D320" s="28">
        <v>59</v>
      </c>
      <c r="E320" s="32"/>
    </row>
    <row r="321" spans="1:5" s="20" customFormat="1" ht="9" customHeight="1">
      <c r="A321" s="21" t="s">
        <v>29</v>
      </c>
      <c r="B321" s="28">
        <v>80</v>
      </c>
      <c r="C321" s="28"/>
      <c r="D321" s="28">
        <v>21</v>
      </c>
      <c r="E321" s="32"/>
    </row>
    <row r="322" spans="1:5" s="20" customFormat="1" ht="9" customHeight="1">
      <c r="A322" s="21" t="s">
        <v>30</v>
      </c>
      <c r="B322" s="28">
        <v>167</v>
      </c>
      <c r="C322" s="28"/>
      <c r="D322" s="28">
        <v>23</v>
      </c>
      <c r="E322" s="32"/>
    </row>
    <row r="323" spans="1:5" s="20" customFormat="1" ht="9" customHeight="1">
      <c r="A323" s="23" t="s">
        <v>31</v>
      </c>
      <c r="B323" s="29">
        <v>169</v>
      </c>
      <c r="C323" s="29"/>
      <c r="D323" s="29">
        <v>38</v>
      </c>
      <c r="E323" s="32"/>
    </row>
    <row r="324" spans="1:5" s="20" customFormat="1" ht="9" customHeight="1">
      <c r="A324" s="21" t="s">
        <v>32</v>
      </c>
      <c r="B324" s="28">
        <v>324</v>
      </c>
      <c r="C324" s="28"/>
      <c r="D324" s="28">
        <v>67</v>
      </c>
      <c r="E324" s="32"/>
    </row>
    <row r="325" spans="1:5" s="20" customFormat="1" ht="9" customHeight="1">
      <c r="A325" s="21" t="s">
        <v>33</v>
      </c>
      <c r="B325" s="28">
        <v>329</v>
      </c>
      <c r="C325" s="28"/>
      <c r="D325" s="28">
        <v>69</v>
      </c>
      <c r="E325" s="32"/>
    </row>
    <row r="326" spans="1:5" s="20" customFormat="1" ht="9" customHeight="1">
      <c r="A326" s="21" t="s">
        <v>34</v>
      </c>
      <c r="B326" s="28">
        <v>151</v>
      </c>
      <c r="C326" s="28"/>
      <c r="D326" s="28">
        <v>33</v>
      </c>
      <c r="E326" s="32"/>
    </row>
    <row r="327" spans="1:5" s="20" customFormat="1" ht="9" customHeight="1">
      <c r="A327" s="23" t="s">
        <v>35</v>
      </c>
      <c r="B327" s="29">
        <v>304</v>
      </c>
      <c r="C327" s="29"/>
      <c r="D327" s="29">
        <v>50</v>
      </c>
      <c r="E327" s="32"/>
    </row>
    <row r="328" spans="1:5" s="20" customFormat="1" ht="9" customHeight="1">
      <c r="A328" s="21" t="s">
        <v>36</v>
      </c>
      <c r="B328" s="28">
        <v>47</v>
      </c>
      <c r="C328" s="28"/>
      <c r="D328" s="28">
        <v>12</v>
      </c>
      <c r="E328" s="32"/>
    </row>
    <row r="329" spans="1:5" s="20" customFormat="1" ht="9" customHeight="1">
      <c r="A329" s="21" t="s">
        <v>37</v>
      </c>
      <c r="B329" s="28">
        <v>593</v>
      </c>
      <c r="C329" s="28"/>
      <c r="D329" s="28">
        <v>95</v>
      </c>
      <c r="E329" s="32"/>
    </row>
    <row r="330" spans="1:5" s="20" customFormat="1" ht="9" customHeight="1">
      <c r="A330" s="21" t="s">
        <v>38</v>
      </c>
      <c r="B330" s="28">
        <v>174</v>
      </c>
      <c r="C330" s="28"/>
      <c r="D330" s="28">
        <v>30</v>
      </c>
      <c r="E330" s="32"/>
    </row>
    <row r="331" spans="1:5" s="20" customFormat="1" ht="9" customHeight="1">
      <c r="A331" s="23" t="s">
        <v>39</v>
      </c>
      <c r="B331" s="29">
        <v>103</v>
      </c>
      <c r="C331" s="29"/>
      <c r="D331" s="29">
        <v>30</v>
      </c>
      <c r="E331" s="32"/>
    </row>
    <row r="332" spans="1:5" s="27" customFormat="1" ht="9" customHeight="1">
      <c r="A332" s="25"/>
      <c r="B332" s="25"/>
      <c r="C332" s="25"/>
      <c r="D332" s="25"/>
      <c r="E332" s="26"/>
    </row>
    <row r="333" spans="1:5" s="20" customFormat="1" ht="9" customHeight="1">
      <c r="A333" s="17">
        <v>2008</v>
      </c>
      <c r="B333" s="18"/>
      <c r="C333" s="18"/>
      <c r="D333" s="18"/>
      <c r="E333" s="19"/>
    </row>
    <row r="334" spans="1:5" s="20" customFormat="1" ht="9" customHeight="1">
      <c r="A334" s="17" t="s">
        <v>7</v>
      </c>
      <c r="B334" s="18">
        <f>SUM(B336:B367)</f>
        <v>9488</v>
      </c>
      <c r="C334" s="18"/>
      <c r="D334" s="18">
        <f>SUM(D336:D367)</f>
        <v>1591</v>
      </c>
      <c r="E334" s="31"/>
    </row>
    <row r="335" spans="1:5" s="20" customFormat="1" ht="3.95" customHeight="1">
      <c r="A335" s="17"/>
      <c r="B335" s="18"/>
      <c r="C335" s="18"/>
      <c r="D335" s="18"/>
      <c r="E335" s="31"/>
    </row>
    <row r="336" spans="1:5" s="20" customFormat="1" ht="9" customHeight="1">
      <c r="A336" s="21" t="s">
        <v>8</v>
      </c>
      <c r="B336" s="28">
        <v>66</v>
      </c>
      <c r="C336" s="28"/>
      <c r="D336" s="28">
        <v>17</v>
      </c>
    </row>
    <row r="337" spans="1:4" s="20" customFormat="1" ht="9" customHeight="1">
      <c r="A337" s="21" t="s">
        <v>9</v>
      </c>
      <c r="B337" s="28">
        <v>244</v>
      </c>
      <c r="C337" s="28"/>
      <c r="D337" s="28">
        <v>31</v>
      </c>
    </row>
    <row r="338" spans="1:4" s="20" customFormat="1" ht="9" customHeight="1">
      <c r="A338" s="21" t="s">
        <v>10</v>
      </c>
      <c r="B338" s="28">
        <v>142</v>
      </c>
      <c r="C338" s="28"/>
      <c r="D338" s="28">
        <v>28</v>
      </c>
    </row>
    <row r="339" spans="1:4" s="20" customFormat="1" ht="9" customHeight="1">
      <c r="A339" s="23" t="s">
        <v>11</v>
      </c>
      <c r="B339" s="29">
        <v>101</v>
      </c>
      <c r="C339" s="29"/>
      <c r="D339" s="29">
        <v>19</v>
      </c>
    </row>
    <row r="340" spans="1:4" s="20" customFormat="1" ht="9" customHeight="1">
      <c r="A340" s="21" t="s">
        <v>12</v>
      </c>
      <c r="B340" s="28">
        <v>270</v>
      </c>
      <c r="C340" s="28"/>
      <c r="D340" s="28">
        <v>49</v>
      </c>
    </row>
    <row r="341" spans="1:4" s="20" customFormat="1" ht="9" customHeight="1">
      <c r="A341" s="21" t="s">
        <v>13</v>
      </c>
      <c r="B341" s="28">
        <v>109</v>
      </c>
      <c r="C341" s="28"/>
      <c r="D341" s="28">
        <v>21</v>
      </c>
    </row>
    <row r="342" spans="1:4" s="20" customFormat="1" ht="9" customHeight="1">
      <c r="A342" s="21" t="s">
        <v>14</v>
      </c>
      <c r="B342" s="28">
        <v>333</v>
      </c>
      <c r="C342" s="28"/>
      <c r="D342" s="28">
        <v>62</v>
      </c>
    </row>
    <row r="343" spans="1:4" s="20" customFormat="1" ht="9" customHeight="1">
      <c r="A343" s="23" t="s">
        <v>15</v>
      </c>
      <c r="B343" s="29">
        <v>201</v>
      </c>
      <c r="C343" s="29"/>
      <c r="D343" s="29">
        <v>46</v>
      </c>
    </row>
    <row r="344" spans="1:4" s="20" customFormat="1" ht="9" customHeight="1">
      <c r="A344" s="21" t="s">
        <v>40</v>
      </c>
      <c r="B344" s="28">
        <v>2310</v>
      </c>
      <c r="C344" s="28"/>
      <c r="D344" s="28">
        <v>88</v>
      </c>
    </row>
    <row r="345" spans="1:4" s="20" customFormat="1" ht="9" customHeight="1">
      <c r="A345" s="21" t="s">
        <v>17</v>
      </c>
      <c r="B345" s="28">
        <v>180</v>
      </c>
      <c r="C345" s="28"/>
      <c r="D345" s="28">
        <v>45</v>
      </c>
    </row>
    <row r="346" spans="1:4" s="20" customFormat="1" ht="9" customHeight="1">
      <c r="A346" s="21" t="s">
        <v>18</v>
      </c>
      <c r="B346" s="28">
        <v>241</v>
      </c>
      <c r="C346" s="28"/>
      <c r="D346" s="28">
        <v>64</v>
      </c>
    </row>
    <row r="347" spans="1:4" s="20" customFormat="1" ht="9" customHeight="1">
      <c r="A347" s="23" t="s">
        <v>19</v>
      </c>
      <c r="B347" s="29">
        <v>276</v>
      </c>
      <c r="C347" s="29"/>
      <c r="D347" s="29">
        <v>62</v>
      </c>
    </row>
    <row r="348" spans="1:4" s="20" customFormat="1" ht="9" customHeight="1">
      <c r="A348" s="21" t="s">
        <v>20</v>
      </c>
      <c r="B348" s="28">
        <v>184</v>
      </c>
      <c r="C348" s="28"/>
      <c r="D348" s="28">
        <v>41</v>
      </c>
    </row>
    <row r="349" spans="1:4" s="20" customFormat="1" ht="9" customHeight="1">
      <c r="A349" s="21" t="s">
        <v>21</v>
      </c>
      <c r="B349" s="28">
        <v>451</v>
      </c>
      <c r="C349" s="28"/>
      <c r="D349" s="28">
        <v>104</v>
      </c>
    </row>
    <row r="350" spans="1:4" s="20" customFormat="1" ht="9" customHeight="1">
      <c r="A350" s="21" t="s">
        <v>22</v>
      </c>
      <c r="B350" s="28">
        <v>379</v>
      </c>
      <c r="C350" s="28"/>
      <c r="D350" s="28">
        <v>85</v>
      </c>
    </row>
    <row r="351" spans="1:4" s="20" customFormat="1" ht="9" customHeight="1">
      <c r="A351" s="23" t="s">
        <v>23</v>
      </c>
      <c r="B351" s="29">
        <v>283</v>
      </c>
      <c r="C351" s="29"/>
      <c r="D351" s="29">
        <v>68</v>
      </c>
    </row>
    <row r="352" spans="1:4" s="20" customFormat="1" ht="9" customHeight="1">
      <c r="A352" s="21" t="s">
        <v>24</v>
      </c>
      <c r="B352" s="28">
        <v>126</v>
      </c>
      <c r="C352" s="28"/>
      <c r="D352" s="28">
        <v>33</v>
      </c>
    </row>
    <row r="353" spans="1:5" s="20" customFormat="1" ht="9" customHeight="1">
      <c r="A353" s="21" t="s">
        <v>25</v>
      </c>
      <c r="B353" s="28">
        <v>161</v>
      </c>
      <c r="C353" s="28"/>
      <c r="D353" s="28">
        <v>41</v>
      </c>
    </row>
    <row r="354" spans="1:5" s="20" customFormat="1" ht="9" customHeight="1">
      <c r="A354" s="21" t="s">
        <v>26</v>
      </c>
      <c r="B354" s="28">
        <v>213</v>
      </c>
      <c r="C354" s="28"/>
      <c r="D354" s="28">
        <v>40</v>
      </c>
    </row>
    <row r="355" spans="1:5" s="20" customFormat="1" ht="9" customHeight="1">
      <c r="A355" s="23" t="s">
        <v>27</v>
      </c>
      <c r="B355" s="29">
        <v>431</v>
      </c>
      <c r="C355" s="29"/>
      <c r="D355" s="29">
        <v>113</v>
      </c>
    </row>
    <row r="356" spans="1:5" s="20" customFormat="1" ht="9" customHeight="1">
      <c r="A356" s="21" t="s">
        <v>28</v>
      </c>
      <c r="B356" s="28">
        <v>253</v>
      </c>
      <c r="C356" s="28"/>
      <c r="D356" s="28">
        <v>59</v>
      </c>
    </row>
    <row r="357" spans="1:5" s="20" customFormat="1" ht="9" customHeight="1">
      <c r="A357" s="21" t="s">
        <v>29</v>
      </c>
      <c r="B357" s="28">
        <v>85</v>
      </c>
      <c r="C357" s="28"/>
      <c r="D357" s="28">
        <v>21</v>
      </c>
    </row>
    <row r="358" spans="1:5" s="20" customFormat="1" ht="9" customHeight="1">
      <c r="A358" s="21" t="s">
        <v>30</v>
      </c>
      <c r="B358" s="28">
        <v>172</v>
      </c>
      <c r="C358" s="28"/>
      <c r="D358" s="28">
        <v>23</v>
      </c>
    </row>
    <row r="359" spans="1:5" s="20" customFormat="1" ht="9" customHeight="1">
      <c r="A359" s="23" t="s">
        <v>31</v>
      </c>
      <c r="B359" s="29">
        <v>177</v>
      </c>
      <c r="C359" s="29"/>
      <c r="D359" s="29">
        <v>38</v>
      </c>
    </row>
    <row r="360" spans="1:5" s="20" customFormat="1" ht="9" customHeight="1">
      <c r="A360" s="21" t="s">
        <v>32</v>
      </c>
      <c r="B360" s="28">
        <v>338</v>
      </c>
      <c r="C360" s="28"/>
      <c r="D360" s="28">
        <v>68</v>
      </c>
    </row>
    <row r="361" spans="1:5" s="20" customFormat="1" ht="9" customHeight="1">
      <c r="A361" s="21" t="s">
        <v>33</v>
      </c>
      <c r="B361" s="28">
        <v>338</v>
      </c>
      <c r="C361" s="28"/>
      <c r="D361" s="28">
        <v>69</v>
      </c>
    </row>
    <row r="362" spans="1:5" s="20" customFormat="1" ht="9" customHeight="1">
      <c r="A362" s="21" t="s">
        <v>34</v>
      </c>
      <c r="B362" s="28">
        <v>159</v>
      </c>
      <c r="C362" s="28"/>
      <c r="D362" s="28">
        <v>33</v>
      </c>
    </row>
    <row r="363" spans="1:5" s="20" customFormat="1" ht="9" customHeight="1">
      <c r="A363" s="23" t="s">
        <v>35</v>
      </c>
      <c r="B363" s="29">
        <v>317</v>
      </c>
      <c r="C363" s="29"/>
      <c r="D363" s="29">
        <v>50</v>
      </c>
    </row>
    <row r="364" spans="1:5" s="20" customFormat="1" ht="9" customHeight="1">
      <c r="A364" s="21" t="s">
        <v>36</v>
      </c>
      <c r="B364" s="28">
        <v>51</v>
      </c>
      <c r="C364" s="28"/>
      <c r="D364" s="28">
        <v>12</v>
      </c>
    </row>
    <row r="365" spans="1:5" s="20" customFormat="1" ht="9" customHeight="1">
      <c r="A365" s="21" t="s">
        <v>37</v>
      </c>
      <c r="B365" s="28">
        <v>607</v>
      </c>
      <c r="C365" s="28"/>
      <c r="D365" s="28">
        <v>100</v>
      </c>
    </row>
    <row r="366" spans="1:5" s="20" customFormat="1" ht="9" customHeight="1">
      <c r="A366" s="21" t="s">
        <v>38</v>
      </c>
      <c r="B366" s="28">
        <v>182</v>
      </c>
      <c r="C366" s="28"/>
      <c r="D366" s="28">
        <v>31</v>
      </c>
    </row>
    <row r="367" spans="1:5" s="20" customFormat="1" ht="9" customHeight="1">
      <c r="A367" s="23" t="s">
        <v>39</v>
      </c>
      <c r="B367" s="29">
        <v>108</v>
      </c>
      <c r="C367" s="29"/>
      <c r="D367" s="29">
        <v>30</v>
      </c>
    </row>
    <row r="368" spans="1:5" s="27" customFormat="1" ht="9" customHeight="1">
      <c r="A368" s="25"/>
      <c r="B368" s="25"/>
      <c r="C368" s="25"/>
      <c r="D368" s="25"/>
      <c r="E368" s="26"/>
    </row>
    <row r="369" spans="1:5" s="20" customFormat="1" ht="9" customHeight="1">
      <c r="A369" s="17">
        <v>2009</v>
      </c>
      <c r="B369" s="18"/>
      <c r="C369" s="18"/>
      <c r="D369" s="18"/>
      <c r="E369" s="19"/>
    </row>
    <row r="370" spans="1:5" s="20" customFormat="1" ht="9" customHeight="1">
      <c r="A370" s="17" t="s">
        <v>7</v>
      </c>
      <c r="B370" s="18">
        <f>SUM(B372:B403)</f>
        <v>9412</v>
      </c>
      <c r="C370" s="18"/>
      <c r="D370" s="18">
        <f>SUM(D372:D403)</f>
        <v>1582</v>
      </c>
      <c r="E370" s="31"/>
    </row>
    <row r="371" spans="1:5" s="20" customFormat="1" ht="3.95" customHeight="1">
      <c r="A371" s="17"/>
      <c r="B371" s="18"/>
      <c r="C371" s="18"/>
      <c r="D371" s="18"/>
      <c r="E371" s="31"/>
    </row>
    <row r="372" spans="1:5" s="20" customFormat="1" ht="9" customHeight="1">
      <c r="A372" s="21" t="s">
        <v>8</v>
      </c>
      <c r="B372" s="28">
        <v>69</v>
      </c>
      <c r="C372" s="28"/>
      <c r="D372" s="28">
        <v>17</v>
      </c>
    </row>
    <row r="373" spans="1:5" s="20" customFormat="1" ht="9" customHeight="1">
      <c r="A373" s="21" t="s">
        <v>9</v>
      </c>
      <c r="B373" s="28">
        <v>234</v>
      </c>
      <c r="C373" s="28"/>
      <c r="D373" s="28">
        <v>31</v>
      </c>
    </row>
    <row r="374" spans="1:5" s="20" customFormat="1" ht="9" customHeight="1">
      <c r="A374" s="21" t="s">
        <v>10</v>
      </c>
      <c r="B374" s="28">
        <v>138</v>
      </c>
      <c r="C374" s="28"/>
      <c r="D374" s="28">
        <v>27</v>
      </c>
    </row>
    <row r="375" spans="1:5" s="20" customFormat="1" ht="9" customHeight="1">
      <c r="A375" s="23" t="s">
        <v>11</v>
      </c>
      <c r="B375" s="29">
        <v>101</v>
      </c>
      <c r="C375" s="29"/>
      <c r="D375" s="29">
        <v>19</v>
      </c>
    </row>
    <row r="376" spans="1:5" s="20" customFormat="1" ht="9" customHeight="1">
      <c r="A376" s="21" t="s">
        <v>12</v>
      </c>
      <c r="B376" s="28">
        <v>268</v>
      </c>
      <c r="C376" s="28"/>
      <c r="D376" s="28">
        <v>49</v>
      </c>
    </row>
    <row r="377" spans="1:5" s="20" customFormat="1" ht="9" customHeight="1">
      <c r="A377" s="21" t="s">
        <v>13</v>
      </c>
      <c r="B377" s="28">
        <v>108</v>
      </c>
      <c r="C377" s="28"/>
      <c r="D377" s="28">
        <v>21</v>
      </c>
    </row>
    <row r="378" spans="1:5" s="20" customFormat="1" ht="9" customHeight="1">
      <c r="A378" s="21" t="s">
        <v>14</v>
      </c>
      <c r="B378" s="28">
        <v>328</v>
      </c>
      <c r="C378" s="28"/>
      <c r="D378" s="28">
        <v>63</v>
      </c>
    </row>
    <row r="379" spans="1:5" s="20" customFormat="1" ht="9" customHeight="1">
      <c r="A379" s="23" t="s">
        <v>15</v>
      </c>
      <c r="B379" s="29">
        <v>196</v>
      </c>
      <c r="C379" s="29"/>
      <c r="D379" s="29">
        <v>44</v>
      </c>
    </row>
    <row r="380" spans="1:5" s="20" customFormat="1" ht="9" customHeight="1">
      <c r="A380" s="21" t="s">
        <v>40</v>
      </c>
      <c r="B380" s="28">
        <v>2299</v>
      </c>
      <c r="C380" s="28"/>
      <c r="D380" s="28">
        <v>87</v>
      </c>
    </row>
    <row r="381" spans="1:5" s="20" customFormat="1" ht="9" customHeight="1">
      <c r="A381" s="21" t="s">
        <v>17</v>
      </c>
      <c r="B381" s="28">
        <v>180</v>
      </c>
      <c r="C381" s="28"/>
      <c r="D381" s="28">
        <v>45</v>
      </c>
    </row>
    <row r="382" spans="1:5" s="20" customFormat="1" ht="9" customHeight="1">
      <c r="A382" s="21" t="s">
        <v>18</v>
      </c>
      <c r="B382" s="28">
        <v>240</v>
      </c>
      <c r="C382" s="28"/>
      <c r="D382" s="28">
        <v>63</v>
      </c>
    </row>
    <row r="383" spans="1:5" s="20" customFormat="1" ht="9" customHeight="1">
      <c r="A383" s="23" t="s">
        <v>19</v>
      </c>
      <c r="B383" s="29">
        <v>272</v>
      </c>
      <c r="C383" s="29"/>
      <c r="D383" s="29">
        <v>64</v>
      </c>
    </row>
    <row r="384" spans="1:5" s="20" customFormat="1" ht="9" customHeight="1">
      <c r="A384" s="21" t="s">
        <v>20</v>
      </c>
      <c r="B384" s="28">
        <v>184</v>
      </c>
      <c r="C384" s="28"/>
      <c r="D384" s="28">
        <v>42</v>
      </c>
    </row>
    <row r="385" spans="1:4" s="20" customFormat="1" ht="9" customHeight="1">
      <c r="A385" s="21" t="s">
        <v>21</v>
      </c>
      <c r="B385" s="28">
        <v>441</v>
      </c>
      <c r="C385" s="28"/>
      <c r="D385" s="28">
        <v>101</v>
      </c>
    </row>
    <row r="386" spans="1:4" s="20" customFormat="1" ht="9" customHeight="1">
      <c r="A386" s="21" t="s">
        <v>22</v>
      </c>
      <c r="B386" s="28">
        <v>378</v>
      </c>
      <c r="C386" s="28"/>
      <c r="D386" s="28">
        <v>84</v>
      </c>
    </row>
    <row r="387" spans="1:4" s="20" customFormat="1" ht="9" customHeight="1">
      <c r="A387" s="23" t="s">
        <v>23</v>
      </c>
      <c r="B387" s="29">
        <v>279</v>
      </c>
      <c r="C387" s="29"/>
      <c r="D387" s="29">
        <v>67</v>
      </c>
    </row>
    <row r="388" spans="1:4" s="20" customFormat="1" ht="9" customHeight="1">
      <c r="A388" s="21" t="s">
        <v>24</v>
      </c>
      <c r="B388" s="28">
        <v>125</v>
      </c>
      <c r="C388" s="28"/>
      <c r="D388" s="28">
        <v>33</v>
      </c>
    </row>
    <row r="389" spans="1:4" s="20" customFormat="1" ht="9" customHeight="1">
      <c r="A389" s="21" t="s">
        <v>25</v>
      </c>
      <c r="B389" s="28">
        <v>162</v>
      </c>
      <c r="C389" s="28"/>
      <c r="D389" s="28">
        <v>41</v>
      </c>
    </row>
    <row r="390" spans="1:4" s="20" customFormat="1" ht="9" customHeight="1">
      <c r="A390" s="21" t="s">
        <v>26</v>
      </c>
      <c r="B390" s="28">
        <v>214</v>
      </c>
      <c r="C390" s="28"/>
      <c r="D390" s="28">
        <v>39</v>
      </c>
    </row>
    <row r="391" spans="1:4" s="20" customFormat="1" ht="9" customHeight="1">
      <c r="A391" s="23" t="s">
        <v>27</v>
      </c>
      <c r="B391" s="29">
        <v>427</v>
      </c>
      <c r="C391" s="29"/>
      <c r="D391" s="29">
        <v>113</v>
      </c>
    </row>
    <row r="392" spans="1:4" s="20" customFormat="1" ht="9" customHeight="1">
      <c r="A392" s="21" t="s">
        <v>28</v>
      </c>
      <c r="B392" s="28">
        <v>259</v>
      </c>
      <c r="C392" s="28"/>
      <c r="D392" s="28">
        <v>58</v>
      </c>
    </row>
    <row r="393" spans="1:4" s="20" customFormat="1" ht="9" customHeight="1">
      <c r="A393" s="21" t="s">
        <v>29</v>
      </c>
      <c r="B393" s="28">
        <v>88</v>
      </c>
      <c r="C393" s="28"/>
      <c r="D393" s="28">
        <v>21</v>
      </c>
    </row>
    <row r="394" spans="1:4" s="20" customFormat="1" ht="9" customHeight="1">
      <c r="A394" s="21" t="s">
        <v>30</v>
      </c>
      <c r="B394" s="28">
        <v>169</v>
      </c>
      <c r="C394" s="28"/>
      <c r="D394" s="28">
        <v>23</v>
      </c>
    </row>
    <row r="395" spans="1:4" s="20" customFormat="1" ht="9" customHeight="1">
      <c r="A395" s="23" t="s">
        <v>31</v>
      </c>
      <c r="B395" s="29">
        <v>182</v>
      </c>
      <c r="C395" s="29"/>
      <c r="D395" s="29">
        <v>37</v>
      </c>
    </row>
    <row r="396" spans="1:4" s="20" customFormat="1" ht="9" customHeight="1">
      <c r="A396" s="21" t="s">
        <v>32</v>
      </c>
      <c r="B396" s="28">
        <v>334</v>
      </c>
      <c r="C396" s="28"/>
      <c r="D396" s="28">
        <v>67</v>
      </c>
    </row>
    <row r="397" spans="1:4" s="20" customFormat="1" ht="9" customHeight="1">
      <c r="A397" s="21" t="s">
        <v>33</v>
      </c>
      <c r="B397" s="28">
        <v>332</v>
      </c>
      <c r="C397" s="28"/>
      <c r="D397" s="28">
        <v>68</v>
      </c>
    </row>
    <row r="398" spans="1:4" s="20" customFormat="1" ht="9" customHeight="1">
      <c r="A398" s="21" t="s">
        <v>34</v>
      </c>
      <c r="B398" s="28">
        <v>157</v>
      </c>
      <c r="C398" s="28"/>
      <c r="D398" s="28">
        <v>33</v>
      </c>
    </row>
    <row r="399" spans="1:4" s="20" customFormat="1" ht="9" customHeight="1">
      <c r="A399" s="23" t="s">
        <v>35</v>
      </c>
      <c r="B399" s="29">
        <v>318</v>
      </c>
      <c r="C399" s="29"/>
      <c r="D399" s="29">
        <v>50</v>
      </c>
    </row>
    <row r="400" spans="1:4" s="20" customFormat="1" ht="9" customHeight="1">
      <c r="A400" s="21" t="s">
        <v>36</v>
      </c>
      <c r="B400" s="28">
        <v>52</v>
      </c>
      <c r="C400" s="28"/>
      <c r="D400" s="28">
        <v>12</v>
      </c>
    </row>
    <row r="401" spans="1:5" s="20" customFormat="1" ht="9" customHeight="1">
      <c r="A401" s="21" t="s">
        <v>37</v>
      </c>
      <c r="B401" s="28">
        <v>595</v>
      </c>
      <c r="C401" s="28"/>
      <c r="D401" s="28">
        <v>102</v>
      </c>
    </row>
    <row r="402" spans="1:5" s="20" customFormat="1" ht="9" customHeight="1">
      <c r="A402" s="21" t="s">
        <v>38</v>
      </c>
      <c r="B402" s="28">
        <v>175</v>
      </c>
      <c r="C402" s="28"/>
      <c r="D402" s="28">
        <v>31</v>
      </c>
    </row>
    <row r="403" spans="1:5" s="20" customFormat="1" ht="9" customHeight="1">
      <c r="A403" s="23" t="s">
        <v>39</v>
      </c>
      <c r="B403" s="29">
        <v>108</v>
      </c>
      <c r="C403" s="29"/>
      <c r="D403" s="29">
        <v>30</v>
      </c>
    </row>
    <row r="404" spans="1:5" s="27" customFormat="1" ht="9" customHeight="1">
      <c r="A404" s="25"/>
      <c r="B404" s="25"/>
      <c r="C404" s="25"/>
      <c r="D404" s="25"/>
      <c r="E404" s="26"/>
    </row>
    <row r="405" spans="1:5" s="20" customFormat="1" ht="9" customHeight="1">
      <c r="A405" s="17">
        <v>2010</v>
      </c>
      <c r="B405" s="18"/>
      <c r="C405" s="18"/>
      <c r="D405" s="18"/>
      <c r="E405" s="19"/>
    </row>
    <row r="406" spans="1:5" s="20" customFormat="1" ht="9" customHeight="1">
      <c r="A406" s="17" t="s">
        <v>7</v>
      </c>
      <c r="B406" s="18">
        <f>SUM(B408:B439)</f>
        <v>9355</v>
      </c>
      <c r="C406" s="18"/>
      <c r="D406" s="18">
        <f>SUM(D408:D439)</f>
        <v>1588</v>
      </c>
      <c r="E406" s="31"/>
    </row>
    <row r="407" spans="1:5" s="20" customFormat="1" ht="3.95" customHeight="1">
      <c r="A407" s="17"/>
      <c r="B407" s="18"/>
      <c r="C407" s="18"/>
      <c r="D407" s="18"/>
      <c r="E407" s="31"/>
    </row>
    <row r="408" spans="1:5" s="20" customFormat="1" ht="9" customHeight="1">
      <c r="A408" s="21" t="s">
        <v>8</v>
      </c>
      <c r="B408" s="28">
        <v>67</v>
      </c>
      <c r="C408" s="28"/>
      <c r="D408" s="28">
        <v>17</v>
      </c>
    </row>
    <row r="409" spans="1:5" s="20" customFormat="1" ht="9" customHeight="1">
      <c r="A409" s="21" t="s">
        <v>9</v>
      </c>
      <c r="B409" s="28">
        <v>242</v>
      </c>
      <c r="C409" s="28"/>
      <c r="D409" s="28">
        <v>31</v>
      </c>
    </row>
    <row r="410" spans="1:5" s="20" customFormat="1" ht="9" customHeight="1">
      <c r="A410" s="21" t="s">
        <v>10</v>
      </c>
      <c r="B410" s="28">
        <v>138</v>
      </c>
      <c r="C410" s="28"/>
      <c r="D410" s="28">
        <v>27</v>
      </c>
    </row>
    <row r="411" spans="1:5" s="20" customFormat="1" ht="9" customHeight="1">
      <c r="A411" s="23" t="s">
        <v>11</v>
      </c>
      <c r="B411" s="29">
        <v>103</v>
      </c>
      <c r="C411" s="29"/>
      <c r="D411" s="29">
        <v>19</v>
      </c>
    </row>
    <row r="412" spans="1:5" s="20" customFormat="1" ht="9" customHeight="1">
      <c r="A412" s="21" t="s">
        <v>12</v>
      </c>
      <c r="B412" s="28">
        <v>271</v>
      </c>
      <c r="C412" s="28"/>
      <c r="D412" s="28">
        <v>49</v>
      </c>
    </row>
    <row r="413" spans="1:5" s="20" customFormat="1" ht="9" customHeight="1">
      <c r="A413" s="21" t="s">
        <v>13</v>
      </c>
      <c r="B413" s="28">
        <v>105</v>
      </c>
      <c r="C413" s="28"/>
      <c r="D413" s="28">
        <v>21</v>
      </c>
    </row>
    <row r="414" spans="1:5" s="20" customFormat="1" ht="9" customHeight="1">
      <c r="A414" s="21" t="s">
        <v>14</v>
      </c>
      <c r="B414" s="28">
        <v>332</v>
      </c>
      <c r="C414" s="28"/>
      <c r="D414" s="28">
        <v>63</v>
      </c>
    </row>
    <row r="415" spans="1:5" s="20" customFormat="1" ht="9" customHeight="1">
      <c r="A415" s="23" t="s">
        <v>15</v>
      </c>
      <c r="B415" s="29">
        <v>203</v>
      </c>
      <c r="C415" s="29"/>
      <c r="D415" s="29">
        <v>45</v>
      </c>
    </row>
    <row r="416" spans="1:5" s="20" customFormat="1" ht="9" customHeight="1">
      <c r="A416" s="21" t="s">
        <v>40</v>
      </c>
      <c r="B416" s="28">
        <v>2171</v>
      </c>
      <c r="C416" s="28"/>
      <c r="D416" s="28">
        <v>88</v>
      </c>
    </row>
    <row r="417" spans="1:4" s="20" customFormat="1" ht="9" customHeight="1">
      <c r="A417" s="21" t="s">
        <v>17</v>
      </c>
      <c r="B417" s="28">
        <v>185</v>
      </c>
      <c r="C417" s="28"/>
      <c r="D417" s="28">
        <v>45</v>
      </c>
    </row>
    <row r="418" spans="1:4" s="20" customFormat="1" ht="9" customHeight="1">
      <c r="A418" s="21" t="s">
        <v>18</v>
      </c>
      <c r="B418" s="28">
        <v>239</v>
      </c>
      <c r="C418" s="28"/>
      <c r="D418" s="28">
        <v>63</v>
      </c>
    </row>
    <row r="419" spans="1:4" s="20" customFormat="1" ht="9" customHeight="1">
      <c r="A419" s="23" t="s">
        <v>19</v>
      </c>
      <c r="B419" s="29">
        <v>277</v>
      </c>
      <c r="C419" s="29"/>
      <c r="D419" s="29">
        <v>64</v>
      </c>
    </row>
    <row r="420" spans="1:4" s="20" customFormat="1" ht="9" customHeight="1">
      <c r="A420" s="21" t="s">
        <v>20</v>
      </c>
      <c r="B420" s="28">
        <v>184</v>
      </c>
      <c r="C420" s="28"/>
      <c r="D420" s="28">
        <v>42</v>
      </c>
    </row>
    <row r="421" spans="1:4" s="20" customFormat="1" ht="9" customHeight="1">
      <c r="A421" s="21" t="s">
        <v>21</v>
      </c>
      <c r="B421" s="28">
        <v>452</v>
      </c>
      <c r="C421" s="28"/>
      <c r="D421" s="28">
        <v>101</v>
      </c>
    </row>
    <row r="422" spans="1:4" s="20" customFormat="1" ht="9" customHeight="1">
      <c r="A422" s="21" t="s">
        <v>22</v>
      </c>
      <c r="B422" s="28">
        <v>374</v>
      </c>
      <c r="C422" s="28"/>
      <c r="D422" s="28">
        <v>87</v>
      </c>
    </row>
    <row r="423" spans="1:4" s="20" customFormat="1" ht="9" customHeight="1">
      <c r="A423" s="23" t="s">
        <v>23</v>
      </c>
      <c r="B423" s="29">
        <v>280</v>
      </c>
      <c r="C423" s="29"/>
      <c r="D423" s="29">
        <v>67</v>
      </c>
    </row>
    <row r="424" spans="1:4" s="20" customFormat="1" ht="9" customHeight="1">
      <c r="A424" s="21" t="s">
        <v>24</v>
      </c>
      <c r="B424" s="28">
        <v>127</v>
      </c>
      <c r="C424" s="28"/>
      <c r="D424" s="28">
        <v>33</v>
      </c>
    </row>
    <row r="425" spans="1:4" s="20" customFormat="1" ht="9" customHeight="1">
      <c r="A425" s="21" t="s">
        <v>25</v>
      </c>
      <c r="B425" s="28">
        <v>163</v>
      </c>
      <c r="C425" s="28"/>
      <c r="D425" s="28">
        <v>41</v>
      </c>
    </row>
    <row r="426" spans="1:4" s="20" customFormat="1" ht="9" customHeight="1">
      <c r="A426" s="21" t="s">
        <v>26</v>
      </c>
      <c r="B426" s="28">
        <v>212</v>
      </c>
      <c r="C426" s="28"/>
      <c r="D426" s="28">
        <v>39</v>
      </c>
    </row>
    <row r="427" spans="1:4" s="20" customFormat="1" ht="9" customHeight="1">
      <c r="A427" s="23" t="s">
        <v>27</v>
      </c>
      <c r="B427" s="29">
        <v>432</v>
      </c>
      <c r="C427" s="29"/>
      <c r="D427" s="29">
        <v>113</v>
      </c>
    </row>
    <row r="428" spans="1:4" s="20" customFormat="1" ht="9" customHeight="1">
      <c r="A428" s="21" t="s">
        <v>28</v>
      </c>
      <c r="B428" s="28">
        <v>257</v>
      </c>
      <c r="C428" s="28"/>
      <c r="D428" s="28">
        <v>58</v>
      </c>
    </row>
    <row r="429" spans="1:4" s="20" customFormat="1" ht="9" customHeight="1">
      <c r="A429" s="21" t="s">
        <v>29</v>
      </c>
      <c r="B429" s="28">
        <v>90</v>
      </c>
      <c r="C429" s="28"/>
      <c r="D429" s="28">
        <v>21</v>
      </c>
    </row>
    <row r="430" spans="1:4" s="20" customFormat="1" ht="9" customHeight="1">
      <c r="A430" s="21" t="s">
        <v>30</v>
      </c>
      <c r="B430" s="28">
        <v>174</v>
      </c>
      <c r="C430" s="28"/>
      <c r="D430" s="28">
        <v>23</v>
      </c>
    </row>
    <row r="431" spans="1:4" s="20" customFormat="1" ht="9" customHeight="1">
      <c r="A431" s="23" t="s">
        <v>31</v>
      </c>
      <c r="B431" s="29">
        <v>182</v>
      </c>
      <c r="C431" s="29"/>
      <c r="D431" s="29">
        <v>38</v>
      </c>
    </row>
    <row r="432" spans="1:4" s="20" customFormat="1" ht="9" customHeight="1">
      <c r="A432" s="21" t="s">
        <v>32</v>
      </c>
      <c r="B432" s="28">
        <v>340</v>
      </c>
      <c r="C432" s="28"/>
      <c r="D432" s="28">
        <v>67</v>
      </c>
    </row>
    <row r="433" spans="1:4" s="20" customFormat="1" ht="9" customHeight="1">
      <c r="A433" s="21" t="s">
        <v>33</v>
      </c>
      <c r="B433" s="28">
        <v>339</v>
      </c>
      <c r="C433" s="28"/>
      <c r="D433" s="28">
        <v>68</v>
      </c>
    </row>
    <row r="434" spans="1:4" s="20" customFormat="1" ht="9" customHeight="1">
      <c r="A434" s="21" t="s">
        <v>34</v>
      </c>
      <c r="B434" s="28">
        <v>158</v>
      </c>
      <c r="C434" s="28"/>
      <c r="D434" s="28">
        <v>33</v>
      </c>
    </row>
    <row r="435" spans="1:4" s="20" customFormat="1" ht="9" customHeight="1">
      <c r="A435" s="23" t="s">
        <v>35</v>
      </c>
      <c r="B435" s="29">
        <v>319</v>
      </c>
      <c r="C435" s="29"/>
      <c r="D435" s="29">
        <v>50</v>
      </c>
    </row>
    <row r="436" spans="1:4" s="20" customFormat="1" ht="9" customHeight="1">
      <c r="A436" s="21" t="s">
        <v>36</v>
      </c>
      <c r="B436" s="28">
        <v>51</v>
      </c>
      <c r="C436" s="28"/>
      <c r="D436" s="28">
        <v>12</v>
      </c>
    </row>
    <row r="437" spans="1:4" s="20" customFormat="1" ht="9" customHeight="1">
      <c r="A437" s="21" t="s">
        <v>37</v>
      </c>
      <c r="B437" s="28">
        <v>603</v>
      </c>
      <c r="C437" s="28"/>
      <c r="D437" s="28">
        <v>102</v>
      </c>
    </row>
    <row r="438" spans="1:4" s="20" customFormat="1" ht="9" customHeight="1">
      <c r="A438" s="21" t="s">
        <v>38</v>
      </c>
      <c r="B438" s="28">
        <v>177</v>
      </c>
      <c r="C438" s="28"/>
      <c r="D438" s="28">
        <v>31</v>
      </c>
    </row>
    <row r="439" spans="1:4" s="20" customFormat="1" ht="9" customHeight="1">
      <c r="A439" s="23" t="s">
        <v>39</v>
      </c>
      <c r="B439" s="29">
        <v>108</v>
      </c>
      <c r="C439" s="29"/>
      <c r="D439" s="29">
        <v>30</v>
      </c>
    </row>
    <row r="440" spans="1:4" s="20" customFormat="1" ht="9" customHeight="1">
      <c r="A440" s="17"/>
      <c r="B440" s="18"/>
      <c r="C440" s="18"/>
      <c r="D440" s="18"/>
    </row>
    <row r="441" spans="1:4" s="20" customFormat="1" ht="9" customHeight="1">
      <c r="A441" s="17">
        <v>2011</v>
      </c>
      <c r="B441" s="18"/>
      <c r="C441" s="18"/>
      <c r="D441" s="18"/>
    </row>
    <row r="442" spans="1:4" s="20" customFormat="1" ht="9" customHeight="1">
      <c r="A442" s="17" t="s">
        <v>7</v>
      </c>
      <c r="B442" s="18">
        <f>SUM(B444:B475)</f>
        <v>8175</v>
      </c>
      <c r="C442" s="18"/>
      <c r="D442" s="18">
        <f>SUM(D444:D475)</f>
        <v>1592</v>
      </c>
    </row>
    <row r="443" spans="1:4" s="20" customFormat="1" ht="3.95" customHeight="1">
      <c r="A443" s="17"/>
      <c r="B443" s="18"/>
      <c r="C443" s="18"/>
      <c r="D443" s="18"/>
    </row>
    <row r="444" spans="1:4" s="20" customFormat="1" ht="9" customHeight="1">
      <c r="A444" s="21" t="s">
        <v>8</v>
      </c>
      <c r="B444" s="28">
        <v>58</v>
      </c>
      <c r="C444" s="28"/>
      <c r="D444" s="28">
        <v>17</v>
      </c>
    </row>
    <row r="445" spans="1:4" s="20" customFormat="1" ht="9" customHeight="1">
      <c r="A445" s="21" t="s">
        <v>9</v>
      </c>
      <c r="B445" s="28">
        <v>218</v>
      </c>
      <c r="C445" s="28"/>
      <c r="D445" s="28">
        <v>31</v>
      </c>
    </row>
    <row r="446" spans="1:4" s="20" customFormat="1" ht="9" customHeight="1">
      <c r="A446" s="21" t="s">
        <v>10</v>
      </c>
      <c r="B446" s="28">
        <v>123</v>
      </c>
      <c r="C446" s="28"/>
      <c r="D446" s="28">
        <v>27</v>
      </c>
    </row>
    <row r="447" spans="1:4" s="20" customFormat="1" ht="9" customHeight="1">
      <c r="A447" s="23" t="s">
        <v>11</v>
      </c>
      <c r="B447" s="29">
        <v>90</v>
      </c>
      <c r="C447" s="29"/>
      <c r="D447" s="29">
        <v>19</v>
      </c>
    </row>
    <row r="448" spans="1:4" s="20" customFormat="1" ht="9" customHeight="1">
      <c r="A448" s="21" t="s">
        <v>12</v>
      </c>
      <c r="B448" s="28">
        <v>246</v>
      </c>
      <c r="C448" s="28"/>
      <c r="D448" s="28">
        <v>48</v>
      </c>
    </row>
    <row r="449" spans="1:4" s="20" customFormat="1" ht="9" customHeight="1">
      <c r="A449" s="21" t="s">
        <v>13</v>
      </c>
      <c r="B449" s="28">
        <v>91</v>
      </c>
      <c r="C449" s="28"/>
      <c r="D449" s="28">
        <v>21</v>
      </c>
    </row>
    <row r="450" spans="1:4" s="20" customFormat="1" ht="9" customHeight="1">
      <c r="A450" s="21" t="s">
        <v>14</v>
      </c>
      <c r="B450" s="28">
        <v>298</v>
      </c>
      <c r="C450" s="28"/>
      <c r="D450" s="28">
        <v>63</v>
      </c>
    </row>
    <row r="451" spans="1:4" s="20" customFormat="1" ht="9" customHeight="1">
      <c r="A451" s="23" t="s">
        <v>15</v>
      </c>
      <c r="B451" s="29">
        <v>180</v>
      </c>
      <c r="C451" s="29"/>
      <c r="D451" s="29">
        <v>44</v>
      </c>
    </row>
    <row r="452" spans="1:4" s="20" customFormat="1" ht="9" customHeight="1">
      <c r="A452" s="21" t="s">
        <v>40</v>
      </c>
      <c r="B452" s="28">
        <v>1823</v>
      </c>
      <c r="C452" s="28"/>
      <c r="D452" s="28">
        <v>88</v>
      </c>
    </row>
    <row r="453" spans="1:4" s="20" customFormat="1" ht="9" customHeight="1">
      <c r="A453" s="21" t="s">
        <v>17</v>
      </c>
      <c r="B453" s="28">
        <v>171</v>
      </c>
      <c r="C453" s="28"/>
      <c r="D453" s="28">
        <v>45</v>
      </c>
    </row>
    <row r="454" spans="1:4" s="20" customFormat="1" ht="9" customHeight="1">
      <c r="A454" s="21" t="s">
        <v>18</v>
      </c>
      <c r="B454" s="28">
        <v>211</v>
      </c>
      <c r="C454" s="28"/>
      <c r="D454" s="28">
        <v>62</v>
      </c>
    </row>
    <row r="455" spans="1:4" s="20" customFormat="1" ht="9" customHeight="1">
      <c r="A455" s="23" t="s">
        <v>19</v>
      </c>
      <c r="B455" s="29">
        <v>250</v>
      </c>
      <c r="C455" s="29"/>
      <c r="D455" s="29">
        <v>63</v>
      </c>
    </row>
    <row r="456" spans="1:4" s="20" customFormat="1" ht="9" customHeight="1">
      <c r="A456" s="21" t="s">
        <v>20</v>
      </c>
      <c r="B456" s="28">
        <v>153</v>
      </c>
      <c r="C456" s="28"/>
      <c r="D456" s="28">
        <v>42</v>
      </c>
    </row>
    <row r="457" spans="1:4" s="20" customFormat="1" ht="9" customHeight="1">
      <c r="A457" s="21" t="s">
        <v>21</v>
      </c>
      <c r="B457" s="28">
        <v>394</v>
      </c>
      <c r="C457" s="28"/>
      <c r="D457" s="28">
        <v>104</v>
      </c>
    </row>
    <row r="458" spans="1:4" s="20" customFormat="1" ht="9" customHeight="1">
      <c r="A458" s="21" t="s">
        <v>22</v>
      </c>
      <c r="B458" s="28">
        <v>352</v>
      </c>
      <c r="C458" s="28"/>
      <c r="D458" s="28">
        <v>87</v>
      </c>
    </row>
    <row r="459" spans="1:4" s="20" customFormat="1" ht="9" customHeight="1">
      <c r="A459" s="23" t="s">
        <v>23</v>
      </c>
      <c r="B459" s="29">
        <v>258</v>
      </c>
      <c r="C459" s="29"/>
      <c r="D459" s="29">
        <v>67</v>
      </c>
    </row>
    <row r="460" spans="1:4" s="20" customFormat="1" ht="9" customHeight="1">
      <c r="A460" s="21" t="s">
        <v>24</v>
      </c>
      <c r="B460" s="28">
        <v>107</v>
      </c>
      <c r="C460" s="28"/>
      <c r="D460" s="28">
        <v>33</v>
      </c>
    </row>
    <row r="461" spans="1:4" s="20" customFormat="1" ht="9" customHeight="1">
      <c r="A461" s="21" t="s">
        <v>25</v>
      </c>
      <c r="B461" s="28">
        <v>147</v>
      </c>
      <c r="C461" s="28"/>
      <c r="D461" s="28">
        <v>41</v>
      </c>
    </row>
    <row r="462" spans="1:4" s="20" customFormat="1" ht="9" customHeight="1">
      <c r="A462" s="21" t="s">
        <v>26</v>
      </c>
      <c r="B462" s="28">
        <v>189</v>
      </c>
      <c r="C462" s="28"/>
      <c r="D462" s="28">
        <v>39</v>
      </c>
    </row>
    <row r="463" spans="1:4" s="20" customFormat="1" ht="9" customHeight="1">
      <c r="A463" s="23" t="s">
        <v>27</v>
      </c>
      <c r="B463" s="29">
        <v>384</v>
      </c>
      <c r="C463" s="29"/>
      <c r="D463" s="29">
        <v>117</v>
      </c>
    </row>
    <row r="464" spans="1:4" s="20" customFormat="1" ht="9" customHeight="1">
      <c r="A464" s="21" t="s">
        <v>28</v>
      </c>
      <c r="B464" s="28">
        <v>213</v>
      </c>
      <c r="C464" s="28"/>
      <c r="D464" s="28">
        <v>58</v>
      </c>
    </row>
    <row r="465" spans="1:5" s="20" customFormat="1" ht="9" customHeight="1">
      <c r="A465" s="21" t="s">
        <v>29</v>
      </c>
      <c r="B465" s="28">
        <v>83</v>
      </c>
      <c r="C465" s="28"/>
      <c r="D465" s="28">
        <v>21</v>
      </c>
    </row>
    <row r="466" spans="1:5" s="20" customFormat="1" ht="9" customHeight="1">
      <c r="A466" s="21" t="s">
        <v>30</v>
      </c>
      <c r="B466" s="28">
        <v>166</v>
      </c>
      <c r="C466" s="28"/>
      <c r="D466" s="28">
        <v>23</v>
      </c>
    </row>
    <row r="467" spans="1:5" s="20" customFormat="1" ht="9" customHeight="1">
      <c r="A467" s="23" t="s">
        <v>31</v>
      </c>
      <c r="B467" s="29">
        <v>169</v>
      </c>
      <c r="C467" s="29"/>
      <c r="D467" s="29">
        <v>39</v>
      </c>
    </row>
    <row r="468" spans="1:5" s="20" customFormat="1" ht="9" customHeight="1">
      <c r="A468" s="21" t="s">
        <v>32</v>
      </c>
      <c r="B468" s="28">
        <v>269</v>
      </c>
      <c r="C468" s="28"/>
      <c r="D468" s="28">
        <v>66</v>
      </c>
    </row>
    <row r="469" spans="1:5" s="20" customFormat="1" ht="9" customHeight="1">
      <c r="A469" s="21" t="s">
        <v>33</v>
      </c>
      <c r="B469" s="28">
        <v>303</v>
      </c>
      <c r="C469" s="28"/>
      <c r="D469" s="28">
        <v>68</v>
      </c>
    </row>
    <row r="470" spans="1:5" s="20" customFormat="1" ht="9" customHeight="1">
      <c r="A470" s="21" t="s">
        <v>34</v>
      </c>
      <c r="B470" s="28">
        <v>137</v>
      </c>
      <c r="C470" s="28"/>
      <c r="D470" s="28">
        <v>33</v>
      </c>
    </row>
    <row r="471" spans="1:5" s="20" customFormat="1" ht="9" customHeight="1">
      <c r="A471" s="23" t="s">
        <v>35</v>
      </c>
      <c r="B471" s="29">
        <v>276</v>
      </c>
      <c r="C471" s="29"/>
      <c r="D471" s="29">
        <v>50</v>
      </c>
    </row>
    <row r="472" spans="1:5" s="20" customFormat="1" ht="9" customHeight="1">
      <c r="A472" s="21" t="s">
        <v>36</v>
      </c>
      <c r="B472" s="28">
        <v>44</v>
      </c>
      <c r="C472" s="28"/>
      <c r="D472" s="28">
        <v>12</v>
      </c>
    </row>
    <row r="473" spans="1:5" s="20" customFormat="1" ht="9" customHeight="1">
      <c r="A473" s="21" t="s">
        <v>37</v>
      </c>
      <c r="B473" s="28">
        <v>526</v>
      </c>
      <c r="C473" s="28"/>
      <c r="D473" s="28">
        <v>103</v>
      </c>
    </row>
    <row r="474" spans="1:5" s="20" customFormat="1" ht="9" customHeight="1">
      <c r="A474" s="21" t="s">
        <v>38</v>
      </c>
      <c r="B474" s="28">
        <v>145</v>
      </c>
      <c r="C474" s="28"/>
      <c r="D474" s="28">
        <v>31</v>
      </c>
    </row>
    <row r="475" spans="1:5" s="20" customFormat="1" ht="9" customHeight="1">
      <c r="A475" s="23" t="s">
        <v>39</v>
      </c>
      <c r="B475" s="29">
        <v>101</v>
      </c>
      <c r="C475" s="29"/>
      <c r="D475" s="29">
        <v>30</v>
      </c>
    </row>
    <row r="476" spans="1:5" s="27" customFormat="1" ht="9" customHeight="1">
      <c r="A476" s="25"/>
      <c r="B476" s="25"/>
      <c r="C476" s="25"/>
      <c r="D476" s="25"/>
      <c r="E476" s="26"/>
    </row>
    <row r="477" spans="1:5" s="27" customFormat="1" ht="9" customHeight="1">
      <c r="A477" s="17">
        <v>2012</v>
      </c>
      <c r="B477" s="18"/>
      <c r="C477" s="18"/>
      <c r="D477" s="18"/>
      <c r="E477" s="26"/>
    </row>
    <row r="478" spans="1:5" s="27" customFormat="1" ht="9" customHeight="1">
      <c r="A478" s="17" t="s">
        <v>7</v>
      </c>
      <c r="B478" s="18">
        <f>SUM(B480:B511)</f>
        <v>8081</v>
      </c>
      <c r="C478" s="18"/>
      <c r="D478" s="18">
        <f>SUM(D480:D511)</f>
        <v>1615</v>
      </c>
      <c r="E478" s="26"/>
    </row>
    <row r="479" spans="1:5" s="27" customFormat="1" ht="3.95" customHeight="1">
      <c r="A479" s="17"/>
      <c r="B479" s="18"/>
      <c r="C479" s="18"/>
      <c r="D479" s="18"/>
      <c r="E479" s="26"/>
    </row>
    <row r="480" spans="1:5" s="27" customFormat="1" ht="9" customHeight="1">
      <c r="A480" s="21" t="s">
        <v>8</v>
      </c>
      <c r="B480" s="28">
        <v>59</v>
      </c>
      <c r="C480" s="28"/>
      <c r="D480" s="28">
        <v>17</v>
      </c>
      <c r="E480" s="26"/>
    </row>
    <row r="481" spans="1:5" s="27" customFormat="1" ht="9" customHeight="1">
      <c r="A481" s="21" t="s">
        <v>9</v>
      </c>
      <c r="B481" s="28">
        <v>213</v>
      </c>
      <c r="C481" s="28"/>
      <c r="D481" s="28">
        <v>31</v>
      </c>
      <c r="E481" s="26"/>
    </row>
    <row r="482" spans="1:5" s="27" customFormat="1" ht="9" customHeight="1">
      <c r="A482" s="21" t="s">
        <v>10</v>
      </c>
      <c r="B482" s="28">
        <v>124</v>
      </c>
      <c r="C482" s="28"/>
      <c r="D482" s="28">
        <v>28</v>
      </c>
      <c r="E482" s="26"/>
    </row>
    <row r="483" spans="1:5" s="27" customFormat="1" ht="9" customHeight="1">
      <c r="A483" s="23" t="s">
        <v>11</v>
      </c>
      <c r="B483" s="29">
        <v>90</v>
      </c>
      <c r="C483" s="29"/>
      <c r="D483" s="29">
        <v>22</v>
      </c>
      <c r="E483" s="26"/>
    </row>
    <row r="484" spans="1:5" s="27" customFormat="1" ht="9" customHeight="1">
      <c r="A484" s="21" t="s">
        <v>12</v>
      </c>
      <c r="B484" s="28">
        <v>240</v>
      </c>
      <c r="C484" s="28"/>
      <c r="D484" s="28">
        <v>49</v>
      </c>
      <c r="E484" s="26"/>
    </row>
    <row r="485" spans="1:5" s="27" customFormat="1" ht="9" customHeight="1">
      <c r="A485" s="21" t="s">
        <v>13</v>
      </c>
      <c r="B485" s="28">
        <v>89</v>
      </c>
      <c r="C485" s="28"/>
      <c r="D485" s="28">
        <v>21</v>
      </c>
      <c r="E485" s="26"/>
    </row>
    <row r="486" spans="1:5" s="27" customFormat="1" ht="9" customHeight="1">
      <c r="A486" s="21" t="s">
        <v>14</v>
      </c>
      <c r="B486" s="28">
        <v>293</v>
      </c>
      <c r="C486" s="28"/>
      <c r="D486" s="28">
        <v>63</v>
      </c>
      <c r="E486" s="26"/>
    </row>
    <row r="487" spans="1:5" s="27" customFormat="1" ht="9" customHeight="1">
      <c r="A487" s="23" t="s">
        <v>15</v>
      </c>
      <c r="B487" s="29">
        <v>172</v>
      </c>
      <c r="C487" s="29"/>
      <c r="D487" s="29">
        <v>45</v>
      </c>
      <c r="E487" s="26"/>
    </row>
    <row r="488" spans="1:5" s="27" customFormat="1" ht="9" customHeight="1">
      <c r="A488" s="21" t="s">
        <v>40</v>
      </c>
      <c r="B488" s="28">
        <v>1835</v>
      </c>
      <c r="C488" s="28"/>
      <c r="D488" s="28">
        <v>88</v>
      </c>
      <c r="E488" s="26"/>
    </row>
    <row r="489" spans="1:5" s="27" customFormat="1" ht="9" customHeight="1">
      <c r="A489" s="21" t="s">
        <v>17</v>
      </c>
      <c r="B489" s="28">
        <v>170</v>
      </c>
      <c r="C489" s="28"/>
      <c r="D489" s="28">
        <v>45</v>
      </c>
      <c r="E489" s="26"/>
    </row>
    <row r="490" spans="1:5" s="27" customFormat="1" ht="9" customHeight="1">
      <c r="A490" s="21" t="s">
        <v>18</v>
      </c>
      <c r="B490" s="28">
        <v>209</v>
      </c>
      <c r="C490" s="28"/>
      <c r="D490" s="28">
        <v>63</v>
      </c>
      <c r="E490" s="26"/>
    </row>
    <row r="491" spans="1:5" s="27" customFormat="1" ht="9" customHeight="1">
      <c r="A491" s="23" t="s">
        <v>19</v>
      </c>
      <c r="B491" s="29">
        <v>250</v>
      </c>
      <c r="C491" s="29"/>
      <c r="D491" s="29">
        <v>64</v>
      </c>
      <c r="E491" s="26"/>
    </row>
    <row r="492" spans="1:5" s="27" customFormat="1" ht="9" customHeight="1">
      <c r="A492" s="21" t="s">
        <v>20</v>
      </c>
      <c r="B492" s="28">
        <v>152</v>
      </c>
      <c r="C492" s="28"/>
      <c r="D492" s="28">
        <v>43</v>
      </c>
      <c r="E492" s="26"/>
    </row>
    <row r="493" spans="1:5" s="27" customFormat="1" ht="9" customHeight="1">
      <c r="A493" s="21" t="s">
        <v>21</v>
      </c>
      <c r="B493" s="28">
        <v>382</v>
      </c>
      <c r="C493" s="28"/>
      <c r="D493" s="28">
        <v>104</v>
      </c>
      <c r="E493" s="26"/>
    </row>
    <row r="494" spans="1:5" s="27" customFormat="1" ht="9" customHeight="1">
      <c r="A494" s="21" t="s">
        <v>22</v>
      </c>
      <c r="B494" s="28">
        <v>346</v>
      </c>
      <c r="C494" s="28"/>
      <c r="D494" s="28">
        <v>87</v>
      </c>
      <c r="E494" s="26"/>
    </row>
    <row r="495" spans="1:5" s="27" customFormat="1" ht="9" customHeight="1">
      <c r="A495" s="23" t="s">
        <v>23</v>
      </c>
      <c r="B495" s="29">
        <v>252</v>
      </c>
      <c r="C495" s="29"/>
      <c r="D495" s="29">
        <v>67</v>
      </c>
      <c r="E495" s="26"/>
    </row>
    <row r="496" spans="1:5" s="27" customFormat="1" ht="9" customHeight="1">
      <c r="A496" s="21" t="s">
        <v>24</v>
      </c>
      <c r="B496" s="28">
        <v>106</v>
      </c>
      <c r="C496" s="28"/>
      <c r="D496" s="28">
        <v>33</v>
      </c>
      <c r="E496" s="26"/>
    </row>
    <row r="497" spans="1:5" s="27" customFormat="1" ht="9" customHeight="1">
      <c r="A497" s="21" t="s">
        <v>25</v>
      </c>
      <c r="B497" s="28">
        <v>148</v>
      </c>
      <c r="C497" s="28"/>
      <c r="D497" s="28">
        <v>45</v>
      </c>
      <c r="E497" s="26"/>
    </row>
    <row r="498" spans="1:5" s="27" customFormat="1" ht="9" customHeight="1">
      <c r="A498" s="21" t="s">
        <v>26</v>
      </c>
      <c r="B498" s="28">
        <v>187</v>
      </c>
      <c r="C498" s="28"/>
      <c r="D498" s="28">
        <v>39</v>
      </c>
      <c r="E498" s="26"/>
    </row>
    <row r="499" spans="1:5" s="27" customFormat="1" ht="9" customHeight="1">
      <c r="A499" s="23" t="s">
        <v>27</v>
      </c>
      <c r="B499" s="29">
        <v>369</v>
      </c>
      <c r="C499" s="29"/>
      <c r="D499" s="29">
        <v>121</v>
      </c>
      <c r="E499" s="26"/>
    </row>
    <row r="500" spans="1:5" s="27" customFormat="1" ht="9" customHeight="1">
      <c r="A500" s="21" t="s">
        <v>28</v>
      </c>
      <c r="B500" s="28">
        <v>210</v>
      </c>
      <c r="C500" s="28"/>
      <c r="D500" s="28">
        <v>58</v>
      </c>
      <c r="E500" s="26"/>
    </row>
    <row r="501" spans="1:5" s="27" customFormat="1" ht="9" customHeight="1">
      <c r="A501" s="21" t="s">
        <v>29</v>
      </c>
      <c r="B501" s="28">
        <v>81</v>
      </c>
      <c r="C501" s="28"/>
      <c r="D501" s="28">
        <v>21</v>
      </c>
      <c r="E501" s="26"/>
    </row>
    <row r="502" spans="1:5" s="27" customFormat="1" ht="9" customHeight="1">
      <c r="A502" s="21" t="s">
        <v>30</v>
      </c>
      <c r="B502" s="28">
        <v>160</v>
      </c>
      <c r="C502" s="28"/>
      <c r="D502" s="28">
        <v>23</v>
      </c>
      <c r="E502" s="26"/>
    </row>
    <row r="503" spans="1:5" s="27" customFormat="1" ht="9" customHeight="1">
      <c r="A503" s="23" t="s">
        <v>31</v>
      </c>
      <c r="B503" s="29">
        <v>170</v>
      </c>
      <c r="C503" s="29"/>
      <c r="D503" s="29">
        <v>39</v>
      </c>
      <c r="E503" s="26"/>
    </row>
    <row r="504" spans="1:5" s="27" customFormat="1" ht="9" customHeight="1">
      <c r="A504" s="21" t="s">
        <v>32</v>
      </c>
      <c r="B504" s="28">
        <v>262</v>
      </c>
      <c r="C504" s="28"/>
      <c r="D504" s="28">
        <v>69</v>
      </c>
      <c r="E504" s="26"/>
    </row>
    <row r="505" spans="1:5" s="27" customFormat="1" ht="9" customHeight="1">
      <c r="A505" s="21" t="s">
        <v>33</v>
      </c>
      <c r="B505" s="28">
        <v>295</v>
      </c>
      <c r="C505" s="28"/>
      <c r="D505" s="28">
        <v>68</v>
      </c>
      <c r="E505" s="26"/>
    </row>
    <row r="506" spans="1:5" s="27" customFormat="1" ht="9" customHeight="1">
      <c r="A506" s="21" t="s">
        <v>34</v>
      </c>
      <c r="B506" s="28">
        <v>134</v>
      </c>
      <c r="C506" s="28"/>
      <c r="D506" s="28">
        <v>33</v>
      </c>
      <c r="E506" s="26"/>
    </row>
    <row r="507" spans="1:5" s="27" customFormat="1" ht="9" customHeight="1">
      <c r="A507" s="23" t="s">
        <v>35</v>
      </c>
      <c r="B507" s="29">
        <v>275</v>
      </c>
      <c r="C507" s="29"/>
      <c r="D507" s="29">
        <v>50</v>
      </c>
      <c r="E507" s="26"/>
    </row>
    <row r="508" spans="1:5" s="27" customFormat="1" ht="9" customHeight="1">
      <c r="A508" s="21" t="s">
        <v>36</v>
      </c>
      <c r="B508" s="28">
        <v>40</v>
      </c>
      <c r="C508" s="28"/>
      <c r="D508" s="28">
        <v>12</v>
      </c>
      <c r="E508" s="26"/>
    </row>
    <row r="509" spans="1:5" s="27" customFormat="1" ht="9" customHeight="1">
      <c r="A509" s="21" t="s">
        <v>37</v>
      </c>
      <c r="B509" s="28">
        <v>526</v>
      </c>
      <c r="C509" s="28"/>
      <c r="D509" s="28">
        <v>105</v>
      </c>
      <c r="E509" s="26"/>
    </row>
    <row r="510" spans="1:5" s="27" customFormat="1" ht="9" customHeight="1">
      <c r="A510" s="21" t="s">
        <v>38</v>
      </c>
      <c r="B510" s="28">
        <v>143</v>
      </c>
      <c r="C510" s="28"/>
      <c r="D510" s="28">
        <v>31</v>
      </c>
      <c r="E510" s="26"/>
    </row>
    <row r="511" spans="1:5" s="27" customFormat="1" ht="9" customHeight="1">
      <c r="A511" s="23" t="s">
        <v>39</v>
      </c>
      <c r="B511" s="29">
        <v>99</v>
      </c>
      <c r="C511" s="29"/>
      <c r="D511" s="29">
        <v>31</v>
      </c>
      <c r="E511" s="26"/>
    </row>
    <row r="512" spans="1:5" s="27" customFormat="1" ht="9" customHeight="1">
      <c r="A512" s="25"/>
      <c r="B512" s="25"/>
      <c r="C512" s="25"/>
      <c r="D512" s="25"/>
      <c r="E512" s="26"/>
    </row>
    <row r="513" spans="1:5" s="20" customFormat="1" ht="9" customHeight="1">
      <c r="A513" s="17">
        <v>2013</v>
      </c>
      <c r="B513" s="18"/>
      <c r="C513" s="18"/>
      <c r="D513" s="18"/>
      <c r="E513" s="19"/>
    </row>
    <row r="514" spans="1:5" s="20" customFormat="1" ht="9" customHeight="1">
      <c r="A514" s="17" t="s">
        <v>7</v>
      </c>
      <c r="B514" s="18">
        <f>SUM(B516:B547)</f>
        <v>8051</v>
      </c>
      <c r="C514" s="18"/>
      <c r="D514" s="18">
        <f>SUM(D516:D547)</f>
        <v>1620</v>
      </c>
      <c r="E514" s="31"/>
    </row>
    <row r="515" spans="1:5" s="20" customFormat="1" ht="3.95" customHeight="1">
      <c r="A515" s="17"/>
      <c r="B515" s="18"/>
      <c r="C515" s="18"/>
      <c r="D515" s="18"/>
      <c r="E515" s="31"/>
    </row>
    <row r="516" spans="1:5" s="20" customFormat="1" ht="9" customHeight="1">
      <c r="A516" s="21" t="s">
        <v>8</v>
      </c>
      <c r="B516" s="28">
        <v>62</v>
      </c>
      <c r="C516" s="28"/>
      <c r="D516" s="28">
        <v>17</v>
      </c>
    </row>
    <row r="517" spans="1:5" s="20" customFormat="1" ht="9" customHeight="1">
      <c r="A517" s="21" t="s">
        <v>9</v>
      </c>
      <c r="B517" s="28">
        <v>213</v>
      </c>
      <c r="C517" s="28"/>
      <c r="D517" s="28">
        <v>31</v>
      </c>
    </row>
    <row r="518" spans="1:5" s="20" customFormat="1" ht="9" customHeight="1">
      <c r="A518" s="21" t="s">
        <v>10</v>
      </c>
      <c r="B518" s="28">
        <v>122</v>
      </c>
      <c r="C518" s="28"/>
      <c r="D518" s="28">
        <v>28</v>
      </c>
    </row>
    <row r="519" spans="1:5" s="20" customFormat="1" ht="9" customHeight="1">
      <c r="A519" s="23" t="s">
        <v>11</v>
      </c>
      <c r="B519" s="29">
        <v>89</v>
      </c>
      <c r="C519" s="29"/>
      <c r="D519" s="29">
        <v>22</v>
      </c>
    </row>
    <row r="520" spans="1:5" s="20" customFormat="1" ht="9" customHeight="1">
      <c r="A520" s="21" t="s">
        <v>12</v>
      </c>
      <c r="B520" s="28">
        <v>238</v>
      </c>
      <c r="C520" s="28"/>
      <c r="D520" s="28">
        <v>49</v>
      </c>
    </row>
    <row r="521" spans="1:5" s="20" customFormat="1" ht="9" customHeight="1">
      <c r="A521" s="21" t="s">
        <v>13</v>
      </c>
      <c r="B521" s="28">
        <v>90</v>
      </c>
      <c r="C521" s="28"/>
      <c r="D521" s="28">
        <v>21</v>
      </c>
    </row>
    <row r="522" spans="1:5" s="20" customFormat="1" ht="9" customHeight="1">
      <c r="A522" s="21" t="s">
        <v>14</v>
      </c>
      <c r="B522" s="28">
        <v>292</v>
      </c>
      <c r="C522" s="28"/>
      <c r="D522" s="28">
        <v>63</v>
      </c>
    </row>
    <row r="523" spans="1:5" s="20" customFormat="1" ht="9" customHeight="1">
      <c r="A523" s="23" t="s">
        <v>15</v>
      </c>
      <c r="B523" s="29">
        <v>172</v>
      </c>
      <c r="C523" s="29"/>
      <c r="D523" s="29">
        <v>45</v>
      </c>
    </row>
    <row r="524" spans="1:5" s="20" customFormat="1" ht="9" customHeight="1">
      <c r="A524" s="21" t="s">
        <v>40</v>
      </c>
      <c r="B524" s="28">
        <v>1852</v>
      </c>
      <c r="C524" s="28"/>
      <c r="D524" s="28">
        <v>88</v>
      </c>
    </row>
    <row r="525" spans="1:5" s="20" customFormat="1" ht="9" customHeight="1">
      <c r="A525" s="21" t="s">
        <v>17</v>
      </c>
      <c r="B525" s="28">
        <v>173</v>
      </c>
      <c r="C525" s="28"/>
      <c r="D525" s="28">
        <v>45</v>
      </c>
    </row>
    <row r="526" spans="1:5" s="20" customFormat="1" ht="9" customHeight="1">
      <c r="A526" s="21" t="s">
        <v>18</v>
      </c>
      <c r="B526" s="28">
        <v>210</v>
      </c>
      <c r="C526" s="28"/>
      <c r="D526" s="28">
        <v>63</v>
      </c>
    </row>
    <row r="527" spans="1:5" s="20" customFormat="1" ht="9" customHeight="1">
      <c r="A527" s="23" t="s">
        <v>19</v>
      </c>
      <c r="B527" s="29">
        <v>248</v>
      </c>
      <c r="C527" s="29"/>
      <c r="D527" s="29">
        <v>64</v>
      </c>
    </row>
    <row r="528" spans="1:5" s="20" customFormat="1" ht="9" customHeight="1">
      <c r="A528" s="21" t="s">
        <v>20</v>
      </c>
      <c r="B528" s="28">
        <v>153</v>
      </c>
      <c r="C528" s="28"/>
      <c r="D528" s="28">
        <v>43</v>
      </c>
    </row>
    <row r="529" spans="1:4" s="20" customFormat="1" ht="9" customHeight="1">
      <c r="A529" s="21" t="s">
        <v>21</v>
      </c>
      <c r="B529" s="28">
        <v>379</v>
      </c>
      <c r="C529" s="28"/>
      <c r="D529" s="28">
        <v>104</v>
      </c>
    </row>
    <row r="530" spans="1:4" s="20" customFormat="1" ht="9" customHeight="1">
      <c r="A530" s="21" t="s">
        <v>22</v>
      </c>
      <c r="B530" s="28">
        <v>342</v>
      </c>
      <c r="C530" s="28"/>
      <c r="D530" s="28">
        <v>87</v>
      </c>
    </row>
    <row r="531" spans="1:4" s="20" customFormat="1" ht="9" customHeight="1">
      <c r="A531" s="23" t="s">
        <v>23</v>
      </c>
      <c r="B531" s="29">
        <v>247</v>
      </c>
      <c r="C531" s="29"/>
      <c r="D531" s="29">
        <v>67</v>
      </c>
    </row>
    <row r="532" spans="1:4" s="20" customFormat="1" ht="9" customHeight="1">
      <c r="A532" s="21" t="s">
        <v>24</v>
      </c>
      <c r="B532" s="28">
        <v>108</v>
      </c>
      <c r="C532" s="28"/>
      <c r="D532" s="28">
        <v>33</v>
      </c>
    </row>
    <row r="533" spans="1:4" s="20" customFormat="1" ht="9" customHeight="1">
      <c r="A533" s="21" t="s">
        <v>25</v>
      </c>
      <c r="B533" s="28">
        <v>149</v>
      </c>
      <c r="C533" s="28"/>
      <c r="D533" s="28">
        <v>45</v>
      </c>
    </row>
    <row r="534" spans="1:4" s="20" customFormat="1" ht="9" customHeight="1">
      <c r="A534" s="21" t="s">
        <v>26</v>
      </c>
      <c r="B534" s="28">
        <v>185</v>
      </c>
      <c r="C534" s="28"/>
      <c r="D534" s="28">
        <v>39</v>
      </c>
    </row>
    <row r="535" spans="1:4" s="20" customFormat="1" ht="9" customHeight="1">
      <c r="A535" s="23" t="s">
        <v>27</v>
      </c>
      <c r="B535" s="29">
        <v>375</v>
      </c>
      <c r="C535" s="29"/>
      <c r="D535" s="29">
        <v>121</v>
      </c>
    </row>
    <row r="536" spans="1:4" s="20" customFormat="1" ht="9" customHeight="1">
      <c r="A536" s="21" t="s">
        <v>28</v>
      </c>
      <c r="B536" s="28">
        <v>213</v>
      </c>
      <c r="C536" s="28"/>
      <c r="D536" s="28">
        <v>59</v>
      </c>
    </row>
    <row r="537" spans="1:4" s="20" customFormat="1" ht="9" customHeight="1">
      <c r="A537" s="21" t="s">
        <v>29</v>
      </c>
      <c r="B537" s="28">
        <v>78</v>
      </c>
      <c r="C537" s="28"/>
      <c r="D537" s="28">
        <v>22</v>
      </c>
    </row>
    <row r="538" spans="1:4" s="20" customFormat="1" ht="9" customHeight="1">
      <c r="A538" s="21" t="s">
        <v>30</v>
      </c>
      <c r="B538" s="28">
        <v>156</v>
      </c>
      <c r="C538" s="28"/>
      <c r="D538" s="28">
        <v>23</v>
      </c>
    </row>
    <row r="539" spans="1:4" s="20" customFormat="1" ht="9" customHeight="1">
      <c r="A539" s="23" t="s">
        <v>31</v>
      </c>
      <c r="B539" s="29">
        <v>168</v>
      </c>
      <c r="C539" s="29"/>
      <c r="D539" s="29">
        <v>39</v>
      </c>
    </row>
    <row r="540" spans="1:4" s="20" customFormat="1" ht="9" customHeight="1">
      <c r="A540" s="21" t="s">
        <v>32</v>
      </c>
      <c r="B540" s="28">
        <v>257</v>
      </c>
      <c r="C540" s="28"/>
      <c r="D540" s="28">
        <v>69</v>
      </c>
    </row>
    <row r="541" spans="1:4" s="20" customFormat="1" ht="9" customHeight="1">
      <c r="A541" s="21" t="s">
        <v>33</v>
      </c>
      <c r="B541" s="28">
        <v>287</v>
      </c>
      <c r="C541" s="28"/>
      <c r="D541" s="28">
        <v>68</v>
      </c>
    </row>
    <row r="542" spans="1:4" s="20" customFormat="1" ht="9" customHeight="1">
      <c r="A542" s="21" t="s">
        <v>34</v>
      </c>
      <c r="B542" s="28">
        <v>128</v>
      </c>
      <c r="C542" s="28"/>
      <c r="D542" s="28">
        <v>33</v>
      </c>
    </row>
    <row r="543" spans="1:4" s="20" customFormat="1" ht="9" customHeight="1">
      <c r="A543" s="23" t="s">
        <v>35</v>
      </c>
      <c r="B543" s="29">
        <v>262</v>
      </c>
      <c r="C543" s="29"/>
      <c r="D543" s="29">
        <v>50</v>
      </c>
    </row>
    <row r="544" spans="1:4" s="20" customFormat="1" ht="9" customHeight="1">
      <c r="A544" s="21" t="s">
        <v>36</v>
      </c>
      <c r="B544" s="28">
        <v>39</v>
      </c>
      <c r="C544" s="28"/>
      <c r="D544" s="28">
        <v>12</v>
      </c>
    </row>
    <row r="545" spans="1:5" s="20" customFormat="1" ht="9" customHeight="1">
      <c r="A545" s="21" t="s">
        <v>37</v>
      </c>
      <c r="B545" s="28">
        <v>523</v>
      </c>
      <c r="C545" s="28"/>
      <c r="D545" s="28">
        <v>108</v>
      </c>
    </row>
    <row r="546" spans="1:5" s="20" customFormat="1" ht="9" customHeight="1">
      <c r="A546" s="21" t="s">
        <v>38</v>
      </c>
      <c r="B546" s="28">
        <v>146</v>
      </c>
      <c r="C546" s="28"/>
      <c r="D546" s="28">
        <v>31</v>
      </c>
    </row>
    <row r="547" spans="1:5" s="20" customFormat="1" ht="9" customHeight="1">
      <c r="A547" s="23" t="s">
        <v>39</v>
      </c>
      <c r="B547" s="29">
        <v>95</v>
      </c>
      <c r="C547" s="29"/>
      <c r="D547" s="29">
        <v>31</v>
      </c>
    </row>
    <row r="548" spans="1:5" s="27" customFormat="1" ht="9" customHeight="1">
      <c r="A548" s="25"/>
      <c r="B548" s="25"/>
      <c r="C548" s="25"/>
      <c r="D548" s="25"/>
      <c r="E548" s="26"/>
    </row>
    <row r="549" spans="1:5" s="20" customFormat="1" ht="9" customHeight="1">
      <c r="A549" s="17">
        <v>2014</v>
      </c>
      <c r="B549" s="18"/>
      <c r="C549" s="18"/>
      <c r="D549" s="18"/>
      <c r="E549" s="19"/>
    </row>
    <row r="550" spans="1:5" s="20" customFormat="1" ht="9" customHeight="1">
      <c r="A550" s="17" t="s">
        <v>7</v>
      </c>
      <c r="B550" s="18">
        <f>SUM(B552:B583)</f>
        <v>7867</v>
      </c>
      <c r="C550" s="18"/>
      <c r="D550" s="18">
        <f>SUM(D552:D583)</f>
        <v>1677</v>
      </c>
      <c r="E550" s="31"/>
    </row>
    <row r="551" spans="1:5" s="20" customFormat="1" ht="3.95" customHeight="1">
      <c r="A551" s="17"/>
      <c r="B551" s="18"/>
      <c r="C551" s="18"/>
      <c r="D551" s="18"/>
      <c r="E551" s="31"/>
    </row>
    <row r="552" spans="1:5" s="20" customFormat="1" ht="9" customHeight="1">
      <c r="A552" s="21" t="s">
        <v>8</v>
      </c>
      <c r="B552" s="28">
        <v>61</v>
      </c>
      <c r="C552" s="28"/>
      <c r="D552" s="28">
        <v>18</v>
      </c>
    </row>
    <row r="553" spans="1:5" s="20" customFormat="1" ht="9" customHeight="1">
      <c r="A553" s="21" t="s">
        <v>9</v>
      </c>
      <c r="B553" s="28">
        <v>208</v>
      </c>
      <c r="C553" s="28"/>
      <c r="D553" s="28">
        <v>35</v>
      </c>
    </row>
    <row r="554" spans="1:5" s="20" customFormat="1" ht="9" customHeight="1">
      <c r="A554" s="21" t="s">
        <v>10</v>
      </c>
      <c r="B554" s="28">
        <v>120</v>
      </c>
      <c r="C554" s="28"/>
      <c r="D554" s="28">
        <v>28</v>
      </c>
    </row>
    <row r="555" spans="1:5" s="20" customFormat="1" ht="9" customHeight="1">
      <c r="A555" s="23" t="s">
        <v>11</v>
      </c>
      <c r="B555" s="29">
        <v>86</v>
      </c>
      <c r="C555" s="29"/>
      <c r="D555" s="29">
        <v>22</v>
      </c>
    </row>
    <row r="556" spans="1:5" s="20" customFormat="1" ht="9" customHeight="1">
      <c r="A556" s="21" t="s">
        <v>12</v>
      </c>
      <c r="B556" s="28">
        <v>235</v>
      </c>
      <c r="C556" s="28"/>
      <c r="D556" s="28">
        <v>51</v>
      </c>
    </row>
    <row r="557" spans="1:5" s="20" customFormat="1" ht="9" customHeight="1">
      <c r="A557" s="21" t="s">
        <v>13</v>
      </c>
      <c r="B557" s="28">
        <v>90</v>
      </c>
      <c r="C557" s="28"/>
      <c r="D557" s="28">
        <v>22</v>
      </c>
    </row>
    <row r="558" spans="1:5" s="20" customFormat="1" ht="9" customHeight="1">
      <c r="A558" s="21" t="s">
        <v>14</v>
      </c>
      <c r="B558" s="28">
        <v>291</v>
      </c>
      <c r="C558" s="28"/>
      <c r="D558" s="28">
        <v>64</v>
      </c>
    </row>
    <row r="559" spans="1:5" s="20" customFormat="1" ht="9" customHeight="1">
      <c r="A559" s="23" t="s">
        <v>15</v>
      </c>
      <c r="B559" s="29">
        <v>167</v>
      </c>
      <c r="C559" s="29"/>
      <c r="D559" s="29">
        <v>47</v>
      </c>
    </row>
    <row r="560" spans="1:5" s="20" customFormat="1" ht="9" customHeight="1">
      <c r="A560" s="21" t="s">
        <v>40</v>
      </c>
      <c r="B560" s="28">
        <v>1800</v>
      </c>
      <c r="C560" s="28"/>
      <c r="D560" s="28">
        <v>87</v>
      </c>
    </row>
    <row r="561" spans="1:4" s="20" customFormat="1" ht="9" customHeight="1">
      <c r="A561" s="21" t="s">
        <v>17</v>
      </c>
      <c r="B561" s="28">
        <v>168</v>
      </c>
      <c r="C561" s="28"/>
      <c r="D561" s="28">
        <v>46</v>
      </c>
    </row>
    <row r="562" spans="1:4" s="20" customFormat="1" ht="9" customHeight="1">
      <c r="A562" s="21" t="s">
        <v>18</v>
      </c>
      <c r="B562" s="28">
        <v>206</v>
      </c>
      <c r="C562" s="28"/>
      <c r="D562" s="28">
        <v>64</v>
      </c>
    </row>
    <row r="563" spans="1:4" s="20" customFormat="1" ht="9" customHeight="1">
      <c r="A563" s="23" t="s">
        <v>19</v>
      </c>
      <c r="B563" s="29">
        <v>248</v>
      </c>
      <c r="C563" s="29"/>
      <c r="D563" s="29">
        <v>68</v>
      </c>
    </row>
    <row r="564" spans="1:4" s="20" customFormat="1" ht="9" customHeight="1">
      <c r="A564" s="21" t="s">
        <v>20</v>
      </c>
      <c r="B564" s="28">
        <v>147</v>
      </c>
      <c r="C564" s="28"/>
      <c r="D564" s="28">
        <v>43</v>
      </c>
    </row>
    <row r="565" spans="1:4" s="20" customFormat="1" ht="9" customHeight="1">
      <c r="A565" s="21" t="s">
        <v>21</v>
      </c>
      <c r="B565" s="28">
        <v>366</v>
      </c>
      <c r="C565" s="28"/>
      <c r="D565" s="28">
        <v>106</v>
      </c>
    </row>
    <row r="566" spans="1:4" s="20" customFormat="1" ht="9" customHeight="1">
      <c r="A566" s="21" t="s">
        <v>22</v>
      </c>
      <c r="B566" s="28">
        <v>339</v>
      </c>
      <c r="C566" s="28"/>
      <c r="D566" s="28">
        <v>89</v>
      </c>
    </row>
    <row r="567" spans="1:4" s="20" customFormat="1" ht="9" customHeight="1">
      <c r="A567" s="23" t="s">
        <v>23</v>
      </c>
      <c r="B567" s="29">
        <v>243</v>
      </c>
      <c r="C567" s="29"/>
      <c r="D567" s="29">
        <v>71</v>
      </c>
    </row>
    <row r="568" spans="1:4" s="20" customFormat="1" ht="9" customHeight="1">
      <c r="A568" s="21" t="s">
        <v>24</v>
      </c>
      <c r="B568" s="28">
        <v>106</v>
      </c>
      <c r="C568" s="28"/>
      <c r="D568" s="28">
        <v>33</v>
      </c>
    </row>
    <row r="569" spans="1:4" s="20" customFormat="1" ht="9" customHeight="1">
      <c r="A569" s="21" t="s">
        <v>25</v>
      </c>
      <c r="B569" s="28">
        <v>141</v>
      </c>
      <c r="C569" s="28"/>
      <c r="D569" s="28">
        <v>46</v>
      </c>
    </row>
    <row r="570" spans="1:4" s="20" customFormat="1" ht="9" customHeight="1">
      <c r="A570" s="21" t="s">
        <v>26</v>
      </c>
      <c r="B570" s="28">
        <v>179</v>
      </c>
      <c r="C570" s="28"/>
      <c r="D570" s="28">
        <v>43</v>
      </c>
    </row>
    <row r="571" spans="1:4" s="20" customFormat="1" ht="9" customHeight="1">
      <c r="A571" s="23" t="s">
        <v>27</v>
      </c>
      <c r="B571" s="29">
        <v>363</v>
      </c>
      <c r="C571" s="29"/>
      <c r="D571" s="29">
        <v>121</v>
      </c>
    </row>
    <row r="572" spans="1:4" s="20" customFormat="1" ht="9" customHeight="1">
      <c r="A572" s="21" t="s">
        <v>28</v>
      </c>
      <c r="B572" s="28">
        <v>214</v>
      </c>
      <c r="C572" s="28"/>
      <c r="D572" s="28">
        <v>62</v>
      </c>
    </row>
    <row r="573" spans="1:4" s="20" customFormat="1" ht="9" customHeight="1">
      <c r="A573" s="21" t="s">
        <v>29</v>
      </c>
      <c r="B573" s="28">
        <v>74</v>
      </c>
      <c r="C573" s="28"/>
      <c r="D573" s="28">
        <v>25</v>
      </c>
    </row>
    <row r="574" spans="1:4" s="20" customFormat="1" ht="9" customHeight="1">
      <c r="A574" s="21" t="s">
        <v>30</v>
      </c>
      <c r="B574" s="28">
        <v>151</v>
      </c>
      <c r="C574" s="28"/>
      <c r="D574" s="28">
        <v>23</v>
      </c>
    </row>
    <row r="575" spans="1:4" s="20" customFormat="1" ht="9" customHeight="1">
      <c r="A575" s="23" t="s">
        <v>31</v>
      </c>
      <c r="B575" s="29">
        <v>166</v>
      </c>
      <c r="C575" s="29"/>
      <c r="D575" s="29">
        <v>46</v>
      </c>
    </row>
    <row r="576" spans="1:4" s="20" customFormat="1" ht="9" customHeight="1">
      <c r="A576" s="21" t="s">
        <v>32</v>
      </c>
      <c r="B576" s="28">
        <v>247</v>
      </c>
      <c r="C576" s="28"/>
      <c r="D576" s="28">
        <v>71</v>
      </c>
    </row>
    <row r="577" spans="1:5" s="20" customFormat="1" ht="9" customHeight="1">
      <c r="A577" s="21" t="s">
        <v>33</v>
      </c>
      <c r="B577" s="28">
        <v>278</v>
      </c>
      <c r="C577" s="28"/>
      <c r="D577" s="28">
        <v>70</v>
      </c>
    </row>
    <row r="578" spans="1:5" s="20" customFormat="1" ht="9" customHeight="1">
      <c r="A578" s="21" t="s">
        <v>34</v>
      </c>
      <c r="B578" s="28">
        <v>127</v>
      </c>
      <c r="C578" s="28"/>
      <c r="D578" s="28">
        <v>33</v>
      </c>
    </row>
    <row r="579" spans="1:5" s="20" customFormat="1" ht="9" customHeight="1">
      <c r="A579" s="23" t="s">
        <v>35</v>
      </c>
      <c r="B579" s="29">
        <v>256</v>
      </c>
      <c r="C579" s="29"/>
      <c r="D579" s="29">
        <v>50</v>
      </c>
    </row>
    <row r="580" spans="1:5" s="20" customFormat="1" ht="9" customHeight="1">
      <c r="A580" s="21" t="s">
        <v>36</v>
      </c>
      <c r="B580" s="28">
        <v>41</v>
      </c>
      <c r="C580" s="28"/>
      <c r="D580" s="28">
        <v>12</v>
      </c>
    </row>
    <row r="581" spans="1:5" s="20" customFormat="1" ht="9" customHeight="1">
      <c r="A581" s="21" t="s">
        <v>37</v>
      </c>
      <c r="B581" s="28">
        <v>512</v>
      </c>
      <c r="C581" s="28"/>
      <c r="D581" s="28">
        <v>117</v>
      </c>
    </row>
    <row r="582" spans="1:5" s="20" customFormat="1" ht="9" customHeight="1">
      <c r="A582" s="21" t="s">
        <v>38</v>
      </c>
      <c r="B582" s="28">
        <v>140</v>
      </c>
      <c r="C582" s="28"/>
      <c r="D582" s="28">
        <v>31</v>
      </c>
    </row>
    <row r="583" spans="1:5" s="20" customFormat="1" ht="9" customHeight="1">
      <c r="A583" s="23" t="s">
        <v>39</v>
      </c>
      <c r="B583" s="29">
        <v>97</v>
      </c>
      <c r="C583" s="29"/>
      <c r="D583" s="29">
        <v>33</v>
      </c>
    </row>
    <row r="584" spans="1:5" s="27" customFormat="1" ht="9" customHeight="1">
      <c r="A584" s="25"/>
      <c r="B584" s="25"/>
      <c r="C584" s="25"/>
      <c r="D584" s="25"/>
      <c r="E584" s="26"/>
    </row>
    <row r="585" spans="1:5" s="20" customFormat="1" ht="9" customHeight="1">
      <c r="A585" s="17">
        <v>2015</v>
      </c>
      <c r="B585" s="18"/>
      <c r="C585" s="18"/>
      <c r="D585" s="18"/>
      <c r="E585" s="19"/>
    </row>
    <row r="586" spans="1:5" s="20" customFormat="1" ht="9" customHeight="1">
      <c r="A586" s="17" t="s">
        <v>7</v>
      </c>
      <c r="B586" s="18">
        <f>SUM(B588:B619)</f>
        <v>7697</v>
      </c>
      <c r="C586" s="18"/>
      <c r="D586" s="18">
        <f>SUM(D588:D619)</f>
        <v>1683</v>
      </c>
      <c r="E586" s="31"/>
    </row>
    <row r="587" spans="1:5" s="20" customFormat="1" ht="3.95" customHeight="1">
      <c r="A587" s="17"/>
      <c r="B587" s="18"/>
      <c r="C587" s="18"/>
      <c r="D587" s="18"/>
      <c r="E587" s="31"/>
    </row>
    <row r="588" spans="1:5" s="20" customFormat="1" ht="9" customHeight="1">
      <c r="A588" s="21" t="s">
        <v>8</v>
      </c>
      <c r="B588" s="28">
        <v>57</v>
      </c>
      <c r="C588" s="28"/>
      <c r="D588" s="28">
        <v>19</v>
      </c>
    </row>
    <row r="589" spans="1:5" s="20" customFormat="1" ht="9" customHeight="1">
      <c r="A589" s="21" t="s">
        <v>9</v>
      </c>
      <c r="B589" s="28">
        <v>202</v>
      </c>
      <c r="C589" s="28"/>
      <c r="D589" s="28">
        <v>39</v>
      </c>
    </row>
    <row r="590" spans="1:5" s="20" customFormat="1" ht="9" customHeight="1">
      <c r="A590" s="21" t="s">
        <v>10</v>
      </c>
      <c r="B590" s="28">
        <v>110</v>
      </c>
      <c r="C590" s="28"/>
      <c r="D590" s="28">
        <v>29</v>
      </c>
    </row>
    <row r="591" spans="1:5" s="20" customFormat="1" ht="9" customHeight="1">
      <c r="A591" s="23" t="s">
        <v>11</v>
      </c>
      <c r="B591" s="29">
        <v>88</v>
      </c>
      <c r="C591" s="29"/>
      <c r="D591" s="29">
        <v>22</v>
      </c>
    </row>
    <row r="592" spans="1:5" s="20" customFormat="1" ht="9" customHeight="1">
      <c r="A592" s="21" t="s">
        <v>12</v>
      </c>
      <c r="B592" s="28">
        <v>226</v>
      </c>
      <c r="C592" s="28"/>
      <c r="D592" s="28">
        <v>53</v>
      </c>
    </row>
    <row r="593" spans="1:4" s="20" customFormat="1" ht="9" customHeight="1">
      <c r="A593" s="21" t="s">
        <v>13</v>
      </c>
      <c r="B593" s="28">
        <v>87</v>
      </c>
      <c r="C593" s="28"/>
      <c r="D593" s="28">
        <v>22</v>
      </c>
    </row>
    <row r="594" spans="1:4" s="20" customFormat="1" ht="9" customHeight="1">
      <c r="A594" s="21" t="s">
        <v>14</v>
      </c>
      <c r="B594" s="28">
        <v>284</v>
      </c>
      <c r="C594" s="28"/>
      <c r="D594" s="28">
        <v>64</v>
      </c>
    </row>
    <row r="595" spans="1:4" s="20" customFormat="1" ht="9" customHeight="1">
      <c r="A595" s="23" t="s">
        <v>15</v>
      </c>
      <c r="B595" s="29">
        <v>160</v>
      </c>
      <c r="C595" s="29"/>
      <c r="D595" s="29">
        <v>48</v>
      </c>
    </row>
    <row r="596" spans="1:4" s="20" customFormat="1" ht="9" customHeight="1">
      <c r="A596" s="21" t="s">
        <v>40</v>
      </c>
      <c r="B596" s="28">
        <v>1795</v>
      </c>
      <c r="C596" s="28"/>
      <c r="D596" s="28">
        <v>75</v>
      </c>
    </row>
    <row r="597" spans="1:4" s="20" customFormat="1" ht="9" customHeight="1">
      <c r="A597" s="21" t="s">
        <v>17</v>
      </c>
      <c r="B597" s="28">
        <v>167</v>
      </c>
      <c r="C597" s="28"/>
      <c r="D597" s="28">
        <v>48</v>
      </c>
    </row>
    <row r="598" spans="1:4" s="20" customFormat="1" ht="9" customHeight="1">
      <c r="A598" s="21" t="s">
        <v>18</v>
      </c>
      <c r="B598" s="28">
        <v>202</v>
      </c>
      <c r="C598" s="28"/>
      <c r="D598" s="28">
        <v>62</v>
      </c>
    </row>
    <row r="599" spans="1:4" s="20" customFormat="1" ht="9" customHeight="1">
      <c r="A599" s="23" t="s">
        <v>19</v>
      </c>
      <c r="B599" s="29">
        <v>235</v>
      </c>
      <c r="C599" s="29"/>
      <c r="D599" s="29">
        <v>72</v>
      </c>
    </row>
    <row r="600" spans="1:4" s="20" customFormat="1" ht="9" customHeight="1">
      <c r="A600" s="21" t="s">
        <v>20</v>
      </c>
      <c r="B600" s="28">
        <v>146</v>
      </c>
      <c r="C600" s="28"/>
      <c r="D600" s="28">
        <v>46</v>
      </c>
    </row>
    <row r="601" spans="1:4" s="20" customFormat="1" ht="9" customHeight="1">
      <c r="A601" s="21" t="s">
        <v>21</v>
      </c>
      <c r="B601" s="28">
        <v>354</v>
      </c>
      <c r="C601" s="28"/>
      <c r="D601" s="28">
        <v>110</v>
      </c>
    </row>
    <row r="602" spans="1:4" s="20" customFormat="1" ht="9" customHeight="1">
      <c r="A602" s="21" t="s">
        <v>22</v>
      </c>
      <c r="B602" s="28">
        <v>334</v>
      </c>
      <c r="C602" s="28"/>
      <c r="D602" s="28">
        <v>87</v>
      </c>
    </row>
    <row r="603" spans="1:4" s="20" customFormat="1" ht="9" customHeight="1">
      <c r="A603" s="23" t="s">
        <v>23</v>
      </c>
      <c r="B603" s="29">
        <v>235</v>
      </c>
      <c r="C603" s="29"/>
      <c r="D603" s="29">
        <v>74</v>
      </c>
    </row>
    <row r="604" spans="1:4" s="20" customFormat="1" ht="9" customHeight="1">
      <c r="A604" s="21" t="s">
        <v>24</v>
      </c>
      <c r="B604" s="28">
        <v>106</v>
      </c>
      <c r="C604" s="28"/>
      <c r="D604" s="28">
        <v>38</v>
      </c>
    </row>
    <row r="605" spans="1:4" s="20" customFormat="1" ht="9" customHeight="1">
      <c r="A605" s="21" t="s">
        <v>25</v>
      </c>
      <c r="B605" s="28">
        <v>145</v>
      </c>
      <c r="C605" s="28"/>
      <c r="D605" s="28">
        <v>39</v>
      </c>
    </row>
    <row r="606" spans="1:4" s="20" customFormat="1" ht="9" customHeight="1">
      <c r="A606" s="21" t="s">
        <v>26</v>
      </c>
      <c r="B606" s="28">
        <v>174</v>
      </c>
      <c r="C606" s="28"/>
      <c r="D606" s="28">
        <v>43</v>
      </c>
    </row>
    <row r="607" spans="1:4" s="20" customFormat="1" ht="9" customHeight="1">
      <c r="A607" s="23" t="s">
        <v>27</v>
      </c>
      <c r="B607" s="29">
        <v>352</v>
      </c>
      <c r="C607" s="29"/>
      <c r="D607" s="29">
        <v>122</v>
      </c>
    </row>
    <row r="608" spans="1:4" s="20" customFormat="1" ht="9" customHeight="1">
      <c r="A608" s="21" t="s">
        <v>28</v>
      </c>
      <c r="B608" s="28">
        <v>217</v>
      </c>
      <c r="C608" s="28"/>
      <c r="D608" s="28">
        <v>63</v>
      </c>
    </row>
    <row r="609" spans="1:5" s="20" customFormat="1" ht="9" customHeight="1">
      <c r="A609" s="21" t="s">
        <v>29</v>
      </c>
      <c r="B609" s="28">
        <v>74</v>
      </c>
      <c r="C609" s="28"/>
      <c r="D609" s="28">
        <v>28</v>
      </c>
    </row>
    <row r="610" spans="1:5" s="20" customFormat="1" ht="9" customHeight="1">
      <c r="A610" s="21" t="s">
        <v>30</v>
      </c>
      <c r="B610" s="28">
        <v>149</v>
      </c>
      <c r="C610" s="28"/>
      <c r="D610" s="28">
        <v>24</v>
      </c>
    </row>
    <row r="611" spans="1:5" s="20" customFormat="1" ht="9" customHeight="1">
      <c r="A611" s="23" t="s">
        <v>31</v>
      </c>
      <c r="B611" s="29">
        <v>160</v>
      </c>
      <c r="C611" s="29"/>
      <c r="D611" s="29">
        <v>46</v>
      </c>
    </row>
    <row r="612" spans="1:5" s="20" customFormat="1" ht="9" customHeight="1">
      <c r="A612" s="21" t="s">
        <v>32</v>
      </c>
      <c r="B612" s="28">
        <v>241</v>
      </c>
      <c r="C612" s="28"/>
      <c r="D612" s="28">
        <v>69</v>
      </c>
    </row>
    <row r="613" spans="1:5" s="20" customFormat="1" ht="9" customHeight="1">
      <c r="A613" s="21" t="s">
        <v>33</v>
      </c>
      <c r="B613" s="28">
        <v>267</v>
      </c>
      <c r="C613" s="28"/>
      <c r="D613" s="28">
        <v>66</v>
      </c>
    </row>
    <row r="614" spans="1:5" s="20" customFormat="1" ht="9" customHeight="1">
      <c r="A614" s="21" t="s">
        <v>34</v>
      </c>
      <c r="B614" s="28">
        <v>125</v>
      </c>
      <c r="C614" s="28"/>
      <c r="D614" s="28">
        <v>33</v>
      </c>
    </row>
    <row r="615" spans="1:5" s="20" customFormat="1" ht="9" customHeight="1">
      <c r="A615" s="23" t="s">
        <v>35</v>
      </c>
      <c r="B615" s="29">
        <v>252</v>
      </c>
      <c r="C615" s="29"/>
      <c r="D615" s="29">
        <v>48</v>
      </c>
    </row>
    <row r="616" spans="1:5" s="20" customFormat="1" ht="9" customHeight="1">
      <c r="A616" s="21" t="s">
        <v>36</v>
      </c>
      <c r="B616" s="28">
        <v>38</v>
      </c>
      <c r="C616" s="28"/>
      <c r="D616" s="28">
        <v>12</v>
      </c>
    </row>
    <row r="617" spans="1:5" s="20" customFormat="1" ht="9" customHeight="1">
      <c r="A617" s="21" t="s">
        <v>37</v>
      </c>
      <c r="B617" s="28">
        <v>485</v>
      </c>
      <c r="C617" s="28"/>
      <c r="D617" s="28">
        <v>117</v>
      </c>
    </row>
    <row r="618" spans="1:5" s="20" customFormat="1" ht="9" customHeight="1">
      <c r="A618" s="21" t="s">
        <v>38</v>
      </c>
      <c r="B618" s="28">
        <v>131</v>
      </c>
      <c r="C618" s="28"/>
      <c r="D618" s="28">
        <v>31</v>
      </c>
    </row>
    <row r="619" spans="1:5" s="20" customFormat="1" ht="9" customHeight="1">
      <c r="A619" s="23" t="s">
        <v>39</v>
      </c>
      <c r="B619" s="29">
        <v>99</v>
      </c>
      <c r="C619" s="29"/>
      <c r="D619" s="29">
        <v>34</v>
      </c>
    </row>
    <row r="620" spans="1:5" s="27" customFormat="1" ht="9" customHeight="1">
      <c r="A620" s="25"/>
      <c r="B620" s="25"/>
      <c r="C620" s="25"/>
      <c r="D620" s="25"/>
      <c r="E620" s="26"/>
    </row>
    <row r="621" spans="1:5" s="27" customFormat="1" ht="9" customHeight="1">
      <c r="A621" s="17">
        <v>2016</v>
      </c>
      <c r="B621" s="18"/>
      <c r="C621" s="18"/>
      <c r="D621" s="18"/>
      <c r="E621" s="26"/>
    </row>
    <row r="622" spans="1:5" s="27" customFormat="1" ht="9" customHeight="1">
      <c r="A622" s="17" t="s">
        <v>7</v>
      </c>
      <c r="B622" s="18">
        <f>SUM(B624:B655)</f>
        <v>7132</v>
      </c>
      <c r="C622" s="18"/>
      <c r="D622" s="18">
        <f>SUM(D624:D655)</f>
        <v>1715</v>
      </c>
      <c r="E622" s="26"/>
    </row>
    <row r="623" spans="1:5" s="27" customFormat="1" ht="9" customHeight="1">
      <c r="A623" s="17"/>
      <c r="B623" s="18"/>
      <c r="C623" s="18"/>
      <c r="D623" s="18"/>
      <c r="E623" s="26"/>
    </row>
    <row r="624" spans="1:5" s="27" customFormat="1" ht="9" customHeight="1">
      <c r="A624" s="21" t="s">
        <v>8</v>
      </c>
      <c r="B624" s="28">
        <v>56</v>
      </c>
      <c r="C624" s="28"/>
      <c r="D624" s="28">
        <v>20</v>
      </c>
      <c r="E624" s="26"/>
    </row>
    <row r="625" spans="1:5" s="27" customFormat="1" ht="9" customHeight="1">
      <c r="A625" s="21" t="s">
        <v>9</v>
      </c>
      <c r="B625" s="28">
        <v>191</v>
      </c>
      <c r="C625" s="28"/>
      <c r="D625" s="28">
        <v>39</v>
      </c>
      <c r="E625" s="26"/>
    </row>
    <row r="626" spans="1:5" s="27" customFormat="1" ht="9" customHeight="1">
      <c r="A626" s="21" t="s">
        <v>10</v>
      </c>
      <c r="B626" s="28">
        <v>103</v>
      </c>
      <c r="C626" s="28"/>
      <c r="D626" s="28">
        <v>28</v>
      </c>
      <c r="E626" s="26"/>
    </row>
    <row r="627" spans="1:5" s="27" customFormat="1" ht="9" customHeight="1">
      <c r="A627" s="23" t="s">
        <v>11</v>
      </c>
      <c r="B627" s="29">
        <v>87</v>
      </c>
      <c r="C627" s="29"/>
      <c r="D627" s="29">
        <v>27</v>
      </c>
      <c r="E627" s="26"/>
    </row>
    <row r="628" spans="1:5" s="27" customFormat="1" ht="9" customHeight="1">
      <c r="A628" s="21" t="s">
        <v>12</v>
      </c>
      <c r="B628" s="28">
        <v>215</v>
      </c>
      <c r="C628" s="28"/>
      <c r="D628" s="28">
        <v>53</v>
      </c>
      <c r="E628" s="26"/>
    </row>
    <row r="629" spans="1:5" s="27" customFormat="1" ht="9" customHeight="1">
      <c r="A629" s="21" t="s">
        <v>13</v>
      </c>
      <c r="B629" s="28">
        <v>82</v>
      </c>
      <c r="C629" s="28"/>
      <c r="D629" s="28">
        <v>22</v>
      </c>
      <c r="E629" s="26"/>
    </row>
    <row r="630" spans="1:5" s="27" customFormat="1" ht="9" customHeight="1">
      <c r="A630" s="21" t="s">
        <v>14</v>
      </c>
      <c r="B630" s="28">
        <v>266</v>
      </c>
      <c r="C630" s="28"/>
      <c r="D630" s="28">
        <v>63</v>
      </c>
      <c r="E630" s="26"/>
    </row>
    <row r="631" spans="1:5" s="27" customFormat="1" ht="9" customHeight="1">
      <c r="A631" s="23" t="s">
        <v>15</v>
      </c>
      <c r="B631" s="29">
        <v>151</v>
      </c>
      <c r="C631" s="29"/>
      <c r="D631" s="29">
        <v>47</v>
      </c>
      <c r="E631" s="26"/>
    </row>
    <row r="632" spans="1:5" s="27" customFormat="1" ht="9" customHeight="1">
      <c r="A632" s="21" t="s">
        <v>40</v>
      </c>
      <c r="B632" s="28">
        <v>1476</v>
      </c>
      <c r="C632" s="28"/>
      <c r="D632" s="28">
        <v>72</v>
      </c>
      <c r="E632" s="26"/>
    </row>
    <row r="633" spans="1:5" s="27" customFormat="1" ht="9" customHeight="1">
      <c r="A633" s="21" t="s">
        <v>17</v>
      </c>
      <c r="B633" s="28">
        <v>164</v>
      </c>
      <c r="C633" s="28"/>
      <c r="D633" s="28">
        <v>50</v>
      </c>
      <c r="E633" s="26"/>
    </row>
    <row r="634" spans="1:5" s="27" customFormat="1" ht="9" customHeight="1">
      <c r="A634" s="21" t="s">
        <v>18</v>
      </c>
      <c r="B634" s="28">
        <v>192</v>
      </c>
      <c r="C634" s="28"/>
      <c r="D634" s="28">
        <v>64</v>
      </c>
      <c r="E634" s="26"/>
    </row>
    <row r="635" spans="1:5" s="27" customFormat="1" ht="9" customHeight="1">
      <c r="A635" s="23" t="s">
        <v>19</v>
      </c>
      <c r="B635" s="29">
        <v>233</v>
      </c>
      <c r="C635" s="29"/>
      <c r="D635" s="29">
        <v>75</v>
      </c>
      <c r="E635" s="26"/>
    </row>
    <row r="636" spans="1:5" s="27" customFormat="1" ht="9" customHeight="1">
      <c r="A636" s="21" t="s">
        <v>20</v>
      </c>
      <c r="B636" s="28">
        <v>157</v>
      </c>
      <c r="C636" s="28"/>
      <c r="D636" s="28">
        <v>46</v>
      </c>
      <c r="E636" s="26"/>
    </row>
    <row r="637" spans="1:5" s="27" customFormat="1" ht="9" customHeight="1">
      <c r="A637" s="21" t="s">
        <v>21</v>
      </c>
      <c r="B637" s="28">
        <v>334</v>
      </c>
      <c r="C637" s="28"/>
      <c r="D637" s="28">
        <v>109</v>
      </c>
      <c r="E637" s="26"/>
    </row>
    <row r="638" spans="1:5" s="27" customFormat="1" ht="9" customHeight="1">
      <c r="A638" s="21" t="s">
        <v>22</v>
      </c>
      <c r="B638" s="28">
        <v>322</v>
      </c>
      <c r="C638" s="28"/>
      <c r="D638" s="28">
        <v>88</v>
      </c>
      <c r="E638" s="26"/>
    </row>
    <row r="639" spans="1:5" s="27" customFormat="1" ht="9" customHeight="1">
      <c r="A639" s="23" t="s">
        <v>23</v>
      </c>
      <c r="B639" s="29">
        <v>228</v>
      </c>
      <c r="C639" s="29"/>
      <c r="D639" s="29">
        <v>75</v>
      </c>
      <c r="E639" s="26"/>
    </row>
    <row r="640" spans="1:5" s="27" customFormat="1" ht="9" customHeight="1">
      <c r="A640" s="21" t="s">
        <v>24</v>
      </c>
      <c r="B640" s="28">
        <v>109</v>
      </c>
      <c r="C640" s="28"/>
      <c r="D640" s="28">
        <v>39</v>
      </c>
      <c r="E640" s="26"/>
    </row>
    <row r="641" spans="1:5" s="27" customFormat="1" ht="9" customHeight="1">
      <c r="A641" s="21" t="s">
        <v>25</v>
      </c>
      <c r="B641" s="28">
        <v>141</v>
      </c>
      <c r="C641" s="28"/>
      <c r="D641" s="28">
        <v>39</v>
      </c>
      <c r="E641" s="26"/>
    </row>
    <row r="642" spans="1:5" s="27" customFormat="1" ht="9" customHeight="1">
      <c r="A642" s="21" t="s">
        <v>26</v>
      </c>
      <c r="B642" s="28">
        <v>168</v>
      </c>
      <c r="C642" s="28"/>
      <c r="D642" s="28">
        <v>42</v>
      </c>
      <c r="E642" s="26"/>
    </row>
    <row r="643" spans="1:5" s="27" customFormat="1" ht="9" customHeight="1">
      <c r="A643" s="23" t="s">
        <v>27</v>
      </c>
      <c r="B643" s="29">
        <v>347</v>
      </c>
      <c r="C643" s="29"/>
      <c r="D643" s="29">
        <v>128</v>
      </c>
      <c r="E643" s="26"/>
    </row>
    <row r="644" spans="1:5" s="27" customFormat="1" ht="9" customHeight="1">
      <c r="A644" s="21" t="s">
        <v>28</v>
      </c>
      <c r="B644" s="28">
        <v>191</v>
      </c>
      <c r="C644" s="28"/>
      <c r="D644" s="28">
        <v>66</v>
      </c>
      <c r="E644" s="26"/>
    </row>
    <row r="645" spans="1:5" s="27" customFormat="1" ht="9" customHeight="1">
      <c r="A645" s="21" t="s">
        <v>29</v>
      </c>
      <c r="B645" s="28">
        <v>73</v>
      </c>
      <c r="C645" s="28"/>
      <c r="D645" s="28">
        <v>28</v>
      </c>
      <c r="E645" s="26"/>
    </row>
    <row r="646" spans="1:5" s="27" customFormat="1" ht="9" customHeight="1">
      <c r="A646" s="21" t="s">
        <v>30</v>
      </c>
      <c r="B646" s="28">
        <v>149</v>
      </c>
      <c r="C646" s="28"/>
      <c r="D646" s="28">
        <v>25</v>
      </c>
      <c r="E646" s="26"/>
    </row>
    <row r="647" spans="1:5" s="27" customFormat="1" ht="9" customHeight="1">
      <c r="A647" s="23" t="s">
        <v>31</v>
      </c>
      <c r="B647" s="29">
        <v>161</v>
      </c>
      <c r="C647" s="29"/>
      <c r="D647" s="29">
        <v>48</v>
      </c>
      <c r="E647" s="26"/>
    </row>
    <row r="648" spans="1:5" s="27" customFormat="1" ht="9" customHeight="1">
      <c r="A648" s="21" t="s">
        <v>32</v>
      </c>
      <c r="B648" s="28">
        <v>232</v>
      </c>
      <c r="C648" s="28"/>
      <c r="D648" s="28">
        <v>67</v>
      </c>
      <c r="E648" s="26"/>
    </row>
    <row r="649" spans="1:5" s="27" customFormat="1" ht="9" customHeight="1">
      <c r="A649" s="21" t="s">
        <v>33</v>
      </c>
      <c r="B649" s="28">
        <v>245</v>
      </c>
      <c r="C649" s="28"/>
      <c r="D649" s="28">
        <v>66</v>
      </c>
      <c r="E649" s="26"/>
    </row>
    <row r="650" spans="1:5" s="27" customFormat="1" ht="9" customHeight="1">
      <c r="A650" s="21" t="s">
        <v>34</v>
      </c>
      <c r="B650" s="28">
        <v>123</v>
      </c>
      <c r="C650" s="28"/>
      <c r="D650" s="28">
        <v>37</v>
      </c>
      <c r="E650" s="26"/>
    </row>
    <row r="651" spans="1:5" s="27" customFormat="1" ht="9" customHeight="1">
      <c r="A651" s="23" t="s">
        <v>35</v>
      </c>
      <c r="B651" s="29">
        <v>222</v>
      </c>
      <c r="C651" s="29"/>
      <c r="D651" s="29">
        <v>48</v>
      </c>
      <c r="E651" s="26"/>
    </row>
    <row r="652" spans="1:5" s="27" customFormat="1" ht="9" customHeight="1">
      <c r="A652" s="21" t="s">
        <v>36</v>
      </c>
      <c r="B652" s="28">
        <v>34</v>
      </c>
      <c r="C652" s="28"/>
      <c r="D652" s="28">
        <v>12</v>
      </c>
      <c r="E652" s="26"/>
    </row>
    <row r="653" spans="1:5" s="27" customFormat="1" ht="9" customHeight="1">
      <c r="A653" s="21" t="s">
        <v>37</v>
      </c>
      <c r="B653" s="28">
        <v>450</v>
      </c>
      <c r="C653" s="28"/>
      <c r="D653" s="28">
        <v>119</v>
      </c>
      <c r="E653" s="26"/>
    </row>
    <row r="654" spans="1:5" s="27" customFormat="1" ht="9" customHeight="1">
      <c r="A654" s="21" t="s">
        <v>38</v>
      </c>
      <c r="B654" s="28">
        <v>131</v>
      </c>
      <c r="C654" s="28"/>
      <c r="D654" s="28">
        <v>39</v>
      </c>
      <c r="E654" s="26"/>
    </row>
    <row r="655" spans="1:5" s="27" customFormat="1" ht="9" customHeight="1">
      <c r="A655" s="23" t="s">
        <v>39</v>
      </c>
      <c r="B655" s="29">
        <v>99</v>
      </c>
      <c r="C655" s="29"/>
      <c r="D655" s="29">
        <v>34</v>
      </c>
      <c r="E655" s="26"/>
    </row>
    <row r="656" spans="1:5" s="27" customFormat="1" ht="9" customHeight="1">
      <c r="A656" s="25"/>
      <c r="B656" s="25"/>
      <c r="C656" s="25"/>
      <c r="D656" s="25"/>
      <c r="E656" s="26"/>
    </row>
    <row r="657" spans="1:5" s="20" customFormat="1" ht="9" customHeight="1">
      <c r="A657" s="17">
        <v>2017</v>
      </c>
      <c r="B657" s="18"/>
      <c r="C657" s="18"/>
      <c r="D657" s="18"/>
      <c r="E657" s="19"/>
    </row>
    <row r="658" spans="1:5" s="20" customFormat="1" ht="9" customHeight="1">
      <c r="A658" s="17" t="s">
        <v>7</v>
      </c>
      <c r="B658" s="18">
        <f>SUM(B660:B691)</f>
        <v>6718</v>
      </c>
      <c r="C658" s="18"/>
      <c r="D658" s="18">
        <f>SUM(D660:D691)</f>
        <v>1729</v>
      </c>
      <c r="E658" s="31"/>
    </row>
    <row r="659" spans="1:5" s="20" customFormat="1" ht="3.95" customHeight="1">
      <c r="A659" s="17"/>
      <c r="B659" s="18"/>
      <c r="C659" s="18"/>
      <c r="D659" s="18"/>
      <c r="E659" s="31"/>
    </row>
    <row r="660" spans="1:5" s="20" customFormat="1" ht="9" customHeight="1">
      <c r="A660" s="21" t="s">
        <v>8</v>
      </c>
      <c r="B660" s="28">
        <v>60</v>
      </c>
      <c r="C660" s="28"/>
      <c r="D660" s="28">
        <v>20</v>
      </c>
    </row>
    <row r="661" spans="1:5" s="20" customFormat="1" ht="9" customHeight="1">
      <c r="A661" s="21" t="s">
        <v>9</v>
      </c>
      <c r="B661" s="28">
        <v>180</v>
      </c>
      <c r="C661" s="28"/>
      <c r="D661" s="28">
        <v>39</v>
      </c>
    </row>
    <row r="662" spans="1:5" s="20" customFormat="1" ht="9" customHeight="1">
      <c r="A662" s="21" t="s">
        <v>10</v>
      </c>
      <c r="B662" s="28">
        <v>101</v>
      </c>
      <c r="C662" s="28"/>
      <c r="D662" s="28">
        <v>28</v>
      </c>
    </row>
    <row r="663" spans="1:5" s="20" customFormat="1" ht="9" customHeight="1">
      <c r="A663" s="23" t="s">
        <v>11</v>
      </c>
      <c r="B663" s="29">
        <v>89</v>
      </c>
      <c r="C663" s="29"/>
      <c r="D663" s="29">
        <v>27</v>
      </c>
    </row>
    <row r="664" spans="1:5" s="20" customFormat="1" ht="9" customHeight="1">
      <c r="A664" s="21" t="s">
        <v>12</v>
      </c>
      <c r="B664" s="28">
        <v>204</v>
      </c>
      <c r="C664" s="28"/>
      <c r="D664" s="28">
        <v>53</v>
      </c>
    </row>
    <row r="665" spans="1:5" s="20" customFormat="1" ht="9" customHeight="1">
      <c r="A665" s="21" t="s">
        <v>13</v>
      </c>
      <c r="B665" s="28">
        <v>77</v>
      </c>
      <c r="C665" s="28"/>
      <c r="D665" s="28">
        <v>22</v>
      </c>
    </row>
    <row r="666" spans="1:5" s="20" customFormat="1" ht="9" customHeight="1">
      <c r="A666" s="21" t="s">
        <v>14</v>
      </c>
      <c r="B666" s="28">
        <v>259</v>
      </c>
      <c r="C666" s="28"/>
      <c r="D666" s="28">
        <v>63</v>
      </c>
    </row>
    <row r="667" spans="1:5" s="20" customFormat="1" ht="9" customHeight="1">
      <c r="A667" s="23" t="s">
        <v>15</v>
      </c>
      <c r="B667" s="29">
        <v>141</v>
      </c>
      <c r="C667" s="29"/>
      <c r="D667" s="29">
        <v>45</v>
      </c>
    </row>
    <row r="668" spans="1:5" s="20" customFormat="1" ht="9" customHeight="1">
      <c r="A668" s="21" t="s">
        <v>40</v>
      </c>
      <c r="B668" s="28">
        <v>1378</v>
      </c>
      <c r="C668" s="28"/>
      <c r="D668" s="28">
        <v>74</v>
      </c>
    </row>
    <row r="669" spans="1:5" s="20" customFormat="1" ht="9" customHeight="1">
      <c r="A669" s="21" t="s">
        <v>17</v>
      </c>
      <c r="B669" s="28">
        <v>156</v>
      </c>
      <c r="C669" s="28"/>
      <c r="D669" s="28">
        <v>50</v>
      </c>
    </row>
    <row r="670" spans="1:5" s="20" customFormat="1" ht="9" customHeight="1">
      <c r="A670" s="21" t="s">
        <v>18</v>
      </c>
      <c r="B670" s="28">
        <v>174</v>
      </c>
      <c r="C670" s="28"/>
      <c r="D670" s="28">
        <v>64</v>
      </c>
    </row>
    <row r="671" spans="1:5" s="20" customFormat="1" ht="9" customHeight="1">
      <c r="A671" s="23" t="s">
        <v>19</v>
      </c>
      <c r="B671" s="29">
        <v>225</v>
      </c>
      <c r="C671" s="29"/>
      <c r="D671" s="29">
        <v>75</v>
      </c>
    </row>
    <row r="672" spans="1:5" s="20" customFormat="1" ht="9" customHeight="1">
      <c r="A672" s="21" t="s">
        <v>20</v>
      </c>
      <c r="B672" s="28">
        <v>134</v>
      </c>
      <c r="C672" s="28"/>
      <c r="D672" s="28">
        <v>45</v>
      </c>
    </row>
    <row r="673" spans="1:4" s="20" customFormat="1" ht="9" customHeight="1">
      <c r="A673" s="21" t="s">
        <v>21</v>
      </c>
      <c r="B673" s="28">
        <v>302</v>
      </c>
      <c r="C673" s="28"/>
      <c r="D673" s="28">
        <v>109</v>
      </c>
    </row>
    <row r="674" spans="1:4" s="20" customFormat="1" ht="9" customHeight="1">
      <c r="A674" s="21" t="s">
        <v>22</v>
      </c>
      <c r="B674" s="28">
        <v>297</v>
      </c>
      <c r="C674" s="28"/>
      <c r="D674" s="28">
        <v>89</v>
      </c>
    </row>
    <row r="675" spans="1:4" s="20" customFormat="1" ht="9" customHeight="1">
      <c r="A675" s="23" t="s">
        <v>23</v>
      </c>
      <c r="B675" s="29">
        <v>219</v>
      </c>
      <c r="C675" s="29"/>
      <c r="D675" s="29">
        <v>79</v>
      </c>
    </row>
    <row r="676" spans="1:4" s="20" customFormat="1" ht="9" customHeight="1">
      <c r="A676" s="21" t="s">
        <v>24</v>
      </c>
      <c r="B676" s="28">
        <v>109</v>
      </c>
      <c r="C676" s="28"/>
      <c r="D676" s="28">
        <v>39</v>
      </c>
    </row>
    <row r="677" spans="1:4" s="20" customFormat="1" ht="9" customHeight="1">
      <c r="A677" s="21" t="s">
        <v>25</v>
      </c>
      <c r="B677" s="28">
        <v>132</v>
      </c>
      <c r="C677" s="28"/>
      <c r="D677" s="28">
        <v>40</v>
      </c>
    </row>
    <row r="678" spans="1:4" s="20" customFormat="1" ht="9" customHeight="1">
      <c r="A678" s="21" t="s">
        <v>26</v>
      </c>
      <c r="B678" s="28">
        <v>157</v>
      </c>
      <c r="C678" s="28"/>
      <c r="D678" s="28">
        <v>42</v>
      </c>
    </row>
    <row r="679" spans="1:4" s="20" customFormat="1" ht="9" customHeight="1">
      <c r="A679" s="23" t="s">
        <v>27</v>
      </c>
      <c r="B679" s="29">
        <v>336</v>
      </c>
      <c r="C679" s="29"/>
      <c r="D679" s="29">
        <v>127</v>
      </c>
    </row>
    <row r="680" spans="1:4" s="20" customFormat="1" ht="9" customHeight="1">
      <c r="A680" s="21" t="s">
        <v>28</v>
      </c>
      <c r="B680" s="28">
        <v>181</v>
      </c>
      <c r="C680" s="28"/>
      <c r="D680" s="28">
        <v>67</v>
      </c>
    </row>
    <row r="681" spans="1:4" s="20" customFormat="1" ht="9" customHeight="1">
      <c r="A681" s="21" t="s">
        <v>29</v>
      </c>
      <c r="B681" s="28">
        <v>69</v>
      </c>
      <c r="C681" s="28"/>
      <c r="D681" s="28">
        <v>28</v>
      </c>
    </row>
    <row r="682" spans="1:4" s="20" customFormat="1" ht="9" customHeight="1">
      <c r="A682" s="21" t="s">
        <v>30</v>
      </c>
      <c r="B682" s="28">
        <v>149</v>
      </c>
      <c r="C682" s="28"/>
      <c r="D682" s="28">
        <v>25</v>
      </c>
    </row>
    <row r="683" spans="1:4" s="20" customFormat="1" ht="9" customHeight="1">
      <c r="A683" s="23" t="s">
        <v>31</v>
      </c>
      <c r="B683" s="29">
        <v>151</v>
      </c>
      <c r="C683" s="29"/>
      <c r="D683" s="29">
        <v>48</v>
      </c>
    </row>
    <row r="684" spans="1:4" s="20" customFormat="1" ht="9" customHeight="1">
      <c r="A684" s="21" t="s">
        <v>32</v>
      </c>
      <c r="B684" s="28">
        <v>220</v>
      </c>
      <c r="C684" s="28"/>
      <c r="D684" s="28">
        <v>67</v>
      </c>
    </row>
    <row r="685" spans="1:4" s="20" customFormat="1" ht="9" customHeight="1">
      <c r="A685" s="21" t="s">
        <v>33</v>
      </c>
      <c r="B685" s="28">
        <v>222</v>
      </c>
      <c r="C685" s="28"/>
      <c r="D685" s="28">
        <v>73</v>
      </c>
    </row>
    <row r="686" spans="1:4" s="20" customFormat="1" ht="9" customHeight="1">
      <c r="A686" s="21" t="s">
        <v>34</v>
      </c>
      <c r="B686" s="28">
        <v>119</v>
      </c>
      <c r="C686" s="28"/>
      <c r="D686" s="28">
        <v>37</v>
      </c>
    </row>
    <row r="687" spans="1:4" s="20" customFormat="1" ht="9" customHeight="1">
      <c r="A687" s="23" t="s">
        <v>35</v>
      </c>
      <c r="B687" s="29">
        <v>201</v>
      </c>
      <c r="C687" s="29"/>
      <c r="D687" s="29">
        <v>48</v>
      </c>
    </row>
    <row r="688" spans="1:4" s="20" customFormat="1" ht="9" customHeight="1">
      <c r="A688" s="21" t="s">
        <v>36</v>
      </c>
      <c r="B688" s="28">
        <v>31</v>
      </c>
      <c r="C688" s="28"/>
      <c r="D688" s="28">
        <v>12</v>
      </c>
    </row>
    <row r="689" spans="1:5" s="20" customFormat="1" ht="9" customHeight="1">
      <c r="A689" s="21" t="s">
        <v>37</v>
      </c>
      <c r="B689" s="28">
        <v>419</v>
      </c>
      <c r="C689" s="28"/>
      <c r="D689" s="28">
        <v>120</v>
      </c>
    </row>
    <row r="690" spans="1:5" s="20" customFormat="1" ht="9" customHeight="1">
      <c r="A690" s="21" t="s">
        <v>38</v>
      </c>
      <c r="B690" s="28">
        <v>131</v>
      </c>
      <c r="C690" s="28"/>
      <c r="D690" s="28">
        <v>40</v>
      </c>
    </row>
    <row r="691" spans="1:5" s="20" customFormat="1" ht="9" customHeight="1">
      <c r="A691" s="23" t="s">
        <v>39</v>
      </c>
      <c r="B691" s="29">
        <v>95</v>
      </c>
      <c r="C691" s="29"/>
      <c r="D691" s="29">
        <v>34</v>
      </c>
    </row>
    <row r="692" spans="1:5" s="27" customFormat="1" ht="9" customHeight="1">
      <c r="A692" s="25"/>
      <c r="B692" s="25"/>
      <c r="C692" s="25"/>
      <c r="D692" s="25"/>
      <c r="E692" s="26"/>
    </row>
    <row r="693" spans="1:5" s="20" customFormat="1" ht="9" customHeight="1">
      <c r="A693" s="17" t="s">
        <v>89</v>
      </c>
      <c r="B693" s="18"/>
      <c r="C693" s="18"/>
      <c r="D693" s="18"/>
      <c r="E693" s="19"/>
    </row>
    <row r="694" spans="1:5" s="20" customFormat="1" ht="9" customHeight="1">
      <c r="A694" s="17" t="s">
        <v>7</v>
      </c>
      <c r="B694" s="18">
        <f>SUM(B696:B727)</f>
        <v>6695</v>
      </c>
      <c r="C694" s="18"/>
      <c r="D694" s="18">
        <f>SUM(D696:D727)</f>
        <v>1764</v>
      </c>
      <c r="E694" s="31"/>
    </row>
    <row r="695" spans="1:5" s="20" customFormat="1" ht="3.95" customHeight="1">
      <c r="A695" s="17"/>
      <c r="B695" s="18"/>
      <c r="C695" s="18"/>
      <c r="D695" s="18"/>
      <c r="E695" s="31"/>
    </row>
    <row r="696" spans="1:5" s="20" customFormat="1" ht="9" customHeight="1">
      <c r="A696" s="21" t="s">
        <v>8</v>
      </c>
      <c r="B696" s="28">
        <v>62</v>
      </c>
      <c r="C696" s="28"/>
      <c r="D696" s="28">
        <v>20</v>
      </c>
    </row>
    <row r="697" spans="1:5" s="20" customFormat="1" ht="9" customHeight="1">
      <c r="A697" s="21" t="s">
        <v>9</v>
      </c>
      <c r="B697" s="28">
        <v>180</v>
      </c>
      <c r="C697" s="28"/>
      <c r="D697" s="28">
        <v>39</v>
      </c>
    </row>
    <row r="698" spans="1:5" s="20" customFormat="1" ht="9" customHeight="1">
      <c r="A698" s="21" t="s">
        <v>10</v>
      </c>
      <c r="B698" s="28">
        <v>99</v>
      </c>
      <c r="C698" s="28"/>
      <c r="D698" s="28">
        <v>28</v>
      </c>
    </row>
    <row r="699" spans="1:5" s="20" customFormat="1" ht="9" customHeight="1">
      <c r="A699" s="23" t="s">
        <v>11</v>
      </c>
      <c r="B699" s="29">
        <v>90</v>
      </c>
      <c r="C699" s="29"/>
      <c r="D699" s="29">
        <v>29</v>
      </c>
    </row>
    <row r="700" spans="1:5" s="20" customFormat="1" ht="9" customHeight="1">
      <c r="A700" s="21" t="s">
        <v>12</v>
      </c>
      <c r="B700" s="28">
        <v>200</v>
      </c>
      <c r="C700" s="28"/>
      <c r="D700" s="28">
        <v>53</v>
      </c>
    </row>
    <row r="701" spans="1:5" s="20" customFormat="1" ht="9" customHeight="1">
      <c r="A701" s="21" t="s">
        <v>13</v>
      </c>
      <c r="B701" s="28">
        <v>76</v>
      </c>
      <c r="C701" s="28"/>
      <c r="D701" s="28">
        <v>23</v>
      </c>
    </row>
    <row r="702" spans="1:5" s="20" customFormat="1" ht="9" customHeight="1">
      <c r="A702" s="21" t="s">
        <v>14</v>
      </c>
      <c r="B702" s="28">
        <v>252</v>
      </c>
      <c r="C702" s="28"/>
      <c r="D702" s="28">
        <v>63</v>
      </c>
    </row>
    <row r="703" spans="1:5" s="20" customFormat="1" ht="9" customHeight="1">
      <c r="A703" s="23" t="s">
        <v>15</v>
      </c>
      <c r="B703" s="29">
        <v>147</v>
      </c>
      <c r="C703" s="29"/>
      <c r="D703" s="29">
        <v>47</v>
      </c>
    </row>
    <row r="704" spans="1:5" s="20" customFormat="1" ht="9" customHeight="1">
      <c r="A704" s="21" t="s">
        <v>40</v>
      </c>
      <c r="B704" s="28">
        <v>1349</v>
      </c>
      <c r="C704" s="28"/>
      <c r="D704" s="28">
        <v>75</v>
      </c>
    </row>
    <row r="705" spans="1:4" s="20" customFormat="1" ht="9" customHeight="1">
      <c r="A705" s="21" t="s">
        <v>17</v>
      </c>
      <c r="B705" s="28">
        <v>155</v>
      </c>
      <c r="C705" s="28"/>
      <c r="D705" s="28">
        <v>52</v>
      </c>
    </row>
    <row r="706" spans="1:4" s="20" customFormat="1" ht="9" customHeight="1">
      <c r="A706" s="21" t="s">
        <v>18</v>
      </c>
      <c r="B706" s="28">
        <v>177</v>
      </c>
      <c r="C706" s="28"/>
      <c r="D706" s="28">
        <v>66</v>
      </c>
    </row>
    <row r="707" spans="1:4" s="20" customFormat="1" ht="9" customHeight="1">
      <c r="A707" s="23" t="s">
        <v>19</v>
      </c>
      <c r="B707" s="29">
        <v>229</v>
      </c>
      <c r="C707" s="29"/>
      <c r="D707" s="29">
        <v>76</v>
      </c>
    </row>
    <row r="708" spans="1:4" s="20" customFormat="1" ht="9" customHeight="1">
      <c r="A708" s="21" t="s">
        <v>20</v>
      </c>
      <c r="B708" s="28">
        <v>135</v>
      </c>
      <c r="C708" s="28"/>
      <c r="D708" s="28">
        <v>46</v>
      </c>
    </row>
    <row r="709" spans="1:4" s="20" customFormat="1" ht="9" customHeight="1">
      <c r="A709" s="21" t="s">
        <v>21</v>
      </c>
      <c r="B709" s="28">
        <v>306</v>
      </c>
      <c r="C709" s="28"/>
      <c r="D709" s="28">
        <v>110</v>
      </c>
    </row>
    <row r="710" spans="1:4" s="20" customFormat="1" ht="9" customHeight="1">
      <c r="A710" s="21" t="s">
        <v>22</v>
      </c>
      <c r="B710" s="28">
        <v>294</v>
      </c>
      <c r="C710" s="28"/>
      <c r="D710" s="28">
        <v>89</v>
      </c>
    </row>
    <row r="711" spans="1:4" s="20" customFormat="1" ht="9" customHeight="1">
      <c r="A711" s="23" t="s">
        <v>23</v>
      </c>
      <c r="B711" s="29">
        <v>222</v>
      </c>
      <c r="C711" s="29"/>
      <c r="D711" s="29">
        <v>83</v>
      </c>
    </row>
    <row r="712" spans="1:4" s="20" customFormat="1" ht="9" customHeight="1">
      <c r="A712" s="21" t="s">
        <v>24</v>
      </c>
      <c r="B712" s="28">
        <v>111</v>
      </c>
      <c r="C712" s="28"/>
      <c r="D712" s="28">
        <v>39</v>
      </c>
    </row>
    <row r="713" spans="1:4" s="20" customFormat="1" ht="9" customHeight="1">
      <c r="A713" s="21" t="s">
        <v>25</v>
      </c>
      <c r="B713" s="28">
        <v>135</v>
      </c>
      <c r="C713" s="28"/>
      <c r="D713" s="28">
        <v>40</v>
      </c>
    </row>
    <row r="714" spans="1:4" s="20" customFormat="1" ht="9" customHeight="1">
      <c r="A714" s="21" t="s">
        <v>26</v>
      </c>
      <c r="B714" s="28">
        <v>156</v>
      </c>
      <c r="C714" s="28"/>
      <c r="D714" s="28">
        <v>42</v>
      </c>
    </row>
    <row r="715" spans="1:4" s="20" customFormat="1" ht="9" customHeight="1">
      <c r="A715" s="23" t="s">
        <v>27</v>
      </c>
      <c r="B715" s="29">
        <v>335</v>
      </c>
      <c r="C715" s="29"/>
      <c r="D715" s="29">
        <v>130</v>
      </c>
    </row>
    <row r="716" spans="1:4" s="20" customFormat="1" ht="9" customHeight="1">
      <c r="A716" s="21" t="s">
        <v>28</v>
      </c>
      <c r="B716" s="28">
        <v>185</v>
      </c>
      <c r="C716" s="28"/>
      <c r="D716" s="28">
        <v>68</v>
      </c>
    </row>
    <row r="717" spans="1:4" s="20" customFormat="1" ht="9" customHeight="1">
      <c r="A717" s="21" t="s">
        <v>29</v>
      </c>
      <c r="B717" s="28">
        <v>69</v>
      </c>
      <c r="C717" s="28"/>
      <c r="D717" s="28">
        <v>28</v>
      </c>
    </row>
    <row r="718" spans="1:4" s="20" customFormat="1" ht="9" customHeight="1">
      <c r="A718" s="21" t="s">
        <v>30</v>
      </c>
      <c r="B718" s="28">
        <v>149</v>
      </c>
      <c r="C718" s="28"/>
      <c r="D718" s="28">
        <v>26</v>
      </c>
    </row>
    <row r="719" spans="1:4" s="20" customFormat="1" ht="9" customHeight="1">
      <c r="A719" s="23" t="s">
        <v>31</v>
      </c>
      <c r="B719" s="29">
        <v>148</v>
      </c>
      <c r="C719" s="29"/>
      <c r="D719" s="29">
        <v>48</v>
      </c>
    </row>
    <row r="720" spans="1:4" s="20" customFormat="1" ht="9" customHeight="1">
      <c r="A720" s="21" t="s">
        <v>32</v>
      </c>
      <c r="B720" s="28">
        <v>218</v>
      </c>
      <c r="C720" s="28"/>
      <c r="D720" s="28">
        <v>67</v>
      </c>
    </row>
    <row r="721" spans="1:6" s="20" customFormat="1" ht="9" customHeight="1">
      <c r="A721" s="21" t="s">
        <v>33</v>
      </c>
      <c r="B721" s="28">
        <v>230</v>
      </c>
      <c r="C721" s="28"/>
      <c r="D721" s="28">
        <v>82</v>
      </c>
    </row>
    <row r="722" spans="1:6" s="20" customFormat="1" ht="9" customHeight="1">
      <c r="A722" s="21" t="s">
        <v>34</v>
      </c>
      <c r="B722" s="28">
        <v>119</v>
      </c>
      <c r="C722" s="28"/>
      <c r="D722" s="28">
        <v>38</v>
      </c>
    </row>
    <row r="723" spans="1:6" s="20" customFormat="1" ht="9" customHeight="1">
      <c r="A723" s="23" t="s">
        <v>35</v>
      </c>
      <c r="B723" s="29">
        <v>197</v>
      </c>
      <c r="C723" s="29"/>
      <c r="D723" s="29">
        <v>48</v>
      </c>
    </row>
    <row r="724" spans="1:6" s="20" customFormat="1" ht="9" customHeight="1">
      <c r="A724" s="21" t="s">
        <v>36</v>
      </c>
      <c r="B724" s="28">
        <v>30</v>
      </c>
      <c r="C724" s="28"/>
      <c r="D724" s="28">
        <v>12</v>
      </c>
    </row>
    <row r="725" spans="1:6" s="20" customFormat="1" ht="9" customHeight="1">
      <c r="A725" s="21" t="s">
        <v>37</v>
      </c>
      <c r="B725" s="28">
        <v>411</v>
      </c>
      <c r="C725" s="28"/>
      <c r="D725" s="28">
        <v>121</v>
      </c>
    </row>
    <row r="726" spans="1:6" s="20" customFormat="1" ht="9" customHeight="1">
      <c r="A726" s="21" t="s">
        <v>38</v>
      </c>
      <c r="B726" s="28">
        <v>127</v>
      </c>
      <c r="C726" s="28"/>
      <c r="D726" s="28">
        <v>41</v>
      </c>
    </row>
    <row r="727" spans="1:6" s="20" customFormat="1" ht="9" customHeight="1">
      <c r="A727" s="23" t="s">
        <v>39</v>
      </c>
      <c r="B727" s="29">
        <v>102</v>
      </c>
      <c r="C727" s="29"/>
      <c r="D727" s="29">
        <v>35</v>
      </c>
    </row>
    <row r="728" spans="1:6" ht="3" customHeight="1">
      <c r="A728" s="15"/>
      <c r="B728" s="15"/>
      <c r="C728" s="15"/>
      <c r="D728" s="15"/>
      <c r="F728" s="33"/>
    </row>
    <row r="729" spans="1:6" ht="3" customHeight="1">
      <c r="A729" s="16"/>
      <c r="B729" s="16"/>
      <c r="C729" s="16"/>
      <c r="D729" s="16"/>
    </row>
    <row r="730" spans="1:6" s="14" customFormat="1" ht="9" customHeight="1">
      <c r="A730" s="34" t="s">
        <v>41</v>
      </c>
      <c r="B730" s="35"/>
      <c r="C730" s="35"/>
      <c r="D730" s="35"/>
      <c r="E730" s="34"/>
    </row>
    <row r="731" spans="1:6" s="27" customFormat="1" ht="9" customHeight="1">
      <c r="A731" s="14" t="s">
        <v>42</v>
      </c>
      <c r="B731" s="25"/>
      <c r="C731" s="25"/>
      <c r="D731" s="25"/>
      <c r="E731" s="34"/>
    </row>
    <row r="732" spans="1:6" s="27" customFormat="1" ht="9" customHeight="1">
      <c r="A732" s="34" t="s">
        <v>43</v>
      </c>
      <c r="B732" s="25"/>
      <c r="C732" s="25"/>
      <c r="D732" s="25"/>
      <c r="E732" s="34"/>
    </row>
    <row r="733" spans="1:6" s="14" customFormat="1" ht="9" customHeight="1">
      <c r="A733" s="35" t="s">
        <v>91</v>
      </c>
      <c r="B733" s="35"/>
      <c r="C733" s="35"/>
      <c r="D733" s="35"/>
      <c r="E733" s="35"/>
    </row>
    <row r="734" spans="1:6" ht="11.25" hidden="1" customHeight="1">
      <c r="A734" s="36"/>
      <c r="B734" s="36"/>
      <c r="C734" s="36"/>
      <c r="D734" s="36"/>
      <c r="E734" s="7" t="s">
        <v>44</v>
      </c>
    </row>
    <row r="735" spans="1:6" ht="11.25" hidden="1" customHeight="1">
      <c r="A735" s="36"/>
      <c r="B735" s="36"/>
      <c r="C735" s="36"/>
      <c r="D735" s="36"/>
    </row>
    <row r="736" spans="1:6" ht="11.25" hidden="1" customHeight="1">
      <c r="A736" s="36"/>
      <c r="B736" s="36"/>
      <c r="C736" s="36"/>
      <c r="D736" s="36"/>
    </row>
    <row r="737" spans="1:4" ht="11.25" hidden="1" customHeight="1">
      <c r="A737" s="36"/>
      <c r="B737" s="36"/>
      <c r="C737" s="36"/>
      <c r="D737" s="36"/>
    </row>
    <row r="738" spans="1:4" ht="11.25" hidden="1" customHeight="1">
      <c r="A738" s="36"/>
      <c r="B738" s="36"/>
      <c r="C738" s="36"/>
      <c r="D738" s="36"/>
    </row>
    <row r="739" spans="1:4" ht="11.25" hidden="1" customHeight="1">
      <c r="A739" s="36"/>
      <c r="B739" s="36"/>
      <c r="C739" s="36"/>
      <c r="D739" s="36"/>
    </row>
    <row r="740" spans="1:4" ht="11.25" hidden="1" customHeight="1">
      <c r="A740" s="36"/>
      <c r="B740" s="36"/>
      <c r="C740" s="36"/>
      <c r="D740" s="36"/>
    </row>
    <row r="741" spans="1:4" s="7" customFormat="1" ht="11.25" hidden="1" customHeight="1">
      <c r="A741" s="36"/>
      <c r="B741" s="36"/>
      <c r="C741" s="36"/>
      <c r="D741" s="36"/>
    </row>
    <row r="742" spans="1:4" s="7" customFormat="1" ht="11.25" hidden="1" customHeight="1">
      <c r="A742" s="36"/>
      <c r="B742" s="36"/>
      <c r="C742" s="36"/>
      <c r="D742" s="36"/>
    </row>
    <row r="743" spans="1:4" s="7" customFormat="1" ht="11.25" hidden="1" customHeight="1">
      <c r="A743" s="36"/>
      <c r="B743" s="36"/>
      <c r="C743" s="36"/>
      <c r="D743" s="36"/>
    </row>
    <row r="744" spans="1:4" s="7" customFormat="1" ht="11.25" hidden="1" customHeight="1">
      <c r="A744" s="36"/>
      <c r="B744" s="36"/>
      <c r="C744" s="36"/>
      <c r="D744" s="36"/>
    </row>
    <row r="745" spans="1:4" s="7" customFormat="1" ht="11.25" hidden="1" customHeight="1">
      <c r="A745" s="36"/>
      <c r="B745" s="36"/>
      <c r="C745" s="36"/>
      <c r="D745" s="36"/>
    </row>
    <row r="746" spans="1:4" s="7" customFormat="1" ht="11.25" hidden="1" customHeight="1">
      <c r="A746" s="36"/>
      <c r="B746" s="36"/>
      <c r="C746" s="36"/>
      <c r="D746" s="36"/>
    </row>
  </sheetData>
  <sheetProtection sheet="1" objects="1" scenarios="1"/>
  <hyperlinks>
    <hyperlink ref="D1" location="Índice!A1" display="Índice!A1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&amp;L&amp;10&amp;K000080INEGI. Anuario estadístico y geográfico por entidad federativa 2019.</oddHeader>
  </headerFooter>
  <rowBreaks count="9" manualBreakCount="9">
    <brk id="80" max="2" man="1"/>
    <brk id="152" max="2" man="1"/>
    <brk id="224" max="2" man="1"/>
    <brk id="296" max="2" man="1"/>
    <brk id="368" max="3" man="1"/>
    <brk id="440" max="3" man="1"/>
    <brk id="512" max="3" man="1"/>
    <brk id="584" max="3" man="1"/>
    <brk id="656" max="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4"/>
  <sheetViews>
    <sheetView showGridLines="0" showRowColHeaders="0" zoomScale="130" zoomScaleNormal="130"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/>
  <cols>
    <col min="1" max="1" width="12.375" style="36" customWidth="1"/>
    <col min="2" max="2" width="8" style="101" customWidth="1"/>
    <col min="3" max="3" width="1.25" style="36" customWidth="1"/>
    <col min="4" max="4" width="4.25" style="36" customWidth="1"/>
    <col min="5" max="5" width="5.75" style="36" customWidth="1"/>
    <col min="6" max="6" width="7.375" style="36" customWidth="1"/>
    <col min="7" max="7" width="7.125" style="36" customWidth="1"/>
    <col min="8" max="8" width="8" style="36" customWidth="1"/>
    <col min="9" max="9" width="8.125" style="36" customWidth="1"/>
    <col min="10" max="10" width="1.875" style="36" customWidth="1"/>
    <col min="11" max="11" width="5" style="36" customWidth="1"/>
    <col min="12" max="12" width="5.75" style="36" customWidth="1"/>
    <col min="13" max="13" width="4.75" style="36" customWidth="1"/>
    <col min="14" max="14" width="0.625" style="36" customWidth="1"/>
    <col min="15" max="16384" width="0" style="36" hidden="1"/>
  </cols>
  <sheetData>
    <row r="1" spans="1:14" s="4" customFormat="1" ht="12" customHeight="1">
      <c r="A1" s="1" t="s">
        <v>45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" t="s">
        <v>46</v>
      </c>
      <c r="N1" s="1"/>
    </row>
    <row r="2" spans="1:14" s="4" customFormat="1" ht="12" customHeight="1">
      <c r="A2" s="1" t="s">
        <v>47</v>
      </c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1"/>
    </row>
    <row r="3" spans="1:14" s="4" customFormat="1" ht="12" customHeight="1">
      <c r="A3" s="5" t="s">
        <v>48</v>
      </c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N3" s="1"/>
    </row>
    <row r="4" spans="1:14" s="4" customFormat="1" ht="12" customHeight="1">
      <c r="A4" s="40" t="s">
        <v>49</v>
      </c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41"/>
    </row>
    <row r="5" spans="1:14" ht="3" customHeight="1">
      <c r="A5" s="15"/>
      <c r="B5" s="42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4" ht="3" customHeight="1">
      <c r="A6" s="16"/>
      <c r="B6" s="43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4" s="14" customFormat="1" ht="9" customHeight="1">
      <c r="A7" s="326" t="s">
        <v>50</v>
      </c>
      <c r="B7" s="328" t="s">
        <v>51</v>
      </c>
      <c r="C7" s="44"/>
      <c r="D7" s="329" t="s">
        <v>52</v>
      </c>
      <c r="E7" s="329"/>
      <c r="F7" s="329"/>
      <c r="G7" s="329"/>
      <c r="H7" s="329"/>
      <c r="I7" s="329"/>
      <c r="J7" s="35"/>
      <c r="K7" s="45" t="s">
        <v>53</v>
      </c>
      <c r="L7" s="46"/>
      <c r="M7" s="46"/>
    </row>
    <row r="8" spans="1:14" s="14" customFormat="1" ht="9.6" customHeight="1">
      <c r="A8" s="327"/>
      <c r="B8" s="328"/>
      <c r="C8" s="44"/>
      <c r="D8" s="47" t="s">
        <v>54</v>
      </c>
      <c r="E8" s="324" t="s">
        <v>55</v>
      </c>
      <c r="F8" s="324" t="s">
        <v>56</v>
      </c>
      <c r="G8" s="324" t="s">
        <v>57</v>
      </c>
      <c r="H8" s="324" t="s">
        <v>58</v>
      </c>
      <c r="I8" s="324" t="s">
        <v>59</v>
      </c>
      <c r="J8" s="312"/>
      <c r="K8" s="312" t="s">
        <v>54</v>
      </c>
      <c r="L8" s="324" t="s">
        <v>60</v>
      </c>
      <c r="M8" s="312" t="s">
        <v>61</v>
      </c>
    </row>
    <row r="9" spans="1:14" s="14" customFormat="1" ht="9.6" customHeight="1">
      <c r="A9" s="327"/>
      <c r="B9" s="328"/>
      <c r="C9" s="44"/>
      <c r="D9" s="47"/>
      <c r="E9" s="325"/>
      <c r="F9" s="325"/>
      <c r="G9" s="325"/>
      <c r="H9" s="325"/>
      <c r="I9" s="325"/>
      <c r="J9" s="312"/>
      <c r="K9" s="312"/>
      <c r="L9" s="325"/>
      <c r="M9" s="312"/>
    </row>
    <row r="10" spans="1:14" s="14" customFormat="1" ht="9.6" customHeight="1">
      <c r="A10" s="327"/>
      <c r="B10" s="47"/>
      <c r="C10" s="44"/>
      <c r="D10" s="47"/>
      <c r="E10" s="325"/>
      <c r="F10" s="325"/>
      <c r="G10" s="325"/>
      <c r="H10" s="325"/>
      <c r="I10" s="325"/>
      <c r="J10" s="312"/>
      <c r="K10" s="312"/>
      <c r="L10" s="312"/>
      <c r="M10" s="312"/>
    </row>
    <row r="11" spans="1:14" s="14" customFormat="1" ht="9" customHeight="1">
      <c r="A11" s="327"/>
      <c r="B11" s="47"/>
      <c r="C11" s="44"/>
      <c r="D11" s="47"/>
      <c r="E11" s="312"/>
      <c r="F11" s="312"/>
      <c r="G11" s="325"/>
      <c r="H11" s="325"/>
      <c r="I11" s="325"/>
      <c r="J11" s="312"/>
      <c r="K11" s="312"/>
      <c r="L11" s="312"/>
      <c r="M11" s="312"/>
    </row>
    <row r="12" spans="1:14" ht="3" customHeight="1">
      <c r="A12" s="15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4" ht="3" customHeight="1">
      <c r="A13" s="16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4" ht="8.65" customHeight="1">
      <c r="A14" s="17">
        <v>2001</v>
      </c>
      <c r="B14" s="48"/>
      <c r="C14" s="48"/>
      <c r="D14" s="49"/>
      <c r="E14" s="50"/>
      <c r="F14" s="48"/>
      <c r="G14" s="50"/>
      <c r="H14" s="48"/>
      <c r="I14" s="48"/>
      <c r="J14" s="48"/>
      <c r="K14" s="49"/>
      <c r="L14" s="48"/>
      <c r="M14" s="48"/>
    </row>
    <row r="15" spans="1:14" s="20" customFormat="1" ht="9" customHeight="1">
      <c r="A15" s="51" t="s">
        <v>7</v>
      </c>
      <c r="B15" s="52">
        <f>SUM(B17:B48)</f>
        <v>1269.826</v>
      </c>
      <c r="C15" s="49"/>
      <c r="D15" s="49">
        <f>SUM(D17:D48)</f>
        <v>27941.30966046132</v>
      </c>
      <c r="E15" s="49">
        <f>SUM(E17:E48)</f>
        <v>9369.9524444444432</v>
      </c>
      <c r="F15" s="49">
        <f>SUM(F17:F48)</f>
        <v>13557.987999999999</v>
      </c>
      <c r="G15" s="49">
        <f>SUM(G17:G48)</f>
        <v>465.70400000000001</v>
      </c>
      <c r="H15" s="49">
        <f>SUM(H17:H48)</f>
        <v>4547.6652160168733</v>
      </c>
      <c r="I15" s="52" t="s">
        <v>62</v>
      </c>
      <c r="J15" s="49"/>
      <c r="K15" s="49">
        <f>SUM(K17:K48)</f>
        <v>4124.9169999999995</v>
      </c>
      <c r="L15" s="49">
        <f>SUM(L17:L48)</f>
        <v>3772.1369999999997</v>
      </c>
      <c r="M15" s="49">
        <v>352.78000000000009</v>
      </c>
    </row>
    <row r="16" spans="1:14" s="20" customFormat="1" ht="3.95" customHeight="1">
      <c r="A16" s="53"/>
      <c r="B16" s="52"/>
      <c r="C16" s="54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s="20" customFormat="1" ht="9" customHeight="1">
      <c r="A17" s="21" t="s">
        <v>8</v>
      </c>
      <c r="B17" s="55">
        <v>0</v>
      </c>
      <c r="C17" s="55"/>
      <c r="D17" s="55">
        <f>SUM(E17:I17)</f>
        <v>91.018589920123986</v>
      </c>
      <c r="E17" s="55">
        <v>47.707947056284411</v>
      </c>
      <c r="F17" s="55">
        <v>0</v>
      </c>
      <c r="G17" s="55">
        <v>0</v>
      </c>
      <c r="H17" s="55">
        <v>43.310642863839576</v>
      </c>
      <c r="I17" s="55" t="s">
        <v>62</v>
      </c>
      <c r="J17" s="55"/>
      <c r="K17" s="55">
        <v>30.992000000000001</v>
      </c>
      <c r="L17" s="55">
        <v>26.64</v>
      </c>
      <c r="M17" s="55">
        <v>4.3520000000000003</v>
      </c>
    </row>
    <row r="18" spans="1:13" s="20" customFormat="1" ht="9" customHeight="1">
      <c r="A18" s="21" t="s">
        <v>9</v>
      </c>
      <c r="B18" s="55">
        <v>0</v>
      </c>
      <c r="C18" s="56"/>
      <c r="D18" s="55">
        <f t="shared" ref="D18:D48" si="0">SUM(E18:I18)</f>
        <v>985.24143765901636</v>
      </c>
      <c r="E18" s="55">
        <v>967.0891665525329</v>
      </c>
      <c r="F18" s="55">
        <v>0</v>
      </c>
      <c r="G18" s="55">
        <v>0</v>
      </c>
      <c r="H18" s="55">
        <v>18.152271106483472</v>
      </c>
      <c r="I18" s="55" t="s">
        <v>62</v>
      </c>
      <c r="J18" s="55"/>
      <c r="K18" s="55">
        <v>39.050999999999995</v>
      </c>
      <c r="L18" s="55">
        <v>35.817999999999998</v>
      </c>
      <c r="M18" s="55">
        <v>3.2330000000000001</v>
      </c>
    </row>
    <row r="19" spans="1:13" s="20" customFormat="1" ht="9" customHeight="1">
      <c r="A19" s="21" t="s">
        <v>10</v>
      </c>
      <c r="B19" s="55">
        <v>0</v>
      </c>
      <c r="C19" s="56"/>
      <c r="D19" s="55">
        <f t="shared" si="0"/>
        <v>485.81243740308167</v>
      </c>
      <c r="E19" s="55">
        <v>251.51063816364916</v>
      </c>
      <c r="F19" s="55">
        <v>0</v>
      </c>
      <c r="G19" s="55">
        <v>6.6051043995365317</v>
      </c>
      <c r="H19" s="55">
        <v>227.696694839896</v>
      </c>
      <c r="I19" s="55" t="s">
        <v>62</v>
      </c>
      <c r="J19" s="55"/>
      <c r="K19" s="55">
        <v>37.820999999999998</v>
      </c>
      <c r="L19" s="55">
        <v>11.807</v>
      </c>
      <c r="M19" s="55">
        <v>26.013999999999999</v>
      </c>
    </row>
    <row r="20" spans="1:13" s="20" customFormat="1" ht="9" customHeight="1">
      <c r="A20" s="23" t="s">
        <v>11</v>
      </c>
      <c r="B20" s="57">
        <v>0</v>
      </c>
      <c r="C20" s="58"/>
      <c r="D20" s="59">
        <f t="shared" si="0"/>
        <v>301.2099881327037</v>
      </c>
      <c r="E20" s="59">
        <v>124.853204257173</v>
      </c>
      <c r="F20" s="59">
        <v>0</v>
      </c>
      <c r="G20" s="59">
        <v>98.328668603462376</v>
      </c>
      <c r="H20" s="59">
        <v>78.028115272068305</v>
      </c>
      <c r="I20" s="59" t="s">
        <v>62</v>
      </c>
      <c r="J20" s="59"/>
      <c r="K20" s="59">
        <v>28.518999999999998</v>
      </c>
      <c r="L20" s="59">
        <v>22.452999999999999</v>
      </c>
      <c r="M20" s="59">
        <v>6.0659999999999998</v>
      </c>
    </row>
    <row r="21" spans="1:13" s="20" customFormat="1" ht="9" customHeight="1">
      <c r="A21" s="21" t="s">
        <v>12</v>
      </c>
      <c r="B21" s="55">
        <v>0</v>
      </c>
      <c r="C21" s="56"/>
      <c r="D21" s="55">
        <f t="shared" si="0"/>
        <v>338.17852444699162</v>
      </c>
      <c r="E21" s="55">
        <v>280.63033125771574</v>
      </c>
      <c r="F21" s="55">
        <v>0</v>
      </c>
      <c r="G21" s="55">
        <v>0</v>
      </c>
      <c r="H21" s="55">
        <v>57.548193189275892</v>
      </c>
      <c r="I21" s="55" t="s">
        <v>62</v>
      </c>
      <c r="J21" s="55"/>
      <c r="K21" s="55">
        <v>119.935</v>
      </c>
      <c r="L21" s="55">
        <v>96.004999999999995</v>
      </c>
      <c r="M21" s="55">
        <v>23.93</v>
      </c>
    </row>
    <row r="22" spans="1:13" s="20" customFormat="1" ht="9" customHeight="1">
      <c r="A22" s="21" t="s">
        <v>13</v>
      </c>
      <c r="B22" s="55">
        <v>0</v>
      </c>
      <c r="C22" s="56"/>
      <c r="D22" s="55">
        <f t="shared" si="0"/>
        <v>906.46255910299908</v>
      </c>
      <c r="E22" s="55">
        <v>54.848771630945862</v>
      </c>
      <c r="F22" s="55">
        <v>0</v>
      </c>
      <c r="G22" s="55">
        <v>0</v>
      </c>
      <c r="H22" s="55">
        <v>851.61378747205322</v>
      </c>
      <c r="I22" s="55" t="s">
        <v>62</v>
      </c>
      <c r="J22" s="55"/>
      <c r="K22" s="55">
        <v>37.285000000000004</v>
      </c>
      <c r="L22" s="55">
        <v>36.259</v>
      </c>
      <c r="M22" s="55">
        <v>1.026</v>
      </c>
    </row>
    <row r="23" spans="1:13" s="20" customFormat="1" ht="9" customHeight="1">
      <c r="A23" s="21" t="s">
        <v>14</v>
      </c>
      <c r="B23" s="55">
        <v>0</v>
      </c>
      <c r="C23" s="56"/>
      <c r="D23" s="55">
        <f t="shared" si="0"/>
        <v>369.14023354289031</v>
      </c>
      <c r="E23" s="55">
        <v>256.78450625311683</v>
      </c>
      <c r="F23" s="55">
        <v>0</v>
      </c>
      <c r="G23" s="55">
        <v>0</v>
      </c>
      <c r="H23" s="55">
        <v>112.35572728977347</v>
      </c>
      <c r="I23" s="55" t="s">
        <v>62</v>
      </c>
      <c r="J23" s="55"/>
      <c r="K23" s="55">
        <v>29.861000000000001</v>
      </c>
      <c r="L23" s="55">
        <v>23.225000000000001</v>
      </c>
      <c r="M23" s="55">
        <v>6.6360000000000001</v>
      </c>
    </row>
    <row r="24" spans="1:13" s="20" customFormat="1" ht="9" customHeight="1">
      <c r="A24" s="23" t="s">
        <v>15</v>
      </c>
      <c r="B24" s="57">
        <v>0</v>
      </c>
      <c r="C24" s="58"/>
      <c r="D24" s="59">
        <f t="shared" si="0"/>
        <v>899.30296458566841</v>
      </c>
      <c r="E24" s="59">
        <v>848.75401165674157</v>
      </c>
      <c r="F24" s="59">
        <v>0</v>
      </c>
      <c r="G24" s="59">
        <v>0</v>
      </c>
      <c r="H24" s="59">
        <v>50.548952928926845</v>
      </c>
      <c r="I24" s="59" t="s">
        <v>62</v>
      </c>
      <c r="J24" s="59"/>
      <c r="K24" s="59">
        <v>75.079000000000008</v>
      </c>
      <c r="L24" s="59">
        <v>66.873000000000005</v>
      </c>
      <c r="M24" s="59">
        <v>8.2059999999999995</v>
      </c>
    </row>
    <row r="25" spans="1:13" s="20" customFormat="1" ht="9" customHeight="1">
      <c r="A25" s="21" t="s">
        <v>16</v>
      </c>
      <c r="B25" s="55">
        <v>1269.826</v>
      </c>
      <c r="C25" s="56"/>
      <c r="D25" s="55">
        <f t="shared" si="0"/>
        <v>14927.498434408306</v>
      </c>
      <c r="E25" s="55">
        <v>995.48826313537722</v>
      </c>
      <c r="F25" s="55">
        <v>13557.987999999999</v>
      </c>
      <c r="G25" s="55">
        <v>119.99388714899128</v>
      </c>
      <c r="H25" s="55">
        <v>254.02828412393609</v>
      </c>
      <c r="I25" s="55" t="s">
        <v>62</v>
      </c>
      <c r="J25" s="55"/>
      <c r="K25" s="55">
        <v>2101.4719999999998</v>
      </c>
      <c r="L25" s="55">
        <v>2065.9499999999998</v>
      </c>
      <c r="M25" s="55">
        <v>35.521999999999998</v>
      </c>
    </row>
    <row r="26" spans="1:13" s="20" customFormat="1" ht="9" customHeight="1">
      <c r="A26" s="21" t="s">
        <v>17</v>
      </c>
      <c r="B26" s="55">
        <v>0</v>
      </c>
      <c r="C26" s="56"/>
      <c r="D26" s="55">
        <f t="shared" si="0"/>
        <v>232.36311500444219</v>
      </c>
      <c r="E26" s="55">
        <v>116.24921725905787</v>
      </c>
      <c r="F26" s="55">
        <v>0</v>
      </c>
      <c r="G26" s="55">
        <v>0</v>
      </c>
      <c r="H26" s="55">
        <v>116.11389774538431</v>
      </c>
      <c r="I26" s="55" t="s">
        <v>62</v>
      </c>
      <c r="J26" s="55"/>
      <c r="K26" s="55">
        <v>29.792000000000002</v>
      </c>
      <c r="L26" s="55">
        <v>23.506</v>
      </c>
      <c r="M26" s="55">
        <v>6.2859999999999996</v>
      </c>
    </row>
    <row r="27" spans="1:13" s="20" customFormat="1" ht="9" customHeight="1">
      <c r="A27" s="21" t="s">
        <v>18</v>
      </c>
      <c r="B27" s="55">
        <v>0</v>
      </c>
      <c r="C27" s="56"/>
      <c r="D27" s="55">
        <f t="shared" si="0"/>
        <v>148.40457927752055</v>
      </c>
      <c r="E27" s="55">
        <v>145.54857927752056</v>
      </c>
      <c r="F27" s="55">
        <v>0</v>
      </c>
      <c r="G27" s="55">
        <v>0</v>
      </c>
      <c r="H27" s="55">
        <v>2.8559999999999999</v>
      </c>
      <c r="I27" s="55" t="s">
        <v>62</v>
      </c>
      <c r="J27" s="55"/>
      <c r="K27" s="55">
        <v>45.667999999999999</v>
      </c>
      <c r="L27" s="55">
        <v>38.881</v>
      </c>
      <c r="M27" s="55">
        <v>6.7869999999999999</v>
      </c>
    </row>
    <row r="28" spans="1:13" s="20" customFormat="1" ht="9" customHeight="1">
      <c r="A28" s="23" t="s">
        <v>19</v>
      </c>
      <c r="B28" s="57">
        <v>0</v>
      </c>
      <c r="C28" s="58"/>
      <c r="D28" s="59">
        <f t="shared" si="0"/>
        <v>476.43281153134478</v>
      </c>
      <c r="E28" s="59">
        <v>265.21790727723413</v>
      </c>
      <c r="F28" s="59">
        <v>0</v>
      </c>
      <c r="G28" s="59">
        <v>0</v>
      </c>
      <c r="H28" s="59">
        <v>211.21490425411062</v>
      </c>
      <c r="I28" s="59" t="s">
        <v>62</v>
      </c>
      <c r="J28" s="59"/>
      <c r="K28" s="59">
        <v>25.835000000000001</v>
      </c>
      <c r="L28" s="59">
        <v>19.576000000000001</v>
      </c>
      <c r="M28" s="59">
        <v>6.2590000000000003</v>
      </c>
    </row>
    <row r="29" spans="1:13" s="20" customFormat="1" ht="9" customHeight="1">
      <c r="A29" s="21" t="s">
        <v>20</v>
      </c>
      <c r="B29" s="55">
        <v>0</v>
      </c>
      <c r="C29" s="56"/>
      <c r="D29" s="55">
        <f t="shared" si="0"/>
        <v>189.77144311658617</v>
      </c>
      <c r="E29" s="55">
        <v>85.197266152249028</v>
      </c>
      <c r="F29" s="55">
        <v>0</v>
      </c>
      <c r="G29" s="55">
        <v>0</v>
      </c>
      <c r="H29" s="55">
        <v>104.57417696433716</v>
      </c>
      <c r="I29" s="55" t="s">
        <v>62</v>
      </c>
      <c r="J29" s="55"/>
      <c r="K29" s="55">
        <v>31.698999999999998</v>
      </c>
      <c r="L29" s="55">
        <v>27.988</v>
      </c>
      <c r="M29" s="55">
        <v>3.7109999999999999</v>
      </c>
    </row>
    <row r="30" spans="1:13" s="20" customFormat="1" ht="9" customHeight="1">
      <c r="A30" s="21" t="s">
        <v>21</v>
      </c>
      <c r="B30" s="55">
        <v>0</v>
      </c>
      <c r="C30" s="56"/>
      <c r="D30" s="55">
        <f t="shared" si="0"/>
        <v>625.18666959286224</v>
      </c>
      <c r="E30" s="55">
        <v>371.99733397102125</v>
      </c>
      <c r="F30" s="55">
        <v>0</v>
      </c>
      <c r="G30" s="55">
        <v>91.458725207878956</v>
      </c>
      <c r="H30" s="55">
        <v>161.7306104139621</v>
      </c>
      <c r="I30" s="55" t="s">
        <v>62</v>
      </c>
      <c r="J30" s="55"/>
      <c r="K30" s="55">
        <v>271.37700000000001</v>
      </c>
      <c r="L30" s="55">
        <v>252.501</v>
      </c>
      <c r="M30" s="55">
        <v>18.876000000000001</v>
      </c>
    </row>
    <row r="31" spans="1:13" s="20" customFormat="1" ht="9" customHeight="1">
      <c r="A31" s="21" t="s">
        <v>22</v>
      </c>
      <c r="B31" s="55">
        <v>0</v>
      </c>
      <c r="C31" s="56"/>
      <c r="D31" s="55">
        <f t="shared" si="0"/>
        <v>437.49113374941282</v>
      </c>
      <c r="E31" s="55">
        <v>329.60226685016295</v>
      </c>
      <c r="F31" s="55">
        <v>0</v>
      </c>
      <c r="G31" s="55">
        <v>0</v>
      </c>
      <c r="H31" s="55">
        <v>107.88886689924989</v>
      </c>
      <c r="I31" s="55" t="s">
        <v>62</v>
      </c>
      <c r="J31" s="55"/>
      <c r="K31" s="55">
        <v>191.93800000000002</v>
      </c>
      <c r="L31" s="55">
        <v>182.096</v>
      </c>
      <c r="M31" s="55">
        <v>9.8420000000000005</v>
      </c>
    </row>
    <row r="32" spans="1:13" s="20" customFormat="1" ht="9" customHeight="1">
      <c r="A32" s="23" t="s">
        <v>23</v>
      </c>
      <c r="B32" s="57">
        <v>0</v>
      </c>
      <c r="C32" s="58"/>
      <c r="D32" s="59">
        <f t="shared" si="0"/>
        <v>778.13505613856194</v>
      </c>
      <c r="E32" s="59">
        <v>168.83871513358619</v>
      </c>
      <c r="F32" s="59">
        <v>0</v>
      </c>
      <c r="G32" s="59">
        <v>0</v>
      </c>
      <c r="H32" s="59">
        <v>609.29634100497572</v>
      </c>
      <c r="I32" s="59" t="s">
        <v>62</v>
      </c>
      <c r="J32" s="59"/>
      <c r="K32" s="59">
        <v>45.514000000000003</v>
      </c>
      <c r="L32" s="59">
        <v>39.337000000000003</v>
      </c>
      <c r="M32" s="59">
        <v>6.1769999999999996</v>
      </c>
    </row>
    <row r="33" spans="1:13" s="20" customFormat="1" ht="9" customHeight="1">
      <c r="A33" s="21" t="s">
        <v>24</v>
      </c>
      <c r="B33" s="55">
        <v>0</v>
      </c>
      <c r="C33" s="56"/>
      <c r="D33" s="55">
        <f t="shared" si="0"/>
        <v>128.27116411487182</v>
      </c>
      <c r="E33" s="55">
        <v>65.322630014374241</v>
      </c>
      <c r="F33" s="55">
        <v>0</v>
      </c>
      <c r="G33" s="55">
        <v>0</v>
      </c>
      <c r="H33" s="55">
        <v>62.948534100497575</v>
      </c>
      <c r="I33" s="55" t="s">
        <v>62</v>
      </c>
      <c r="J33" s="55"/>
      <c r="K33" s="55">
        <v>23.407</v>
      </c>
      <c r="L33" s="55">
        <v>14.962999999999999</v>
      </c>
      <c r="M33" s="55">
        <v>8.4440000000000008</v>
      </c>
    </row>
    <row r="34" spans="1:13" s="20" customFormat="1" ht="9" customHeight="1">
      <c r="A34" s="21" t="s">
        <v>25</v>
      </c>
      <c r="B34" s="55">
        <v>0</v>
      </c>
      <c r="C34" s="56"/>
      <c r="D34" s="55">
        <f t="shared" si="0"/>
        <v>135.14798697624451</v>
      </c>
      <c r="E34" s="55">
        <v>90.023964242579467</v>
      </c>
      <c r="F34" s="55">
        <v>0</v>
      </c>
      <c r="G34" s="55">
        <v>0</v>
      </c>
      <c r="H34" s="55">
        <v>45.124022733665051</v>
      </c>
      <c r="I34" s="55" t="s">
        <v>62</v>
      </c>
      <c r="J34" s="55"/>
      <c r="K34" s="55">
        <v>18.2</v>
      </c>
      <c r="L34" s="55">
        <v>13.914</v>
      </c>
      <c r="M34" s="55">
        <v>4.2859999999999996</v>
      </c>
    </row>
    <row r="35" spans="1:13" s="20" customFormat="1" ht="9" customHeight="1">
      <c r="A35" s="21" t="s">
        <v>26</v>
      </c>
      <c r="B35" s="55">
        <v>0</v>
      </c>
      <c r="C35" s="56"/>
      <c r="D35" s="55">
        <f t="shared" si="0"/>
        <v>647.42969905493351</v>
      </c>
      <c r="E35" s="55">
        <v>480.87246921585705</v>
      </c>
      <c r="F35" s="55">
        <v>0</v>
      </c>
      <c r="G35" s="55">
        <v>8.2417498807251892</v>
      </c>
      <c r="H35" s="55">
        <v>158.31547995835126</v>
      </c>
      <c r="I35" s="55" t="s">
        <v>62</v>
      </c>
      <c r="J35" s="55"/>
      <c r="K35" s="55">
        <v>258.38299999999998</v>
      </c>
      <c r="L35" s="55">
        <v>250.94399999999999</v>
      </c>
      <c r="M35" s="55">
        <v>7.4390000000000001</v>
      </c>
    </row>
    <row r="36" spans="1:13" s="20" customFormat="1" ht="9" customHeight="1">
      <c r="A36" s="23" t="s">
        <v>27</v>
      </c>
      <c r="B36" s="58">
        <v>0</v>
      </c>
      <c r="C36" s="58"/>
      <c r="D36" s="59">
        <f t="shared" si="0"/>
        <v>509.99347714947498</v>
      </c>
      <c r="E36" s="59">
        <v>300.49543328588794</v>
      </c>
      <c r="F36" s="59">
        <v>0</v>
      </c>
      <c r="G36" s="59">
        <v>0</v>
      </c>
      <c r="H36" s="59">
        <v>209.49804386358701</v>
      </c>
      <c r="I36" s="59" t="s">
        <v>62</v>
      </c>
      <c r="J36" s="59"/>
      <c r="K36" s="59">
        <v>33.893000000000001</v>
      </c>
      <c r="L36" s="59">
        <v>27.666</v>
      </c>
      <c r="M36" s="59">
        <v>6.2270000000000003</v>
      </c>
    </row>
    <row r="37" spans="1:13" s="20" customFormat="1" ht="9" customHeight="1">
      <c r="A37" s="21" t="s">
        <v>28</v>
      </c>
      <c r="B37" s="55">
        <v>0</v>
      </c>
      <c r="C37" s="56"/>
      <c r="D37" s="55">
        <f t="shared" si="0"/>
        <v>301.65489212313321</v>
      </c>
      <c r="E37" s="55">
        <v>155.9136226203928</v>
      </c>
      <c r="F37" s="55">
        <v>0</v>
      </c>
      <c r="G37" s="55">
        <v>0</v>
      </c>
      <c r="H37" s="55">
        <v>145.74126950274044</v>
      </c>
      <c r="I37" s="55" t="s">
        <v>62</v>
      </c>
      <c r="J37" s="55"/>
      <c r="K37" s="55">
        <v>38.959000000000003</v>
      </c>
      <c r="L37" s="55">
        <v>26.876999999999999</v>
      </c>
      <c r="M37" s="55">
        <v>12.082000000000001</v>
      </c>
    </row>
    <row r="38" spans="1:13" s="20" customFormat="1" ht="9" customHeight="1">
      <c r="A38" s="21" t="s">
        <v>29</v>
      </c>
      <c r="B38" s="55">
        <v>0</v>
      </c>
      <c r="C38" s="56"/>
      <c r="D38" s="55">
        <f t="shared" si="0"/>
        <v>63.450768535724144</v>
      </c>
      <c r="E38" s="55">
        <v>61.639768535724144</v>
      </c>
      <c r="F38" s="55">
        <v>0</v>
      </c>
      <c r="G38" s="55">
        <v>0</v>
      </c>
      <c r="H38" s="55">
        <v>1.8109999999999999</v>
      </c>
      <c r="I38" s="55" t="s">
        <v>62</v>
      </c>
      <c r="J38" s="55"/>
      <c r="K38" s="55">
        <v>15.288</v>
      </c>
      <c r="L38" s="55">
        <v>13.278</v>
      </c>
      <c r="M38" s="55">
        <v>2.0099999999999998</v>
      </c>
    </row>
    <row r="39" spans="1:13" s="20" customFormat="1" ht="9" customHeight="1">
      <c r="A39" s="21" t="s">
        <v>30</v>
      </c>
      <c r="B39" s="55">
        <v>0</v>
      </c>
      <c r="C39" s="56"/>
      <c r="D39" s="55">
        <f t="shared" si="0"/>
        <v>520.19612943993627</v>
      </c>
      <c r="E39" s="55">
        <v>434.78094436312978</v>
      </c>
      <c r="F39" s="55">
        <v>0</v>
      </c>
      <c r="G39" s="55">
        <v>0</v>
      </c>
      <c r="H39" s="55">
        <v>85.415185076806523</v>
      </c>
      <c r="I39" s="55" t="s">
        <v>62</v>
      </c>
      <c r="J39" s="55"/>
      <c r="K39" s="55">
        <v>22.213000000000001</v>
      </c>
      <c r="L39" s="55">
        <v>16.123000000000001</v>
      </c>
      <c r="M39" s="55">
        <v>6.09</v>
      </c>
    </row>
    <row r="40" spans="1:13" s="20" customFormat="1" ht="9" customHeight="1">
      <c r="A40" s="23" t="s">
        <v>31</v>
      </c>
      <c r="B40" s="58">
        <v>0</v>
      </c>
      <c r="C40" s="58"/>
      <c r="D40" s="59">
        <f t="shared" si="0"/>
        <v>131.90095009763854</v>
      </c>
      <c r="E40" s="59">
        <v>109.55343873080602</v>
      </c>
      <c r="F40" s="59">
        <v>0</v>
      </c>
      <c r="G40" s="59">
        <v>0</v>
      </c>
      <c r="H40" s="59">
        <v>22.347511366832524</v>
      </c>
      <c r="I40" s="59" t="s">
        <v>62</v>
      </c>
      <c r="J40" s="59"/>
      <c r="K40" s="59">
        <v>38.223999999999997</v>
      </c>
      <c r="L40" s="59">
        <v>32.412999999999997</v>
      </c>
      <c r="M40" s="59">
        <v>5.8109999999999999</v>
      </c>
    </row>
    <row r="41" spans="1:13" s="20" customFormat="1" ht="9" customHeight="1">
      <c r="A41" s="21" t="s">
        <v>32</v>
      </c>
      <c r="B41" s="55">
        <v>0</v>
      </c>
      <c r="C41" s="56"/>
      <c r="D41" s="55">
        <f t="shared" si="0"/>
        <v>254.67320146697577</v>
      </c>
      <c r="E41" s="55">
        <v>215.41034918892157</v>
      </c>
      <c r="F41" s="55">
        <v>0</v>
      </c>
      <c r="G41" s="55">
        <v>0</v>
      </c>
      <c r="H41" s="55">
        <v>39.262852278054204</v>
      </c>
      <c r="I41" s="55" t="s">
        <v>62</v>
      </c>
      <c r="J41" s="55"/>
      <c r="K41" s="55">
        <v>46.439</v>
      </c>
      <c r="L41" s="55">
        <v>34.74</v>
      </c>
      <c r="M41" s="55">
        <v>11.699</v>
      </c>
    </row>
    <row r="42" spans="1:13" s="20" customFormat="1" ht="9" customHeight="1">
      <c r="A42" s="21" t="s">
        <v>33</v>
      </c>
      <c r="B42" s="55">
        <v>0</v>
      </c>
      <c r="C42" s="56"/>
      <c r="D42" s="55">
        <f t="shared" si="0"/>
        <v>643.87122380529593</v>
      </c>
      <c r="E42" s="55">
        <v>494.51240397711916</v>
      </c>
      <c r="F42" s="55">
        <v>0</v>
      </c>
      <c r="G42" s="55">
        <v>0</v>
      </c>
      <c r="H42" s="55">
        <v>149.35881982817673</v>
      </c>
      <c r="I42" s="55" t="s">
        <v>62</v>
      </c>
      <c r="J42" s="55"/>
      <c r="K42" s="55">
        <v>78.991</v>
      </c>
      <c r="L42" s="55">
        <v>67.638000000000005</v>
      </c>
      <c r="M42" s="55">
        <v>11.353</v>
      </c>
    </row>
    <row r="43" spans="1:13" s="20" customFormat="1" ht="9" customHeight="1">
      <c r="A43" s="21" t="s">
        <v>34</v>
      </c>
      <c r="B43" s="55">
        <v>0</v>
      </c>
      <c r="C43" s="56"/>
      <c r="D43" s="55">
        <f t="shared" si="0"/>
        <v>218.5476649008794</v>
      </c>
      <c r="E43" s="55">
        <v>172.30878177669078</v>
      </c>
      <c r="F43" s="55">
        <v>0</v>
      </c>
      <c r="G43" s="55">
        <v>0</v>
      </c>
      <c r="H43" s="55">
        <v>46.238883124188625</v>
      </c>
      <c r="I43" s="55" t="s">
        <v>62</v>
      </c>
      <c r="J43" s="55"/>
      <c r="K43" s="55">
        <v>44.234000000000002</v>
      </c>
      <c r="L43" s="55">
        <v>34.417000000000002</v>
      </c>
      <c r="M43" s="55">
        <v>9.8170000000000002</v>
      </c>
    </row>
    <row r="44" spans="1:13" s="20" customFormat="1" ht="9" customHeight="1">
      <c r="A44" s="23" t="s">
        <v>35</v>
      </c>
      <c r="B44" s="59">
        <v>0</v>
      </c>
      <c r="C44" s="58"/>
      <c r="D44" s="59">
        <f t="shared" si="0"/>
        <v>893.56581214876337</v>
      </c>
      <c r="E44" s="59">
        <v>684.36538841535082</v>
      </c>
      <c r="F44" s="59">
        <v>0</v>
      </c>
      <c r="G44" s="59">
        <v>0</v>
      </c>
      <c r="H44" s="59">
        <v>209.20042373341252</v>
      </c>
      <c r="I44" s="59" t="s">
        <v>62</v>
      </c>
      <c r="J44" s="59"/>
      <c r="K44" s="59">
        <v>106.2</v>
      </c>
      <c r="L44" s="59">
        <v>86.393000000000001</v>
      </c>
      <c r="M44" s="59">
        <v>19.806999999999999</v>
      </c>
    </row>
    <row r="45" spans="1:13" s="20" customFormat="1" ht="9" customHeight="1">
      <c r="A45" s="21" t="s">
        <v>36</v>
      </c>
      <c r="B45" s="55">
        <v>0</v>
      </c>
      <c r="C45" s="56"/>
      <c r="D45" s="55">
        <f t="shared" si="0"/>
        <v>53.963906083798321</v>
      </c>
      <c r="E45" s="55">
        <v>26.049224261354951</v>
      </c>
      <c r="F45" s="55">
        <v>0</v>
      </c>
      <c r="G45" s="55">
        <v>0</v>
      </c>
      <c r="H45" s="55">
        <v>27.914681822443367</v>
      </c>
      <c r="I45" s="55" t="s">
        <v>62</v>
      </c>
      <c r="J45" s="55"/>
      <c r="K45" s="55">
        <v>6.1890000000000001</v>
      </c>
      <c r="L45" s="55">
        <v>2.5470000000000002</v>
      </c>
      <c r="M45" s="55">
        <v>3.6419999999999999</v>
      </c>
    </row>
    <row r="46" spans="1:13" s="20" customFormat="1" ht="9" customHeight="1">
      <c r="A46" s="21" t="s">
        <v>37</v>
      </c>
      <c r="B46" s="55">
        <v>0</v>
      </c>
      <c r="C46" s="56"/>
      <c r="D46" s="55">
        <f t="shared" si="0"/>
        <v>897.90598608263599</v>
      </c>
      <c r="E46" s="55">
        <v>635.55181883451121</v>
      </c>
      <c r="F46" s="55">
        <v>0</v>
      </c>
      <c r="G46" s="55">
        <v>0</v>
      </c>
      <c r="H46" s="55">
        <v>262.35416724812472</v>
      </c>
      <c r="I46" s="55" t="s">
        <v>62</v>
      </c>
      <c r="J46" s="55"/>
      <c r="K46" s="55">
        <v>142.54500000000002</v>
      </c>
      <c r="L46" s="55">
        <v>91.802000000000007</v>
      </c>
      <c r="M46" s="55">
        <v>50.742999999999995</v>
      </c>
    </row>
    <row r="47" spans="1:13" s="20" customFormat="1" ht="9" customHeight="1">
      <c r="A47" s="21" t="s">
        <v>38</v>
      </c>
      <c r="B47" s="55">
        <v>0</v>
      </c>
      <c r="C47" s="56"/>
      <c r="D47" s="55">
        <f t="shared" si="0"/>
        <v>150.04959217663963</v>
      </c>
      <c r="E47" s="55">
        <v>72.273223191497863</v>
      </c>
      <c r="F47" s="55">
        <v>0</v>
      </c>
      <c r="G47" s="55">
        <v>77.776368985141772</v>
      </c>
      <c r="H47" s="55">
        <v>0</v>
      </c>
      <c r="I47" s="55" t="s">
        <v>62</v>
      </c>
      <c r="J47" s="55"/>
      <c r="K47" s="55">
        <v>89.334000000000003</v>
      </c>
      <c r="L47" s="55">
        <v>81.563000000000002</v>
      </c>
      <c r="M47" s="55">
        <v>7.7709999999999999</v>
      </c>
    </row>
    <row r="48" spans="1:13" s="20" customFormat="1" ht="9" customHeight="1">
      <c r="A48" s="23" t="s">
        <v>39</v>
      </c>
      <c r="B48" s="59">
        <v>0</v>
      </c>
      <c r="C48" s="58"/>
      <c r="D48" s="59">
        <f t="shared" si="0"/>
        <v>199.03722869186259</v>
      </c>
      <c r="E48" s="59">
        <v>60.560857905879445</v>
      </c>
      <c r="F48" s="59">
        <v>0</v>
      </c>
      <c r="G48" s="59">
        <v>63.299495774263903</v>
      </c>
      <c r="H48" s="59">
        <v>75.176875011719247</v>
      </c>
      <c r="I48" s="59" t="s">
        <v>62</v>
      </c>
      <c r="J48" s="59"/>
      <c r="K48" s="59">
        <v>20.58</v>
      </c>
      <c r="L48" s="59">
        <v>7.944</v>
      </c>
      <c r="M48" s="59">
        <v>12.635999999999999</v>
      </c>
    </row>
    <row r="49" spans="1:13" s="19" customFormat="1" ht="8.25" customHeight="1">
      <c r="A49" s="60"/>
      <c r="B49" s="61"/>
      <c r="C49" s="62"/>
      <c r="D49" s="61"/>
      <c r="E49" s="61"/>
      <c r="F49" s="61"/>
      <c r="G49" s="61"/>
      <c r="H49" s="61"/>
      <c r="I49" s="61"/>
      <c r="J49" s="61"/>
      <c r="K49" s="61"/>
      <c r="L49" s="61"/>
      <c r="M49" s="61"/>
    </row>
    <row r="50" spans="1:13" ht="8.65" customHeight="1">
      <c r="A50" s="17">
        <v>2002</v>
      </c>
      <c r="B50" s="63"/>
      <c r="C50" s="63"/>
      <c r="D50" s="49"/>
      <c r="E50" s="63"/>
      <c r="F50" s="63"/>
      <c r="G50" s="63"/>
      <c r="H50" s="55"/>
      <c r="I50" s="63"/>
      <c r="J50" s="63"/>
      <c r="K50" s="49"/>
      <c r="L50" s="63"/>
      <c r="M50" s="63"/>
    </row>
    <row r="51" spans="1:13" s="20" customFormat="1" ht="9" customHeight="1">
      <c r="A51" s="51" t="s">
        <v>7</v>
      </c>
      <c r="B51" s="52">
        <f>SUM(B53:B84)</f>
        <v>1444.2909999999999</v>
      </c>
      <c r="C51" s="49"/>
      <c r="D51" s="49">
        <f>SUM(D53:D84)</f>
        <v>30059.773096764926</v>
      </c>
      <c r="E51" s="49">
        <f>SUM(E53:E84)</f>
        <v>8619.31</v>
      </c>
      <c r="F51" s="49">
        <f>SUM(F53:F84)</f>
        <v>16309.986000000001</v>
      </c>
      <c r="G51" s="49">
        <f>SUM(G53:G84)</f>
        <v>201.113</v>
      </c>
      <c r="H51" s="49">
        <f>SUM(H53:H84)</f>
        <v>4929.3640967649262</v>
      </c>
      <c r="I51" s="52" t="s">
        <v>62</v>
      </c>
      <c r="J51" s="49"/>
      <c r="K51" s="49">
        <f>SUM(K53:K84)</f>
        <v>4019.951</v>
      </c>
      <c r="L51" s="49">
        <f>SUM(L53:L84)</f>
        <v>3730.6520000000005</v>
      </c>
      <c r="M51" s="49">
        <v>289.29900000000009</v>
      </c>
    </row>
    <row r="52" spans="1:13" s="20" customFormat="1" ht="3.95" customHeight="1">
      <c r="A52" s="51"/>
      <c r="B52" s="52"/>
      <c r="C52" s="54"/>
      <c r="D52" s="49"/>
      <c r="E52" s="49"/>
      <c r="F52" s="49"/>
      <c r="G52" s="49"/>
      <c r="H52" s="49"/>
      <c r="I52" s="52"/>
      <c r="J52" s="49"/>
      <c r="K52" s="49"/>
      <c r="L52" s="49"/>
      <c r="M52" s="49"/>
    </row>
    <row r="53" spans="1:13" s="20" customFormat="1" ht="9" customHeight="1">
      <c r="A53" s="21" t="s">
        <v>8</v>
      </c>
      <c r="B53" s="55">
        <v>0</v>
      </c>
      <c r="C53" s="55"/>
      <c r="D53" s="55">
        <f>SUM(E53:I53)</f>
        <v>122</v>
      </c>
      <c r="E53" s="55">
        <v>40</v>
      </c>
      <c r="F53" s="55">
        <v>0</v>
      </c>
      <c r="G53" s="55">
        <v>0</v>
      </c>
      <c r="H53" s="55">
        <v>82</v>
      </c>
      <c r="I53" s="55" t="s">
        <v>62</v>
      </c>
      <c r="J53" s="55"/>
      <c r="K53" s="55">
        <v>24.771000000000001</v>
      </c>
      <c r="L53" s="55">
        <v>21.271000000000001</v>
      </c>
      <c r="M53" s="55">
        <v>3.5</v>
      </c>
    </row>
    <row r="54" spans="1:13" s="20" customFormat="1" ht="9" customHeight="1">
      <c r="A54" s="21" t="s">
        <v>9</v>
      </c>
      <c r="B54" s="55">
        <v>0</v>
      </c>
      <c r="C54" s="56"/>
      <c r="D54" s="55">
        <f t="shared" ref="D54:D84" si="1">SUM(E54:I54)</f>
        <v>949.81</v>
      </c>
      <c r="E54" s="55">
        <v>900.81</v>
      </c>
      <c r="F54" s="55">
        <v>0</v>
      </c>
      <c r="G54" s="55">
        <v>0</v>
      </c>
      <c r="H54" s="55">
        <v>49</v>
      </c>
      <c r="I54" s="55" t="s">
        <v>62</v>
      </c>
      <c r="J54" s="55"/>
      <c r="K54" s="55">
        <v>22.832999999999998</v>
      </c>
      <c r="L54" s="55">
        <v>20.931999999999999</v>
      </c>
      <c r="M54" s="55">
        <v>1.901</v>
      </c>
    </row>
    <row r="55" spans="1:13" s="20" customFormat="1" ht="9" customHeight="1">
      <c r="A55" s="21" t="s">
        <v>10</v>
      </c>
      <c r="B55" s="55">
        <v>0</v>
      </c>
      <c r="C55" s="56"/>
      <c r="D55" s="55">
        <f t="shared" si="1"/>
        <v>461.81799999999998</v>
      </c>
      <c r="E55" s="55">
        <v>228</v>
      </c>
      <c r="F55" s="55">
        <v>0</v>
      </c>
      <c r="G55" s="55">
        <v>3.8180000000000001</v>
      </c>
      <c r="H55" s="55">
        <v>230</v>
      </c>
      <c r="I55" s="55" t="s">
        <v>62</v>
      </c>
      <c r="J55" s="55"/>
      <c r="K55" s="55">
        <v>30.614000000000001</v>
      </c>
      <c r="L55" s="55">
        <v>7.633</v>
      </c>
      <c r="M55" s="55">
        <v>22.981000000000002</v>
      </c>
    </row>
    <row r="56" spans="1:13" s="20" customFormat="1" ht="9" customHeight="1">
      <c r="A56" s="23" t="s">
        <v>11</v>
      </c>
      <c r="B56" s="57">
        <v>0</v>
      </c>
      <c r="C56" s="58"/>
      <c r="D56" s="59">
        <f t="shared" si="1"/>
        <v>208.92699999999999</v>
      </c>
      <c r="E56" s="59">
        <v>107</v>
      </c>
      <c r="F56" s="59">
        <v>0</v>
      </c>
      <c r="G56" s="59">
        <v>6.9269999999999996</v>
      </c>
      <c r="H56" s="59">
        <v>95</v>
      </c>
      <c r="I56" s="59" t="s">
        <v>62</v>
      </c>
      <c r="J56" s="59"/>
      <c r="K56" s="59">
        <v>10.847999999999999</v>
      </c>
      <c r="L56" s="59">
        <v>6.1070000000000002</v>
      </c>
      <c r="M56" s="59">
        <v>4.7409999999999997</v>
      </c>
    </row>
    <row r="57" spans="1:13" s="20" customFormat="1" ht="9" customHeight="1">
      <c r="A57" s="21" t="s">
        <v>12</v>
      </c>
      <c r="B57" s="55">
        <v>0</v>
      </c>
      <c r="C57" s="56"/>
      <c r="D57" s="55">
        <f t="shared" si="1"/>
        <v>410</v>
      </c>
      <c r="E57" s="55">
        <v>261</v>
      </c>
      <c r="F57" s="55">
        <v>0</v>
      </c>
      <c r="G57" s="55">
        <v>0</v>
      </c>
      <c r="H57" s="55">
        <v>149</v>
      </c>
      <c r="I57" s="55" t="s">
        <v>62</v>
      </c>
      <c r="J57" s="55"/>
      <c r="K57" s="55">
        <v>85.313000000000002</v>
      </c>
      <c r="L57" s="55">
        <v>63.46</v>
      </c>
      <c r="M57" s="55">
        <v>21.853000000000002</v>
      </c>
    </row>
    <row r="58" spans="1:13" s="20" customFormat="1" ht="9" customHeight="1">
      <c r="A58" s="21" t="s">
        <v>13</v>
      </c>
      <c r="B58" s="55">
        <v>0</v>
      </c>
      <c r="C58" s="56"/>
      <c r="D58" s="55">
        <f t="shared" si="1"/>
        <v>697.50881999999979</v>
      </c>
      <c r="E58" s="55">
        <v>51</v>
      </c>
      <c r="F58" s="55">
        <v>0</v>
      </c>
      <c r="G58" s="55">
        <v>0</v>
      </c>
      <c r="H58" s="55">
        <v>646.50881999999979</v>
      </c>
      <c r="I58" s="55" t="s">
        <v>62</v>
      </c>
      <c r="J58" s="55"/>
      <c r="K58" s="55">
        <v>40.852999999999994</v>
      </c>
      <c r="L58" s="55">
        <v>40.177999999999997</v>
      </c>
      <c r="M58" s="55">
        <v>0.67500000000000004</v>
      </c>
    </row>
    <row r="59" spans="1:13" s="20" customFormat="1" ht="9" customHeight="1">
      <c r="A59" s="21" t="s">
        <v>14</v>
      </c>
      <c r="B59" s="55">
        <v>0</v>
      </c>
      <c r="C59" s="56"/>
      <c r="D59" s="55">
        <f t="shared" si="1"/>
        <v>358</v>
      </c>
      <c r="E59" s="55">
        <v>241</v>
      </c>
      <c r="F59" s="55">
        <v>0</v>
      </c>
      <c r="G59" s="55">
        <v>0</v>
      </c>
      <c r="H59" s="55">
        <v>117</v>
      </c>
      <c r="I59" s="55" t="s">
        <v>62</v>
      </c>
      <c r="J59" s="55"/>
      <c r="K59" s="55">
        <v>22.630000000000003</v>
      </c>
      <c r="L59" s="55">
        <v>17.884</v>
      </c>
      <c r="M59" s="55">
        <v>4.7460000000000004</v>
      </c>
    </row>
    <row r="60" spans="1:13" s="20" customFormat="1" ht="9" customHeight="1">
      <c r="A60" s="23" t="s">
        <v>15</v>
      </c>
      <c r="B60" s="57">
        <v>0</v>
      </c>
      <c r="C60" s="58"/>
      <c r="D60" s="59">
        <f t="shared" si="1"/>
        <v>796</v>
      </c>
      <c r="E60" s="59">
        <v>673</v>
      </c>
      <c r="F60" s="59">
        <v>0</v>
      </c>
      <c r="G60" s="59">
        <v>0</v>
      </c>
      <c r="H60" s="59">
        <v>123</v>
      </c>
      <c r="I60" s="59" t="s">
        <v>62</v>
      </c>
      <c r="J60" s="59"/>
      <c r="K60" s="59">
        <v>36.555999999999997</v>
      </c>
      <c r="L60" s="59">
        <v>31.04</v>
      </c>
      <c r="M60" s="59">
        <v>5.516</v>
      </c>
    </row>
    <row r="61" spans="1:13" s="20" customFormat="1" ht="9" customHeight="1">
      <c r="A61" s="21" t="s">
        <v>16</v>
      </c>
      <c r="B61" s="55">
        <v>1444.2909999999999</v>
      </c>
      <c r="C61" s="56"/>
      <c r="D61" s="55">
        <f t="shared" si="1"/>
        <v>17909.156999999999</v>
      </c>
      <c r="E61" s="55">
        <v>877</v>
      </c>
      <c r="F61" s="55">
        <v>16309.986000000001</v>
      </c>
      <c r="G61" s="55">
        <v>99.671000000000006</v>
      </c>
      <c r="H61" s="55">
        <v>622.49999999999955</v>
      </c>
      <c r="I61" s="55" t="s">
        <v>62</v>
      </c>
      <c r="J61" s="55"/>
      <c r="K61" s="55">
        <v>2518.0409999999997</v>
      </c>
      <c r="L61" s="55">
        <v>2488.0059999999999</v>
      </c>
      <c r="M61" s="55">
        <v>30.035</v>
      </c>
    </row>
    <row r="62" spans="1:13" s="20" customFormat="1" ht="9" customHeight="1">
      <c r="A62" s="21" t="s">
        <v>17</v>
      </c>
      <c r="B62" s="55">
        <v>0</v>
      </c>
      <c r="C62" s="56"/>
      <c r="D62" s="55">
        <f t="shared" si="1"/>
        <v>183</v>
      </c>
      <c r="E62" s="55">
        <v>101</v>
      </c>
      <c r="F62" s="55">
        <v>0</v>
      </c>
      <c r="G62" s="55">
        <v>0</v>
      </c>
      <c r="H62" s="55">
        <v>82</v>
      </c>
      <c r="I62" s="55" t="s">
        <v>62</v>
      </c>
      <c r="J62" s="55"/>
      <c r="K62" s="55">
        <v>37.295000000000002</v>
      </c>
      <c r="L62" s="55">
        <v>30.172999999999998</v>
      </c>
      <c r="M62" s="55">
        <v>7.1219999999999999</v>
      </c>
    </row>
    <row r="63" spans="1:13" s="20" customFormat="1" ht="9" customHeight="1">
      <c r="A63" s="21" t="s">
        <v>18</v>
      </c>
      <c r="B63" s="55">
        <v>0</v>
      </c>
      <c r="C63" s="56"/>
      <c r="D63" s="55">
        <f t="shared" si="1"/>
        <v>127.85712591463422</v>
      </c>
      <c r="E63" s="55">
        <v>127</v>
      </c>
      <c r="F63" s="55">
        <v>0</v>
      </c>
      <c r="G63" s="55">
        <v>0</v>
      </c>
      <c r="H63" s="55">
        <v>0.85712591463423116</v>
      </c>
      <c r="I63" s="55" t="s">
        <v>62</v>
      </c>
      <c r="J63" s="55"/>
      <c r="K63" s="55">
        <v>56.097000000000001</v>
      </c>
      <c r="L63" s="55">
        <v>50.325000000000003</v>
      </c>
      <c r="M63" s="55">
        <v>5.7720000000000002</v>
      </c>
    </row>
    <row r="64" spans="1:13" s="20" customFormat="1" ht="9" customHeight="1">
      <c r="A64" s="23" t="s">
        <v>19</v>
      </c>
      <c r="B64" s="57">
        <v>0</v>
      </c>
      <c r="C64" s="58"/>
      <c r="D64" s="59">
        <f t="shared" si="1"/>
        <v>515.00000000000034</v>
      </c>
      <c r="E64" s="59">
        <v>359</v>
      </c>
      <c r="F64" s="59">
        <v>0</v>
      </c>
      <c r="G64" s="59">
        <v>0</v>
      </c>
      <c r="H64" s="59">
        <v>156.00000000000031</v>
      </c>
      <c r="I64" s="59" t="s">
        <v>62</v>
      </c>
      <c r="J64" s="59"/>
      <c r="K64" s="59">
        <v>17.826999999999998</v>
      </c>
      <c r="L64" s="59">
        <v>11.949</v>
      </c>
      <c r="M64" s="59">
        <v>5.8780000000000001</v>
      </c>
    </row>
    <row r="65" spans="1:13" s="20" customFormat="1" ht="9" customHeight="1">
      <c r="A65" s="21" t="s">
        <v>20</v>
      </c>
      <c r="B65" s="55">
        <v>0</v>
      </c>
      <c r="C65" s="56"/>
      <c r="D65" s="55">
        <f t="shared" si="1"/>
        <v>171</v>
      </c>
      <c r="E65" s="55">
        <v>83</v>
      </c>
      <c r="F65" s="55">
        <v>0</v>
      </c>
      <c r="G65" s="55">
        <v>0</v>
      </c>
      <c r="H65" s="55">
        <v>88</v>
      </c>
      <c r="I65" s="55" t="s">
        <v>62</v>
      </c>
      <c r="J65" s="55"/>
      <c r="K65" s="55">
        <v>25.323</v>
      </c>
      <c r="L65" s="55">
        <v>21.760999999999999</v>
      </c>
      <c r="M65" s="55">
        <v>3.5619999999999998</v>
      </c>
    </row>
    <row r="66" spans="1:13" s="20" customFormat="1" ht="9" customHeight="1">
      <c r="A66" s="21" t="s">
        <v>21</v>
      </c>
      <c r="B66" s="55">
        <v>0</v>
      </c>
      <c r="C66" s="56"/>
      <c r="D66" s="55">
        <f t="shared" si="1"/>
        <v>474.983</v>
      </c>
      <c r="E66" s="55">
        <v>350</v>
      </c>
      <c r="F66" s="55">
        <v>0</v>
      </c>
      <c r="G66" s="55">
        <v>9.9830000000000005</v>
      </c>
      <c r="H66" s="55">
        <v>115</v>
      </c>
      <c r="I66" s="55" t="s">
        <v>62</v>
      </c>
      <c r="J66" s="55"/>
      <c r="K66" s="55">
        <v>226.12299999999999</v>
      </c>
      <c r="L66" s="55">
        <v>213.41399999999999</v>
      </c>
      <c r="M66" s="55">
        <v>12.709</v>
      </c>
    </row>
    <row r="67" spans="1:13" s="20" customFormat="1" ht="9" customHeight="1">
      <c r="A67" s="21" t="s">
        <v>22</v>
      </c>
      <c r="B67" s="55">
        <v>0</v>
      </c>
      <c r="C67" s="56"/>
      <c r="D67" s="55">
        <f t="shared" si="1"/>
        <v>434</v>
      </c>
      <c r="E67" s="55">
        <v>292</v>
      </c>
      <c r="F67" s="55">
        <v>0</v>
      </c>
      <c r="G67" s="55">
        <v>0</v>
      </c>
      <c r="H67" s="55">
        <v>142</v>
      </c>
      <c r="I67" s="55" t="s">
        <v>62</v>
      </c>
      <c r="J67" s="55"/>
      <c r="K67" s="55">
        <v>130.83599999999998</v>
      </c>
      <c r="L67" s="55">
        <v>121.60899999999999</v>
      </c>
      <c r="M67" s="55">
        <v>9.2270000000000003</v>
      </c>
    </row>
    <row r="68" spans="1:13" s="20" customFormat="1" ht="9" customHeight="1">
      <c r="A68" s="23" t="s">
        <v>23</v>
      </c>
      <c r="B68" s="57">
        <v>0</v>
      </c>
      <c r="C68" s="58"/>
      <c r="D68" s="59">
        <f t="shared" si="1"/>
        <v>635.00000000000011</v>
      </c>
      <c r="E68" s="59">
        <v>166</v>
      </c>
      <c r="F68" s="59">
        <v>0</v>
      </c>
      <c r="G68" s="59">
        <v>0</v>
      </c>
      <c r="H68" s="59">
        <v>469.00000000000011</v>
      </c>
      <c r="I68" s="59" t="s">
        <v>62</v>
      </c>
      <c r="J68" s="59"/>
      <c r="K68" s="59">
        <v>26.166</v>
      </c>
      <c r="L68" s="59">
        <v>21.3</v>
      </c>
      <c r="M68" s="59">
        <v>4.8659999999999997</v>
      </c>
    </row>
    <row r="69" spans="1:13" s="20" customFormat="1" ht="9" customHeight="1">
      <c r="A69" s="21" t="s">
        <v>24</v>
      </c>
      <c r="B69" s="55">
        <v>0</v>
      </c>
      <c r="C69" s="56"/>
      <c r="D69" s="55">
        <f t="shared" si="1"/>
        <v>129</v>
      </c>
      <c r="E69" s="55">
        <v>61</v>
      </c>
      <c r="F69" s="55">
        <v>0</v>
      </c>
      <c r="G69" s="55">
        <v>0</v>
      </c>
      <c r="H69" s="55">
        <v>68</v>
      </c>
      <c r="I69" s="55" t="s">
        <v>62</v>
      </c>
      <c r="J69" s="55"/>
      <c r="K69" s="55">
        <v>39.725000000000001</v>
      </c>
      <c r="L69" s="55">
        <v>31.725000000000001</v>
      </c>
      <c r="M69" s="55">
        <v>8</v>
      </c>
    </row>
    <row r="70" spans="1:13" s="20" customFormat="1" ht="9" customHeight="1">
      <c r="A70" s="21" t="s">
        <v>25</v>
      </c>
      <c r="B70" s="55">
        <v>0</v>
      </c>
      <c r="C70" s="56"/>
      <c r="D70" s="55">
        <f t="shared" si="1"/>
        <v>164.44521</v>
      </c>
      <c r="E70" s="55">
        <v>94</v>
      </c>
      <c r="F70" s="55">
        <v>0</v>
      </c>
      <c r="G70" s="55">
        <v>0</v>
      </c>
      <c r="H70" s="55">
        <v>70.445210000000003</v>
      </c>
      <c r="I70" s="55" t="s">
        <v>62</v>
      </c>
      <c r="J70" s="55"/>
      <c r="K70" s="55">
        <v>15.433</v>
      </c>
      <c r="L70" s="55">
        <v>12.226000000000001</v>
      </c>
      <c r="M70" s="55">
        <v>3.2069999999999999</v>
      </c>
    </row>
    <row r="71" spans="1:13" s="20" customFormat="1" ht="9" customHeight="1">
      <c r="A71" s="21" t="s">
        <v>26</v>
      </c>
      <c r="B71" s="55">
        <v>0</v>
      </c>
      <c r="C71" s="56"/>
      <c r="D71" s="55">
        <f t="shared" si="1"/>
        <v>691.84899999999993</v>
      </c>
      <c r="E71" s="55">
        <v>440</v>
      </c>
      <c r="F71" s="55">
        <v>0</v>
      </c>
      <c r="G71" s="55">
        <v>21.849</v>
      </c>
      <c r="H71" s="55">
        <v>230</v>
      </c>
      <c r="I71" s="55" t="s">
        <v>62</v>
      </c>
      <c r="J71" s="55"/>
      <c r="K71" s="55">
        <v>171.81</v>
      </c>
      <c r="L71" s="55">
        <v>165.27199999999999</v>
      </c>
      <c r="M71" s="55">
        <v>6.5380000000000003</v>
      </c>
    </row>
    <row r="72" spans="1:13" s="20" customFormat="1" ht="9" customHeight="1">
      <c r="A72" s="23" t="s">
        <v>27</v>
      </c>
      <c r="B72" s="58">
        <v>0</v>
      </c>
      <c r="C72" s="58"/>
      <c r="D72" s="59">
        <f t="shared" si="1"/>
        <v>446.5</v>
      </c>
      <c r="E72" s="59">
        <v>270</v>
      </c>
      <c r="F72" s="59">
        <v>0</v>
      </c>
      <c r="G72" s="59">
        <v>0</v>
      </c>
      <c r="H72" s="59">
        <v>176.5</v>
      </c>
      <c r="I72" s="59" t="s">
        <v>62</v>
      </c>
      <c r="J72" s="59"/>
      <c r="K72" s="59">
        <v>23.021000000000001</v>
      </c>
      <c r="L72" s="59">
        <v>18.021000000000001</v>
      </c>
      <c r="M72" s="59">
        <v>5</v>
      </c>
    </row>
    <row r="73" spans="1:13" s="20" customFormat="1" ht="9" customHeight="1">
      <c r="A73" s="21" t="s">
        <v>28</v>
      </c>
      <c r="B73" s="55">
        <v>0</v>
      </c>
      <c r="C73" s="56"/>
      <c r="D73" s="55">
        <f t="shared" si="1"/>
        <v>299.03999999999996</v>
      </c>
      <c r="E73" s="55">
        <v>137</v>
      </c>
      <c r="F73" s="55">
        <v>0</v>
      </c>
      <c r="G73" s="55">
        <v>6.04</v>
      </c>
      <c r="H73" s="55">
        <v>156</v>
      </c>
      <c r="I73" s="55" t="s">
        <v>62</v>
      </c>
      <c r="J73" s="55"/>
      <c r="K73" s="55">
        <v>30.350999999999999</v>
      </c>
      <c r="L73" s="55">
        <v>21.509</v>
      </c>
      <c r="M73" s="55">
        <v>8.8420000000000005</v>
      </c>
    </row>
    <row r="74" spans="1:13" s="20" customFormat="1" ht="9" customHeight="1">
      <c r="A74" s="21" t="s">
        <v>29</v>
      </c>
      <c r="B74" s="55">
        <v>0</v>
      </c>
      <c r="C74" s="56"/>
      <c r="D74" s="55">
        <f t="shared" si="1"/>
        <v>59.55294085029243</v>
      </c>
      <c r="E74" s="55">
        <v>59</v>
      </c>
      <c r="F74" s="55">
        <v>0</v>
      </c>
      <c r="G74" s="55">
        <v>0</v>
      </c>
      <c r="H74" s="55">
        <v>0.5529408502924299</v>
      </c>
      <c r="I74" s="55" t="s">
        <v>62</v>
      </c>
      <c r="J74" s="55"/>
      <c r="K74" s="55">
        <v>11.334</v>
      </c>
      <c r="L74" s="55">
        <v>9.3209999999999997</v>
      </c>
      <c r="M74" s="55">
        <v>2.0129999999999999</v>
      </c>
    </row>
    <row r="75" spans="1:13" s="20" customFormat="1" ht="9" customHeight="1">
      <c r="A75" s="21" t="s">
        <v>30</v>
      </c>
      <c r="B75" s="55">
        <v>0</v>
      </c>
      <c r="C75" s="56"/>
      <c r="D75" s="55">
        <f t="shared" si="1"/>
        <v>539.99999999999989</v>
      </c>
      <c r="E75" s="55">
        <v>384</v>
      </c>
      <c r="F75" s="55">
        <v>0</v>
      </c>
      <c r="G75" s="55">
        <v>0</v>
      </c>
      <c r="H75" s="55">
        <v>155.99999999999989</v>
      </c>
      <c r="I75" s="55" t="s">
        <v>62</v>
      </c>
      <c r="J75" s="55"/>
      <c r="K75" s="55">
        <v>13.402999999999999</v>
      </c>
      <c r="L75" s="55">
        <v>9.1859999999999999</v>
      </c>
      <c r="M75" s="55">
        <v>4.2169999999999996</v>
      </c>
    </row>
    <row r="76" spans="1:13" s="20" customFormat="1" ht="9" customHeight="1">
      <c r="A76" s="23" t="s">
        <v>31</v>
      </c>
      <c r="B76" s="58">
        <v>0</v>
      </c>
      <c r="C76" s="58"/>
      <c r="D76" s="59">
        <f t="shared" si="1"/>
        <v>136</v>
      </c>
      <c r="E76" s="59">
        <v>101</v>
      </c>
      <c r="F76" s="59">
        <v>0</v>
      </c>
      <c r="G76" s="59">
        <v>0</v>
      </c>
      <c r="H76" s="59">
        <v>35.000000000000007</v>
      </c>
      <c r="I76" s="59" t="s">
        <v>62</v>
      </c>
      <c r="J76" s="59"/>
      <c r="K76" s="59">
        <v>31.606000000000002</v>
      </c>
      <c r="L76" s="59">
        <v>25.92</v>
      </c>
      <c r="M76" s="59">
        <v>5.6859999999999999</v>
      </c>
    </row>
    <row r="77" spans="1:13" s="20" customFormat="1" ht="9" customHeight="1">
      <c r="A77" s="21" t="s">
        <v>32</v>
      </c>
      <c r="B77" s="55">
        <v>0</v>
      </c>
      <c r="C77" s="56"/>
      <c r="D77" s="55">
        <f t="shared" si="1"/>
        <v>288</v>
      </c>
      <c r="E77" s="55">
        <v>200</v>
      </c>
      <c r="F77" s="55">
        <v>0</v>
      </c>
      <c r="G77" s="55">
        <v>0</v>
      </c>
      <c r="H77" s="55">
        <v>88</v>
      </c>
      <c r="I77" s="55" t="s">
        <v>62</v>
      </c>
      <c r="J77" s="55"/>
      <c r="K77" s="55">
        <v>34.100999999999999</v>
      </c>
      <c r="L77" s="55">
        <v>25.994</v>
      </c>
      <c r="M77" s="55">
        <v>8.1069999999999993</v>
      </c>
    </row>
    <row r="78" spans="1:13" s="20" customFormat="1" ht="9" customHeight="1">
      <c r="A78" s="21" t="s">
        <v>33</v>
      </c>
      <c r="B78" s="55">
        <v>0</v>
      </c>
      <c r="C78" s="56"/>
      <c r="D78" s="55">
        <f t="shared" si="1"/>
        <v>636.5</v>
      </c>
      <c r="E78" s="55">
        <v>487.5</v>
      </c>
      <c r="F78" s="55">
        <v>0</v>
      </c>
      <c r="G78" s="55">
        <v>0</v>
      </c>
      <c r="H78" s="55">
        <v>149</v>
      </c>
      <c r="I78" s="55" t="s">
        <v>62</v>
      </c>
      <c r="J78" s="55"/>
      <c r="K78" s="55">
        <v>55.111999999999995</v>
      </c>
      <c r="L78" s="55">
        <v>48.247999999999998</v>
      </c>
      <c r="M78" s="55">
        <v>6.8639999999999999</v>
      </c>
    </row>
    <row r="79" spans="1:13" s="20" customFormat="1" ht="9" customHeight="1">
      <c r="A79" s="21" t="s">
        <v>34</v>
      </c>
      <c r="B79" s="55">
        <v>0</v>
      </c>
      <c r="C79" s="56"/>
      <c r="D79" s="55">
        <f t="shared" si="1"/>
        <v>194</v>
      </c>
      <c r="E79" s="55">
        <v>163</v>
      </c>
      <c r="F79" s="55">
        <v>0</v>
      </c>
      <c r="G79" s="55">
        <v>0</v>
      </c>
      <c r="H79" s="55">
        <v>31</v>
      </c>
      <c r="I79" s="55" t="s">
        <v>62</v>
      </c>
      <c r="J79" s="55"/>
      <c r="K79" s="55">
        <v>32.013999999999996</v>
      </c>
      <c r="L79" s="55">
        <v>22.975999999999999</v>
      </c>
      <c r="M79" s="55">
        <v>9.0380000000000003</v>
      </c>
    </row>
    <row r="80" spans="1:13" s="20" customFormat="1" ht="9" customHeight="1">
      <c r="A80" s="23" t="s">
        <v>35</v>
      </c>
      <c r="B80" s="59">
        <v>0</v>
      </c>
      <c r="C80" s="58"/>
      <c r="D80" s="59">
        <f t="shared" si="1"/>
        <v>853.5</v>
      </c>
      <c r="E80" s="59">
        <v>627.5</v>
      </c>
      <c r="F80" s="59">
        <v>0</v>
      </c>
      <c r="G80" s="59">
        <v>0</v>
      </c>
      <c r="H80" s="59">
        <v>226</v>
      </c>
      <c r="I80" s="59" t="s">
        <v>62</v>
      </c>
      <c r="J80" s="59"/>
      <c r="K80" s="59">
        <v>55.991999999999997</v>
      </c>
      <c r="L80" s="59">
        <v>39.780999999999999</v>
      </c>
      <c r="M80" s="59">
        <v>16.210999999999999</v>
      </c>
    </row>
    <row r="81" spans="1:13" s="20" customFormat="1" ht="9" customHeight="1">
      <c r="A81" s="21" t="s">
        <v>36</v>
      </c>
      <c r="B81" s="55">
        <v>0</v>
      </c>
      <c r="C81" s="56"/>
      <c r="D81" s="55">
        <f t="shared" si="1"/>
        <v>46.000000000000028</v>
      </c>
      <c r="E81" s="55">
        <v>21</v>
      </c>
      <c r="F81" s="55">
        <v>0</v>
      </c>
      <c r="G81" s="55">
        <v>0</v>
      </c>
      <c r="H81" s="55">
        <v>25.000000000000032</v>
      </c>
      <c r="I81" s="55" t="s">
        <v>62</v>
      </c>
      <c r="J81" s="55"/>
      <c r="K81" s="55">
        <v>4.5280000000000005</v>
      </c>
      <c r="L81" s="55">
        <v>1.9450000000000001</v>
      </c>
      <c r="M81" s="55">
        <v>2.5830000000000002</v>
      </c>
    </row>
    <row r="82" spans="1:13" s="20" customFormat="1" ht="9" customHeight="1">
      <c r="A82" s="21" t="s">
        <v>37</v>
      </c>
      <c r="B82" s="55">
        <v>0</v>
      </c>
      <c r="C82" s="56"/>
      <c r="D82" s="55">
        <f t="shared" si="1"/>
        <v>867.5</v>
      </c>
      <c r="E82" s="55">
        <v>584.5</v>
      </c>
      <c r="F82" s="55">
        <v>0</v>
      </c>
      <c r="G82" s="55">
        <v>0</v>
      </c>
      <c r="H82" s="55">
        <v>283</v>
      </c>
      <c r="I82" s="55" t="s">
        <v>62</v>
      </c>
      <c r="J82" s="55"/>
      <c r="K82" s="55">
        <v>116.316</v>
      </c>
      <c r="L82" s="55">
        <v>75.671000000000006</v>
      </c>
      <c r="M82" s="55">
        <v>40.645000000000003</v>
      </c>
    </row>
    <row r="83" spans="1:13" s="20" customFormat="1" ht="9" customHeight="1">
      <c r="A83" s="21" t="s">
        <v>38</v>
      </c>
      <c r="B83" s="55">
        <v>0</v>
      </c>
      <c r="C83" s="56"/>
      <c r="D83" s="55">
        <f t="shared" si="1"/>
        <v>116.164</v>
      </c>
      <c r="E83" s="55">
        <v>71</v>
      </c>
      <c r="F83" s="55">
        <v>0</v>
      </c>
      <c r="G83" s="55">
        <v>45.164000000000001</v>
      </c>
      <c r="H83" s="55">
        <v>0</v>
      </c>
      <c r="I83" s="55" t="s">
        <v>62</v>
      </c>
      <c r="J83" s="55"/>
      <c r="K83" s="55">
        <v>54.215000000000003</v>
      </c>
      <c r="L83" s="55">
        <v>48.011000000000003</v>
      </c>
      <c r="M83" s="55">
        <v>6.2039999999999997</v>
      </c>
    </row>
    <row r="84" spans="1:13" s="20" customFormat="1" ht="9" customHeight="1">
      <c r="A84" s="23" t="s">
        <v>39</v>
      </c>
      <c r="B84" s="59">
        <v>0</v>
      </c>
      <c r="C84" s="58"/>
      <c r="D84" s="59">
        <f t="shared" si="1"/>
        <v>137.661</v>
      </c>
      <c r="E84" s="59">
        <v>62</v>
      </c>
      <c r="F84" s="59">
        <v>0</v>
      </c>
      <c r="G84" s="59">
        <v>7.6609999999999996</v>
      </c>
      <c r="H84" s="59">
        <v>68</v>
      </c>
      <c r="I84" s="59" t="s">
        <v>62</v>
      </c>
      <c r="J84" s="59"/>
      <c r="K84" s="59">
        <v>18.864000000000001</v>
      </c>
      <c r="L84" s="59">
        <v>7.8040000000000003</v>
      </c>
      <c r="M84" s="59">
        <v>11.06</v>
      </c>
    </row>
    <row r="85" spans="1:13" s="19" customFormat="1" ht="9" customHeight="1">
      <c r="A85" s="64"/>
      <c r="B85" s="65"/>
      <c r="C85" s="66"/>
      <c r="D85" s="65"/>
      <c r="E85" s="65"/>
      <c r="F85" s="65"/>
      <c r="G85" s="65"/>
      <c r="H85" s="65"/>
      <c r="I85" s="67"/>
      <c r="J85" s="65"/>
      <c r="K85" s="65"/>
      <c r="L85" s="65"/>
      <c r="M85" s="65"/>
    </row>
    <row r="86" spans="1:13" ht="8.65" customHeight="1">
      <c r="A86" s="17">
        <v>2003</v>
      </c>
      <c r="B86" s="68"/>
      <c r="C86" s="68"/>
      <c r="D86" s="49"/>
      <c r="E86" s="68"/>
      <c r="F86" s="68"/>
      <c r="G86" s="68"/>
      <c r="H86" s="69"/>
      <c r="I86" s="70"/>
      <c r="J86" s="69"/>
      <c r="K86" s="69"/>
      <c r="L86" s="69"/>
      <c r="M86" s="69"/>
    </row>
    <row r="87" spans="1:13" s="20" customFormat="1" ht="9" customHeight="1">
      <c r="A87" s="51" t="s">
        <v>7</v>
      </c>
      <c r="B87" s="52">
        <f>SUM(B89:B120)</f>
        <v>1764.7820000000002</v>
      </c>
      <c r="C87" s="49"/>
      <c r="D87" s="49">
        <f>SUM(D89:D120)</f>
        <v>32775.265999999989</v>
      </c>
      <c r="E87" s="49">
        <f>SUM(E89:E120)</f>
        <v>8178.5600000000022</v>
      </c>
      <c r="F87" s="49">
        <f>SUM(F89:F120)</f>
        <v>18291.203999999998</v>
      </c>
      <c r="G87" s="49">
        <f>SUM(G89:G120)</f>
        <v>233.80500000000001</v>
      </c>
      <c r="H87" s="49">
        <f>SUM(H89:H120)</f>
        <v>6071.6969999999992</v>
      </c>
      <c r="I87" s="52" t="s">
        <v>62</v>
      </c>
      <c r="J87" s="49"/>
      <c r="K87" s="49">
        <f>SUM(K89:K120)</f>
        <v>3736.7999999999984</v>
      </c>
      <c r="L87" s="49">
        <f>SUM(L89:L120)</f>
        <v>3484.3639999999991</v>
      </c>
      <c r="M87" s="49">
        <v>252.43600000000009</v>
      </c>
    </row>
    <row r="88" spans="1:13" s="20" customFormat="1" ht="3.95" customHeight="1">
      <c r="A88" s="71"/>
      <c r="B88" s="52"/>
      <c r="C88" s="54"/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1:13" s="20" customFormat="1" ht="9" customHeight="1">
      <c r="A89" s="21" t="s">
        <v>8</v>
      </c>
      <c r="B89" s="55">
        <v>0</v>
      </c>
      <c r="C89" s="55"/>
      <c r="D89" s="55">
        <f>SUM(E89:I89)</f>
        <v>168.43699999999998</v>
      </c>
      <c r="E89" s="55">
        <v>42.15</v>
      </c>
      <c r="F89" s="55">
        <v>0</v>
      </c>
      <c r="G89" s="55">
        <v>0</v>
      </c>
      <c r="H89" s="55">
        <v>126.28699999999999</v>
      </c>
      <c r="I89" s="55" t="s">
        <v>62</v>
      </c>
      <c r="J89" s="55"/>
      <c r="K89" s="55">
        <v>19.423999999999999</v>
      </c>
      <c r="L89" s="55">
        <v>15.712</v>
      </c>
      <c r="M89" s="55">
        <v>3.7120000000000002</v>
      </c>
    </row>
    <row r="90" spans="1:13" s="20" customFormat="1" ht="9" customHeight="1">
      <c r="A90" s="21" t="s">
        <v>9</v>
      </c>
      <c r="B90" s="55">
        <v>0</v>
      </c>
      <c r="C90" s="56"/>
      <c r="D90" s="55">
        <f t="shared" ref="D90:D120" si="2">SUM(E90:I90)</f>
        <v>776.46299999999997</v>
      </c>
      <c r="E90" s="55">
        <v>761.91623324123884</v>
      </c>
      <c r="F90" s="55">
        <v>0</v>
      </c>
      <c r="G90" s="55">
        <v>0</v>
      </c>
      <c r="H90" s="55">
        <v>14.546766758761089</v>
      </c>
      <c r="I90" s="55" t="s">
        <v>62</v>
      </c>
      <c r="J90" s="55"/>
      <c r="K90" s="55">
        <v>20.260999999999999</v>
      </c>
      <c r="L90" s="55">
        <v>17.686</v>
      </c>
      <c r="M90" s="55">
        <v>2.5750000000000002</v>
      </c>
    </row>
    <row r="91" spans="1:13" s="20" customFormat="1" ht="9" customHeight="1">
      <c r="A91" s="21" t="s">
        <v>10</v>
      </c>
      <c r="B91" s="55">
        <v>0</v>
      </c>
      <c r="C91" s="56"/>
      <c r="D91" s="55">
        <f t="shared" si="2"/>
        <v>329.53000000000003</v>
      </c>
      <c r="E91" s="55">
        <v>249.9079094081722</v>
      </c>
      <c r="F91" s="55">
        <v>0</v>
      </c>
      <c r="G91" s="55">
        <v>0</v>
      </c>
      <c r="H91" s="55">
        <v>79.622090591827828</v>
      </c>
      <c r="I91" s="55" t="s">
        <v>62</v>
      </c>
      <c r="J91" s="55"/>
      <c r="K91" s="55">
        <v>29.251999999999999</v>
      </c>
      <c r="L91" s="55">
        <v>8.0079999999999991</v>
      </c>
      <c r="M91" s="55">
        <v>21.244</v>
      </c>
    </row>
    <row r="92" spans="1:13" s="20" customFormat="1" ht="9" customHeight="1">
      <c r="A92" s="23" t="s">
        <v>11</v>
      </c>
      <c r="B92" s="59">
        <v>0</v>
      </c>
      <c r="C92" s="58"/>
      <c r="D92" s="59">
        <f t="shared" si="2"/>
        <v>184.96899999999999</v>
      </c>
      <c r="E92" s="59">
        <v>134.13686578449904</v>
      </c>
      <c r="F92" s="59">
        <v>0</v>
      </c>
      <c r="G92" s="59">
        <v>0</v>
      </c>
      <c r="H92" s="59">
        <v>50.83213421550095</v>
      </c>
      <c r="I92" s="59" t="s">
        <v>62</v>
      </c>
      <c r="J92" s="59"/>
      <c r="K92" s="59">
        <v>10.259</v>
      </c>
      <c r="L92" s="59">
        <v>5.9130000000000003</v>
      </c>
      <c r="M92" s="59">
        <v>4.3460000000000001</v>
      </c>
    </row>
    <row r="93" spans="1:13" s="20" customFormat="1" ht="9" customHeight="1">
      <c r="A93" s="21" t="s">
        <v>12</v>
      </c>
      <c r="B93" s="55">
        <v>0</v>
      </c>
      <c r="C93" s="56"/>
      <c r="D93" s="55">
        <f t="shared" si="2"/>
        <v>340.24700000000001</v>
      </c>
      <c r="E93" s="55">
        <v>236.69649003926133</v>
      </c>
      <c r="F93" s="55">
        <v>0</v>
      </c>
      <c r="G93" s="55">
        <v>0</v>
      </c>
      <c r="H93" s="55">
        <v>103.55050996073869</v>
      </c>
      <c r="I93" s="55" t="s">
        <v>62</v>
      </c>
      <c r="J93" s="55"/>
      <c r="K93" s="55">
        <v>79.481999999999999</v>
      </c>
      <c r="L93" s="55">
        <v>59.817999999999998</v>
      </c>
      <c r="M93" s="55">
        <v>19.664000000000001</v>
      </c>
    </row>
    <row r="94" spans="1:13" s="20" customFormat="1" ht="9" customHeight="1">
      <c r="A94" s="21" t="s">
        <v>13</v>
      </c>
      <c r="B94" s="55">
        <v>0</v>
      </c>
      <c r="C94" s="56"/>
      <c r="D94" s="55">
        <f t="shared" si="2"/>
        <v>128.49900000000002</v>
      </c>
      <c r="E94" s="55">
        <v>51.600062091028072</v>
      </c>
      <c r="F94" s="55">
        <v>0</v>
      </c>
      <c r="G94" s="55">
        <v>0</v>
      </c>
      <c r="H94" s="55">
        <v>76.898937908971945</v>
      </c>
      <c r="I94" s="55" t="s">
        <v>62</v>
      </c>
      <c r="J94" s="55"/>
      <c r="K94" s="55">
        <v>44.584000000000003</v>
      </c>
      <c r="L94" s="55">
        <v>43.82</v>
      </c>
      <c r="M94" s="55">
        <v>0.76400000000000001</v>
      </c>
    </row>
    <row r="95" spans="1:13" s="20" customFormat="1" ht="9" customHeight="1">
      <c r="A95" s="21" t="s">
        <v>14</v>
      </c>
      <c r="B95" s="55">
        <v>0</v>
      </c>
      <c r="C95" s="56"/>
      <c r="D95" s="55">
        <f t="shared" si="2"/>
        <v>408.12200000000001</v>
      </c>
      <c r="E95" s="55">
        <v>235.12507750472591</v>
      </c>
      <c r="F95" s="55">
        <v>0</v>
      </c>
      <c r="G95" s="55">
        <v>0</v>
      </c>
      <c r="H95" s="55">
        <v>172.99692249527411</v>
      </c>
      <c r="I95" s="55" t="s">
        <v>62</v>
      </c>
      <c r="J95" s="55"/>
      <c r="K95" s="55">
        <v>15.161999999999999</v>
      </c>
      <c r="L95" s="55">
        <v>11.843</v>
      </c>
      <c r="M95" s="55">
        <v>3.319</v>
      </c>
    </row>
    <row r="96" spans="1:13" s="20" customFormat="1" ht="9" customHeight="1">
      <c r="A96" s="23" t="s">
        <v>15</v>
      </c>
      <c r="B96" s="59">
        <v>0</v>
      </c>
      <c r="C96" s="58"/>
      <c r="D96" s="59">
        <f t="shared" si="2"/>
        <v>629.87099999999998</v>
      </c>
      <c r="E96" s="59">
        <v>534.83081721680958</v>
      </c>
      <c r="F96" s="59">
        <v>0</v>
      </c>
      <c r="G96" s="59">
        <v>0</v>
      </c>
      <c r="H96" s="59">
        <v>95.040182783190374</v>
      </c>
      <c r="I96" s="59" t="s">
        <v>62</v>
      </c>
      <c r="J96" s="59"/>
      <c r="K96" s="59">
        <v>24.569000000000003</v>
      </c>
      <c r="L96" s="59">
        <v>20.783000000000001</v>
      </c>
      <c r="M96" s="59">
        <v>3.786</v>
      </c>
    </row>
    <row r="97" spans="1:13" s="20" customFormat="1" ht="9" customHeight="1">
      <c r="A97" s="21" t="s">
        <v>16</v>
      </c>
      <c r="B97" s="55">
        <v>1764.7820000000002</v>
      </c>
      <c r="C97" s="56"/>
      <c r="D97" s="55">
        <f t="shared" si="2"/>
        <v>19251.780999999999</v>
      </c>
      <c r="E97" s="55">
        <v>785.19390378586093</v>
      </c>
      <c r="F97" s="55">
        <v>18291.203999999998</v>
      </c>
      <c r="G97" s="55">
        <v>145.93</v>
      </c>
      <c r="H97" s="55">
        <v>29.453096214139034</v>
      </c>
      <c r="I97" s="55" t="s">
        <v>62</v>
      </c>
      <c r="J97" s="55"/>
      <c r="K97" s="55">
        <v>2595.2109999999998</v>
      </c>
      <c r="L97" s="55">
        <v>2569.9409999999998</v>
      </c>
      <c r="M97" s="55">
        <v>25.27</v>
      </c>
    </row>
    <row r="98" spans="1:13" s="20" customFormat="1" ht="9" customHeight="1">
      <c r="A98" s="21" t="s">
        <v>17</v>
      </c>
      <c r="B98" s="55">
        <v>0</v>
      </c>
      <c r="C98" s="56"/>
      <c r="D98" s="55">
        <f t="shared" si="2"/>
        <v>165.97900000000001</v>
      </c>
      <c r="E98" s="55">
        <v>107.81571150210848</v>
      </c>
      <c r="F98" s="61">
        <v>0</v>
      </c>
      <c r="G98" s="55">
        <v>0</v>
      </c>
      <c r="H98" s="55">
        <v>58.163288497891521</v>
      </c>
      <c r="I98" s="55" t="s">
        <v>62</v>
      </c>
      <c r="J98" s="55"/>
      <c r="K98" s="55">
        <v>13.445</v>
      </c>
      <c r="L98" s="55">
        <v>7.5389999999999997</v>
      </c>
      <c r="M98" s="55">
        <v>5.9059999999999997</v>
      </c>
    </row>
    <row r="99" spans="1:13" s="20" customFormat="1" ht="9" customHeight="1">
      <c r="A99" s="21" t="s">
        <v>18</v>
      </c>
      <c r="B99" s="55">
        <v>0</v>
      </c>
      <c r="C99" s="56"/>
      <c r="D99" s="55">
        <f t="shared" si="2"/>
        <v>307.35199999999998</v>
      </c>
      <c r="E99" s="55">
        <v>113.18004780072849</v>
      </c>
      <c r="F99" s="55">
        <v>0</v>
      </c>
      <c r="G99" s="55">
        <v>0</v>
      </c>
      <c r="H99" s="55">
        <v>194.17195219927152</v>
      </c>
      <c r="I99" s="55" t="s">
        <v>62</v>
      </c>
      <c r="J99" s="55"/>
      <c r="K99" s="55">
        <v>49.101999999999997</v>
      </c>
      <c r="L99" s="55">
        <v>43.802999999999997</v>
      </c>
      <c r="M99" s="55">
        <v>5.2990000000000004</v>
      </c>
    </row>
    <row r="100" spans="1:13" s="20" customFormat="1" ht="9" customHeight="1">
      <c r="A100" s="23" t="s">
        <v>19</v>
      </c>
      <c r="B100" s="59">
        <v>0</v>
      </c>
      <c r="C100" s="58"/>
      <c r="D100" s="59">
        <f t="shared" si="2"/>
        <v>577.26499999999999</v>
      </c>
      <c r="E100" s="59">
        <v>183.43010237021957</v>
      </c>
      <c r="F100" s="59">
        <v>0</v>
      </c>
      <c r="G100" s="59">
        <v>0</v>
      </c>
      <c r="H100" s="59">
        <v>393.83489762978041</v>
      </c>
      <c r="I100" s="59" t="s">
        <v>62</v>
      </c>
      <c r="J100" s="59"/>
      <c r="K100" s="59">
        <v>16.003999999999998</v>
      </c>
      <c r="L100" s="59">
        <v>10.574</v>
      </c>
      <c r="M100" s="59">
        <v>5.43</v>
      </c>
    </row>
    <row r="101" spans="1:13" s="20" customFormat="1" ht="9" customHeight="1">
      <c r="A101" s="21" t="s">
        <v>20</v>
      </c>
      <c r="B101" s="55">
        <v>0</v>
      </c>
      <c r="C101" s="56"/>
      <c r="D101" s="55">
        <f t="shared" si="2"/>
        <v>189.57299999999998</v>
      </c>
      <c r="E101" s="55">
        <v>84.231528340314298</v>
      </c>
      <c r="F101" s="55">
        <v>0</v>
      </c>
      <c r="G101" s="55">
        <v>0</v>
      </c>
      <c r="H101" s="55">
        <v>105.34147165968569</v>
      </c>
      <c r="I101" s="55" t="s">
        <v>62</v>
      </c>
      <c r="J101" s="55"/>
      <c r="K101" s="55">
        <v>21.937000000000001</v>
      </c>
      <c r="L101" s="55">
        <v>18.852</v>
      </c>
      <c r="M101" s="55">
        <v>3.085</v>
      </c>
    </row>
    <row r="102" spans="1:13" s="20" customFormat="1" ht="9" customHeight="1">
      <c r="A102" s="21" t="s">
        <v>21</v>
      </c>
      <c r="B102" s="55">
        <v>0</v>
      </c>
      <c r="C102" s="56"/>
      <c r="D102" s="55">
        <f t="shared" si="2"/>
        <v>1527.5519999999997</v>
      </c>
      <c r="E102" s="55">
        <v>338.21324264870174</v>
      </c>
      <c r="F102" s="55">
        <v>0</v>
      </c>
      <c r="G102" s="55">
        <v>0</v>
      </c>
      <c r="H102" s="55">
        <v>1189.338757351298</v>
      </c>
      <c r="I102" s="55" t="s">
        <v>62</v>
      </c>
      <c r="J102" s="55"/>
      <c r="K102" s="55">
        <v>186.91800000000001</v>
      </c>
      <c r="L102" s="55">
        <v>174.84200000000001</v>
      </c>
      <c r="M102" s="55">
        <v>12.076000000000001</v>
      </c>
    </row>
    <row r="103" spans="1:13" s="20" customFormat="1" ht="9" customHeight="1">
      <c r="A103" s="21" t="s">
        <v>22</v>
      </c>
      <c r="B103" s="55">
        <v>0</v>
      </c>
      <c r="C103" s="56"/>
      <c r="D103" s="55">
        <f t="shared" si="2"/>
        <v>608.30099999999993</v>
      </c>
      <c r="E103" s="55">
        <v>352.86308066212223</v>
      </c>
      <c r="F103" s="55">
        <v>0</v>
      </c>
      <c r="G103" s="55">
        <v>0</v>
      </c>
      <c r="H103" s="55">
        <v>255.43791933787776</v>
      </c>
      <c r="I103" s="55" t="s">
        <v>62</v>
      </c>
      <c r="J103" s="55"/>
      <c r="K103" s="55">
        <v>67.652000000000001</v>
      </c>
      <c r="L103" s="55">
        <v>60.325000000000003</v>
      </c>
      <c r="M103" s="55">
        <v>7.327</v>
      </c>
    </row>
    <row r="104" spans="1:13" s="20" customFormat="1" ht="9" customHeight="1">
      <c r="A104" s="23" t="s">
        <v>23</v>
      </c>
      <c r="B104" s="59">
        <v>0</v>
      </c>
      <c r="C104" s="58"/>
      <c r="D104" s="59">
        <f t="shared" si="2"/>
        <v>513.51600000000008</v>
      </c>
      <c r="E104" s="59">
        <v>136.95096102242542</v>
      </c>
      <c r="F104" s="59">
        <v>0</v>
      </c>
      <c r="G104" s="59">
        <v>0</v>
      </c>
      <c r="H104" s="59">
        <v>376.5650389775746</v>
      </c>
      <c r="I104" s="59" t="s">
        <v>62</v>
      </c>
      <c r="J104" s="59"/>
      <c r="K104" s="59">
        <v>16.564</v>
      </c>
      <c r="L104" s="59">
        <v>13.04</v>
      </c>
      <c r="M104" s="59">
        <v>3.524</v>
      </c>
    </row>
    <row r="105" spans="1:13" s="20" customFormat="1" ht="9" customHeight="1">
      <c r="A105" s="21" t="s">
        <v>24</v>
      </c>
      <c r="B105" s="55">
        <v>0</v>
      </c>
      <c r="C105" s="56"/>
      <c r="D105" s="55">
        <f t="shared" si="2"/>
        <v>335.00899999999996</v>
      </c>
      <c r="E105" s="55">
        <v>63.087589192678308</v>
      </c>
      <c r="F105" s="55">
        <v>0</v>
      </c>
      <c r="G105" s="55">
        <v>0</v>
      </c>
      <c r="H105" s="55">
        <v>271.92141080732165</v>
      </c>
      <c r="I105" s="55" t="s">
        <v>62</v>
      </c>
      <c r="J105" s="55"/>
      <c r="K105" s="55">
        <v>14.548</v>
      </c>
      <c r="L105" s="55">
        <v>5.35</v>
      </c>
      <c r="M105" s="55">
        <v>9.1980000000000004</v>
      </c>
    </row>
    <row r="106" spans="1:13" s="20" customFormat="1" ht="9" customHeight="1">
      <c r="A106" s="21" t="s">
        <v>25</v>
      </c>
      <c r="B106" s="55">
        <v>0</v>
      </c>
      <c r="C106" s="56"/>
      <c r="D106" s="55">
        <f t="shared" si="2"/>
        <v>294.50400000000002</v>
      </c>
      <c r="E106" s="55">
        <v>83.221000000000004</v>
      </c>
      <c r="F106" s="55">
        <v>0</v>
      </c>
      <c r="G106" s="55">
        <v>0</v>
      </c>
      <c r="H106" s="55">
        <v>211.28299999999999</v>
      </c>
      <c r="I106" s="55" t="s">
        <v>62</v>
      </c>
      <c r="J106" s="55"/>
      <c r="K106" s="55">
        <v>10.965999999999999</v>
      </c>
      <c r="L106" s="55">
        <v>8.0239999999999991</v>
      </c>
      <c r="M106" s="55">
        <v>2.9420000000000002</v>
      </c>
    </row>
    <row r="107" spans="1:13" s="20" customFormat="1" ht="9" customHeight="1">
      <c r="A107" s="21" t="s">
        <v>26</v>
      </c>
      <c r="B107" s="55">
        <v>0</v>
      </c>
      <c r="C107" s="56"/>
      <c r="D107" s="55">
        <f t="shared" si="2"/>
        <v>482.584</v>
      </c>
      <c r="E107" s="55">
        <v>400.14927686491205</v>
      </c>
      <c r="F107" s="55">
        <v>0</v>
      </c>
      <c r="G107" s="55">
        <v>24.209</v>
      </c>
      <c r="H107" s="55">
        <v>58.225723135087968</v>
      </c>
      <c r="I107" s="55" t="s">
        <v>62</v>
      </c>
      <c r="J107" s="55"/>
      <c r="K107" s="55">
        <v>112.21300000000001</v>
      </c>
      <c r="L107" s="55">
        <v>106.176</v>
      </c>
      <c r="M107" s="55">
        <v>6.0369999999999999</v>
      </c>
    </row>
    <row r="108" spans="1:13" s="20" customFormat="1" ht="9" customHeight="1">
      <c r="A108" s="23" t="s">
        <v>27</v>
      </c>
      <c r="B108" s="59">
        <v>0</v>
      </c>
      <c r="C108" s="58"/>
      <c r="D108" s="59">
        <f t="shared" si="2"/>
        <v>639.85900000000004</v>
      </c>
      <c r="E108" s="59">
        <v>320.58289466390266</v>
      </c>
      <c r="F108" s="59">
        <v>0</v>
      </c>
      <c r="G108" s="59">
        <v>0</v>
      </c>
      <c r="H108" s="59">
        <v>319.27610533609737</v>
      </c>
      <c r="I108" s="59" t="s">
        <v>62</v>
      </c>
      <c r="J108" s="59"/>
      <c r="K108" s="59">
        <v>18.346</v>
      </c>
      <c r="L108" s="59">
        <v>15.332000000000001</v>
      </c>
      <c r="M108" s="59">
        <v>3.0139999999999998</v>
      </c>
    </row>
    <row r="109" spans="1:13" s="20" customFormat="1" ht="9" customHeight="1">
      <c r="A109" s="21" t="s">
        <v>28</v>
      </c>
      <c r="B109" s="55">
        <v>0</v>
      </c>
      <c r="C109" s="56"/>
      <c r="D109" s="55">
        <f t="shared" si="2"/>
        <v>384.62299999999999</v>
      </c>
      <c r="E109" s="55">
        <v>145.97397873611934</v>
      </c>
      <c r="F109" s="55">
        <v>0</v>
      </c>
      <c r="G109" s="55">
        <v>3.8519999999999999</v>
      </c>
      <c r="H109" s="55">
        <v>234.79702126388065</v>
      </c>
      <c r="I109" s="55" t="s">
        <v>62</v>
      </c>
      <c r="J109" s="55"/>
      <c r="K109" s="55">
        <v>31.260999999999999</v>
      </c>
      <c r="L109" s="55">
        <v>23.427</v>
      </c>
      <c r="M109" s="55">
        <v>7.8339999999999996</v>
      </c>
    </row>
    <row r="110" spans="1:13" s="20" customFormat="1" ht="9" customHeight="1">
      <c r="A110" s="21" t="s">
        <v>29</v>
      </c>
      <c r="B110" s="55">
        <v>0</v>
      </c>
      <c r="C110" s="56"/>
      <c r="D110" s="55">
        <f t="shared" si="2"/>
        <v>135.21100000000001</v>
      </c>
      <c r="E110" s="55">
        <v>59.77712752653774</v>
      </c>
      <c r="F110" s="55">
        <v>0</v>
      </c>
      <c r="G110" s="55">
        <v>0</v>
      </c>
      <c r="H110" s="55">
        <v>75.433872473462273</v>
      </c>
      <c r="I110" s="55" t="s">
        <v>62</v>
      </c>
      <c r="J110" s="55"/>
      <c r="K110" s="55">
        <v>7.6989999999999998</v>
      </c>
      <c r="L110" s="55">
        <v>6.2779999999999996</v>
      </c>
      <c r="M110" s="55">
        <v>1.421</v>
      </c>
    </row>
    <row r="111" spans="1:13" s="20" customFormat="1" ht="9" customHeight="1">
      <c r="A111" s="21" t="s">
        <v>30</v>
      </c>
      <c r="B111" s="55">
        <v>0</v>
      </c>
      <c r="C111" s="56"/>
      <c r="D111" s="55">
        <f t="shared" si="2"/>
        <v>463.49299999999994</v>
      </c>
      <c r="E111" s="55">
        <v>424.71184397266245</v>
      </c>
      <c r="F111" s="55">
        <v>0</v>
      </c>
      <c r="G111" s="55">
        <v>0</v>
      </c>
      <c r="H111" s="55">
        <v>38.781156027337502</v>
      </c>
      <c r="I111" s="55" t="s">
        <v>62</v>
      </c>
      <c r="J111" s="55"/>
      <c r="K111" s="55">
        <v>10.374000000000001</v>
      </c>
      <c r="L111" s="55">
        <v>6.915</v>
      </c>
      <c r="M111" s="55">
        <v>3.4590000000000001</v>
      </c>
    </row>
    <row r="112" spans="1:13" s="20" customFormat="1" ht="9" customHeight="1">
      <c r="A112" s="23" t="s">
        <v>31</v>
      </c>
      <c r="B112" s="59">
        <v>0</v>
      </c>
      <c r="C112" s="58"/>
      <c r="D112" s="59">
        <f t="shared" si="2"/>
        <v>194.625</v>
      </c>
      <c r="E112" s="59">
        <v>106.04363405324216</v>
      </c>
      <c r="F112" s="59">
        <v>0</v>
      </c>
      <c r="G112" s="59">
        <v>0</v>
      </c>
      <c r="H112" s="59">
        <v>88.581365946757828</v>
      </c>
      <c r="I112" s="59" t="s">
        <v>62</v>
      </c>
      <c r="J112" s="59"/>
      <c r="K112" s="59">
        <v>24.726999999999997</v>
      </c>
      <c r="L112" s="59">
        <v>19.329999999999998</v>
      </c>
      <c r="M112" s="59">
        <v>5.3970000000000002</v>
      </c>
    </row>
    <row r="113" spans="1:13" s="20" customFormat="1" ht="9" customHeight="1">
      <c r="A113" s="21" t="s">
        <v>32</v>
      </c>
      <c r="B113" s="55">
        <v>0</v>
      </c>
      <c r="C113" s="56"/>
      <c r="D113" s="55">
        <f t="shared" si="2"/>
        <v>360.79500000000002</v>
      </c>
      <c r="E113" s="55">
        <v>205.43565101061509</v>
      </c>
      <c r="F113" s="55">
        <v>0</v>
      </c>
      <c r="G113" s="55">
        <v>0</v>
      </c>
      <c r="H113" s="55">
        <v>155.35934898938493</v>
      </c>
      <c r="I113" s="55" t="s">
        <v>62</v>
      </c>
      <c r="J113" s="55"/>
      <c r="K113" s="55">
        <v>30.076000000000001</v>
      </c>
      <c r="L113" s="55">
        <v>23.009</v>
      </c>
      <c r="M113" s="55">
        <v>7.0670000000000002</v>
      </c>
    </row>
    <row r="114" spans="1:13" s="20" customFormat="1" ht="9" customHeight="1">
      <c r="A114" s="21" t="s">
        <v>33</v>
      </c>
      <c r="B114" s="55">
        <v>0</v>
      </c>
      <c r="C114" s="56"/>
      <c r="D114" s="55">
        <f t="shared" si="2"/>
        <v>533.44399999999996</v>
      </c>
      <c r="E114" s="55">
        <v>452.77677184818958</v>
      </c>
      <c r="F114" s="55">
        <v>0</v>
      </c>
      <c r="G114" s="55">
        <v>0</v>
      </c>
      <c r="H114" s="55">
        <v>80.667228151810377</v>
      </c>
      <c r="I114" s="55" t="s">
        <v>62</v>
      </c>
      <c r="J114" s="55"/>
      <c r="K114" s="55">
        <v>27.337</v>
      </c>
      <c r="L114" s="55">
        <v>22.207000000000001</v>
      </c>
      <c r="M114" s="55">
        <v>5.13</v>
      </c>
    </row>
    <row r="115" spans="1:13" s="20" customFormat="1" ht="9" customHeight="1">
      <c r="A115" s="21" t="s">
        <v>34</v>
      </c>
      <c r="B115" s="55">
        <v>0</v>
      </c>
      <c r="C115" s="56"/>
      <c r="D115" s="55">
        <f t="shared" si="2"/>
        <v>288.97299999999996</v>
      </c>
      <c r="E115" s="55">
        <v>163.56294740953408</v>
      </c>
      <c r="F115" s="55">
        <v>0</v>
      </c>
      <c r="G115" s="55">
        <v>0</v>
      </c>
      <c r="H115" s="55">
        <v>125.41005259046591</v>
      </c>
      <c r="I115" s="55" t="s">
        <v>62</v>
      </c>
      <c r="J115" s="55"/>
      <c r="K115" s="55">
        <v>21.716000000000001</v>
      </c>
      <c r="L115" s="55">
        <v>14.166</v>
      </c>
      <c r="M115" s="55">
        <v>7.55</v>
      </c>
    </row>
    <row r="116" spans="1:13" s="20" customFormat="1" ht="9" customHeight="1">
      <c r="A116" s="23" t="s">
        <v>35</v>
      </c>
      <c r="B116" s="59">
        <v>0</v>
      </c>
      <c r="C116" s="58"/>
      <c r="D116" s="59">
        <f t="shared" si="2"/>
        <v>804.99299999999994</v>
      </c>
      <c r="E116" s="59">
        <v>635.56141108041288</v>
      </c>
      <c r="F116" s="59">
        <v>0</v>
      </c>
      <c r="G116" s="59">
        <v>0</v>
      </c>
      <c r="H116" s="59">
        <v>169.43158891958703</v>
      </c>
      <c r="I116" s="59" t="s">
        <v>62</v>
      </c>
      <c r="J116" s="59"/>
      <c r="K116" s="59">
        <v>56.441000000000003</v>
      </c>
      <c r="L116" s="59">
        <v>40.618000000000002</v>
      </c>
      <c r="M116" s="59">
        <v>15.823</v>
      </c>
    </row>
    <row r="117" spans="1:13" s="20" customFormat="1" ht="9" customHeight="1">
      <c r="A117" s="21" t="s">
        <v>36</v>
      </c>
      <c r="B117" s="55">
        <v>0</v>
      </c>
      <c r="C117" s="56"/>
      <c r="D117" s="55">
        <f t="shared" si="2"/>
        <v>69.259</v>
      </c>
      <c r="E117" s="55">
        <v>21.738563763268864</v>
      </c>
      <c r="F117" s="55">
        <v>0</v>
      </c>
      <c r="G117" s="55">
        <v>0</v>
      </c>
      <c r="H117" s="55">
        <v>47.520436236731136</v>
      </c>
      <c r="I117" s="55" t="s">
        <v>62</v>
      </c>
      <c r="J117" s="55"/>
      <c r="K117" s="55">
        <v>3.7249999999999996</v>
      </c>
      <c r="L117" s="55">
        <v>1.4370000000000001</v>
      </c>
      <c r="M117" s="55">
        <v>2.2879999999999998</v>
      </c>
    </row>
    <row r="118" spans="1:13" s="20" customFormat="1" ht="9" customHeight="1">
      <c r="A118" s="21" t="s">
        <v>37</v>
      </c>
      <c r="B118" s="55">
        <v>0</v>
      </c>
      <c r="C118" s="56"/>
      <c r="D118" s="55">
        <f t="shared" si="2"/>
        <v>1153.6970000000001</v>
      </c>
      <c r="E118" s="55">
        <v>620.46654145401601</v>
      </c>
      <c r="F118" s="55">
        <v>0</v>
      </c>
      <c r="G118" s="55">
        <v>0</v>
      </c>
      <c r="H118" s="55">
        <v>533.23045854598399</v>
      </c>
      <c r="I118" s="55" t="s">
        <v>62</v>
      </c>
      <c r="J118" s="55"/>
      <c r="K118" s="55">
        <v>116.60899999999999</v>
      </c>
      <c r="L118" s="55">
        <v>82.245999999999995</v>
      </c>
      <c r="M118" s="55">
        <v>34.363</v>
      </c>
    </row>
    <row r="119" spans="1:13" s="20" customFormat="1" ht="9" customHeight="1">
      <c r="A119" s="21" t="s">
        <v>38</v>
      </c>
      <c r="B119" s="55">
        <v>0</v>
      </c>
      <c r="C119" s="56"/>
      <c r="D119" s="55">
        <f t="shared" si="2"/>
        <v>218.99299999999999</v>
      </c>
      <c r="E119" s="55">
        <v>67.949171150210844</v>
      </c>
      <c r="F119" s="55">
        <v>0</v>
      </c>
      <c r="G119" s="55">
        <v>59.000999999999998</v>
      </c>
      <c r="H119" s="55">
        <v>92.04282884978916</v>
      </c>
      <c r="I119" s="55" t="s">
        <v>62</v>
      </c>
      <c r="J119" s="55"/>
      <c r="K119" s="55">
        <v>27.408000000000001</v>
      </c>
      <c r="L119" s="55">
        <v>22.798999999999999</v>
      </c>
      <c r="M119" s="55">
        <v>4.609</v>
      </c>
    </row>
    <row r="120" spans="1:13" s="20" customFormat="1" ht="9" customHeight="1">
      <c r="A120" s="23" t="s">
        <v>39</v>
      </c>
      <c r="B120" s="59">
        <v>0</v>
      </c>
      <c r="C120" s="58"/>
      <c r="D120" s="59">
        <f t="shared" si="2"/>
        <v>307.74700000000001</v>
      </c>
      <c r="E120" s="59">
        <v>59.279563855481513</v>
      </c>
      <c r="F120" s="59">
        <v>0</v>
      </c>
      <c r="G120" s="59">
        <v>0.81299999999999994</v>
      </c>
      <c r="H120" s="59">
        <v>247.65443614451848</v>
      </c>
      <c r="I120" s="59" t="s">
        <v>62</v>
      </c>
      <c r="J120" s="59"/>
      <c r="K120" s="59">
        <v>13.528</v>
      </c>
      <c r="L120" s="59">
        <v>4.5510000000000002</v>
      </c>
      <c r="M120" s="59">
        <v>8.9770000000000003</v>
      </c>
    </row>
    <row r="121" spans="1:13" s="19" customFormat="1" ht="9" customHeight="1">
      <c r="A121" s="64"/>
      <c r="B121" s="65"/>
      <c r="C121" s="66"/>
      <c r="D121" s="65"/>
      <c r="E121" s="65"/>
      <c r="F121" s="65"/>
      <c r="G121" s="65"/>
      <c r="H121" s="65"/>
      <c r="I121" s="67"/>
      <c r="J121" s="65"/>
      <c r="K121" s="65"/>
      <c r="L121" s="65"/>
      <c r="M121" s="65"/>
    </row>
    <row r="122" spans="1:13" ht="8.65" customHeight="1">
      <c r="A122" s="17">
        <v>2004</v>
      </c>
      <c r="B122" s="68"/>
      <c r="C122" s="68"/>
      <c r="D122" s="68"/>
      <c r="E122" s="68"/>
      <c r="F122" s="68"/>
      <c r="G122" s="68"/>
      <c r="H122" s="69"/>
      <c r="I122" s="70"/>
      <c r="J122" s="69"/>
      <c r="K122" s="69"/>
      <c r="L122" s="69"/>
      <c r="M122" s="69"/>
    </row>
    <row r="123" spans="1:13" s="20" customFormat="1" ht="9" customHeight="1">
      <c r="A123" s="51" t="s">
        <v>7</v>
      </c>
      <c r="B123" s="52">
        <f>SUM(B125:B156)</f>
        <v>2005.8720000000001</v>
      </c>
      <c r="C123" s="49"/>
      <c r="D123" s="49">
        <f>SUM(D125:D156)</f>
        <v>31042.37200000001</v>
      </c>
      <c r="E123" s="49">
        <f>SUM(E125:E156)</f>
        <v>7477.3290000000006</v>
      </c>
      <c r="F123" s="49">
        <f>SUM(F125:F156)</f>
        <v>15848.692000000001</v>
      </c>
      <c r="G123" s="49">
        <f>SUM(G125:G156)</f>
        <v>166.15199999999999</v>
      </c>
      <c r="H123" s="49">
        <f>SUM(H125:H156)</f>
        <v>7550.1989999999987</v>
      </c>
      <c r="I123" s="52" t="s">
        <v>62</v>
      </c>
      <c r="J123" s="49"/>
      <c r="K123" s="49">
        <f>SUM(K125:K156)</f>
        <v>3768.7360000000003</v>
      </c>
      <c r="L123" s="49">
        <f>SUM(L125:L156)</f>
        <v>3543.4690000000001</v>
      </c>
      <c r="M123" s="49">
        <v>225.267</v>
      </c>
    </row>
    <row r="124" spans="1:13" s="20" customFormat="1" ht="3.95" customHeight="1">
      <c r="A124" s="71"/>
      <c r="B124" s="52"/>
      <c r="C124" s="54"/>
      <c r="D124" s="49"/>
      <c r="E124" s="49"/>
      <c r="F124" s="49"/>
      <c r="G124" s="49"/>
      <c r="H124" s="49"/>
      <c r="I124" s="49"/>
      <c r="J124" s="49"/>
      <c r="K124" s="49"/>
      <c r="L124" s="49"/>
      <c r="M124" s="49"/>
    </row>
    <row r="125" spans="1:13" s="20" customFormat="1" ht="9" customHeight="1">
      <c r="A125" s="21" t="s">
        <v>8</v>
      </c>
      <c r="B125" s="55">
        <v>0</v>
      </c>
      <c r="C125" s="55"/>
      <c r="D125" s="55">
        <f>SUM(E125:I125)</f>
        <v>213.24900000000002</v>
      </c>
      <c r="E125" s="55">
        <v>33.974000000000004</v>
      </c>
      <c r="F125" s="55">
        <v>0</v>
      </c>
      <c r="G125" s="55">
        <v>4.0000000000000001E-3</v>
      </c>
      <c r="H125" s="55">
        <v>179.27100000000002</v>
      </c>
      <c r="I125" s="55" t="s">
        <v>62</v>
      </c>
      <c r="J125" s="55"/>
      <c r="K125" s="55">
        <v>15.632999999999999</v>
      </c>
      <c r="L125" s="55">
        <v>12.523</v>
      </c>
      <c r="M125" s="55">
        <v>3.11</v>
      </c>
    </row>
    <row r="126" spans="1:13" s="20" customFormat="1" ht="9" customHeight="1">
      <c r="A126" s="21" t="s">
        <v>9</v>
      </c>
      <c r="B126" s="55">
        <v>0</v>
      </c>
      <c r="C126" s="56"/>
      <c r="D126" s="55">
        <f t="shared" ref="D126:D156" si="3">SUM(E126:I126)</f>
        <v>728.62800000000004</v>
      </c>
      <c r="E126" s="55">
        <v>705.45400000000006</v>
      </c>
      <c r="F126" s="55">
        <v>0</v>
      </c>
      <c r="G126" s="55">
        <v>4.0000000000000001E-3</v>
      </c>
      <c r="H126" s="55">
        <v>23.17</v>
      </c>
      <c r="I126" s="55" t="s">
        <v>62</v>
      </c>
      <c r="J126" s="55"/>
      <c r="K126" s="55">
        <v>13.518000000000001</v>
      </c>
      <c r="L126" s="55">
        <v>11.02</v>
      </c>
      <c r="M126" s="55">
        <v>2.4980000000000002</v>
      </c>
    </row>
    <row r="127" spans="1:13" s="20" customFormat="1" ht="9" customHeight="1">
      <c r="A127" s="21" t="s">
        <v>10</v>
      </c>
      <c r="B127" s="55">
        <v>0</v>
      </c>
      <c r="C127" s="56"/>
      <c r="D127" s="55">
        <f t="shared" si="3"/>
        <v>349.62600000000003</v>
      </c>
      <c r="E127" s="55">
        <v>248.97800000000001</v>
      </c>
      <c r="F127" s="55">
        <v>0</v>
      </c>
      <c r="G127" s="55">
        <v>2E-3</v>
      </c>
      <c r="H127" s="55">
        <v>100.646</v>
      </c>
      <c r="I127" s="55" t="s">
        <v>62</v>
      </c>
      <c r="J127" s="55"/>
      <c r="K127" s="55">
        <v>23.440999999999999</v>
      </c>
      <c r="L127" s="55">
        <v>4.1079999999999997</v>
      </c>
      <c r="M127" s="55">
        <v>19.332999999999998</v>
      </c>
    </row>
    <row r="128" spans="1:13" s="20" customFormat="1" ht="9" customHeight="1">
      <c r="A128" s="23" t="s">
        <v>11</v>
      </c>
      <c r="B128" s="59">
        <v>0</v>
      </c>
      <c r="C128" s="58"/>
      <c r="D128" s="59">
        <f t="shared" si="3"/>
        <v>189.88899999999998</v>
      </c>
      <c r="E128" s="59">
        <v>130.76999999999998</v>
      </c>
      <c r="F128" s="59">
        <v>0</v>
      </c>
      <c r="G128" s="59">
        <v>0</v>
      </c>
      <c r="H128" s="59">
        <v>59.119</v>
      </c>
      <c r="I128" s="59" t="s">
        <v>62</v>
      </c>
      <c r="J128" s="59"/>
      <c r="K128" s="59">
        <v>7.7759999999999998</v>
      </c>
      <c r="L128" s="59">
        <v>3.1789999999999998</v>
      </c>
      <c r="M128" s="59">
        <v>4.5970000000000004</v>
      </c>
    </row>
    <row r="129" spans="1:13" s="20" customFormat="1" ht="9" customHeight="1">
      <c r="A129" s="21" t="s">
        <v>12</v>
      </c>
      <c r="B129" s="55">
        <v>0</v>
      </c>
      <c r="C129" s="56"/>
      <c r="D129" s="55">
        <f t="shared" si="3"/>
        <v>338.17700000000002</v>
      </c>
      <c r="E129" s="55">
        <v>208.822</v>
      </c>
      <c r="F129" s="55">
        <v>0</v>
      </c>
      <c r="G129" s="55">
        <v>8.0000000000000002E-3</v>
      </c>
      <c r="H129" s="55">
        <v>129.34700000000001</v>
      </c>
      <c r="I129" s="55" t="s">
        <v>62</v>
      </c>
      <c r="J129" s="55"/>
      <c r="K129" s="55">
        <v>59.78</v>
      </c>
      <c r="L129" s="55">
        <v>42.167999999999999</v>
      </c>
      <c r="M129" s="55">
        <v>17.611999999999998</v>
      </c>
    </row>
    <row r="130" spans="1:13" s="20" customFormat="1" ht="9" customHeight="1">
      <c r="A130" s="21" t="s">
        <v>13</v>
      </c>
      <c r="B130" s="55">
        <v>0</v>
      </c>
      <c r="C130" s="56"/>
      <c r="D130" s="55">
        <f t="shared" si="3"/>
        <v>125.16800000000001</v>
      </c>
      <c r="E130" s="55">
        <v>45.507999999999996</v>
      </c>
      <c r="F130" s="55">
        <v>0</v>
      </c>
      <c r="G130" s="55">
        <v>2E-3</v>
      </c>
      <c r="H130" s="55">
        <v>79.658000000000001</v>
      </c>
      <c r="I130" s="55" t="s">
        <v>62</v>
      </c>
      <c r="J130" s="55"/>
      <c r="K130" s="55">
        <v>44.919000000000004</v>
      </c>
      <c r="L130" s="55">
        <v>44.28</v>
      </c>
      <c r="M130" s="55">
        <v>0.63900000000000001</v>
      </c>
    </row>
    <row r="131" spans="1:13" s="20" customFormat="1" ht="9" customHeight="1">
      <c r="A131" s="21" t="s">
        <v>14</v>
      </c>
      <c r="B131" s="55">
        <v>0</v>
      </c>
      <c r="C131" s="56"/>
      <c r="D131" s="55">
        <f t="shared" si="3"/>
        <v>453.05200000000002</v>
      </c>
      <c r="E131" s="55">
        <v>227.15199999999999</v>
      </c>
      <c r="F131" s="55">
        <v>0</v>
      </c>
      <c r="G131" s="55">
        <v>1E-3</v>
      </c>
      <c r="H131" s="55">
        <v>225.899</v>
      </c>
      <c r="I131" s="55" t="s">
        <v>62</v>
      </c>
      <c r="J131" s="55"/>
      <c r="K131" s="55">
        <v>10.02</v>
      </c>
      <c r="L131" s="55">
        <v>7.6820000000000004</v>
      </c>
      <c r="M131" s="55">
        <v>2.3380000000000001</v>
      </c>
    </row>
    <row r="132" spans="1:13" s="20" customFormat="1" ht="9" customHeight="1">
      <c r="A132" s="23" t="s">
        <v>15</v>
      </c>
      <c r="B132" s="59">
        <v>0</v>
      </c>
      <c r="C132" s="58"/>
      <c r="D132" s="59">
        <f t="shared" si="3"/>
        <v>589.89499999999998</v>
      </c>
      <c r="E132" s="59">
        <v>479.88499999999999</v>
      </c>
      <c r="F132" s="59">
        <v>0</v>
      </c>
      <c r="G132" s="59">
        <v>3.0000000000000001E-3</v>
      </c>
      <c r="H132" s="59">
        <v>110.00700000000001</v>
      </c>
      <c r="I132" s="59" t="s">
        <v>62</v>
      </c>
      <c r="J132" s="59"/>
      <c r="K132" s="59">
        <v>35.919000000000004</v>
      </c>
      <c r="L132" s="59">
        <v>32.383000000000003</v>
      </c>
      <c r="M132" s="59">
        <v>3.536</v>
      </c>
    </row>
    <row r="133" spans="1:13" s="20" customFormat="1" ht="9" customHeight="1">
      <c r="A133" s="21" t="s">
        <v>16</v>
      </c>
      <c r="B133" s="55">
        <v>2005.8720000000001</v>
      </c>
      <c r="C133" s="56"/>
      <c r="D133" s="55">
        <f t="shared" si="3"/>
        <v>16785.689000000002</v>
      </c>
      <c r="E133" s="55">
        <v>706.81700000000001</v>
      </c>
      <c r="F133" s="55">
        <v>15848.692000000001</v>
      </c>
      <c r="G133" s="55">
        <v>64.433999999999997</v>
      </c>
      <c r="H133" s="55">
        <v>165.74600000000001</v>
      </c>
      <c r="I133" s="55" t="s">
        <v>62</v>
      </c>
      <c r="J133" s="55"/>
      <c r="K133" s="55">
        <v>2745.2550000000001</v>
      </c>
      <c r="L133" s="55">
        <v>2724.9720000000002</v>
      </c>
      <c r="M133" s="55">
        <v>20.283000000000001</v>
      </c>
    </row>
    <row r="134" spans="1:13" s="20" customFormat="1" ht="9" customHeight="1">
      <c r="A134" s="21" t="s">
        <v>17</v>
      </c>
      <c r="B134" s="55">
        <v>0</v>
      </c>
      <c r="C134" s="56"/>
      <c r="D134" s="55">
        <f t="shared" si="3"/>
        <v>172.45099999999999</v>
      </c>
      <c r="E134" s="55">
        <v>99.878</v>
      </c>
      <c r="F134" s="61">
        <v>0</v>
      </c>
      <c r="G134" s="55">
        <v>2E-3</v>
      </c>
      <c r="H134" s="55">
        <v>72.570999999999998</v>
      </c>
      <c r="I134" s="55" t="s">
        <v>62</v>
      </c>
      <c r="J134" s="55"/>
      <c r="K134" s="55">
        <v>12.253</v>
      </c>
      <c r="L134" s="55">
        <v>6.7809999999999997</v>
      </c>
      <c r="M134" s="55">
        <v>5.4720000000000004</v>
      </c>
    </row>
    <row r="135" spans="1:13" s="20" customFormat="1" ht="9" customHeight="1">
      <c r="A135" s="21" t="s">
        <v>18</v>
      </c>
      <c r="B135" s="55">
        <v>0</v>
      </c>
      <c r="C135" s="56"/>
      <c r="D135" s="55">
        <f t="shared" si="3"/>
        <v>356.28800000000001</v>
      </c>
      <c r="E135" s="55">
        <v>100.783</v>
      </c>
      <c r="F135" s="55">
        <v>0</v>
      </c>
      <c r="G135" s="55">
        <v>4.0000000000000001E-3</v>
      </c>
      <c r="H135" s="55">
        <v>255.501</v>
      </c>
      <c r="I135" s="55" t="s">
        <v>62</v>
      </c>
      <c r="J135" s="55"/>
      <c r="K135" s="55">
        <v>67.753999999999991</v>
      </c>
      <c r="L135" s="55">
        <v>63.110999999999997</v>
      </c>
      <c r="M135" s="55">
        <v>4.6429999999999998</v>
      </c>
    </row>
    <row r="136" spans="1:13" s="20" customFormat="1" ht="9" customHeight="1">
      <c r="A136" s="23" t="s">
        <v>19</v>
      </c>
      <c r="B136" s="59">
        <v>0</v>
      </c>
      <c r="C136" s="58"/>
      <c r="D136" s="59">
        <f t="shared" si="3"/>
        <v>660.69400000000007</v>
      </c>
      <c r="E136" s="59">
        <v>170.11200000000002</v>
      </c>
      <c r="F136" s="59">
        <v>0</v>
      </c>
      <c r="G136" s="59">
        <v>1E-3</v>
      </c>
      <c r="H136" s="59">
        <v>490.58100000000002</v>
      </c>
      <c r="I136" s="59" t="s">
        <v>62</v>
      </c>
      <c r="J136" s="59"/>
      <c r="K136" s="59">
        <v>13.927</v>
      </c>
      <c r="L136" s="59">
        <v>8.9329999999999998</v>
      </c>
      <c r="M136" s="59">
        <v>4.9939999999999998</v>
      </c>
    </row>
    <row r="137" spans="1:13" s="20" customFormat="1" ht="9" customHeight="1">
      <c r="A137" s="21" t="s">
        <v>20</v>
      </c>
      <c r="B137" s="55">
        <v>0</v>
      </c>
      <c r="C137" s="56"/>
      <c r="D137" s="55">
        <f t="shared" si="3"/>
        <v>218.23500000000001</v>
      </c>
      <c r="E137" s="55">
        <v>79.040999999999997</v>
      </c>
      <c r="F137" s="55">
        <v>0</v>
      </c>
      <c r="G137" s="55">
        <v>1E-3</v>
      </c>
      <c r="H137" s="55">
        <v>139.19300000000001</v>
      </c>
      <c r="I137" s="55" t="s">
        <v>62</v>
      </c>
      <c r="J137" s="55"/>
      <c r="K137" s="55">
        <v>18.869</v>
      </c>
      <c r="L137" s="55">
        <v>14.497</v>
      </c>
      <c r="M137" s="55">
        <v>4.3719999999999999</v>
      </c>
    </row>
    <row r="138" spans="1:13" s="20" customFormat="1" ht="9" customHeight="1">
      <c r="A138" s="21" t="s">
        <v>21</v>
      </c>
      <c r="B138" s="55">
        <v>0</v>
      </c>
      <c r="C138" s="56"/>
      <c r="D138" s="55">
        <f t="shared" si="3"/>
        <v>1667.4870000000001</v>
      </c>
      <c r="E138" s="55">
        <v>296.76400000000001</v>
      </c>
      <c r="F138" s="55">
        <v>0</v>
      </c>
      <c r="G138" s="55">
        <v>8.9999999999999993E-3</v>
      </c>
      <c r="H138" s="55">
        <v>1370.7139999999999</v>
      </c>
      <c r="I138" s="55" t="s">
        <v>62</v>
      </c>
      <c r="J138" s="55"/>
      <c r="K138" s="55">
        <v>151.03899999999999</v>
      </c>
      <c r="L138" s="55">
        <v>140.167</v>
      </c>
      <c r="M138" s="55">
        <v>10.872</v>
      </c>
    </row>
    <row r="139" spans="1:13" s="20" customFormat="1" ht="9" customHeight="1">
      <c r="A139" s="21" t="s">
        <v>22</v>
      </c>
      <c r="B139" s="55">
        <v>0</v>
      </c>
      <c r="C139" s="56"/>
      <c r="D139" s="55">
        <f t="shared" si="3"/>
        <v>709.93299999999999</v>
      </c>
      <c r="E139" s="55">
        <v>318.06100000000004</v>
      </c>
      <c r="F139" s="55">
        <v>0</v>
      </c>
      <c r="G139" s="55">
        <v>2.8000000000000001E-2</v>
      </c>
      <c r="H139" s="55">
        <v>391.84399999999999</v>
      </c>
      <c r="I139" s="55" t="s">
        <v>62</v>
      </c>
      <c r="J139" s="55"/>
      <c r="K139" s="55">
        <v>52.465000000000003</v>
      </c>
      <c r="L139" s="55">
        <v>45.923999999999999</v>
      </c>
      <c r="M139" s="55">
        <v>6.5410000000000004</v>
      </c>
    </row>
    <row r="140" spans="1:13" s="20" customFormat="1" ht="9" customHeight="1">
      <c r="A140" s="23" t="s">
        <v>23</v>
      </c>
      <c r="B140" s="59">
        <v>0</v>
      </c>
      <c r="C140" s="58"/>
      <c r="D140" s="59">
        <f t="shared" si="3"/>
        <v>559.66599999999994</v>
      </c>
      <c r="E140" s="59">
        <v>120.24900000000001</v>
      </c>
      <c r="F140" s="59">
        <v>0</v>
      </c>
      <c r="G140" s="59">
        <v>0</v>
      </c>
      <c r="H140" s="59">
        <v>439.41699999999997</v>
      </c>
      <c r="I140" s="59" t="s">
        <v>62</v>
      </c>
      <c r="J140" s="59"/>
      <c r="K140" s="59">
        <v>14.015000000000001</v>
      </c>
      <c r="L140" s="59">
        <v>11.112</v>
      </c>
      <c r="M140" s="59">
        <v>2.903</v>
      </c>
    </row>
    <row r="141" spans="1:13" s="20" customFormat="1" ht="9" customHeight="1">
      <c r="A141" s="21" t="s">
        <v>24</v>
      </c>
      <c r="B141" s="55">
        <v>0</v>
      </c>
      <c r="C141" s="56"/>
      <c r="D141" s="55">
        <f t="shared" si="3"/>
        <v>402.41600000000005</v>
      </c>
      <c r="E141" s="55">
        <v>59.440000000000005</v>
      </c>
      <c r="F141" s="55">
        <v>0</v>
      </c>
      <c r="G141" s="55">
        <v>6.0000000000000001E-3</v>
      </c>
      <c r="H141" s="55">
        <v>342.97</v>
      </c>
      <c r="I141" s="55" t="s">
        <v>62</v>
      </c>
      <c r="J141" s="55"/>
      <c r="K141" s="55">
        <v>12.138999999999999</v>
      </c>
      <c r="L141" s="55">
        <v>5.2850000000000001</v>
      </c>
      <c r="M141" s="55">
        <v>6.8540000000000001</v>
      </c>
    </row>
    <row r="142" spans="1:13" s="20" customFormat="1" ht="9" customHeight="1">
      <c r="A142" s="21" t="s">
        <v>25</v>
      </c>
      <c r="B142" s="55">
        <v>0</v>
      </c>
      <c r="C142" s="56"/>
      <c r="D142" s="55">
        <f t="shared" si="3"/>
        <v>329.05700000000002</v>
      </c>
      <c r="E142" s="55">
        <v>86.522999999999996</v>
      </c>
      <c r="F142" s="55">
        <v>0</v>
      </c>
      <c r="G142" s="55">
        <v>0</v>
      </c>
      <c r="H142" s="55">
        <v>242.53399999999999</v>
      </c>
      <c r="I142" s="55" t="s">
        <v>62</v>
      </c>
      <c r="J142" s="55"/>
      <c r="K142" s="55">
        <v>8.4290000000000003</v>
      </c>
      <c r="L142" s="55">
        <v>5.6349999999999998</v>
      </c>
      <c r="M142" s="55">
        <v>2.794</v>
      </c>
    </row>
    <row r="143" spans="1:13" s="20" customFormat="1" ht="9" customHeight="1">
      <c r="A143" s="21" t="s">
        <v>26</v>
      </c>
      <c r="B143" s="55">
        <v>0</v>
      </c>
      <c r="C143" s="56"/>
      <c r="D143" s="55">
        <f t="shared" si="3"/>
        <v>471.00399999999996</v>
      </c>
      <c r="E143" s="55">
        <v>353.53299999999996</v>
      </c>
      <c r="F143" s="55">
        <v>0</v>
      </c>
      <c r="G143" s="55">
        <v>22.873999999999999</v>
      </c>
      <c r="H143" s="55">
        <v>94.596999999999994</v>
      </c>
      <c r="I143" s="55" t="s">
        <v>62</v>
      </c>
      <c r="J143" s="55"/>
      <c r="K143" s="55">
        <v>101.66900000000001</v>
      </c>
      <c r="L143" s="55">
        <v>96.504000000000005</v>
      </c>
      <c r="M143" s="55">
        <v>5.165</v>
      </c>
    </row>
    <row r="144" spans="1:13" s="20" customFormat="1" ht="9" customHeight="1">
      <c r="A144" s="23" t="s">
        <v>27</v>
      </c>
      <c r="B144" s="59">
        <v>0</v>
      </c>
      <c r="C144" s="58"/>
      <c r="D144" s="59">
        <f t="shared" si="3"/>
        <v>702.18499999999995</v>
      </c>
      <c r="E144" s="59">
        <v>300.11699999999996</v>
      </c>
      <c r="F144" s="59">
        <v>0</v>
      </c>
      <c r="G144" s="59">
        <v>2E-3</v>
      </c>
      <c r="H144" s="59">
        <v>402.06599999999997</v>
      </c>
      <c r="I144" s="59" t="s">
        <v>62</v>
      </c>
      <c r="J144" s="59"/>
      <c r="K144" s="59">
        <v>13.95</v>
      </c>
      <c r="L144" s="59">
        <v>11.395</v>
      </c>
      <c r="M144" s="59">
        <v>2.5550000000000002</v>
      </c>
    </row>
    <row r="145" spans="1:13" s="20" customFormat="1" ht="9" customHeight="1">
      <c r="A145" s="21" t="s">
        <v>28</v>
      </c>
      <c r="B145" s="55">
        <v>0</v>
      </c>
      <c r="C145" s="56"/>
      <c r="D145" s="55">
        <f t="shared" si="3"/>
        <v>393.21199999999999</v>
      </c>
      <c r="E145" s="55">
        <v>131.922</v>
      </c>
      <c r="F145" s="55">
        <v>0</v>
      </c>
      <c r="G145" s="55">
        <v>3.4689999999999999</v>
      </c>
      <c r="H145" s="55">
        <v>257.82100000000003</v>
      </c>
      <c r="I145" s="55" t="s">
        <v>62</v>
      </c>
      <c r="J145" s="55"/>
      <c r="K145" s="55">
        <v>25.438000000000002</v>
      </c>
      <c r="L145" s="55">
        <v>18.859000000000002</v>
      </c>
      <c r="M145" s="55">
        <v>6.5789999999999997</v>
      </c>
    </row>
    <row r="146" spans="1:13" s="20" customFormat="1" ht="9" customHeight="1">
      <c r="A146" s="21" t="s">
        <v>29</v>
      </c>
      <c r="B146" s="55">
        <v>0</v>
      </c>
      <c r="C146" s="56"/>
      <c r="D146" s="55">
        <f t="shared" si="3"/>
        <v>160.01900000000001</v>
      </c>
      <c r="E146" s="55">
        <v>54.357999999999997</v>
      </c>
      <c r="F146" s="55">
        <v>0</v>
      </c>
      <c r="G146" s="55">
        <v>5.0000000000000001E-3</v>
      </c>
      <c r="H146" s="55">
        <v>105.65600000000001</v>
      </c>
      <c r="I146" s="55" t="s">
        <v>62</v>
      </c>
      <c r="J146" s="55"/>
      <c r="K146" s="55">
        <v>5.99</v>
      </c>
      <c r="L146" s="55">
        <v>4.3150000000000004</v>
      </c>
      <c r="M146" s="55">
        <v>1.675</v>
      </c>
    </row>
    <row r="147" spans="1:13" s="20" customFormat="1" ht="9" customHeight="1">
      <c r="A147" s="21" t="s">
        <v>30</v>
      </c>
      <c r="B147" s="55">
        <v>0</v>
      </c>
      <c r="C147" s="56"/>
      <c r="D147" s="55">
        <f t="shared" si="3"/>
        <v>480.18199999999996</v>
      </c>
      <c r="E147" s="55">
        <v>428.79399999999998</v>
      </c>
      <c r="F147" s="55">
        <v>0</v>
      </c>
      <c r="G147" s="55">
        <v>1E-3</v>
      </c>
      <c r="H147" s="55">
        <v>51.387</v>
      </c>
      <c r="I147" s="55" t="s">
        <v>62</v>
      </c>
      <c r="J147" s="55"/>
      <c r="K147" s="55">
        <v>8.5240000000000009</v>
      </c>
      <c r="L147" s="55">
        <v>5.6059999999999999</v>
      </c>
      <c r="M147" s="55">
        <v>2.9180000000000001</v>
      </c>
    </row>
    <row r="148" spans="1:13" s="20" customFormat="1" ht="9" customHeight="1">
      <c r="A148" s="23" t="s">
        <v>31</v>
      </c>
      <c r="B148" s="59">
        <v>0</v>
      </c>
      <c r="C148" s="58"/>
      <c r="D148" s="59">
        <f t="shared" si="3"/>
        <v>217.17500000000001</v>
      </c>
      <c r="E148" s="59">
        <v>93.991</v>
      </c>
      <c r="F148" s="59">
        <v>0</v>
      </c>
      <c r="G148" s="59">
        <v>2E-3</v>
      </c>
      <c r="H148" s="59">
        <v>123.182</v>
      </c>
      <c r="I148" s="59" t="s">
        <v>62</v>
      </c>
      <c r="J148" s="59"/>
      <c r="K148" s="59">
        <v>29.349</v>
      </c>
      <c r="L148" s="59">
        <v>24.895</v>
      </c>
      <c r="M148" s="59">
        <v>4.4539999999999997</v>
      </c>
    </row>
    <row r="149" spans="1:13" s="20" customFormat="1" ht="9" customHeight="1">
      <c r="A149" s="21" t="s">
        <v>32</v>
      </c>
      <c r="B149" s="55">
        <v>0</v>
      </c>
      <c r="C149" s="56"/>
      <c r="D149" s="55">
        <f t="shared" si="3"/>
        <v>383.83400000000006</v>
      </c>
      <c r="E149" s="55">
        <v>186.50400000000002</v>
      </c>
      <c r="F149" s="55">
        <v>0</v>
      </c>
      <c r="G149" s="55">
        <v>2E-3</v>
      </c>
      <c r="H149" s="55">
        <v>197.328</v>
      </c>
      <c r="I149" s="55" t="s">
        <v>62</v>
      </c>
      <c r="J149" s="55"/>
      <c r="K149" s="55">
        <v>22.301000000000002</v>
      </c>
      <c r="L149" s="55">
        <v>15.891</v>
      </c>
      <c r="M149" s="55">
        <v>6.41</v>
      </c>
    </row>
    <row r="150" spans="1:13" s="20" customFormat="1" ht="9" customHeight="1">
      <c r="A150" s="21" t="s">
        <v>33</v>
      </c>
      <c r="B150" s="55">
        <v>0</v>
      </c>
      <c r="C150" s="56"/>
      <c r="D150" s="55">
        <f t="shared" si="3"/>
        <v>512.1400000000001</v>
      </c>
      <c r="E150" s="55">
        <v>421.18800000000005</v>
      </c>
      <c r="F150" s="55">
        <v>0</v>
      </c>
      <c r="G150" s="55">
        <v>4.0000000000000001E-3</v>
      </c>
      <c r="H150" s="55">
        <v>90.948000000000008</v>
      </c>
      <c r="I150" s="55" t="s">
        <v>62</v>
      </c>
      <c r="J150" s="55"/>
      <c r="K150" s="55">
        <v>54.029000000000003</v>
      </c>
      <c r="L150" s="55">
        <v>48.447000000000003</v>
      </c>
      <c r="M150" s="55">
        <v>5.5819999999999999</v>
      </c>
    </row>
    <row r="151" spans="1:13" s="20" customFormat="1" ht="9" customHeight="1">
      <c r="A151" s="21" t="s">
        <v>34</v>
      </c>
      <c r="B151" s="55">
        <v>0</v>
      </c>
      <c r="C151" s="56"/>
      <c r="D151" s="55">
        <f t="shared" si="3"/>
        <v>297.39300000000003</v>
      </c>
      <c r="E151" s="55">
        <v>149.52799999999999</v>
      </c>
      <c r="F151" s="55">
        <v>0</v>
      </c>
      <c r="G151" s="55">
        <v>1E-3</v>
      </c>
      <c r="H151" s="55">
        <v>147.864</v>
      </c>
      <c r="I151" s="55" t="s">
        <v>62</v>
      </c>
      <c r="J151" s="55"/>
      <c r="K151" s="55">
        <v>20.788</v>
      </c>
      <c r="L151" s="55">
        <v>13.497999999999999</v>
      </c>
      <c r="M151" s="55">
        <v>7.29</v>
      </c>
    </row>
    <row r="152" spans="1:13" s="20" customFormat="1" ht="9" customHeight="1">
      <c r="A152" s="23" t="s">
        <v>35</v>
      </c>
      <c r="B152" s="59">
        <v>0</v>
      </c>
      <c r="C152" s="58"/>
      <c r="D152" s="59">
        <f t="shared" si="3"/>
        <v>755.46899999999994</v>
      </c>
      <c r="E152" s="59">
        <v>546.98199999999997</v>
      </c>
      <c r="F152" s="59">
        <v>0</v>
      </c>
      <c r="G152" s="59">
        <v>1.0999999999999999E-2</v>
      </c>
      <c r="H152" s="59">
        <v>208.476</v>
      </c>
      <c r="I152" s="59" t="s">
        <v>62</v>
      </c>
      <c r="J152" s="59"/>
      <c r="K152" s="59">
        <v>41.121000000000002</v>
      </c>
      <c r="L152" s="59">
        <v>27.753</v>
      </c>
      <c r="M152" s="59">
        <v>13.368</v>
      </c>
    </row>
    <row r="153" spans="1:13" s="20" customFormat="1" ht="9" customHeight="1">
      <c r="A153" s="21" t="s">
        <v>36</v>
      </c>
      <c r="B153" s="55">
        <v>0</v>
      </c>
      <c r="C153" s="56"/>
      <c r="D153" s="55">
        <f t="shared" si="3"/>
        <v>77.546999999999997</v>
      </c>
      <c r="E153" s="55">
        <v>17.829000000000001</v>
      </c>
      <c r="F153" s="55">
        <v>0</v>
      </c>
      <c r="G153" s="55">
        <v>1E-3</v>
      </c>
      <c r="H153" s="55">
        <v>59.716999999999999</v>
      </c>
      <c r="I153" s="55" t="s">
        <v>62</v>
      </c>
      <c r="J153" s="55"/>
      <c r="K153" s="55">
        <v>3.98</v>
      </c>
      <c r="L153" s="55">
        <v>2.391</v>
      </c>
      <c r="M153" s="55">
        <v>1.589</v>
      </c>
    </row>
    <row r="154" spans="1:13" s="20" customFormat="1" ht="9" customHeight="1">
      <c r="A154" s="21" t="s">
        <v>37</v>
      </c>
      <c r="B154" s="55">
        <v>0</v>
      </c>
      <c r="C154" s="56"/>
      <c r="D154" s="55">
        <f t="shared" si="3"/>
        <v>1129.732</v>
      </c>
      <c r="E154" s="55">
        <v>560.18100000000004</v>
      </c>
      <c r="F154" s="55">
        <v>0</v>
      </c>
      <c r="G154" s="55">
        <v>2.5999999999999999E-2</v>
      </c>
      <c r="H154" s="55">
        <v>569.52499999999998</v>
      </c>
      <c r="I154" s="55" t="s">
        <v>62</v>
      </c>
      <c r="J154" s="55"/>
      <c r="K154" s="55">
        <v>97.63900000000001</v>
      </c>
      <c r="L154" s="55">
        <v>69.17</v>
      </c>
      <c r="M154" s="55">
        <v>28.469000000000001</v>
      </c>
    </row>
    <row r="155" spans="1:13" s="20" customFormat="1" ht="9" customHeight="1">
      <c r="A155" s="21" t="s">
        <v>38</v>
      </c>
      <c r="B155" s="55">
        <v>0</v>
      </c>
      <c r="C155" s="56"/>
      <c r="D155" s="55">
        <f t="shared" si="3"/>
        <v>240.97899999999998</v>
      </c>
      <c r="E155" s="55">
        <v>61.414000000000001</v>
      </c>
      <c r="F155" s="55">
        <v>0</v>
      </c>
      <c r="G155" s="55">
        <v>74.501999999999995</v>
      </c>
      <c r="H155" s="55">
        <v>105.063</v>
      </c>
      <c r="I155" s="55" t="s">
        <v>62</v>
      </c>
      <c r="J155" s="55"/>
      <c r="K155" s="55">
        <v>21.350999999999999</v>
      </c>
      <c r="L155" s="55">
        <v>17.765000000000001</v>
      </c>
      <c r="M155" s="55">
        <v>3.5859999999999999</v>
      </c>
    </row>
    <row r="156" spans="1:13" s="20" customFormat="1" ht="9" customHeight="1">
      <c r="A156" s="23" t="s">
        <v>39</v>
      </c>
      <c r="B156" s="59">
        <v>0</v>
      </c>
      <c r="C156" s="58"/>
      <c r="D156" s="59">
        <f t="shared" si="3"/>
        <v>371.90099999999995</v>
      </c>
      <c r="E156" s="59">
        <v>52.776999999999994</v>
      </c>
      <c r="F156" s="59">
        <v>0</v>
      </c>
      <c r="G156" s="59">
        <v>0.74299999999999999</v>
      </c>
      <c r="H156" s="59">
        <v>318.38099999999997</v>
      </c>
      <c r="I156" s="59" t="s">
        <v>62</v>
      </c>
      <c r="J156" s="59"/>
      <c r="K156" s="59">
        <v>15.456000000000001</v>
      </c>
      <c r="L156" s="59">
        <v>3.22</v>
      </c>
      <c r="M156" s="59">
        <v>12.236000000000001</v>
      </c>
    </row>
    <row r="157" spans="1:13" s="19" customFormat="1" ht="9" customHeight="1">
      <c r="A157" s="64"/>
      <c r="B157" s="65"/>
      <c r="C157" s="66"/>
      <c r="D157" s="65"/>
      <c r="E157" s="65"/>
      <c r="F157" s="65"/>
      <c r="G157" s="65"/>
      <c r="H157" s="65"/>
      <c r="I157" s="67"/>
      <c r="J157" s="65"/>
      <c r="K157" s="65"/>
      <c r="L157" s="65"/>
      <c r="M157" s="65"/>
    </row>
    <row r="158" spans="1:13" ht="8.65" customHeight="1">
      <c r="A158" s="17">
        <v>2005</v>
      </c>
      <c r="B158" s="68"/>
      <c r="C158" s="68"/>
      <c r="D158" s="68"/>
      <c r="E158" s="68"/>
      <c r="F158" s="68"/>
      <c r="G158" s="68"/>
      <c r="H158" s="69"/>
      <c r="I158" s="70"/>
      <c r="J158" s="69"/>
      <c r="K158" s="69"/>
      <c r="L158" s="69"/>
      <c r="M158" s="69"/>
    </row>
    <row r="159" spans="1:13" s="20" customFormat="1" ht="9" customHeight="1">
      <c r="A159" s="51" t="s">
        <v>7</v>
      </c>
      <c r="B159" s="52">
        <f>SUM(B161:B192)</f>
        <v>2451.2740000000003</v>
      </c>
      <c r="C159" s="49"/>
      <c r="D159" s="49">
        <f>SUM(D161:D192)</f>
        <v>30211.051999999992</v>
      </c>
      <c r="E159" s="49">
        <f>SUM(E161:E192)</f>
        <v>6780.1139999999987</v>
      </c>
      <c r="F159" s="49">
        <f>SUM(F161:F192)</f>
        <v>14249.696</v>
      </c>
      <c r="G159" s="49">
        <f>SUM(G161:G192)</f>
        <v>267.51900000000001</v>
      </c>
      <c r="H159" s="49">
        <f>SUM(H161:H192)</f>
        <v>8869.2669999999998</v>
      </c>
      <c r="I159" s="49">
        <f t="shared" ref="I159" si="4">SUM(I161:I192)</f>
        <v>44.456000000000003</v>
      </c>
      <c r="J159" s="49"/>
      <c r="K159" s="49">
        <f>SUM(K161:K192)</f>
        <v>4514.8470000000016</v>
      </c>
      <c r="L159" s="49">
        <f>SUM(L161:L192)</f>
        <v>4325.0400000000009</v>
      </c>
      <c r="M159" s="49">
        <v>189.80700000000002</v>
      </c>
    </row>
    <row r="160" spans="1:13" s="20" customFormat="1" ht="3.95" customHeight="1">
      <c r="A160" s="71"/>
      <c r="B160" s="52"/>
      <c r="C160" s="54"/>
      <c r="D160" s="49"/>
      <c r="E160" s="49"/>
      <c r="F160" s="49"/>
      <c r="G160" s="49"/>
      <c r="H160" s="49"/>
      <c r="I160" s="49"/>
      <c r="J160" s="49"/>
      <c r="K160" s="49"/>
      <c r="L160" s="49"/>
      <c r="M160" s="49"/>
    </row>
    <row r="161" spans="1:13" s="20" customFormat="1" ht="9" customHeight="1">
      <c r="A161" s="21" t="s">
        <v>8</v>
      </c>
      <c r="B161" s="55">
        <v>0.11000000000000001</v>
      </c>
      <c r="C161" s="55"/>
      <c r="D161" s="55">
        <f>SUM(E161:I161)</f>
        <v>229.37099999999998</v>
      </c>
      <c r="E161" s="55">
        <v>28.637</v>
      </c>
      <c r="F161" s="55">
        <v>0</v>
      </c>
      <c r="G161" s="55">
        <v>0</v>
      </c>
      <c r="H161" s="55">
        <v>199.92499999999998</v>
      </c>
      <c r="I161" s="55">
        <v>0.80899999999999994</v>
      </c>
      <c r="J161" s="55"/>
      <c r="K161" s="55">
        <v>14.314000000000004</v>
      </c>
      <c r="L161" s="55">
        <v>11.751000000000001</v>
      </c>
      <c r="M161" s="55">
        <v>2.5629999999999997</v>
      </c>
    </row>
    <row r="162" spans="1:13" s="20" customFormat="1" ht="9" customHeight="1">
      <c r="A162" s="21" t="s">
        <v>9</v>
      </c>
      <c r="B162" s="55">
        <v>0.223</v>
      </c>
      <c r="C162" s="56"/>
      <c r="D162" s="55">
        <f t="shared" ref="D162:D192" si="5">SUM(E162:I162)</f>
        <v>689.79600000000005</v>
      </c>
      <c r="E162" s="55">
        <v>647.096</v>
      </c>
      <c r="F162" s="55">
        <v>0</v>
      </c>
      <c r="G162" s="55">
        <v>0</v>
      </c>
      <c r="H162" s="55">
        <v>42.47</v>
      </c>
      <c r="I162" s="55">
        <v>0.22999999999999998</v>
      </c>
      <c r="J162" s="55"/>
      <c r="K162" s="55">
        <v>9.8840000000000021</v>
      </c>
      <c r="L162" s="55">
        <v>7.883</v>
      </c>
      <c r="M162" s="55">
        <v>2.0009999999999999</v>
      </c>
    </row>
    <row r="163" spans="1:13" s="20" customFormat="1" ht="9" customHeight="1">
      <c r="A163" s="21" t="s">
        <v>10</v>
      </c>
      <c r="B163" s="55">
        <v>0.16699999999999998</v>
      </c>
      <c r="C163" s="56"/>
      <c r="D163" s="55">
        <f t="shared" si="5"/>
        <v>378.30400000000003</v>
      </c>
      <c r="E163" s="55">
        <v>250.54100000000003</v>
      </c>
      <c r="F163" s="55">
        <v>0</v>
      </c>
      <c r="G163" s="55">
        <v>0</v>
      </c>
      <c r="H163" s="55">
        <v>127.35800000000003</v>
      </c>
      <c r="I163" s="55">
        <v>0.40499999999999997</v>
      </c>
      <c r="J163" s="55"/>
      <c r="K163" s="55">
        <v>20.532</v>
      </c>
      <c r="L163" s="55">
        <v>3.92</v>
      </c>
      <c r="M163" s="55">
        <v>16.612000000000002</v>
      </c>
    </row>
    <row r="164" spans="1:13" s="20" customFormat="1" ht="9" customHeight="1">
      <c r="A164" s="23" t="s">
        <v>11</v>
      </c>
      <c r="B164" s="59">
        <v>8.1000000000000003E-2</v>
      </c>
      <c r="C164" s="58"/>
      <c r="D164" s="59">
        <f t="shared" si="5"/>
        <v>197.108</v>
      </c>
      <c r="E164" s="59">
        <v>120.69</v>
      </c>
      <c r="F164" s="59">
        <v>0</v>
      </c>
      <c r="G164" s="59">
        <v>0</v>
      </c>
      <c r="H164" s="59">
        <v>76.134</v>
      </c>
      <c r="I164" s="59">
        <v>0.28400000000000003</v>
      </c>
      <c r="J164" s="59"/>
      <c r="K164" s="59">
        <v>8.6969999999999992</v>
      </c>
      <c r="L164" s="59">
        <v>4.0550000000000006</v>
      </c>
      <c r="M164" s="59">
        <v>4.6419999999999995</v>
      </c>
    </row>
    <row r="165" spans="1:13" s="20" customFormat="1" ht="9" customHeight="1">
      <c r="A165" s="21" t="s">
        <v>12</v>
      </c>
      <c r="B165" s="55">
        <v>0.26</v>
      </c>
      <c r="C165" s="56"/>
      <c r="D165" s="55">
        <f t="shared" si="5"/>
        <v>326.45700000000005</v>
      </c>
      <c r="E165" s="55">
        <v>176.86900000000003</v>
      </c>
      <c r="F165" s="55">
        <v>0</v>
      </c>
      <c r="G165" s="55">
        <v>0</v>
      </c>
      <c r="H165" s="55">
        <v>148.83100000000002</v>
      </c>
      <c r="I165" s="55">
        <v>0.7569999999999999</v>
      </c>
      <c r="J165" s="55"/>
      <c r="K165" s="55">
        <v>71.311000000000007</v>
      </c>
      <c r="L165" s="55">
        <v>55.65</v>
      </c>
      <c r="M165" s="55">
        <v>15.661</v>
      </c>
    </row>
    <row r="166" spans="1:13" s="20" customFormat="1" ht="9" customHeight="1">
      <c r="A166" s="21" t="s">
        <v>13</v>
      </c>
      <c r="B166" s="55">
        <v>6.8000000000000005E-2</v>
      </c>
      <c r="C166" s="56"/>
      <c r="D166" s="55">
        <f t="shared" si="5"/>
        <v>119.96800000000002</v>
      </c>
      <c r="E166" s="55">
        <v>37.22</v>
      </c>
      <c r="F166" s="55">
        <v>0</v>
      </c>
      <c r="G166" s="55">
        <v>0</v>
      </c>
      <c r="H166" s="55">
        <v>82.438000000000017</v>
      </c>
      <c r="I166" s="55">
        <v>0.31</v>
      </c>
      <c r="J166" s="55"/>
      <c r="K166" s="55">
        <v>49.699999999999996</v>
      </c>
      <c r="L166" s="55">
        <v>49.195</v>
      </c>
      <c r="M166" s="55">
        <v>0.505</v>
      </c>
    </row>
    <row r="167" spans="1:13" s="20" customFormat="1" ht="9" customHeight="1">
      <c r="A167" s="21" t="s">
        <v>14</v>
      </c>
      <c r="B167" s="55">
        <v>0.36799999999999999</v>
      </c>
      <c r="C167" s="56"/>
      <c r="D167" s="55">
        <f t="shared" si="5"/>
        <v>438.90199999999999</v>
      </c>
      <c r="E167" s="55">
        <v>202.167</v>
      </c>
      <c r="F167" s="55">
        <v>0</v>
      </c>
      <c r="G167" s="55">
        <v>0</v>
      </c>
      <c r="H167" s="55">
        <v>236.006</v>
      </c>
      <c r="I167" s="55">
        <v>0.72899999999999998</v>
      </c>
      <c r="J167" s="55"/>
      <c r="K167" s="55">
        <v>12.866999999999999</v>
      </c>
      <c r="L167" s="55">
        <v>10.748000000000001</v>
      </c>
      <c r="M167" s="55">
        <v>2.1190000000000002</v>
      </c>
    </row>
    <row r="168" spans="1:13" s="20" customFormat="1" ht="9" customHeight="1">
      <c r="A168" s="23" t="s">
        <v>15</v>
      </c>
      <c r="B168" s="59">
        <v>0.41400000000000003</v>
      </c>
      <c r="C168" s="58"/>
      <c r="D168" s="59">
        <f t="shared" si="5"/>
        <v>579.12099999999998</v>
      </c>
      <c r="E168" s="59">
        <v>438.81799999999998</v>
      </c>
      <c r="F168" s="59">
        <v>0</v>
      </c>
      <c r="G168" s="59">
        <v>4.3529999999999998</v>
      </c>
      <c r="H168" s="59">
        <v>135.47499999999999</v>
      </c>
      <c r="I168" s="59">
        <v>0.47499999999999998</v>
      </c>
      <c r="J168" s="59"/>
      <c r="K168" s="59">
        <v>35.222000000000001</v>
      </c>
      <c r="L168" s="59">
        <v>32.419000000000004</v>
      </c>
      <c r="M168" s="59">
        <v>2.8029999999999999</v>
      </c>
    </row>
    <row r="169" spans="1:13" s="20" customFormat="1" ht="9" customHeight="1">
      <c r="A169" s="21" t="s">
        <v>16</v>
      </c>
      <c r="B169" s="55">
        <v>2443.6229999999996</v>
      </c>
      <c r="C169" s="56"/>
      <c r="D169" s="55">
        <f t="shared" si="5"/>
        <v>15198.154</v>
      </c>
      <c r="E169" s="55">
        <v>607.495</v>
      </c>
      <c r="F169" s="55">
        <v>14249.696</v>
      </c>
      <c r="G169" s="55">
        <v>103.831</v>
      </c>
      <c r="H169" s="55">
        <v>236.98</v>
      </c>
      <c r="I169" s="55">
        <v>0.15200000000000002</v>
      </c>
      <c r="J169" s="55"/>
      <c r="K169" s="55">
        <v>3347.8490000000002</v>
      </c>
      <c r="L169" s="55">
        <v>3332.0359999999996</v>
      </c>
      <c r="M169" s="55">
        <v>15.813000000000001</v>
      </c>
    </row>
    <row r="170" spans="1:13" s="20" customFormat="1" ht="9" customHeight="1">
      <c r="A170" s="21" t="s">
        <v>17</v>
      </c>
      <c r="B170" s="55">
        <v>0.26700000000000002</v>
      </c>
      <c r="C170" s="56"/>
      <c r="D170" s="55">
        <f t="shared" si="5"/>
        <v>197.18100000000001</v>
      </c>
      <c r="E170" s="55">
        <v>93.540999999999997</v>
      </c>
      <c r="F170" s="61">
        <v>0</v>
      </c>
      <c r="G170" s="55">
        <v>5.9589999999999996</v>
      </c>
      <c r="H170" s="55">
        <v>96.103000000000009</v>
      </c>
      <c r="I170" s="55">
        <v>1.5780000000000001</v>
      </c>
      <c r="J170" s="55"/>
      <c r="K170" s="55">
        <v>12.029000000000002</v>
      </c>
      <c r="L170" s="55">
        <v>6.6099999999999994</v>
      </c>
      <c r="M170" s="55">
        <v>5.4190000000000005</v>
      </c>
    </row>
    <row r="171" spans="1:13" s="20" customFormat="1" ht="9" customHeight="1">
      <c r="A171" s="21" t="s">
        <v>18</v>
      </c>
      <c r="B171" s="55">
        <v>0.33799999999999997</v>
      </c>
      <c r="C171" s="56"/>
      <c r="D171" s="55">
        <f t="shared" si="5"/>
        <v>405.5</v>
      </c>
      <c r="E171" s="55">
        <v>88.108999999999995</v>
      </c>
      <c r="F171" s="55">
        <v>0</v>
      </c>
      <c r="G171" s="55">
        <v>0</v>
      </c>
      <c r="H171" s="55">
        <v>317.39100000000002</v>
      </c>
      <c r="I171" s="55">
        <v>0</v>
      </c>
      <c r="J171" s="55"/>
      <c r="K171" s="55">
        <v>202.31500000000003</v>
      </c>
      <c r="L171" s="55">
        <v>198.55</v>
      </c>
      <c r="M171" s="55">
        <v>3.7650000000000001</v>
      </c>
    </row>
    <row r="172" spans="1:13" s="20" customFormat="1" ht="9" customHeight="1">
      <c r="A172" s="23" t="s">
        <v>19</v>
      </c>
      <c r="B172" s="59">
        <v>9.7000000000000003E-2</v>
      </c>
      <c r="C172" s="58"/>
      <c r="D172" s="59">
        <f t="shared" si="5"/>
        <v>749.1930000000001</v>
      </c>
      <c r="E172" s="59">
        <v>160.63300000000001</v>
      </c>
      <c r="F172" s="59">
        <v>0</v>
      </c>
      <c r="G172" s="59">
        <v>0</v>
      </c>
      <c r="H172" s="59">
        <v>588.00500000000011</v>
      </c>
      <c r="I172" s="59">
        <v>0.55500000000000005</v>
      </c>
      <c r="J172" s="59"/>
      <c r="K172" s="59">
        <v>12.698</v>
      </c>
      <c r="L172" s="59">
        <v>7.6539999999999999</v>
      </c>
      <c r="M172" s="59">
        <v>5.0439999999999987</v>
      </c>
    </row>
    <row r="173" spans="1:13" s="20" customFormat="1" ht="9" customHeight="1">
      <c r="A173" s="21" t="s">
        <v>20</v>
      </c>
      <c r="B173" s="55">
        <v>0.217</v>
      </c>
      <c r="C173" s="56"/>
      <c r="D173" s="55">
        <f t="shared" si="5"/>
        <v>311.10899999999998</v>
      </c>
      <c r="E173" s="55">
        <v>73.191000000000003</v>
      </c>
      <c r="F173" s="55">
        <v>0</v>
      </c>
      <c r="G173" s="55">
        <v>0</v>
      </c>
      <c r="H173" s="55">
        <v>237.91799999999998</v>
      </c>
      <c r="I173" s="55">
        <v>0</v>
      </c>
      <c r="J173" s="55"/>
      <c r="K173" s="55">
        <v>17.925000000000001</v>
      </c>
      <c r="L173" s="55">
        <v>14.089</v>
      </c>
      <c r="M173" s="55">
        <v>3.8359999999999999</v>
      </c>
    </row>
    <row r="174" spans="1:13" s="20" customFormat="1" ht="9" customHeight="1">
      <c r="A174" s="21" t="s">
        <v>21</v>
      </c>
      <c r="B174" s="55">
        <v>0.628</v>
      </c>
      <c r="C174" s="56"/>
      <c r="D174" s="55">
        <f t="shared" si="5"/>
        <v>1742.2440000000001</v>
      </c>
      <c r="E174" s="55">
        <v>261.80600000000004</v>
      </c>
      <c r="F174" s="55">
        <v>0</v>
      </c>
      <c r="G174" s="55">
        <v>11.556000000000001</v>
      </c>
      <c r="H174" s="55">
        <v>1468.2930000000001</v>
      </c>
      <c r="I174" s="55">
        <v>0.58899999999999997</v>
      </c>
      <c r="J174" s="55"/>
      <c r="K174" s="55">
        <v>156.23200000000003</v>
      </c>
      <c r="L174" s="55">
        <v>147.71800000000002</v>
      </c>
      <c r="M174" s="55">
        <v>8.5140000000000011</v>
      </c>
    </row>
    <row r="175" spans="1:13" s="20" customFormat="1" ht="9" customHeight="1">
      <c r="A175" s="21" t="s">
        <v>22</v>
      </c>
      <c r="B175" s="55">
        <v>0.19700000000000001</v>
      </c>
      <c r="C175" s="56"/>
      <c r="D175" s="55">
        <f t="shared" si="5"/>
        <v>759.21600000000001</v>
      </c>
      <c r="E175" s="55">
        <v>287.02100000000002</v>
      </c>
      <c r="F175" s="55">
        <v>0</v>
      </c>
      <c r="G175" s="55">
        <v>0</v>
      </c>
      <c r="H175" s="55">
        <v>471.7</v>
      </c>
      <c r="I175" s="55">
        <v>0.495</v>
      </c>
      <c r="J175" s="55"/>
      <c r="K175" s="55">
        <v>50.49</v>
      </c>
      <c r="L175" s="55">
        <v>44.931999999999995</v>
      </c>
      <c r="M175" s="55">
        <v>5.5580000000000007</v>
      </c>
    </row>
    <row r="176" spans="1:13" s="20" customFormat="1" ht="9" customHeight="1">
      <c r="A176" s="23" t="s">
        <v>23</v>
      </c>
      <c r="B176" s="59">
        <v>0.27100000000000002</v>
      </c>
      <c r="C176" s="58"/>
      <c r="D176" s="59">
        <f t="shared" si="5"/>
        <v>605.20999999999992</v>
      </c>
      <c r="E176" s="59">
        <v>112.32300000000001</v>
      </c>
      <c r="F176" s="59">
        <v>0</v>
      </c>
      <c r="G176" s="59">
        <v>0</v>
      </c>
      <c r="H176" s="59">
        <v>492.39499999999998</v>
      </c>
      <c r="I176" s="59">
        <v>0.49199999999999999</v>
      </c>
      <c r="J176" s="59"/>
      <c r="K176" s="59">
        <v>19.061000000000003</v>
      </c>
      <c r="L176" s="59">
        <v>16.265999999999998</v>
      </c>
      <c r="M176" s="59">
        <v>2.7949999999999995</v>
      </c>
    </row>
    <row r="177" spans="1:13" s="20" customFormat="1" ht="9" customHeight="1">
      <c r="A177" s="21" t="s">
        <v>24</v>
      </c>
      <c r="B177" s="55">
        <v>0.21300000000000002</v>
      </c>
      <c r="C177" s="56"/>
      <c r="D177" s="55">
        <f t="shared" si="5"/>
        <v>461.91900000000004</v>
      </c>
      <c r="E177" s="55">
        <v>52.816999999999993</v>
      </c>
      <c r="F177" s="55">
        <v>0</v>
      </c>
      <c r="G177" s="55">
        <v>0</v>
      </c>
      <c r="H177" s="55">
        <v>408.93600000000004</v>
      </c>
      <c r="I177" s="55">
        <v>0.16600000000000001</v>
      </c>
      <c r="J177" s="55"/>
      <c r="K177" s="55">
        <v>19.322999999999997</v>
      </c>
      <c r="L177" s="55">
        <v>11.557</v>
      </c>
      <c r="M177" s="55">
        <v>7.766</v>
      </c>
    </row>
    <row r="178" spans="1:13" s="20" customFormat="1" ht="9" customHeight="1">
      <c r="A178" s="21" t="s">
        <v>25</v>
      </c>
      <c r="B178" s="55">
        <v>0.20199999999999999</v>
      </c>
      <c r="C178" s="56"/>
      <c r="D178" s="55">
        <f t="shared" si="5"/>
        <v>354.40199999999999</v>
      </c>
      <c r="E178" s="55">
        <v>83.823000000000008</v>
      </c>
      <c r="F178" s="55">
        <v>0</v>
      </c>
      <c r="G178" s="55">
        <v>0</v>
      </c>
      <c r="H178" s="55">
        <v>270.26400000000001</v>
      </c>
      <c r="I178" s="55">
        <v>0.315</v>
      </c>
      <c r="J178" s="55"/>
      <c r="K178" s="55">
        <v>5.7139999999999995</v>
      </c>
      <c r="L178" s="55">
        <v>3.4030000000000005</v>
      </c>
      <c r="M178" s="55">
        <v>2.3110000000000004</v>
      </c>
    </row>
    <row r="179" spans="1:13" s="20" customFormat="1" ht="9" customHeight="1">
      <c r="A179" s="21" t="s">
        <v>26</v>
      </c>
      <c r="B179" s="55">
        <v>0.33699999999999997</v>
      </c>
      <c r="C179" s="56"/>
      <c r="D179" s="55">
        <f t="shared" si="5"/>
        <v>473.96300000000002</v>
      </c>
      <c r="E179" s="55">
        <v>332.59100000000001</v>
      </c>
      <c r="F179" s="55">
        <v>0</v>
      </c>
      <c r="G179" s="55">
        <v>21.186</v>
      </c>
      <c r="H179" s="55">
        <v>117.19899999999998</v>
      </c>
      <c r="I179" s="55">
        <v>2.9870000000000001</v>
      </c>
      <c r="J179" s="55"/>
      <c r="K179" s="55">
        <v>134.02200000000002</v>
      </c>
      <c r="L179" s="55">
        <v>129.59899999999999</v>
      </c>
      <c r="M179" s="55">
        <v>4.423</v>
      </c>
    </row>
    <row r="180" spans="1:13" s="20" customFormat="1" ht="9" customHeight="1">
      <c r="A180" s="23" t="s">
        <v>27</v>
      </c>
      <c r="B180" s="59">
        <v>0.20600000000000002</v>
      </c>
      <c r="C180" s="58"/>
      <c r="D180" s="59">
        <f t="shared" si="5"/>
        <v>757.22099999999989</v>
      </c>
      <c r="E180" s="59">
        <v>275.38099999999997</v>
      </c>
      <c r="F180" s="59">
        <v>0</v>
      </c>
      <c r="G180" s="59">
        <v>0</v>
      </c>
      <c r="H180" s="59">
        <v>481.83799999999997</v>
      </c>
      <c r="I180" s="59">
        <v>2E-3</v>
      </c>
      <c r="J180" s="59"/>
      <c r="K180" s="59">
        <v>8.1920000000000002</v>
      </c>
      <c r="L180" s="59">
        <v>6.3240000000000007</v>
      </c>
      <c r="M180" s="59">
        <v>1.8679999999999999</v>
      </c>
    </row>
    <row r="181" spans="1:13" s="20" customFormat="1" ht="9" customHeight="1">
      <c r="A181" s="21" t="s">
        <v>28</v>
      </c>
      <c r="B181" s="55">
        <v>0.13600000000000001</v>
      </c>
      <c r="C181" s="56"/>
      <c r="D181" s="55">
        <f t="shared" si="5"/>
        <v>409.548</v>
      </c>
      <c r="E181" s="55">
        <v>115.67000000000002</v>
      </c>
      <c r="F181" s="55">
        <v>0</v>
      </c>
      <c r="G181" s="55">
        <v>0.29300000000000004</v>
      </c>
      <c r="H181" s="55">
        <v>293.39999999999998</v>
      </c>
      <c r="I181" s="55">
        <v>0.185</v>
      </c>
      <c r="J181" s="55"/>
      <c r="K181" s="55">
        <v>28.018000000000001</v>
      </c>
      <c r="L181" s="55">
        <v>22.678000000000001</v>
      </c>
      <c r="M181" s="55">
        <v>5.339999999999999</v>
      </c>
    </row>
    <row r="182" spans="1:13" s="20" customFormat="1" ht="9" customHeight="1">
      <c r="A182" s="21" t="s">
        <v>29</v>
      </c>
      <c r="B182" s="55">
        <v>0.129</v>
      </c>
      <c r="C182" s="56"/>
      <c r="D182" s="55">
        <f t="shared" si="5"/>
        <v>182.17400000000001</v>
      </c>
      <c r="E182" s="55">
        <v>49.024000000000001</v>
      </c>
      <c r="F182" s="55">
        <v>0</v>
      </c>
      <c r="G182" s="55">
        <v>0</v>
      </c>
      <c r="H182" s="55">
        <v>130.78399999999999</v>
      </c>
      <c r="I182" s="55">
        <v>2.3660000000000001</v>
      </c>
      <c r="J182" s="55"/>
      <c r="K182" s="55">
        <v>5.7279999999999998</v>
      </c>
      <c r="L182" s="55">
        <v>4.5100000000000007</v>
      </c>
      <c r="M182" s="55">
        <v>1.218</v>
      </c>
    </row>
    <row r="183" spans="1:13" s="20" customFormat="1" ht="9" customHeight="1">
      <c r="A183" s="21" t="s">
        <v>30</v>
      </c>
      <c r="B183" s="55">
        <v>0.40799999999999997</v>
      </c>
      <c r="C183" s="56"/>
      <c r="D183" s="55">
        <f t="shared" si="5"/>
        <v>497.98899999999998</v>
      </c>
      <c r="E183" s="55">
        <v>424.649</v>
      </c>
      <c r="F183" s="55">
        <v>0</v>
      </c>
      <c r="G183" s="55">
        <v>0</v>
      </c>
      <c r="H183" s="55">
        <v>73.286000000000001</v>
      </c>
      <c r="I183" s="55">
        <v>5.3999999999999999E-2</v>
      </c>
      <c r="J183" s="55"/>
      <c r="K183" s="55">
        <v>8.26</v>
      </c>
      <c r="L183" s="55">
        <v>4.8900000000000006</v>
      </c>
      <c r="M183" s="55">
        <v>3.3699999999999997</v>
      </c>
    </row>
    <row r="184" spans="1:13" s="20" customFormat="1" ht="9" customHeight="1">
      <c r="A184" s="23" t="s">
        <v>31</v>
      </c>
      <c r="B184" s="59">
        <v>0.249</v>
      </c>
      <c r="C184" s="58"/>
      <c r="D184" s="59">
        <f t="shared" si="5"/>
        <v>278.03300000000002</v>
      </c>
      <c r="E184" s="59">
        <v>91.457999999999998</v>
      </c>
      <c r="F184" s="59">
        <v>0</v>
      </c>
      <c r="G184" s="59">
        <v>0</v>
      </c>
      <c r="H184" s="59">
        <v>172.73699999999999</v>
      </c>
      <c r="I184" s="59">
        <v>13.838000000000001</v>
      </c>
      <c r="J184" s="59"/>
      <c r="K184" s="59">
        <v>25.056000000000001</v>
      </c>
      <c r="L184" s="59">
        <v>21.159000000000006</v>
      </c>
      <c r="M184" s="59">
        <v>3.8969999999999998</v>
      </c>
    </row>
    <row r="185" spans="1:13" s="20" customFormat="1" ht="9" customHeight="1">
      <c r="A185" s="21" t="s">
        <v>32</v>
      </c>
      <c r="B185" s="55">
        <v>0.188</v>
      </c>
      <c r="C185" s="56"/>
      <c r="D185" s="55">
        <f t="shared" si="5"/>
        <v>416.74200000000008</v>
      </c>
      <c r="E185" s="55">
        <v>162.48500000000001</v>
      </c>
      <c r="F185" s="55">
        <v>0</v>
      </c>
      <c r="G185" s="55">
        <v>24.242999999999999</v>
      </c>
      <c r="H185" s="55">
        <v>227.28900000000004</v>
      </c>
      <c r="I185" s="55">
        <v>2.7250000000000001</v>
      </c>
      <c r="J185" s="55"/>
      <c r="K185" s="55">
        <v>15.293999999999997</v>
      </c>
      <c r="L185" s="55">
        <v>10.019</v>
      </c>
      <c r="M185" s="55">
        <v>5.2750000000000004</v>
      </c>
    </row>
    <row r="186" spans="1:13" s="20" customFormat="1" ht="9" customHeight="1">
      <c r="A186" s="21" t="s">
        <v>33</v>
      </c>
      <c r="B186" s="55">
        <v>0.247</v>
      </c>
      <c r="C186" s="56"/>
      <c r="D186" s="55">
        <f t="shared" si="5"/>
        <v>510.97499999999991</v>
      </c>
      <c r="E186" s="55">
        <v>378.94899999999996</v>
      </c>
      <c r="F186" s="55">
        <v>0</v>
      </c>
      <c r="G186" s="55">
        <v>13.541999999999998</v>
      </c>
      <c r="H186" s="55">
        <v>118.2</v>
      </c>
      <c r="I186" s="55">
        <v>0.28400000000000003</v>
      </c>
      <c r="J186" s="55"/>
      <c r="K186" s="55">
        <v>20.234000000000002</v>
      </c>
      <c r="L186" s="55">
        <v>15.483999999999998</v>
      </c>
      <c r="M186" s="55">
        <v>4.75</v>
      </c>
    </row>
    <row r="187" spans="1:13" s="20" customFormat="1" ht="9" customHeight="1">
      <c r="A187" s="21" t="s">
        <v>34</v>
      </c>
      <c r="B187" s="55">
        <v>0.11600000000000001</v>
      </c>
      <c r="C187" s="56"/>
      <c r="D187" s="55">
        <f t="shared" si="5"/>
        <v>305.92499999999995</v>
      </c>
      <c r="E187" s="55">
        <v>132.85</v>
      </c>
      <c r="F187" s="55">
        <v>0</v>
      </c>
      <c r="G187" s="55">
        <v>4.2920000000000007</v>
      </c>
      <c r="H187" s="55">
        <v>168.36499999999998</v>
      </c>
      <c r="I187" s="55">
        <v>0.41800000000000004</v>
      </c>
      <c r="J187" s="55"/>
      <c r="K187" s="55">
        <v>17.263999999999999</v>
      </c>
      <c r="L187" s="55">
        <v>12.022</v>
      </c>
      <c r="M187" s="55">
        <v>5.242</v>
      </c>
    </row>
    <row r="188" spans="1:13" s="20" customFormat="1" ht="9" customHeight="1">
      <c r="A188" s="23" t="s">
        <v>35</v>
      </c>
      <c r="B188" s="59">
        <v>0.41</v>
      </c>
      <c r="C188" s="58"/>
      <c r="D188" s="59">
        <f t="shared" si="5"/>
        <v>756.96399999999994</v>
      </c>
      <c r="E188" s="59">
        <v>488.12399999999997</v>
      </c>
      <c r="F188" s="59">
        <v>0</v>
      </c>
      <c r="G188" s="59">
        <v>0</v>
      </c>
      <c r="H188" s="59">
        <v>259.91699999999997</v>
      </c>
      <c r="I188" s="59">
        <v>8.923</v>
      </c>
      <c r="J188" s="59"/>
      <c r="K188" s="59">
        <v>38.879000000000005</v>
      </c>
      <c r="L188" s="59">
        <v>25.709000000000003</v>
      </c>
      <c r="M188" s="59">
        <v>13.169999999999998</v>
      </c>
    </row>
    <row r="189" spans="1:13" s="20" customFormat="1" ht="9" customHeight="1">
      <c r="A189" s="21" t="s">
        <v>36</v>
      </c>
      <c r="B189" s="55">
        <v>2.5000000000000001E-2</v>
      </c>
      <c r="C189" s="56"/>
      <c r="D189" s="55">
        <f t="shared" si="5"/>
        <v>91.546000000000006</v>
      </c>
      <c r="E189" s="55">
        <v>14.856000000000002</v>
      </c>
      <c r="F189" s="55">
        <v>0</v>
      </c>
      <c r="G189" s="55">
        <v>0</v>
      </c>
      <c r="H189" s="55">
        <v>76.615000000000009</v>
      </c>
      <c r="I189" s="55">
        <v>7.4999999999999997E-2</v>
      </c>
      <c r="J189" s="55"/>
      <c r="K189" s="55">
        <v>2.8139999999999996</v>
      </c>
      <c r="L189" s="55">
        <v>1.3890000000000002</v>
      </c>
      <c r="M189" s="55">
        <v>1.425</v>
      </c>
    </row>
    <row r="190" spans="1:13" s="20" customFormat="1" ht="9" customHeight="1">
      <c r="A190" s="21" t="s">
        <v>37</v>
      </c>
      <c r="B190" s="55">
        <v>0.84599999999999997</v>
      </c>
      <c r="C190" s="56"/>
      <c r="D190" s="55">
        <f t="shared" si="5"/>
        <v>1132.4870000000001</v>
      </c>
      <c r="E190" s="55">
        <v>488.41900000000004</v>
      </c>
      <c r="F190" s="55">
        <v>0</v>
      </c>
      <c r="G190" s="55">
        <v>0</v>
      </c>
      <c r="H190" s="55">
        <v>644.06700000000001</v>
      </c>
      <c r="I190" s="55">
        <v>1E-3</v>
      </c>
      <c r="J190" s="55"/>
      <c r="K190" s="55">
        <v>114.48700000000001</v>
      </c>
      <c r="L190" s="55">
        <v>91.955999999999989</v>
      </c>
      <c r="M190" s="55">
        <v>22.530999999999999</v>
      </c>
    </row>
    <row r="191" spans="1:13" s="20" customFormat="1" ht="9" customHeight="1">
      <c r="A191" s="21" t="s">
        <v>38</v>
      </c>
      <c r="B191" s="55">
        <v>5.7999999999999996E-2</v>
      </c>
      <c r="C191" s="56"/>
      <c r="D191" s="55">
        <f t="shared" si="5"/>
        <v>250.28400000000002</v>
      </c>
      <c r="E191" s="55">
        <v>54.699999999999996</v>
      </c>
      <c r="F191" s="55">
        <v>0</v>
      </c>
      <c r="G191" s="55">
        <v>77.478999999999999</v>
      </c>
      <c r="H191" s="55">
        <v>117.87500000000001</v>
      </c>
      <c r="I191" s="55">
        <v>0.22999999999999998</v>
      </c>
      <c r="J191" s="55"/>
      <c r="K191" s="55">
        <v>22.188999999999997</v>
      </c>
      <c r="L191" s="55">
        <v>19.113</v>
      </c>
      <c r="M191" s="55">
        <v>3.0760000000000001</v>
      </c>
    </row>
    <row r="192" spans="1:13" s="20" customFormat="1" ht="9" customHeight="1">
      <c r="A192" s="23" t="s">
        <v>39</v>
      </c>
      <c r="B192" s="59">
        <v>0.17499999999999999</v>
      </c>
      <c r="C192" s="58"/>
      <c r="D192" s="59">
        <f t="shared" si="5"/>
        <v>404.04599999999999</v>
      </c>
      <c r="E192" s="59">
        <v>48.161000000000008</v>
      </c>
      <c r="F192" s="59">
        <v>0</v>
      </c>
      <c r="G192" s="59">
        <v>0.78499999999999992</v>
      </c>
      <c r="H192" s="59">
        <v>351.07299999999998</v>
      </c>
      <c r="I192" s="59">
        <v>4.0270000000000001</v>
      </c>
      <c r="J192" s="59"/>
      <c r="K192" s="59">
        <v>8.2469999999999999</v>
      </c>
      <c r="L192" s="59">
        <v>1.7520000000000002</v>
      </c>
      <c r="M192" s="59">
        <v>6.4950000000000001</v>
      </c>
    </row>
    <row r="193" spans="1:13" s="19" customFormat="1" ht="9" customHeight="1">
      <c r="A193" s="64"/>
      <c r="B193" s="65"/>
      <c r="C193" s="66"/>
      <c r="D193" s="65"/>
      <c r="E193" s="65"/>
      <c r="F193" s="65"/>
      <c r="G193" s="65"/>
      <c r="H193" s="65"/>
      <c r="I193" s="65"/>
      <c r="J193" s="65"/>
      <c r="K193" s="65"/>
      <c r="L193" s="65"/>
      <c r="M193" s="65"/>
    </row>
    <row r="194" spans="1:13" s="20" customFormat="1" ht="9" customHeight="1">
      <c r="A194" s="17">
        <v>2006</v>
      </c>
      <c r="B194" s="72"/>
      <c r="C194" s="68"/>
      <c r="D194" s="49"/>
      <c r="E194" s="68"/>
      <c r="F194" s="68"/>
      <c r="G194" s="68"/>
      <c r="H194" s="69"/>
      <c r="I194" s="69"/>
      <c r="J194" s="69"/>
      <c r="K194" s="69"/>
      <c r="L194" s="69"/>
      <c r="M194" s="69"/>
    </row>
    <row r="195" spans="1:13" s="20" customFormat="1" ht="9" customHeight="1">
      <c r="A195" s="51" t="s">
        <v>7</v>
      </c>
      <c r="B195" s="52">
        <f>SUM(B197:B228)</f>
        <v>3439.2329999999979</v>
      </c>
      <c r="C195" s="49"/>
      <c r="D195" s="49">
        <f>SUM(D197:D228)</f>
        <v>33056.239999999998</v>
      </c>
      <c r="E195" s="49">
        <f>SUM(E197:E228)</f>
        <v>6249.6629999999986</v>
      </c>
      <c r="F195" s="49">
        <f>SUM(F197:F228)</f>
        <v>15069.196</v>
      </c>
      <c r="G195" s="49">
        <f>SUM(G197:G228)</f>
        <v>248.363</v>
      </c>
      <c r="H195" s="49">
        <f>SUM(H197:H228)</f>
        <v>10200.691999999997</v>
      </c>
      <c r="I195" s="49">
        <f t="shared" ref="I195" si="6">SUM(I197:I228)</f>
        <v>1288.326</v>
      </c>
      <c r="J195" s="49"/>
      <c r="K195" s="49">
        <f>SUM(K197:K228)</f>
        <v>6460.556999999998</v>
      </c>
      <c r="L195" s="49">
        <f>SUM(L197:L228)</f>
        <v>6302.2379999999994</v>
      </c>
      <c r="M195" s="49">
        <v>158.31900000000002</v>
      </c>
    </row>
    <row r="196" spans="1:13" s="20" customFormat="1" ht="3" customHeight="1">
      <c r="A196" s="71"/>
      <c r="B196" s="52"/>
      <c r="C196" s="54"/>
      <c r="D196" s="49"/>
      <c r="E196" s="49"/>
      <c r="F196" s="49"/>
      <c r="G196" s="49"/>
      <c r="H196" s="49"/>
      <c r="I196" s="49"/>
      <c r="J196" s="49"/>
      <c r="K196" s="49"/>
      <c r="L196" s="49"/>
      <c r="M196" s="49"/>
    </row>
    <row r="197" spans="1:13" s="14" customFormat="1" ht="9" customHeight="1">
      <c r="A197" s="21" t="s">
        <v>8</v>
      </c>
      <c r="B197" s="55">
        <v>0.35700000000000004</v>
      </c>
      <c r="C197" s="55"/>
      <c r="D197" s="55">
        <f>SUM(E197:I197)</f>
        <v>258.50900000000001</v>
      </c>
      <c r="E197" s="55">
        <v>23.672000000000001</v>
      </c>
      <c r="F197" s="55">
        <v>0</v>
      </c>
      <c r="G197" s="55">
        <v>0</v>
      </c>
      <c r="H197" s="55">
        <v>222.69300000000004</v>
      </c>
      <c r="I197" s="55">
        <v>12.144</v>
      </c>
      <c r="J197" s="55"/>
      <c r="K197" s="55">
        <v>9.8060000000000009</v>
      </c>
      <c r="L197" s="55">
        <v>7.2740000000000009</v>
      </c>
      <c r="M197" s="55">
        <v>2.532</v>
      </c>
    </row>
    <row r="198" spans="1:13" s="14" customFormat="1" ht="9" customHeight="1">
      <c r="A198" s="21" t="s">
        <v>9</v>
      </c>
      <c r="B198" s="55">
        <v>0.93399999999999994</v>
      </c>
      <c r="C198" s="56"/>
      <c r="D198" s="55">
        <f t="shared" ref="D198:D228" si="7">SUM(E198:I198)</f>
        <v>723.303</v>
      </c>
      <c r="E198" s="55">
        <v>595.03</v>
      </c>
      <c r="F198" s="55">
        <v>0</v>
      </c>
      <c r="G198" s="55">
        <v>0</v>
      </c>
      <c r="H198" s="55">
        <v>65.215999999999994</v>
      </c>
      <c r="I198" s="55">
        <v>63.057000000000002</v>
      </c>
      <c r="J198" s="55"/>
      <c r="K198" s="55">
        <v>11.441000000000003</v>
      </c>
      <c r="L198" s="55">
        <v>9.9590000000000014</v>
      </c>
      <c r="M198" s="55">
        <v>1.4820000000000002</v>
      </c>
    </row>
    <row r="199" spans="1:13" s="14" customFormat="1" ht="9" customHeight="1">
      <c r="A199" s="21" t="s">
        <v>10</v>
      </c>
      <c r="B199" s="55">
        <v>0.7639999999999999</v>
      </c>
      <c r="C199" s="56"/>
      <c r="D199" s="55">
        <f t="shared" si="7"/>
        <v>463.98099999999999</v>
      </c>
      <c r="E199" s="55">
        <v>262.28400000000005</v>
      </c>
      <c r="F199" s="55">
        <v>0</v>
      </c>
      <c r="G199" s="55">
        <v>0</v>
      </c>
      <c r="H199" s="55">
        <v>148.55699999999999</v>
      </c>
      <c r="I199" s="55">
        <v>53.14</v>
      </c>
      <c r="J199" s="55"/>
      <c r="K199" s="55">
        <v>17.196999999999999</v>
      </c>
      <c r="L199" s="55">
        <v>3.9380000000000002</v>
      </c>
      <c r="M199" s="55">
        <v>13.258999999999999</v>
      </c>
    </row>
    <row r="200" spans="1:13" s="73" customFormat="1" ht="9" customHeight="1">
      <c r="A200" s="23" t="s">
        <v>11</v>
      </c>
      <c r="B200" s="59">
        <v>0.31200000000000006</v>
      </c>
      <c r="C200" s="58"/>
      <c r="D200" s="59">
        <f t="shared" si="7"/>
        <v>235.31700000000001</v>
      </c>
      <c r="E200" s="59">
        <v>112.351</v>
      </c>
      <c r="F200" s="59">
        <v>0</v>
      </c>
      <c r="G200" s="59">
        <v>0</v>
      </c>
      <c r="H200" s="59">
        <v>93.819000000000003</v>
      </c>
      <c r="I200" s="59">
        <v>29.146999999999998</v>
      </c>
      <c r="J200" s="59"/>
      <c r="K200" s="59">
        <v>4.8580000000000005</v>
      </c>
      <c r="L200" s="59">
        <v>1.7730000000000001</v>
      </c>
      <c r="M200" s="59">
        <v>3.0850000000000004</v>
      </c>
    </row>
    <row r="201" spans="1:13" s="14" customFormat="1" ht="9" customHeight="1">
      <c r="A201" s="21" t="s">
        <v>12</v>
      </c>
      <c r="B201" s="55">
        <v>1.0669999999999999</v>
      </c>
      <c r="C201" s="56"/>
      <c r="D201" s="55">
        <f t="shared" si="7"/>
        <v>351.67399999999998</v>
      </c>
      <c r="E201" s="55">
        <v>157.476</v>
      </c>
      <c r="F201" s="55">
        <v>0</v>
      </c>
      <c r="G201" s="55">
        <v>0</v>
      </c>
      <c r="H201" s="55">
        <v>167.63200000000001</v>
      </c>
      <c r="I201" s="55">
        <v>26.566000000000003</v>
      </c>
      <c r="J201" s="55"/>
      <c r="K201" s="55">
        <v>96.088999999999999</v>
      </c>
      <c r="L201" s="55">
        <v>74.475999999999985</v>
      </c>
      <c r="M201" s="55">
        <v>21.613000000000003</v>
      </c>
    </row>
    <row r="202" spans="1:13" s="14" customFormat="1" ht="9" customHeight="1">
      <c r="A202" s="21" t="s">
        <v>13</v>
      </c>
      <c r="B202" s="55">
        <v>0.35100000000000003</v>
      </c>
      <c r="C202" s="56"/>
      <c r="D202" s="55">
        <f t="shared" si="7"/>
        <v>142.74100000000001</v>
      </c>
      <c r="E202" s="55">
        <v>32.299999999999997</v>
      </c>
      <c r="F202" s="55">
        <v>0</v>
      </c>
      <c r="G202" s="55">
        <v>0</v>
      </c>
      <c r="H202" s="55">
        <v>102.34800000000001</v>
      </c>
      <c r="I202" s="55">
        <v>8.093</v>
      </c>
      <c r="J202" s="55"/>
      <c r="K202" s="55">
        <v>59.713000000000001</v>
      </c>
      <c r="L202" s="55">
        <v>59.320999999999991</v>
      </c>
      <c r="M202" s="55" t="s">
        <v>63</v>
      </c>
    </row>
    <row r="203" spans="1:13" s="14" customFormat="1" ht="9" customHeight="1">
      <c r="A203" s="21" t="s">
        <v>14</v>
      </c>
      <c r="B203" s="55">
        <v>1.4469999999999998</v>
      </c>
      <c r="C203" s="56"/>
      <c r="D203" s="55">
        <f t="shared" si="7"/>
        <v>494.75599999999997</v>
      </c>
      <c r="E203" s="55">
        <v>184.24800000000002</v>
      </c>
      <c r="F203" s="55">
        <v>0</v>
      </c>
      <c r="G203" s="55">
        <v>0</v>
      </c>
      <c r="H203" s="55">
        <v>251.01399999999998</v>
      </c>
      <c r="I203" s="55">
        <v>59.494</v>
      </c>
      <c r="J203" s="55"/>
      <c r="K203" s="55">
        <v>16.239000000000001</v>
      </c>
      <c r="L203" s="55">
        <v>14.622999999999999</v>
      </c>
      <c r="M203" s="55">
        <v>1.6159999999999999</v>
      </c>
    </row>
    <row r="204" spans="1:13" ht="9" customHeight="1">
      <c r="A204" s="23" t="s">
        <v>15</v>
      </c>
      <c r="B204" s="59">
        <v>1.413</v>
      </c>
      <c r="C204" s="58"/>
      <c r="D204" s="59">
        <f t="shared" si="7"/>
        <v>606.09100000000001</v>
      </c>
      <c r="E204" s="59">
        <v>406.69899999999996</v>
      </c>
      <c r="F204" s="59">
        <v>0</v>
      </c>
      <c r="G204" s="59">
        <v>0.502</v>
      </c>
      <c r="H204" s="59">
        <v>154.87700000000001</v>
      </c>
      <c r="I204" s="59">
        <v>44.012999999999998</v>
      </c>
      <c r="J204" s="59"/>
      <c r="K204" s="59">
        <v>57.326999999999991</v>
      </c>
      <c r="L204" s="59">
        <v>55.145000000000003</v>
      </c>
      <c r="M204" s="59">
        <v>2.1819999999999999</v>
      </c>
    </row>
    <row r="205" spans="1:13" ht="9" customHeight="1">
      <c r="A205" s="21" t="s">
        <v>16</v>
      </c>
      <c r="B205" s="55">
        <v>3410.8509999999997</v>
      </c>
      <c r="C205" s="56"/>
      <c r="D205" s="55">
        <f t="shared" si="7"/>
        <v>15867.786</v>
      </c>
      <c r="E205" s="55">
        <v>514.101</v>
      </c>
      <c r="F205" s="55">
        <v>15069.196</v>
      </c>
      <c r="G205" s="55">
        <v>88.015000000000001</v>
      </c>
      <c r="H205" s="55">
        <v>176.07199999999997</v>
      </c>
      <c r="I205" s="55">
        <v>20.402000000000001</v>
      </c>
      <c r="J205" s="55"/>
      <c r="K205" s="55">
        <v>5379.2139999999999</v>
      </c>
      <c r="L205" s="55">
        <v>5365.5989999999993</v>
      </c>
      <c r="M205" s="55">
        <v>13.615</v>
      </c>
    </row>
    <row r="206" spans="1:13" ht="9" customHeight="1">
      <c r="A206" s="21" t="s">
        <v>17</v>
      </c>
      <c r="B206" s="55">
        <v>0.73299999999999998</v>
      </c>
      <c r="C206" s="56"/>
      <c r="D206" s="55">
        <f t="shared" si="7"/>
        <v>278.91399999999999</v>
      </c>
      <c r="E206" s="55">
        <v>89.61</v>
      </c>
      <c r="F206" s="55">
        <v>0</v>
      </c>
      <c r="G206" s="55">
        <v>8.1650000000000009</v>
      </c>
      <c r="H206" s="55">
        <v>126.68900000000001</v>
      </c>
      <c r="I206" s="55">
        <v>54.45</v>
      </c>
      <c r="J206" s="55"/>
      <c r="K206" s="55">
        <v>6.8110000000000017</v>
      </c>
      <c r="L206" s="55">
        <v>2.8449999999999998</v>
      </c>
      <c r="M206" s="55">
        <v>3.9660000000000002</v>
      </c>
    </row>
    <row r="207" spans="1:13" ht="9" customHeight="1">
      <c r="A207" s="21" t="s">
        <v>18</v>
      </c>
      <c r="B207" s="55">
        <v>1.1619999999999999</v>
      </c>
      <c r="C207" s="56"/>
      <c r="D207" s="55">
        <f t="shared" si="7"/>
        <v>542.94899999999996</v>
      </c>
      <c r="E207" s="55">
        <v>81.463999999999999</v>
      </c>
      <c r="F207" s="55">
        <v>0</v>
      </c>
      <c r="G207" s="55">
        <v>0</v>
      </c>
      <c r="H207" s="55">
        <v>428.72699999999992</v>
      </c>
      <c r="I207" s="55">
        <v>32.757999999999996</v>
      </c>
      <c r="J207" s="55"/>
      <c r="K207" s="55">
        <v>38.460999999999999</v>
      </c>
      <c r="L207" s="55">
        <v>35.187999999999995</v>
      </c>
      <c r="M207" s="55">
        <v>3.2729999999999997</v>
      </c>
    </row>
    <row r="208" spans="1:13" ht="9" customHeight="1">
      <c r="A208" s="23" t="s">
        <v>19</v>
      </c>
      <c r="B208" s="59">
        <v>0.46100000000000002</v>
      </c>
      <c r="C208" s="58"/>
      <c r="D208" s="59">
        <f t="shared" si="7"/>
        <v>839.76699999999994</v>
      </c>
      <c r="E208" s="59">
        <v>148.38099999999997</v>
      </c>
      <c r="F208" s="59">
        <v>0</v>
      </c>
      <c r="G208" s="59">
        <v>0</v>
      </c>
      <c r="H208" s="59">
        <v>654.61299999999994</v>
      </c>
      <c r="I208" s="59">
        <v>36.772999999999996</v>
      </c>
      <c r="J208" s="59"/>
      <c r="K208" s="59">
        <v>10.447999999999999</v>
      </c>
      <c r="L208" s="59">
        <v>6.2830000000000004</v>
      </c>
      <c r="M208" s="59">
        <v>4.165</v>
      </c>
    </row>
    <row r="209" spans="1:13" ht="9" customHeight="1">
      <c r="A209" s="21" t="s">
        <v>20</v>
      </c>
      <c r="B209" s="55">
        <v>0.74000000000000021</v>
      </c>
      <c r="C209" s="56"/>
      <c r="D209" s="55">
        <f t="shared" si="7"/>
        <v>369.93400000000003</v>
      </c>
      <c r="E209" s="55">
        <v>69.007999999999996</v>
      </c>
      <c r="F209" s="55">
        <v>0</v>
      </c>
      <c r="G209" s="55">
        <v>0</v>
      </c>
      <c r="H209" s="55">
        <v>288.74600000000004</v>
      </c>
      <c r="I209" s="55">
        <v>12.18</v>
      </c>
      <c r="J209" s="55"/>
      <c r="K209" s="55">
        <v>15.155000000000001</v>
      </c>
      <c r="L209" s="55">
        <v>12.401000000000002</v>
      </c>
      <c r="M209" s="55">
        <v>2.7540000000000009</v>
      </c>
    </row>
    <row r="210" spans="1:13" ht="9" customHeight="1">
      <c r="A210" s="21" t="s">
        <v>21</v>
      </c>
      <c r="B210" s="55">
        <v>2.0069999999999997</v>
      </c>
      <c r="C210" s="56"/>
      <c r="D210" s="55">
        <f t="shared" si="7"/>
        <v>1931.7889999999998</v>
      </c>
      <c r="E210" s="55">
        <v>243.12599999999995</v>
      </c>
      <c r="F210" s="55">
        <v>0</v>
      </c>
      <c r="G210" s="55">
        <v>13.041</v>
      </c>
      <c r="H210" s="55">
        <v>1641.0169999999998</v>
      </c>
      <c r="I210" s="55">
        <v>34.604999999999997</v>
      </c>
      <c r="J210" s="55"/>
      <c r="K210" s="55">
        <v>165.92499999999998</v>
      </c>
      <c r="L210" s="55">
        <v>158.63</v>
      </c>
      <c r="M210" s="55">
        <v>7.2949999999999999</v>
      </c>
    </row>
    <row r="211" spans="1:13" ht="9" customHeight="1">
      <c r="A211" s="21" t="s">
        <v>22</v>
      </c>
      <c r="B211" s="55">
        <v>0.98</v>
      </c>
      <c r="C211" s="56"/>
      <c r="D211" s="55">
        <f t="shared" si="7"/>
        <v>775.86999999999989</v>
      </c>
      <c r="E211" s="55">
        <v>268.01299999999998</v>
      </c>
      <c r="F211" s="55">
        <v>0</v>
      </c>
      <c r="G211" s="55">
        <v>0</v>
      </c>
      <c r="H211" s="55">
        <v>479.55699999999996</v>
      </c>
      <c r="I211" s="55">
        <v>28.3</v>
      </c>
      <c r="J211" s="55"/>
      <c r="K211" s="55">
        <v>42.94</v>
      </c>
      <c r="L211" s="55">
        <v>38.700999999999993</v>
      </c>
      <c r="M211" s="55">
        <v>4.2389999999999999</v>
      </c>
    </row>
    <row r="212" spans="1:13" ht="9" customHeight="1">
      <c r="A212" s="23" t="s">
        <v>23</v>
      </c>
      <c r="B212" s="59">
        <v>1.1779999999999999</v>
      </c>
      <c r="C212" s="58"/>
      <c r="D212" s="59">
        <f t="shared" si="7"/>
        <v>732.19100000000003</v>
      </c>
      <c r="E212" s="59">
        <v>96.343000000000004</v>
      </c>
      <c r="F212" s="59">
        <v>0</v>
      </c>
      <c r="G212" s="59">
        <v>0</v>
      </c>
      <c r="H212" s="59">
        <v>609.57900000000006</v>
      </c>
      <c r="I212" s="59">
        <v>26.269000000000002</v>
      </c>
      <c r="J212" s="59"/>
      <c r="K212" s="59">
        <v>8.6330000000000009</v>
      </c>
      <c r="L212" s="59">
        <v>5.976</v>
      </c>
      <c r="M212" s="59">
        <v>2.657</v>
      </c>
    </row>
    <row r="213" spans="1:13" ht="9" customHeight="1">
      <c r="A213" s="21" t="s">
        <v>24</v>
      </c>
      <c r="B213" s="55">
        <v>0.85399999999999987</v>
      </c>
      <c r="C213" s="56"/>
      <c r="D213" s="55">
        <f t="shared" si="7"/>
        <v>553.84700000000009</v>
      </c>
      <c r="E213" s="55">
        <v>47.705000000000005</v>
      </c>
      <c r="F213" s="55">
        <v>0</v>
      </c>
      <c r="G213" s="55">
        <v>0</v>
      </c>
      <c r="H213" s="55">
        <v>496.00900000000001</v>
      </c>
      <c r="I213" s="55">
        <v>10.133000000000001</v>
      </c>
      <c r="J213" s="55"/>
      <c r="K213" s="55">
        <v>21.812999999999995</v>
      </c>
      <c r="L213" s="55">
        <v>16.114999999999998</v>
      </c>
      <c r="M213" s="55">
        <v>5.6980000000000004</v>
      </c>
    </row>
    <row r="214" spans="1:13" ht="9" customHeight="1">
      <c r="A214" s="21" t="s">
        <v>25</v>
      </c>
      <c r="B214" s="55">
        <v>0.68600000000000017</v>
      </c>
      <c r="C214" s="56"/>
      <c r="D214" s="55">
        <f t="shared" si="7"/>
        <v>409.25799999999998</v>
      </c>
      <c r="E214" s="55">
        <v>79.197999999999979</v>
      </c>
      <c r="F214" s="55">
        <v>0</v>
      </c>
      <c r="G214" s="55">
        <v>0</v>
      </c>
      <c r="H214" s="55">
        <v>307.40800000000002</v>
      </c>
      <c r="I214" s="55">
        <v>22.652000000000001</v>
      </c>
      <c r="J214" s="55"/>
      <c r="K214" s="55">
        <v>4.7619999999999996</v>
      </c>
      <c r="L214" s="55">
        <v>2.9959999999999996</v>
      </c>
      <c r="M214" s="55">
        <v>1.766</v>
      </c>
    </row>
    <row r="215" spans="1:13" ht="9" customHeight="1">
      <c r="A215" s="21" t="s">
        <v>26</v>
      </c>
      <c r="B215" s="55">
        <v>1.111</v>
      </c>
      <c r="C215" s="56"/>
      <c r="D215" s="55">
        <f t="shared" si="7"/>
        <v>493.45099999999991</v>
      </c>
      <c r="E215" s="55">
        <v>319.09999999999997</v>
      </c>
      <c r="F215" s="55">
        <v>0</v>
      </c>
      <c r="G215" s="55">
        <v>6.2990000000000013</v>
      </c>
      <c r="H215" s="55">
        <v>133.09099999999998</v>
      </c>
      <c r="I215" s="55">
        <v>34.960999999999999</v>
      </c>
      <c r="J215" s="55"/>
      <c r="K215" s="55">
        <v>137.251</v>
      </c>
      <c r="L215" s="55">
        <v>134.589</v>
      </c>
      <c r="M215" s="55">
        <v>2.6619999999999999</v>
      </c>
    </row>
    <row r="216" spans="1:13" ht="9" customHeight="1">
      <c r="A216" s="23" t="s">
        <v>27</v>
      </c>
      <c r="B216" s="59">
        <v>1.02</v>
      </c>
      <c r="C216" s="58"/>
      <c r="D216" s="59">
        <f t="shared" si="7"/>
        <v>889.67099999999982</v>
      </c>
      <c r="E216" s="59">
        <v>245.35299999999998</v>
      </c>
      <c r="F216" s="59">
        <v>0</v>
      </c>
      <c r="G216" s="59">
        <v>0</v>
      </c>
      <c r="H216" s="59">
        <v>550.91699999999992</v>
      </c>
      <c r="I216" s="59">
        <v>93.40100000000001</v>
      </c>
      <c r="J216" s="59"/>
      <c r="K216" s="59">
        <v>8.5739999999999998</v>
      </c>
      <c r="L216" s="59">
        <v>7.2270000000000003</v>
      </c>
      <c r="M216" s="59">
        <v>1.347</v>
      </c>
    </row>
    <row r="217" spans="1:13" ht="9" customHeight="1">
      <c r="A217" s="21" t="s">
        <v>28</v>
      </c>
      <c r="B217" s="55">
        <v>0.54699999999999993</v>
      </c>
      <c r="C217" s="56"/>
      <c r="D217" s="55">
        <f t="shared" si="7"/>
        <v>473.56900000000002</v>
      </c>
      <c r="E217" s="55">
        <v>101.79300000000001</v>
      </c>
      <c r="F217" s="55">
        <v>0</v>
      </c>
      <c r="G217" s="55">
        <v>0</v>
      </c>
      <c r="H217" s="55">
        <v>343.096</v>
      </c>
      <c r="I217" s="55">
        <v>28.68</v>
      </c>
      <c r="J217" s="55"/>
      <c r="K217" s="55">
        <v>13.632000000000001</v>
      </c>
      <c r="L217" s="55">
        <v>9.1539999999999999</v>
      </c>
      <c r="M217" s="55">
        <v>4.4779999999999998</v>
      </c>
    </row>
    <row r="218" spans="1:13" ht="9" customHeight="1">
      <c r="A218" s="21" t="s">
        <v>29</v>
      </c>
      <c r="B218" s="55">
        <v>0.504</v>
      </c>
      <c r="C218" s="56"/>
      <c r="D218" s="55">
        <f t="shared" si="7"/>
        <v>243.64100000000005</v>
      </c>
      <c r="E218" s="55">
        <v>44.771000000000001</v>
      </c>
      <c r="F218" s="55">
        <v>0</v>
      </c>
      <c r="G218" s="55">
        <v>0</v>
      </c>
      <c r="H218" s="55">
        <v>175.86400000000003</v>
      </c>
      <c r="I218" s="55">
        <v>23.006</v>
      </c>
      <c r="J218" s="55"/>
      <c r="K218" s="55">
        <v>3.8859999999999992</v>
      </c>
      <c r="L218" s="55">
        <v>2.9539999999999997</v>
      </c>
      <c r="M218" s="55">
        <v>0.93200000000000005</v>
      </c>
    </row>
    <row r="219" spans="1:13" ht="9" customHeight="1">
      <c r="A219" s="21" t="s">
        <v>30</v>
      </c>
      <c r="B219" s="55">
        <v>1.9000000000000001</v>
      </c>
      <c r="C219" s="56"/>
      <c r="D219" s="55">
        <f t="shared" si="7"/>
        <v>559.89499999999998</v>
      </c>
      <c r="E219" s="55">
        <v>448.86499999999995</v>
      </c>
      <c r="F219" s="55">
        <v>0</v>
      </c>
      <c r="G219" s="55">
        <v>0</v>
      </c>
      <c r="H219" s="55">
        <v>90.006999999999991</v>
      </c>
      <c r="I219" s="55">
        <v>21.023</v>
      </c>
      <c r="J219" s="55"/>
      <c r="K219" s="55">
        <v>7.9089999999999989</v>
      </c>
      <c r="L219" s="55">
        <v>6.2880000000000003</v>
      </c>
      <c r="M219" s="55">
        <v>1.6210000000000002</v>
      </c>
    </row>
    <row r="220" spans="1:13" ht="9" customHeight="1">
      <c r="A220" s="23" t="s">
        <v>31</v>
      </c>
      <c r="B220" s="59">
        <v>0.74</v>
      </c>
      <c r="C220" s="58"/>
      <c r="D220" s="59">
        <f t="shared" si="7"/>
        <v>415.279</v>
      </c>
      <c r="E220" s="59">
        <v>86.385000000000005</v>
      </c>
      <c r="F220" s="59">
        <v>0</v>
      </c>
      <c r="G220" s="59">
        <v>0</v>
      </c>
      <c r="H220" s="59">
        <v>228.65300000000002</v>
      </c>
      <c r="I220" s="59">
        <v>100.24100000000001</v>
      </c>
      <c r="J220" s="59"/>
      <c r="K220" s="59">
        <v>17.740000000000002</v>
      </c>
      <c r="L220" s="59">
        <v>14.518000000000001</v>
      </c>
      <c r="M220" s="59">
        <v>3.222</v>
      </c>
    </row>
    <row r="221" spans="1:13" ht="9" customHeight="1">
      <c r="A221" s="21" t="s">
        <v>32</v>
      </c>
      <c r="B221" s="55">
        <v>0.75800000000000012</v>
      </c>
      <c r="C221" s="56"/>
      <c r="D221" s="55">
        <f t="shared" si="7"/>
        <v>484.57100000000003</v>
      </c>
      <c r="E221" s="55">
        <v>144.50700000000001</v>
      </c>
      <c r="F221" s="55">
        <v>0</v>
      </c>
      <c r="G221" s="55">
        <v>22.989000000000001</v>
      </c>
      <c r="H221" s="55">
        <v>249.25500000000002</v>
      </c>
      <c r="I221" s="55">
        <v>67.819999999999993</v>
      </c>
      <c r="J221" s="55"/>
      <c r="K221" s="55">
        <v>31.892000000000003</v>
      </c>
      <c r="L221" s="55">
        <v>28.372000000000003</v>
      </c>
      <c r="M221" s="55">
        <v>3.5200000000000005</v>
      </c>
    </row>
    <row r="222" spans="1:13" ht="9" customHeight="1">
      <c r="A222" s="21" t="s">
        <v>33</v>
      </c>
      <c r="B222" s="55">
        <v>1.0549999999999999</v>
      </c>
      <c r="C222" s="56"/>
      <c r="D222" s="55">
        <f t="shared" si="7"/>
        <v>519.572</v>
      </c>
      <c r="E222" s="55">
        <v>333.66799999999995</v>
      </c>
      <c r="F222" s="55">
        <v>0</v>
      </c>
      <c r="G222" s="55">
        <v>21.307000000000002</v>
      </c>
      <c r="H222" s="55">
        <v>140.49199999999999</v>
      </c>
      <c r="I222" s="55">
        <v>24.105</v>
      </c>
      <c r="J222" s="55"/>
      <c r="K222" s="55">
        <v>14.928000000000001</v>
      </c>
      <c r="L222" s="55">
        <v>11.343999999999999</v>
      </c>
      <c r="M222" s="55">
        <v>3.5840000000000005</v>
      </c>
    </row>
    <row r="223" spans="1:13" ht="9" customHeight="1">
      <c r="A223" s="21" t="s">
        <v>34</v>
      </c>
      <c r="B223" s="55">
        <v>0.45999999999999991</v>
      </c>
      <c r="C223" s="56"/>
      <c r="D223" s="55">
        <f t="shared" si="7"/>
        <v>330.935</v>
      </c>
      <c r="E223" s="55">
        <v>119.51500000000001</v>
      </c>
      <c r="F223" s="55">
        <v>0</v>
      </c>
      <c r="G223" s="55">
        <v>7.931</v>
      </c>
      <c r="H223" s="55">
        <v>178.16199999999998</v>
      </c>
      <c r="I223" s="55">
        <v>25.326999999999998</v>
      </c>
      <c r="J223" s="55"/>
      <c r="K223" s="55">
        <v>12.987</v>
      </c>
      <c r="L223" s="55">
        <v>10.578999999999999</v>
      </c>
      <c r="M223" s="55">
        <v>2.4079999999999995</v>
      </c>
    </row>
    <row r="224" spans="1:13" ht="9" customHeight="1">
      <c r="A224" s="23" t="s">
        <v>35</v>
      </c>
      <c r="B224" s="59">
        <v>1.4410000000000003</v>
      </c>
      <c r="C224" s="58"/>
      <c r="D224" s="59">
        <f t="shared" si="7"/>
        <v>854.36799999999994</v>
      </c>
      <c r="E224" s="59">
        <v>446.452</v>
      </c>
      <c r="F224" s="59">
        <v>0</v>
      </c>
      <c r="G224" s="59">
        <v>0</v>
      </c>
      <c r="H224" s="59">
        <v>313.03899999999999</v>
      </c>
      <c r="I224" s="59">
        <v>94.876999999999981</v>
      </c>
      <c r="J224" s="59"/>
      <c r="K224" s="59">
        <v>60.838000000000008</v>
      </c>
      <c r="L224" s="59">
        <v>49.353000000000002</v>
      </c>
      <c r="M224" s="59">
        <v>11.485000000000001</v>
      </c>
    </row>
    <row r="225" spans="1:13" ht="9" customHeight="1">
      <c r="A225" s="21" t="s">
        <v>36</v>
      </c>
      <c r="B225" s="55">
        <v>8.6000000000000021E-2</v>
      </c>
      <c r="C225" s="56"/>
      <c r="D225" s="55">
        <f t="shared" si="7"/>
        <v>113.446</v>
      </c>
      <c r="E225" s="55">
        <v>13.186</v>
      </c>
      <c r="F225" s="55">
        <v>0</v>
      </c>
      <c r="G225" s="55">
        <v>0</v>
      </c>
      <c r="H225" s="55">
        <v>95.558999999999997</v>
      </c>
      <c r="I225" s="55">
        <v>4.7009999999999996</v>
      </c>
      <c r="J225" s="55"/>
      <c r="K225" s="55">
        <v>2.3470000000000004</v>
      </c>
      <c r="L225" s="55">
        <v>1.0669999999999999</v>
      </c>
      <c r="M225" s="55">
        <v>1.28</v>
      </c>
    </row>
    <row r="226" spans="1:13" ht="9" customHeight="1">
      <c r="A226" s="21" t="s">
        <v>37</v>
      </c>
      <c r="B226" s="55">
        <v>2.4279999999999999</v>
      </c>
      <c r="C226" s="56"/>
      <c r="D226" s="55">
        <f t="shared" si="7"/>
        <v>1303.1670000000001</v>
      </c>
      <c r="E226" s="55">
        <v>440.28399999999999</v>
      </c>
      <c r="F226" s="55">
        <v>0</v>
      </c>
      <c r="G226" s="55">
        <v>0</v>
      </c>
      <c r="H226" s="55">
        <v>761.33800000000008</v>
      </c>
      <c r="I226" s="55">
        <v>101.545</v>
      </c>
      <c r="J226" s="55"/>
      <c r="K226" s="55">
        <v>153.98299999999998</v>
      </c>
      <c r="L226" s="55">
        <v>136.036</v>
      </c>
      <c r="M226" s="55">
        <v>17.946999999999999</v>
      </c>
    </row>
    <row r="227" spans="1:13" ht="9" customHeight="1">
      <c r="A227" s="21" t="s">
        <v>38</v>
      </c>
      <c r="B227" s="55">
        <v>0.30099999999999999</v>
      </c>
      <c r="C227" s="56"/>
      <c r="D227" s="55">
        <f t="shared" si="7"/>
        <v>331.88600000000002</v>
      </c>
      <c r="E227" s="55">
        <v>50.885000000000005</v>
      </c>
      <c r="F227" s="55">
        <v>0</v>
      </c>
      <c r="G227" s="55">
        <v>80.114000000000004</v>
      </c>
      <c r="H227" s="55">
        <v>144.34399999999999</v>
      </c>
      <c r="I227" s="55">
        <v>56.542999999999992</v>
      </c>
      <c r="J227" s="55"/>
      <c r="K227" s="55">
        <v>20.290000000000003</v>
      </c>
      <c r="L227" s="55">
        <v>18.036999999999999</v>
      </c>
      <c r="M227" s="55">
        <v>2.2530000000000001</v>
      </c>
    </row>
    <row r="228" spans="1:13" ht="9" customHeight="1">
      <c r="A228" s="23" t="s">
        <v>39</v>
      </c>
      <c r="B228" s="59">
        <v>0.58499999999999996</v>
      </c>
      <c r="C228" s="58"/>
      <c r="D228" s="59">
        <f t="shared" si="7"/>
        <v>464.11200000000002</v>
      </c>
      <c r="E228" s="59">
        <v>43.890000000000008</v>
      </c>
      <c r="F228" s="59">
        <v>0</v>
      </c>
      <c r="G228" s="59">
        <v>0</v>
      </c>
      <c r="H228" s="59">
        <v>382.30200000000002</v>
      </c>
      <c r="I228" s="59">
        <v>37.92</v>
      </c>
      <c r="J228" s="59"/>
      <c r="K228" s="59">
        <v>7.468</v>
      </c>
      <c r="L228" s="59">
        <v>1.4770000000000001</v>
      </c>
      <c r="M228" s="59">
        <v>5.9909999999999997</v>
      </c>
    </row>
    <row r="229" spans="1:13" s="19" customFormat="1" ht="9" customHeight="1">
      <c r="A229" s="64"/>
      <c r="B229" s="65"/>
      <c r="C229" s="66"/>
      <c r="D229" s="65"/>
      <c r="E229" s="65"/>
      <c r="F229" s="65"/>
      <c r="G229" s="65"/>
      <c r="H229" s="65"/>
      <c r="I229" s="65"/>
      <c r="J229" s="65"/>
      <c r="K229" s="65"/>
      <c r="L229" s="65"/>
      <c r="M229" s="65"/>
    </row>
    <row r="230" spans="1:13" s="20" customFormat="1" ht="9" customHeight="1">
      <c r="A230" s="17">
        <v>2007</v>
      </c>
      <c r="B230" s="72"/>
      <c r="C230" s="68"/>
      <c r="D230" s="68"/>
      <c r="E230" s="68"/>
      <c r="F230" s="68"/>
      <c r="G230" s="68"/>
      <c r="H230" s="69"/>
      <c r="I230" s="69"/>
      <c r="J230" s="69"/>
      <c r="K230" s="69"/>
      <c r="L230" s="69"/>
      <c r="M230" s="69"/>
    </row>
    <row r="231" spans="1:13" s="20" customFormat="1" ht="9" customHeight="1">
      <c r="A231" s="51" t="s">
        <v>7</v>
      </c>
      <c r="B231" s="52">
        <f>SUM(B233:B264)</f>
        <v>3819.489</v>
      </c>
      <c r="C231" s="49"/>
      <c r="D231" s="49">
        <f>SUM(D233:D264)</f>
        <v>40038.34199999999</v>
      </c>
      <c r="E231" s="49">
        <f>SUM(E233:E264)</f>
        <v>6023.9130000000005</v>
      </c>
      <c r="F231" s="49">
        <f>SUM(F233:F264)</f>
        <v>18325.079999999998</v>
      </c>
      <c r="G231" s="49">
        <f>SUM(G233:G264)</f>
        <v>234.345</v>
      </c>
      <c r="H231" s="49">
        <f>SUM(H233:H264)</f>
        <v>11989.452000000003</v>
      </c>
      <c r="I231" s="49">
        <f t="shared" ref="I231" si="8">SUM(I233:I264)</f>
        <v>3465.5520000000001</v>
      </c>
      <c r="J231" s="49"/>
      <c r="K231" s="49">
        <f>SUM(K233:K264)</f>
        <v>9530.2700000000041</v>
      </c>
      <c r="L231" s="49">
        <f>SUM(L233:L264)</f>
        <v>9394.8610000000008</v>
      </c>
      <c r="M231" s="49">
        <v>135.40900000000005</v>
      </c>
    </row>
    <row r="232" spans="1:13" s="20" customFormat="1" ht="3" customHeight="1">
      <c r="A232" s="71"/>
      <c r="B232" s="52"/>
      <c r="C232" s="54"/>
      <c r="D232" s="49"/>
      <c r="E232" s="49"/>
      <c r="F232" s="49"/>
      <c r="G232" s="49"/>
      <c r="H232" s="49"/>
      <c r="I232" s="49"/>
      <c r="J232" s="49"/>
      <c r="K232" s="49"/>
      <c r="L232" s="49"/>
      <c r="M232" s="49"/>
    </row>
    <row r="233" spans="1:13" s="14" customFormat="1" ht="9" customHeight="1">
      <c r="A233" s="21" t="s">
        <v>8</v>
      </c>
      <c r="B233" s="55">
        <v>0.33100000000000007</v>
      </c>
      <c r="C233" s="55"/>
      <c r="D233" s="55">
        <f>SUM(E233:I233)</f>
        <v>304.8</v>
      </c>
      <c r="E233" s="55">
        <v>21.434000000000005</v>
      </c>
      <c r="F233" s="55">
        <v>0</v>
      </c>
      <c r="G233" s="55">
        <v>0</v>
      </c>
      <c r="H233" s="55">
        <v>251.91699999999997</v>
      </c>
      <c r="I233" s="55">
        <v>31.448999999999998</v>
      </c>
      <c r="J233" s="55"/>
      <c r="K233" s="55">
        <v>8.4209999999999994</v>
      </c>
      <c r="L233" s="55">
        <v>5.8820000000000014</v>
      </c>
      <c r="M233" s="55">
        <v>2.5390000000000001</v>
      </c>
    </row>
    <row r="234" spans="1:13" s="14" customFormat="1" ht="9" customHeight="1">
      <c r="A234" s="21" t="s">
        <v>9</v>
      </c>
      <c r="B234" s="55">
        <v>0.91200000000000003</v>
      </c>
      <c r="C234" s="56"/>
      <c r="D234" s="55">
        <f t="shared" ref="D234:D264" si="9">SUM(E234:I234)</f>
        <v>768.23199999999997</v>
      </c>
      <c r="E234" s="55">
        <v>537.47899999999993</v>
      </c>
      <c r="F234" s="55">
        <v>0</v>
      </c>
      <c r="G234" s="55">
        <v>0</v>
      </c>
      <c r="H234" s="55">
        <v>84.771000000000015</v>
      </c>
      <c r="I234" s="55">
        <v>145.982</v>
      </c>
      <c r="J234" s="55"/>
      <c r="K234" s="55">
        <v>5.7090000000000005</v>
      </c>
      <c r="L234" s="55">
        <v>4.9290000000000003</v>
      </c>
      <c r="M234" s="55">
        <v>0.78000000000000014</v>
      </c>
    </row>
    <row r="235" spans="1:13" s="14" customFormat="1" ht="9" customHeight="1">
      <c r="A235" s="21" t="s">
        <v>10</v>
      </c>
      <c r="B235" s="55">
        <v>1.1059999999999999</v>
      </c>
      <c r="C235" s="56"/>
      <c r="D235" s="55">
        <f t="shared" si="9"/>
        <v>549.54699999999991</v>
      </c>
      <c r="E235" s="55">
        <v>281.85499999999996</v>
      </c>
      <c r="F235" s="55">
        <v>0</v>
      </c>
      <c r="G235" s="55">
        <v>0</v>
      </c>
      <c r="H235" s="55">
        <v>176.33099999999999</v>
      </c>
      <c r="I235" s="55">
        <v>91.361000000000004</v>
      </c>
      <c r="J235" s="55"/>
      <c r="K235" s="55">
        <v>17.753</v>
      </c>
      <c r="L235" s="55">
        <v>4.423</v>
      </c>
      <c r="M235" s="55">
        <v>13.33</v>
      </c>
    </row>
    <row r="236" spans="1:13" s="73" customFormat="1" ht="9" customHeight="1">
      <c r="A236" s="23" t="s">
        <v>11</v>
      </c>
      <c r="B236" s="59">
        <v>0.19100000000000006</v>
      </c>
      <c r="C236" s="58"/>
      <c r="D236" s="59">
        <f t="shared" si="9"/>
        <v>300.37400000000002</v>
      </c>
      <c r="E236" s="59">
        <v>110.03699999999999</v>
      </c>
      <c r="F236" s="59">
        <v>0</v>
      </c>
      <c r="G236" s="59">
        <v>0</v>
      </c>
      <c r="H236" s="59">
        <v>106.944</v>
      </c>
      <c r="I236" s="59">
        <v>83.393000000000015</v>
      </c>
      <c r="J236" s="59"/>
      <c r="K236" s="59">
        <v>4.3299999999999992</v>
      </c>
      <c r="L236" s="59">
        <v>2.2470000000000003</v>
      </c>
      <c r="M236" s="59">
        <v>2.0829999999999997</v>
      </c>
    </row>
    <row r="237" spans="1:13" s="14" customFormat="1" ht="9" customHeight="1">
      <c r="A237" s="21" t="s">
        <v>12</v>
      </c>
      <c r="B237" s="55">
        <v>1.0169999999999999</v>
      </c>
      <c r="C237" s="56"/>
      <c r="D237" s="55">
        <f t="shared" si="9"/>
        <v>455.48699999999997</v>
      </c>
      <c r="E237" s="55">
        <v>146.20500000000001</v>
      </c>
      <c r="F237" s="55">
        <v>0</v>
      </c>
      <c r="G237" s="55">
        <v>0</v>
      </c>
      <c r="H237" s="55">
        <v>195.62299999999996</v>
      </c>
      <c r="I237" s="55">
        <v>113.65899999999999</v>
      </c>
      <c r="J237" s="55"/>
      <c r="K237" s="55">
        <v>29.730999999999995</v>
      </c>
      <c r="L237" s="55">
        <v>15.018999999999998</v>
      </c>
      <c r="M237" s="55">
        <v>14.712</v>
      </c>
    </row>
    <row r="238" spans="1:13" s="14" customFormat="1" ht="9" customHeight="1">
      <c r="A238" s="21" t="s">
        <v>13</v>
      </c>
      <c r="B238" s="55">
        <v>0.441</v>
      </c>
      <c r="C238" s="56"/>
      <c r="D238" s="55">
        <f t="shared" si="9"/>
        <v>177.84700000000001</v>
      </c>
      <c r="E238" s="55">
        <v>30.632000000000001</v>
      </c>
      <c r="F238" s="55">
        <v>0</v>
      </c>
      <c r="G238" s="55">
        <v>0</v>
      </c>
      <c r="H238" s="55">
        <v>129.74</v>
      </c>
      <c r="I238" s="55">
        <v>17.475000000000001</v>
      </c>
      <c r="J238" s="55"/>
      <c r="K238" s="55">
        <v>70.385999999999981</v>
      </c>
      <c r="L238" s="55">
        <v>70.100000000000009</v>
      </c>
      <c r="M238" s="55" t="s">
        <v>63</v>
      </c>
    </row>
    <row r="239" spans="1:13" s="14" customFormat="1" ht="9" customHeight="1">
      <c r="A239" s="21" t="s">
        <v>14</v>
      </c>
      <c r="B239" s="55">
        <v>1.3910000000000002</v>
      </c>
      <c r="C239" s="56"/>
      <c r="D239" s="55">
        <f t="shared" si="9"/>
        <v>635.71500000000003</v>
      </c>
      <c r="E239" s="55">
        <v>175.41500000000002</v>
      </c>
      <c r="F239" s="55">
        <v>0</v>
      </c>
      <c r="G239" s="55">
        <v>0</v>
      </c>
      <c r="H239" s="55">
        <v>263.40199999999999</v>
      </c>
      <c r="I239" s="55">
        <v>196.89800000000002</v>
      </c>
      <c r="J239" s="55"/>
      <c r="K239" s="55">
        <v>9.9699999999999989</v>
      </c>
      <c r="L239" s="55">
        <v>8.6330000000000027</v>
      </c>
      <c r="M239" s="55">
        <v>1.3370000000000002</v>
      </c>
    </row>
    <row r="240" spans="1:13" ht="9" customHeight="1">
      <c r="A240" s="23" t="s">
        <v>15</v>
      </c>
      <c r="B240" s="59">
        <v>1.0999999999999999</v>
      </c>
      <c r="C240" s="58"/>
      <c r="D240" s="59">
        <f t="shared" si="9"/>
        <v>669.64499999999998</v>
      </c>
      <c r="E240" s="59">
        <v>379.03399999999999</v>
      </c>
      <c r="F240" s="59">
        <v>0</v>
      </c>
      <c r="G240" s="59">
        <v>0</v>
      </c>
      <c r="H240" s="59">
        <v>184.20999999999998</v>
      </c>
      <c r="I240" s="59">
        <v>106.40100000000001</v>
      </c>
      <c r="J240" s="59"/>
      <c r="K240" s="59">
        <v>9.5679999999999978</v>
      </c>
      <c r="L240" s="59">
        <v>8.0339999999999989</v>
      </c>
      <c r="M240" s="59">
        <v>1.534</v>
      </c>
    </row>
    <row r="241" spans="1:13" ht="9" customHeight="1">
      <c r="A241" s="21" t="s">
        <v>16</v>
      </c>
      <c r="B241" s="55">
        <v>3788.0369999999998</v>
      </c>
      <c r="C241" s="56"/>
      <c r="D241" s="55">
        <f t="shared" si="9"/>
        <v>19122.589</v>
      </c>
      <c r="E241" s="55">
        <v>488.29699999999997</v>
      </c>
      <c r="F241" s="55">
        <v>18325.079999999998</v>
      </c>
      <c r="G241" s="55">
        <v>86.167000000000002</v>
      </c>
      <c r="H241" s="55">
        <v>173.88</v>
      </c>
      <c r="I241" s="55">
        <v>49.164999999999999</v>
      </c>
      <c r="J241" s="55"/>
      <c r="K241" s="55">
        <v>8870.108000000002</v>
      </c>
      <c r="L241" s="55">
        <v>8859.0859999999993</v>
      </c>
      <c r="M241" s="55">
        <v>11.022</v>
      </c>
    </row>
    <row r="242" spans="1:13" ht="9" customHeight="1">
      <c r="A242" s="21" t="s">
        <v>17</v>
      </c>
      <c r="B242" s="55">
        <v>0.999</v>
      </c>
      <c r="C242" s="56"/>
      <c r="D242" s="55">
        <f t="shared" si="9"/>
        <v>461.976</v>
      </c>
      <c r="E242" s="55">
        <v>91.483999999999995</v>
      </c>
      <c r="F242" s="55">
        <v>0</v>
      </c>
      <c r="G242" s="55">
        <v>8.8309999999999995</v>
      </c>
      <c r="H242" s="55">
        <v>232.488</v>
      </c>
      <c r="I242" s="55">
        <v>129.173</v>
      </c>
      <c r="J242" s="55"/>
      <c r="K242" s="55">
        <v>6.2329999999999997</v>
      </c>
      <c r="L242" s="55">
        <v>1.7040000000000002</v>
      </c>
      <c r="M242" s="55">
        <v>4.5290000000000008</v>
      </c>
    </row>
    <row r="243" spans="1:13" ht="9" customHeight="1">
      <c r="A243" s="21" t="s">
        <v>18</v>
      </c>
      <c r="B243" s="55">
        <v>1.5790000000000002</v>
      </c>
      <c r="C243" s="56"/>
      <c r="D243" s="55">
        <f t="shared" si="9"/>
        <v>754.28500000000008</v>
      </c>
      <c r="E243" s="55">
        <v>74.606999999999999</v>
      </c>
      <c r="F243" s="55">
        <v>0</v>
      </c>
      <c r="G243" s="55">
        <v>0</v>
      </c>
      <c r="H243" s="55">
        <v>597.7940000000001</v>
      </c>
      <c r="I243" s="55">
        <v>81.883999999999986</v>
      </c>
      <c r="J243" s="55"/>
      <c r="K243" s="55">
        <v>11.715999999999998</v>
      </c>
      <c r="L243" s="55">
        <v>8.6199999999999992</v>
      </c>
      <c r="M243" s="55">
        <v>3.0959999999999996</v>
      </c>
    </row>
    <row r="244" spans="1:13" ht="9" customHeight="1">
      <c r="A244" s="23" t="s">
        <v>19</v>
      </c>
      <c r="B244" s="59">
        <v>0.46899999999999997</v>
      </c>
      <c r="C244" s="58"/>
      <c r="D244" s="59">
        <f t="shared" si="9"/>
        <v>976.45299999999997</v>
      </c>
      <c r="E244" s="59">
        <v>142.33399999999997</v>
      </c>
      <c r="F244" s="59">
        <v>0</v>
      </c>
      <c r="G244" s="59">
        <v>0</v>
      </c>
      <c r="H244" s="59">
        <v>738.47500000000002</v>
      </c>
      <c r="I244" s="59">
        <v>95.644000000000005</v>
      </c>
      <c r="J244" s="59"/>
      <c r="K244" s="59">
        <v>7.0029999999999992</v>
      </c>
      <c r="L244" s="59">
        <v>3.593</v>
      </c>
      <c r="M244" s="59">
        <v>3.410000000000001</v>
      </c>
    </row>
    <row r="245" spans="1:13" ht="9" customHeight="1">
      <c r="A245" s="21" t="s">
        <v>20</v>
      </c>
      <c r="B245" s="55">
        <v>0.67999999999999994</v>
      </c>
      <c r="C245" s="56"/>
      <c r="D245" s="55">
        <f t="shared" si="9"/>
        <v>433.47999999999996</v>
      </c>
      <c r="E245" s="55">
        <v>67.186000000000007</v>
      </c>
      <c r="F245" s="55">
        <v>0</v>
      </c>
      <c r="G245" s="55">
        <v>0</v>
      </c>
      <c r="H245" s="55">
        <v>331.238</v>
      </c>
      <c r="I245" s="55">
        <v>35.056000000000004</v>
      </c>
      <c r="J245" s="55"/>
      <c r="K245" s="55">
        <v>15.004</v>
      </c>
      <c r="L245" s="55">
        <v>11.512000000000002</v>
      </c>
      <c r="M245" s="55">
        <v>3.492</v>
      </c>
    </row>
    <row r="246" spans="1:13" ht="9" customHeight="1">
      <c r="A246" s="21" t="s">
        <v>21</v>
      </c>
      <c r="B246" s="55">
        <v>2.4809999999999999</v>
      </c>
      <c r="C246" s="56"/>
      <c r="D246" s="55">
        <f t="shared" si="9"/>
        <v>2172.1580000000004</v>
      </c>
      <c r="E246" s="55">
        <v>232.68800000000005</v>
      </c>
      <c r="F246" s="55">
        <v>0</v>
      </c>
      <c r="G246" s="55">
        <v>14.082000000000001</v>
      </c>
      <c r="H246" s="55">
        <v>1829.8700000000001</v>
      </c>
      <c r="I246" s="55">
        <v>95.518000000000001</v>
      </c>
      <c r="J246" s="55"/>
      <c r="K246" s="55">
        <v>56.323000000000008</v>
      </c>
      <c r="L246" s="55">
        <v>50.663999999999994</v>
      </c>
      <c r="M246" s="55">
        <v>5.6589999999999998</v>
      </c>
    </row>
    <row r="247" spans="1:13" ht="9" customHeight="1">
      <c r="A247" s="21" t="s">
        <v>22</v>
      </c>
      <c r="B247" s="55">
        <v>1.1900000000000002</v>
      </c>
      <c r="C247" s="56"/>
      <c r="D247" s="55">
        <f t="shared" si="9"/>
        <v>879.18000000000006</v>
      </c>
      <c r="E247" s="55">
        <v>260.31</v>
      </c>
      <c r="F247" s="55">
        <v>0</v>
      </c>
      <c r="G247" s="55">
        <v>0</v>
      </c>
      <c r="H247" s="55">
        <v>505.93799999999999</v>
      </c>
      <c r="I247" s="55">
        <v>112.932</v>
      </c>
      <c r="J247" s="55"/>
      <c r="K247" s="55">
        <v>35.508999999999993</v>
      </c>
      <c r="L247" s="55">
        <v>29.946000000000002</v>
      </c>
      <c r="M247" s="55">
        <v>5.5629999999999997</v>
      </c>
    </row>
    <row r="248" spans="1:13" ht="9" customHeight="1">
      <c r="A248" s="23" t="s">
        <v>23</v>
      </c>
      <c r="B248" s="59">
        <v>1.321</v>
      </c>
      <c r="C248" s="58"/>
      <c r="D248" s="59">
        <f t="shared" si="9"/>
        <v>901.81400000000019</v>
      </c>
      <c r="E248" s="59">
        <v>90.768000000000001</v>
      </c>
      <c r="F248" s="59">
        <v>0</v>
      </c>
      <c r="G248" s="59">
        <v>0</v>
      </c>
      <c r="H248" s="59">
        <v>722.15800000000013</v>
      </c>
      <c r="I248" s="59">
        <v>88.887999999999991</v>
      </c>
      <c r="J248" s="59"/>
      <c r="K248" s="59">
        <v>8.64</v>
      </c>
      <c r="L248" s="59">
        <v>6.7909999999999986</v>
      </c>
      <c r="M248" s="59">
        <v>1.849</v>
      </c>
    </row>
    <row r="249" spans="1:13" ht="9" customHeight="1">
      <c r="A249" s="21" t="s">
        <v>24</v>
      </c>
      <c r="B249" s="55">
        <v>0.66100000000000003</v>
      </c>
      <c r="C249" s="56"/>
      <c r="D249" s="55">
        <f t="shared" si="9"/>
        <v>689.83</v>
      </c>
      <c r="E249" s="55">
        <v>45.048000000000009</v>
      </c>
      <c r="F249" s="55">
        <v>0</v>
      </c>
      <c r="G249" s="55">
        <v>0</v>
      </c>
      <c r="H249" s="55">
        <v>607.72900000000004</v>
      </c>
      <c r="I249" s="55">
        <v>37.052999999999997</v>
      </c>
      <c r="J249" s="55"/>
      <c r="K249" s="55">
        <v>7.3129999999999988</v>
      </c>
      <c r="L249" s="55">
        <v>2.9089999999999998</v>
      </c>
      <c r="M249" s="55">
        <v>4.4039999999999999</v>
      </c>
    </row>
    <row r="250" spans="1:13" ht="9" customHeight="1">
      <c r="A250" s="21" t="s">
        <v>25</v>
      </c>
      <c r="B250" s="55">
        <v>0.8859999999999999</v>
      </c>
      <c r="C250" s="56"/>
      <c r="D250" s="55">
        <f t="shared" si="9"/>
        <v>523.279</v>
      </c>
      <c r="E250" s="55">
        <v>73.88000000000001</v>
      </c>
      <c r="F250" s="55">
        <v>0</v>
      </c>
      <c r="G250" s="55">
        <v>0</v>
      </c>
      <c r="H250" s="55">
        <v>383.10899999999998</v>
      </c>
      <c r="I250" s="55">
        <v>66.289999999999992</v>
      </c>
      <c r="J250" s="55"/>
      <c r="K250" s="55">
        <v>4.5620000000000012</v>
      </c>
      <c r="L250" s="55">
        <v>2.3140000000000001</v>
      </c>
      <c r="M250" s="55">
        <v>2.2479999999999998</v>
      </c>
    </row>
    <row r="251" spans="1:13" ht="9" customHeight="1">
      <c r="A251" s="21" t="s">
        <v>26</v>
      </c>
      <c r="B251" s="55">
        <v>1.4380000000000002</v>
      </c>
      <c r="C251" s="56"/>
      <c r="D251" s="55">
        <f t="shared" si="9"/>
        <v>564.5870000000001</v>
      </c>
      <c r="E251" s="55">
        <v>339.08100000000007</v>
      </c>
      <c r="F251" s="55">
        <v>0</v>
      </c>
      <c r="G251" s="55">
        <v>2.6459999999999999</v>
      </c>
      <c r="H251" s="55">
        <v>157.87899999999999</v>
      </c>
      <c r="I251" s="55">
        <v>64.980999999999995</v>
      </c>
      <c r="J251" s="55"/>
      <c r="K251" s="55">
        <v>146.178</v>
      </c>
      <c r="L251" s="55">
        <v>144.279</v>
      </c>
      <c r="M251" s="55">
        <v>1.899</v>
      </c>
    </row>
    <row r="252" spans="1:13" ht="9" customHeight="1">
      <c r="A252" s="23" t="s">
        <v>27</v>
      </c>
      <c r="B252" s="59">
        <v>1.2809999999999999</v>
      </c>
      <c r="C252" s="58"/>
      <c r="D252" s="59">
        <f t="shared" si="9"/>
        <v>1196.8230000000001</v>
      </c>
      <c r="E252" s="59">
        <v>242.83300000000003</v>
      </c>
      <c r="F252" s="59">
        <v>0</v>
      </c>
      <c r="G252" s="59">
        <v>0</v>
      </c>
      <c r="H252" s="59">
        <v>651.779</v>
      </c>
      <c r="I252" s="59">
        <v>302.21100000000001</v>
      </c>
      <c r="J252" s="59"/>
      <c r="K252" s="59">
        <v>5.1580000000000013</v>
      </c>
      <c r="L252" s="59">
        <v>3.9320000000000008</v>
      </c>
      <c r="M252" s="59">
        <v>1.226</v>
      </c>
    </row>
    <row r="253" spans="1:13" ht="9" customHeight="1">
      <c r="A253" s="21" t="s">
        <v>28</v>
      </c>
      <c r="B253" s="55">
        <v>0.53700000000000003</v>
      </c>
      <c r="C253" s="56"/>
      <c r="D253" s="55">
        <f t="shared" si="9"/>
        <v>609.88599999999997</v>
      </c>
      <c r="E253" s="55">
        <v>95.527999999999992</v>
      </c>
      <c r="F253" s="55">
        <v>0</v>
      </c>
      <c r="G253" s="55">
        <v>0</v>
      </c>
      <c r="H253" s="55">
        <v>430.15600000000001</v>
      </c>
      <c r="I253" s="55">
        <v>84.201999999999998</v>
      </c>
      <c r="J253" s="55"/>
      <c r="K253" s="55">
        <v>10.371</v>
      </c>
      <c r="L253" s="55">
        <v>6.4369999999999994</v>
      </c>
      <c r="M253" s="55">
        <v>3.9340000000000002</v>
      </c>
    </row>
    <row r="254" spans="1:13" ht="9" customHeight="1">
      <c r="A254" s="21" t="s">
        <v>29</v>
      </c>
      <c r="B254" s="55">
        <v>0.52299999999999991</v>
      </c>
      <c r="C254" s="56"/>
      <c r="D254" s="55">
        <f t="shared" si="9"/>
        <v>297.625</v>
      </c>
      <c r="E254" s="55">
        <v>42.036000000000001</v>
      </c>
      <c r="F254" s="55">
        <v>0</v>
      </c>
      <c r="G254" s="55">
        <v>0</v>
      </c>
      <c r="H254" s="55">
        <v>203.50599999999997</v>
      </c>
      <c r="I254" s="55">
        <v>52.082999999999998</v>
      </c>
      <c r="J254" s="55"/>
      <c r="K254" s="55">
        <v>3.5210000000000004</v>
      </c>
      <c r="L254" s="55">
        <v>2.7709999999999995</v>
      </c>
      <c r="M254" s="55">
        <v>0.75</v>
      </c>
    </row>
    <row r="255" spans="1:13" ht="9" customHeight="1">
      <c r="A255" s="21" t="s">
        <v>30</v>
      </c>
      <c r="B255" s="55">
        <v>2.512</v>
      </c>
      <c r="C255" s="56"/>
      <c r="D255" s="55">
        <f t="shared" si="9"/>
        <v>652.72799999999995</v>
      </c>
      <c r="E255" s="55">
        <v>470.91999999999996</v>
      </c>
      <c r="F255" s="55">
        <v>0</v>
      </c>
      <c r="G255" s="55">
        <v>9.7989999999999977</v>
      </c>
      <c r="H255" s="55">
        <v>99.487000000000009</v>
      </c>
      <c r="I255" s="55">
        <v>72.52200000000002</v>
      </c>
      <c r="J255" s="55"/>
      <c r="K255" s="55">
        <v>5.7250000000000005</v>
      </c>
      <c r="L255" s="55">
        <v>3.3899999999999997</v>
      </c>
      <c r="M255" s="55">
        <v>2.3350000000000004</v>
      </c>
    </row>
    <row r="256" spans="1:13" ht="9" customHeight="1">
      <c r="A256" s="23" t="s">
        <v>31</v>
      </c>
      <c r="B256" s="59">
        <v>0.9009999999999998</v>
      </c>
      <c r="C256" s="58"/>
      <c r="D256" s="59">
        <f t="shared" si="9"/>
        <v>588.21799999999996</v>
      </c>
      <c r="E256" s="59">
        <v>81.478999999999999</v>
      </c>
      <c r="F256" s="59">
        <v>0</v>
      </c>
      <c r="G256" s="59">
        <v>0</v>
      </c>
      <c r="H256" s="59">
        <v>311.23500000000001</v>
      </c>
      <c r="I256" s="59">
        <v>195.50399999999999</v>
      </c>
      <c r="J256" s="59"/>
      <c r="K256" s="59">
        <v>10.965999999999999</v>
      </c>
      <c r="L256" s="59">
        <v>8.2910000000000004</v>
      </c>
      <c r="M256" s="59">
        <v>2.6750000000000003</v>
      </c>
    </row>
    <row r="257" spans="1:13" ht="9" customHeight="1">
      <c r="A257" s="21" t="s">
        <v>32</v>
      </c>
      <c r="B257" s="55">
        <v>0.89500000000000013</v>
      </c>
      <c r="C257" s="56"/>
      <c r="D257" s="55">
        <f t="shared" si="9"/>
        <v>617.68700000000001</v>
      </c>
      <c r="E257" s="55">
        <v>141.54599999999999</v>
      </c>
      <c r="F257" s="55">
        <v>0</v>
      </c>
      <c r="G257" s="55">
        <v>24.572000000000006</v>
      </c>
      <c r="H257" s="55">
        <v>301.98399999999998</v>
      </c>
      <c r="I257" s="55">
        <v>149.58500000000001</v>
      </c>
      <c r="J257" s="55"/>
      <c r="K257" s="55">
        <v>16.475999999999999</v>
      </c>
      <c r="L257" s="55">
        <v>12.552</v>
      </c>
      <c r="M257" s="55">
        <v>3.9239999999999999</v>
      </c>
    </row>
    <row r="258" spans="1:13" ht="9" customHeight="1">
      <c r="A258" s="21" t="s">
        <v>33</v>
      </c>
      <c r="B258" s="55">
        <v>1.0589999999999997</v>
      </c>
      <c r="C258" s="56"/>
      <c r="D258" s="55">
        <f t="shared" si="9"/>
        <v>561.49</v>
      </c>
      <c r="E258" s="55">
        <v>304.517</v>
      </c>
      <c r="F258" s="55">
        <v>0</v>
      </c>
      <c r="G258" s="55">
        <v>28.078000000000003</v>
      </c>
      <c r="H258" s="55">
        <v>160.23699999999999</v>
      </c>
      <c r="I258" s="55">
        <v>68.658000000000001</v>
      </c>
      <c r="J258" s="55"/>
      <c r="K258" s="55">
        <v>14.411999999999999</v>
      </c>
      <c r="L258" s="55">
        <v>12.660000000000002</v>
      </c>
      <c r="M258" s="55">
        <v>1.752</v>
      </c>
    </row>
    <row r="259" spans="1:13" ht="9" customHeight="1">
      <c r="A259" s="21" t="s">
        <v>34</v>
      </c>
      <c r="B259" s="55">
        <v>0.32800000000000007</v>
      </c>
      <c r="C259" s="56"/>
      <c r="D259" s="55">
        <f t="shared" si="9"/>
        <v>407.613</v>
      </c>
      <c r="E259" s="55">
        <v>111.086</v>
      </c>
      <c r="F259" s="55">
        <v>0</v>
      </c>
      <c r="G259" s="55">
        <v>3.6179999999999999</v>
      </c>
      <c r="H259" s="55">
        <v>173.661</v>
      </c>
      <c r="I259" s="55">
        <v>119.248</v>
      </c>
      <c r="J259" s="55"/>
      <c r="K259" s="55">
        <v>3.6840000000000002</v>
      </c>
      <c r="L259" s="55">
        <v>3.5220000000000002</v>
      </c>
      <c r="M259" s="55" t="s">
        <v>63</v>
      </c>
    </row>
    <row r="260" spans="1:13" ht="9" customHeight="1">
      <c r="A260" s="23" t="s">
        <v>35</v>
      </c>
      <c r="B260" s="59">
        <v>1.5740000000000003</v>
      </c>
      <c r="C260" s="58"/>
      <c r="D260" s="59">
        <f t="shared" si="9"/>
        <v>982.81200000000001</v>
      </c>
      <c r="E260" s="59">
        <v>426.31099999999998</v>
      </c>
      <c r="F260" s="59">
        <v>0</v>
      </c>
      <c r="G260" s="59">
        <v>0</v>
      </c>
      <c r="H260" s="59">
        <v>358.70799999999997</v>
      </c>
      <c r="I260" s="59">
        <v>197.79300000000001</v>
      </c>
      <c r="J260" s="59"/>
      <c r="K260" s="59">
        <v>25.760000000000005</v>
      </c>
      <c r="L260" s="59">
        <v>15.613999999999999</v>
      </c>
      <c r="M260" s="59">
        <v>10.146000000000001</v>
      </c>
    </row>
    <row r="261" spans="1:13" ht="9" customHeight="1">
      <c r="A261" s="21" t="s">
        <v>36</v>
      </c>
      <c r="B261" s="55">
        <v>6.6000000000000003E-2</v>
      </c>
      <c r="C261" s="56"/>
      <c r="D261" s="55">
        <f t="shared" si="9"/>
        <v>147.80799999999999</v>
      </c>
      <c r="E261" s="55">
        <v>12.819999999999999</v>
      </c>
      <c r="F261" s="55">
        <v>0</v>
      </c>
      <c r="G261" s="55">
        <v>0</v>
      </c>
      <c r="H261" s="55">
        <v>119.92899999999999</v>
      </c>
      <c r="I261" s="55">
        <v>15.058999999999997</v>
      </c>
      <c r="J261" s="55"/>
      <c r="K261" s="55">
        <v>2.0710000000000002</v>
      </c>
      <c r="L261" s="55">
        <v>1.1499999999999999</v>
      </c>
      <c r="M261" s="55">
        <v>0.92099999999999993</v>
      </c>
    </row>
    <row r="262" spans="1:13" ht="9" customHeight="1">
      <c r="A262" s="21" t="s">
        <v>37</v>
      </c>
      <c r="B262" s="55">
        <v>2.6459999999999999</v>
      </c>
      <c r="C262" s="56"/>
      <c r="D262" s="55">
        <f t="shared" si="9"/>
        <v>1670.1299999999999</v>
      </c>
      <c r="E262" s="55">
        <v>414.49399999999997</v>
      </c>
      <c r="F262" s="55">
        <v>0</v>
      </c>
      <c r="G262" s="55">
        <v>0</v>
      </c>
      <c r="H262" s="55">
        <v>904.17299999999989</v>
      </c>
      <c r="I262" s="55">
        <v>351.46300000000002</v>
      </c>
      <c r="J262" s="55"/>
      <c r="K262" s="55">
        <v>91.900999999999996</v>
      </c>
      <c r="L262" s="55">
        <v>76.685000000000002</v>
      </c>
      <c r="M262" s="55">
        <v>15.216000000000003</v>
      </c>
    </row>
    <row r="263" spans="1:13" ht="9" customHeight="1">
      <c r="A263" s="21" t="s">
        <v>38</v>
      </c>
      <c r="B263" s="55">
        <v>0.30700000000000005</v>
      </c>
      <c r="C263" s="56"/>
      <c r="D263" s="55">
        <f t="shared" si="9"/>
        <v>409.714</v>
      </c>
      <c r="E263" s="55">
        <v>49.581999999999994</v>
      </c>
      <c r="F263" s="55">
        <v>0</v>
      </c>
      <c r="G263" s="55">
        <v>56.551999999999992</v>
      </c>
      <c r="H263" s="55">
        <v>157.732</v>
      </c>
      <c r="I263" s="55">
        <v>145.84800000000001</v>
      </c>
      <c r="J263" s="55"/>
      <c r="K263" s="55">
        <v>9.0269999999999992</v>
      </c>
      <c r="L263" s="55">
        <v>5.8559999999999999</v>
      </c>
      <c r="M263" s="55">
        <v>3.1709999999999994</v>
      </c>
    </row>
    <row r="264" spans="1:13" ht="9" customHeight="1">
      <c r="A264" s="23" t="s">
        <v>39</v>
      </c>
      <c r="B264" s="59">
        <v>0.63000000000000012</v>
      </c>
      <c r="C264" s="58"/>
      <c r="D264" s="59">
        <f t="shared" si="9"/>
        <v>554.53000000000009</v>
      </c>
      <c r="E264" s="59">
        <v>42.987000000000002</v>
      </c>
      <c r="F264" s="59">
        <v>0</v>
      </c>
      <c r="G264" s="59">
        <v>0</v>
      </c>
      <c r="H264" s="59">
        <v>443.36900000000003</v>
      </c>
      <c r="I264" s="59">
        <v>68.174000000000007</v>
      </c>
      <c r="J264" s="59"/>
      <c r="K264" s="59">
        <v>6.7409999999999997</v>
      </c>
      <c r="L264" s="59">
        <v>1.3159999999999998</v>
      </c>
      <c r="M264" s="59">
        <v>5.4250000000000016</v>
      </c>
    </row>
    <row r="265" spans="1:13" s="19" customFormat="1" ht="9" customHeight="1">
      <c r="A265" s="64"/>
      <c r="B265" s="65"/>
      <c r="C265" s="66"/>
      <c r="D265" s="65"/>
      <c r="E265" s="65"/>
      <c r="F265" s="65"/>
      <c r="G265" s="65"/>
      <c r="H265" s="65"/>
      <c r="I265" s="65"/>
      <c r="J265" s="65"/>
      <c r="K265" s="65"/>
      <c r="L265" s="65"/>
      <c r="M265" s="65"/>
    </row>
    <row r="266" spans="1:13" s="20" customFormat="1" ht="9" customHeight="1">
      <c r="A266" s="17">
        <v>2008</v>
      </c>
      <c r="B266" s="72"/>
      <c r="C266" s="68"/>
      <c r="D266" s="68"/>
      <c r="E266" s="68"/>
      <c r="F266" s="68"/>
      <c r="G266" s="68"/>
      <c r="H266" s="69"/>
      <c r="I266" s="69"/>
      <c r="J266" s="69"/>
      <c r="K266" s="69"/>
      <c r="L266" s="69"/>
      <c r="M266" s="69"/>
    </row>
    <row r="267" spans="1:13" s="20" customFormat="1" ht="9" customHeight="1">
      <c r="A267" s="51" t="s">
        <v>7</v>
      </c>
      <c r="B267" s="52">
        <f>SUM(B269:B300)</f>
        <v>3937.3709999999996</v>
      </c>
      <c r="C267" s="49"/>
      <c r="D267" s="49">
        <f>SUM(D269:D300)</f>
        <v>53436.899999999994</v>
      </c>
      <c r="E267" s="49">
        <f>SUM(E269:E300)</f>
        <v>5644.9089999999997</v>
      </c>
      <c r="F267" s="49">
        <f>SUM(F269:F300)</f>
        <v>28736.703000000001</v>
      </c>
      <c r="G267" s="49">
        <f>SUM(G269:G300)</f>
        <v>163.51900000000001</v>
      </c>
      <c r="H267" s="49">
        <f>SUM(H269:H300)</f>
        <v>12883.386999999999</v>
      </c>
      <c r="I267" s="49">
        <f t="shared" ref="I267" si="10">SUM(I269:I300)</f>
        <v>6008.3820000000005</v>
      </c>
      <c r="J267" s="49"/>
      <c r="K267" s="49">
        <f>SUM(K269:K300)</f>
        <v>4416.5050000000001</v>
      </c>
      <c r="L267" s="49">
        <f>SUM(L269:L300)</f>
        <v>4317.9430000000002</v>
      </c>
      <c r="M267" s="49">
        <v>98.561999999999998</v>
      </c>
    </row>
    <row r="268" spans="1:13" s="20" customFormat="1" ht="3" customHeight="1">
      <c r="A268" s="71"/>
      <c r="B268" s="52"/>
      <c r="C268" s="54"/>
      <c r="D268" s="49"/>
      <c r="E268" s="49"/>
      <c r="F268" s="49"/>
      <c r="G268" s="49"/>
      <c r="H268" s="49"/>
      <c r="I268" s="49"/>
      <c r="J268" s="49"/>
      <c r="K268" s="49"/>
      <c r="L268" s="49"/>
      <c r="M268" s="49"/>
    </row>
    <row r="269" spans="1:13" s="14" customFormat="1" ht="9" customHeight="1">
      <c r="A269" s="21" t="s">
        <v>8</v>
      </c>
      <c r="B269" s="55">
        <v>0.27200000000000002</v>
      </c>
      <c r="C269" s="55"/>
      <c r="D269" s="55">
        <f t="shared" ref="D269:D300" si="11">SUM(E269:I269)</f>
        <v>320.36599999999999</v>
      </c>
      <c r="E269" s="55">
        <v>18.375000000000004</v>
      </c>
      <c r="F269" s="55">
        <v>0</v>
      </c>
      <c r="G269" s="55">
        <v>0</v>
      </c>
      <c r="H269" s="55">
        <v>236.684</v>
      </c>
      <c r="I269" s="55">
        <v>65.307000000000002</v>
      </c>
      <c r="J269" s="55"/>
      <c r="K269" s="55">
        <v>6.6809999999999992</v>
      </c>
      <c r="L269" s="55">
        <v>4.9400000000000004</v>
      </c>
      <c r="M269" s="55">
        <v>1.7409999999999999</v>
      </c>
    </row>
    <row r="270" spans="1:13" s="14" customFormat="1" ht="9" customHeight="1">
      <c r="A270" s="21" t="s">
        <v>9</v>
      </c>
      <c r="B270" s="55">
        <v>0.47900000000000004</v>
      </c>
      <c r="C270" s="56"/>
      <c r="D270" s="55">
        <f t="shared" si="11"/>
        <v>756.91399999999999</v>
      </c>
      <c r="E270" s="55">
        <v>447.90199999999999</v>
      </c>
      <c r="F270" s="55">
        <v>0</v>
      </c>
      <c r="G270" s="55">
        <v>0</v>
      </c>
      <c r="H270" s="55">
        <v>96.54</v>
      </c>
      <c r="I270" s="55">
        <v>212.47200000000001</v>
      </c>
      <c r="J270" s="55"/>
      <c r="K270" s="55">
        <v>4.0129999999999999</v>
      </c>
      <c r="L270" s="55">
        <v>3.3700000000000006</v>
      </c>
      <c r="M270" s="55">
        <v>0.64300000000000002</v>
      </c>
    </row>
    <row r="271" spans="1:13" s="14" customFormat="1" ht="9" customHeight="1">
      <c r="A271" s="21" t="s">
        <v>10</v>
      </c>
      <c r="B271" s="55">
        <v>1.1960000000000002</v>
      </c>
      <c r="C271" s="56"/>
      <c r="D271" s="55">
        <f t="shared" si="11"/>
        <v>593.78300000000002</v>
      </c>
      <c r="E271" s="55">
        <v>250.31099999999998</v>
      </c>
      <c r="F271" s="55">
        <v>0</v>
      </c>
      <c r="G271" s="55">
        <v>0</v>
      </c>
      <c r="H271" s="55">
        <v>190.70700000000005</v>
      </c>
      <c r="I271" s="55">
        <v>152.76499999999999</v>
      </c>
      <c r="J271" s="55"/>
      <c r="K271" s="55">
        <v>16.660999999999998</v>
      </c>
      <c r="L271" s="55">
        <v>7.5219999999999994</v>
      </c>
      <c r="M271" s="55">
        <v>9.1390000000000011</v>
      </c>
    </row>
    <row r="272" spans="1:13" s="73" customFormat="1" ht="9" customHeight="1">
      <c r="A272" s="23" t="s">
        <v>11</v>
      </c>
      <c r="B272" s="59">
        <v>4.6000000000000006E-2</v>
      </c>
      <c r="C272" s="58"/>
      <c r="D272" s="59">
        <f t="shared" si="11"/>
        <v>355.46699999999998</v>
      </c>
      <c r="E272" s="59">
        <v>108.45100000000001</v>
      </c>
      <c r="F272" s="59">
        <v>0</v>
      </c>
      <c r="G272" s="59">
        <v>0</v>
      </c>
      <c r="H272" s="59">
        <v>111.661</v>
      </c>
      <c r="I272" s="59">
        <v>135.35499999999999</v>
      </c>
      <c r="J272" s="59"/>
      <c r="K272" s="59">
        <v>3.1429999999999993</v>
      </c>
      <c r="L272" s="59">
        <v>1.3159999999999998</v>
      </c>
      <c r="M272" s="59">
        <v>1.827</v>
      </c>
    </row>
    <row r="273" spans="1:13" s="14" customFormat="1" ht="9" customHeight="1">
      <c r="A273" s="21" t="s">
        <v>12</v>
      </c>
      <c r="B273" s="55">
        <v>0.9019999999999998</v>
      </c>
      <c r="C273" s="56"/>
      <c r="D273" s="55">
        <f t="shared" si="11"/>
        <v>584.89300000000003</v>
      </c>
      <c r="E273" s="55">
        <v>138.00200000000001</v>
      </c>
      <c r="F273" s="55">
        <v>0</v>
      </c>
      <c r="G273" s="55">
        <v>0</v>
      </c>
      <c r="H273" s="55">
        <v>213.96899999999999</v>
      </c>
      <c r="I273" s="55">
        <v>232.92200000000003</v>
      </c>
      <c r="J273" s="55"/>
      <c r="K273" s="55">
        <v>25.135999999999999</v>
      </c>
      <c r="L273" s="55">
        <v>13.683000000000003</v>
      </c>
      <c r="M273" s="55">
        <v>11.452999999999999</v>
      </c>
    </row>
    <row r="274" spans="1:13" s="14" customFormat="1" ht="9" customHeight="1">
      <c r="A274" s="21" t="s">
        <v>13</v>
      </c>
      <c r="B274" s="55">
        <v>0.36899999999999999</v>
      </c>
      <c r="C274" s="56"/>
      <c r="D274" s="55">
        <f t="shared" si="11"/>
        <v>211.38300000000001</v>
      </c>
      <c r="E274" s="55">
        <v>28.04</v>
      </c>
      <c r="F274" s="55">
        <v>0</v>
      </c>
      <c r="G274" s="55">
        <v>0</v>
      </c>
      <c r="H274" s="55">
        <v>130.12</v>
      </c>
      <c r="I274" s="55">
        <v>53.223000000000006</v>
      </c>
      <c r="J274" s="55"/>
      <c r="K274" s="55">
        <v>52.466999999999992</v>
      </c>
      <c r="L274" s="55">
        <v>52.378999999999991</v>
      </c>
      <c r="M274" s="55" t="s">
        <v>63</v>
      </c>
    </row>
    <row r="275" spans="1:13" s="14" customFormat="1" ht="9" customHeight="1">
      <c r="A275" s="21" t="s">
        <v>14</v>
      </c>
      <c r="B275" s="55">
        <v>1.2830000000000001</v>
      </c>
      <c r="C275" s="56"/>
      <c r="D275" s="55">
        <f t="shared" si="11"/>
        <v>822.81999999999994</v>
      </c>
      <c r="E275" s="55">
        <v>170.79</v>
      </c>
      <c r="F275" s="55">
        <v>0</v>
      </c>
      <c r="G275" s="55">
        <v>0</v>
      </c>
      <c r="H275" s="55">
        <v>264.25799999999998</v>
      </c>
      <c r="I275" s="55">
        <v>387.77199999999999</v>
      </c>
      <c r="J275" s="55"/>
      <c r="K275" s="55">
        <v>7.8469999999999995</v>
      </c>
      <c r="L275" s="55">
        <v>6.9269999999999996</v>
      </c>
      <c r="M275" s="55">
        <v>0.92000000000000015</v>
      </c>
    </row>
    <row r="276" spans="1:13" ht="9" customHeight="1">
      <c r="A276" s="23" t="s">
        <v>15</v>
      </c>
      <c r="B276" s="59">
        <v>0.59299999999999997</v>
      </c>
      <c r="C276" s="58"/>
      <c r="D276" s="59">
        <f t="shared" si="11"/>
        <v>726.99200000000008</v>
      </c>
      <c r="E276" s="59">
        <v>328.46900000000005</v>
      </c>
      <c r="F276" s="59">
        <v>0</v>
      </c>
      <c r="G276" s="59">
        <v>0</v>
      </c>
      <c r="H276" s="59">
        <v>208.72199999999998</v>
      </c>
      <c r="I276" s="59">
        <v>189.80100000000002</v>
      </c>
      <c r="J276" s="59"/>
      <c r="K276" s="59">
        <v>6.7089999999999996</v>
      </c>
      <c r="L276" s="59">
        <v>5.8059999999999992</v>
      </c>
      <c r="M276" s="59">
        <v>0.90300000000000002</v>
      </c>
    </row>
    <row r="277" spans="1:13" ht="9" customHeight="1">
      <c r="A277" s="21" t="s">
        <v>16</v>
      </c>
      <c r="B277" s="55">
        <v>3906.4679999999998</v>
      </c>
      <c r="C277" s="56"/>
      <c r="D277" s="55">
        <f t="shared" si="11"/>
        <v>29535.381000000005</v>
      </c>
      <c r="E277" s="55">
        <v>473.36400000000003</v>
      </c>
      <c r="F277" s="55">
        <v>28736.703000000001</v>
      </c>
      <c r="G277" s="55">
        <v>64.445999999999998</v>
      </c>
      <c r="H277" s="55">
        <v>171.55800000000002</v>
      </c>
      <c r="I277" s="55">
        <v>89.31</v>
      </c>
      <c r="J277" s="55"/>
      <c r="K277" s="55">
        <v>3929.5189999999998</v>
      </c>
      <c r="L277" s="55">
        <v>3919.904</v>
      </c>
      <c r="M277" s="55">
        <v>9.615000000000002</v>
      </c>
    </row>
    <row r="278" spans="1:13" ht="9" customHeight="1">
      <c r="A278" s="21" t="s">
        <v>17</v>
      </c>
      <c r="B278" s="55">
        <v>1.0249999999999999</v>
      </c>
      <c r="C278" s="56"/>
      <c r="D278" s="55">
        <f t="shared" si="11"/>
        <v>642.82400000000007</v>
      </c>
      <c r="E278" s="55">
        <v>88.914000000000001</v>
      </c>
      <c r="F278" s="55">
        <v>0</v>
      </c>
      <c r="G278" s="55">
        <v>9.65</v>
      </c>
      <c r="H278" s="55">
        <v>335.94</v>
      </c>
      <c r="I278" s="55">
        <v>208.32000000000002</v>
      </c>
      <c r="J278" s="55"/>
      <c r="K278" s="55">
        <v>4.7179999999999991</v>
      </c>
      <c r="L278" s="55">
        <v>1.7290000000000001</v>
      </c>
      <c r="M278" s="55">
        <v>2.9889999999999999</v>
      </c>
    </row>
    <row r="279" spans="1:13" ht="9" customHeight="1">
      <c r="A279" s="21" t="s">
        <v>18</v>
      </c>
      <c r="B279" s="55">
        <v>1.603</v>
      </c>
      <c r="C279" s="56"/>
      <c r="D279" s="55">
        <f t="shared" si="11"/>
        <v>882.63900000000012</v>
      </c>
      <c r="E279" s="55">
        <v>69.032000000000011</v>
      </c>
      <c r="F279" s="55">
        <v>0</v>
      </c>
      <c r="G279" s="55">
        <v>0</v>
      </c>
      <c r="H279" s="55">
        <v>641.16800000000001</v>
      </c>
      <c r="I279" s="55">
        <v>172.43900000000002</v>
      </c>
      <c r="J279" s="55"/>
      <c r="K279" s="55">
        <v>12.898</v>
      </c>
      <c r="L279" s="55">
        <v>11.004999999999999</v>
      </c>
      <c r="M279" s="55">
        <v>1.893</v>
      </c>
    </row>
    <row r="280" spans="1:13" ht="9" customHeight="1">
      <c r="A280" s="23" t="s">
        <v>19</v>
      </c>
      <c r="B280" s="59">
        <v>0.43699999999999989</v>
      </c>
      <c r="C280" s="58"/>
      <c r="D280" s="59">
        <f t="shared" si="11"/>
        <v>1136.9860000000003</v>
      </c>
      <c r="E280" s="59">
        <v>138.72400000000002</v>
      </c>
      <c r="F280" s="59">
        <v>0</v>
      </c>
      <c r="G280" s="59">
        <v>0</v>
      </c>
      <c r="H280" s="59">
        <v>807.67200000000014</v>
      </c>
      <c r="I280" s="59">
        <v>190.59000000000003</v>
      </c>
      <c r="J280" s="59"/>
      <c r="K280" s="59">
        <v>5.4890000000000008</v>
      </c>
      <c r="L280" s="59">
        <v>2.895</v>
      </c>
      <c r="M280" s="59">
        <v>2.5939999999999999</v>
      </c>
    </row>
    <row r="281" spans="1:13" ht="9" customHeight="1">
      <c r="A281" s="21" t="s">
        <v>20</v>
      </c>
      <c r="B281" s="55">
        <v>0.73899999999999999</v>
      </c>
      <c r="C281" s="56"/>
      <c r="D281" s="55">
        <f t="shared" si="11"/>
        <v>474.20699999999999</v>
      </c>
      <c r="E281" s="55">
        <v>66.442999999999998</v>
      </c>
      <c r="F281" s="55">
        <v>0</v>
      </c>
      <c r="G281" s="55">
        <v>0</v>
      </c>
      <c r="H281" s="55">
        <v>339.44499999999999</v>
      </c>
      <c r="I281" s="55">
        <v>68.318999999999988</v>
      </c>
      <c r="J281" s="55"/>
      <c r="K281" s="55">
        <v>13.382999999999999</v>
      </c>
      <c r="L281" s="55">
        <v>10.145000000000001</v>
      </c>
      <c r="M281" s="55">
        <v>3.238</v>
      </c>
    </row>
    <row r="282" spans="1:13" ht="9" customHeight="1">
      <c r="A282" s="21" t="s">
        <v>21</v>
      </c>
      <c r="B282" s="55">
        <v>3.1630000000000003</v>
      </c>
      <c r="C282" s="56"/>
      <c r="D282" s="55">
        <f t="shared" si="11"/>
        <v>2185.5370000000003</v>
      </c>
      <c r="E282" s="55">
        <v>221.37299999999999</v>
      </c>
      <c r="F282" s="55">
        <v>0</v>
      </c>
      <c r="G282" s="55">
        <v>7.3579999999999997</v>
      </c>
      <c r="H282" s="55">
        <v>1731.1210000000001</v>
      </c>
      <c r="I282" s="55">
        <v>225.68499999999997</v>
      </c>
      <c r="J282" s="55"/>
      <c r="K282" s="55">
        <v>33.251000000000005</v>
      </c>
      <c r="L282" s="55">
        <v>29.11</v>
      </c>
      <c r="M282" s="55">
        <v>4.141</v>
      </c>
    </row>
    <row r="283" spans="1:13" ht="9" customHeight="1">
      <c r="A283" s="21" t="s">
        <v>22</v>
      </c>
      <c r="B283" s="55">
        <v>1.0999999999999999</v>
      </c>
      <c r="C283" s="56"/>
      <c r="D283" s="55">
        <f t="shared" si="11"/>
        <v>1206.43</v>
      </c>
      <c r="E283" s="55">
        <v>248.02599999999998</v>
      </c>
      <c r="F283" s="55">
        <v>0</v>
      </c>
      <c r="G283" s="55">
        <v>1.0910000000000002</v>
      </c>
      <c r="H283" s="55">
        <v>771.01900000000001</v>
      </c>
      <c r="I283" s="55">
        <v>186.29400000000001</v>
      </c>
      <c r="J283" s="55"/>
      <c r="K283" s="55">
        <v>34.939</v>
      </c>
      <c r="L283" s="55">
        <v>30.760999999999999</v>
      </c>
      <c r="M283" s="55">
        <v>4.1779999999999999</v>
      </c>
    </row>
    <row r="284" spans="1:13" ht="9" customHeight="1">
      <c r="A284" s="23" t="s">
        <v>23</v>
      </c>
      <c r="B284" s="59">
        <v>1.4710000000000003</v>
      </c>
      <c r="C284" s="58"/>
      <c r="D284" s="59">
        <f t="shared" si="11"/>
        <v>1072.0240000000001</v>
      </c>
      <c r="E284" s="59">
        <v>83.605999999999995</v>
      </c>
      <c r="F284" s="59">
        <v>0</v>
      </c>
      <c r="G284" s="59">
        <v>0</v>
      </c>
      <c r="H284" s="59">
        <v>776.18600000000015</v>
      </c>
      <c r="I284" s="59">
        <v>212.232</v>
      </c>
      <c r="J284" s="59"/>
      <c r="K284" s="59">
        <v>8.6070000000000011</v>
      </c>
      <c r="L284" s="59">
        <v>8.0060000000000002</v>
      </c>
      <c r="M284" s="59">
        <v>0.60100000000000009</v>
      </c>
    </row>
    <row r="285" spans="1:13" ht="9" customHeight="1">
      <c r="A285" s="21" t="s">
        <v>24</v>
      </c>
      <c r="B285" s="55">
        <v>0.7789999999999998</v>
      </c>
      <c r="C285" s="56"/>
      <c r="D285" s="55">
        <f t="shared" si="11"/>
        <v>693.9190000000001</v>
      </c>
      <c r="E285" s="55">
        <v>42.815999999999995</v>
      </c>
      <c r="F285" s="55">
        <v>0</v>
      </c>
      <c r="G285" s="55">
        <v>0</v>
      </c>
      <c r="H285" s="55">
        <v>589.17500000000007</v>
      </c>
      <c r="I285" s="55">
        <v>61.927999999999997</v>
      </c>
      <c r="J285" s="55"/>
      <c r="K285" s="55">
        <v>4.5990000000000011</v>
      </c>
      <c r="L285" s="55">
        <v>2.2160000000000002</v>
      </c>
      <c r="M285" s="55">
        <v>2.3830000000000005</v>
      </c>
    </row>
    <row r="286" spans="1:13" ht="9" customHeight="1">
      <c r="A286" s="21" t="s">
        <v>25</v>
      </c>
      <c r="B286" s="55">
        <v>1.181</v>
      </c>
      <c r="C286" s="56"/>
      <c r="D286" s="55">
        <f t="shared" si="11"/>
        <v>584.40699999999993</v>
      </c>
      <c r="E286" s="55">
        <v>73.672999999999988</v>
      </c>
      <c r="F286" s="55">
        <v>0</v>
      </c>
      <c r="G286" s="55">
        <v>0</v>
      </c>
      <c r="H286" s="55">
        <v>353.93699999999995</v>
      </c>
      <c r="I286" s="55">
        <v>156.797</v>
      </c>
      <c r="J286" s="55"/>
      <c r="K286" s="55">
        <v>2.7240000000000002</v>
      </c>
      <c r="L286" s="55">
        <v>1.325</v>
      </c>
      <c r="M286" s="55">
        <v>1.399</v>
      </c>
    </row>
    <row r="287" spans="1:13" ht="9" customHeight="1">
      <c r="A287" s="21" t="s">
        <v>26</v>
      </c>
      <c r="B287" s="55">
        <v>1.3170000000000002</v>
      </c>
      <c r="C287" s="56"/>
      <c r="D287" s="55">
        <f t="shared" si="11"/>
        <v>611.98900000000003</v>
      </c>
      <c r="E287" s="55">
        <v>352.65199999999999</v>
      </c>
      <c r="F287" s="55">
        <v>0</v>
      </c>
      <c r="G287" s="55">
        <v>0</v>
      </c>
      <c r="H287" s="55">
        <v>166.10900000000004</v>
      </c>
      <c r="I287" s="55">
        <v>93.228000000000009</v>
      </c>
      <c r="J287" s="55"/>
      <c r="K287" s="55">
        <v>77.606000000000009</v>
      </c>
      <c r="L287" s="55">
        <v>76.102000000000004</v>
      </c>
      <c r="M287" s="55">
        <v>1.504</v>
      </c>
    </row>
    <row r="288" spans="1:13" ht="9" customHeight="1">
      <c r="A288" s="23" t="s">
        <v>27</v>
      </c>
      <c r="B288" s="59">
        <v>1.6269999999999998</v>
      </c>
      <c r="C288" s="58"/>
      <c r="D288" s="59">
        <f t="shared" si="11"/>
        <v>1506.1130000000001</v>
      </c>
      <c r="E288" s="59">
        <v>233.92999999999998</v>
      </c>
      <c r="F288" s="59">
        <v>0</v>
      </c>
      <c r="G288" s="59">
        <v>0</v>
      </c>
      <c r="H288" s="59">
        <v>733.63400000000001</v>
      </c>
      <c r="I288" s="59">
        <v>538.54900000000009</v>
      </c>
      <c r="J288" s="59"/>
      <c r="K288" s="59">
        <v>3.9580000000000002</v>
      </c>
      <c r="L288" s="59">
        <v>3.01</v>
      </c>
      <c r="M288" s="59">
        <v>0.94799999999999984</v>
      </c>
    </row>
    <row r="289" spans="1:13" ht="9" customHeight="1">
      <c r="A289" s="21" t="s">
        <v>28</v>
      </c>
      <c r="B289" s="55">
        <v>0.39700000000000013</v>
      </c>
      <c r="C289" s="56"/>
      <c r="D289" s="55">
        <f t="shared" si="11"/>
        <v>720.93399999999997</v>
      </c>
      <c r="E289" s="55">
        <v>94.74199999999999</v>
      </c>
      <c r="F289" s="55">
        <v>0</v>
      </c>
      <c r="G289" s="55">
        <v>0</v>
      </c>
      <c r="H289" s="55">
        <v>460.61200000000002</v>
      </c>
      <c r="I289" s="55">
        <v>165.57999999999998</v>
      </c>
      <c r="J289" s="55"/>
      <c r="K289" s="55">
        <v>9.0079999999999991</v>
      </c>
      <c r="L289" s="55">
        <v>6.6850000000000014</v>
      </c>
      <c r="M289" s="55">
        <v>2.323</v>
      </c>
    </row>
    <row r="290" spans="1:13" ht="9" customHeight="1">
      <c r="A290" s="21" t="s">
        <v>29</v>
      </c>
      <c r="B290" s="55">
        <v>0.49399999999999994</v>
      </c>
      <c r="C290" s="56"/>
      <c r="D290" s="55">
        <f t="shared" si="11"/>
        <v>362.738</v>
      </c>
      <c r="E290" s="55">
        <v>40.293999999999997</v>
      </c>
      <c r="F290" s="55">
        <v>0</v>
      </c>
      <c r="G290" s="55">
        <v>0</v>
      </c>
      <c r="H290" s="55">
        <v>217.23099999999999</v>
      </c>
      <c r="I290" s="55">
        <v>105.21300000000001</v>
      </c>
      <c r="J290" s="55"/>
      <c r="K290" s="55">
        <v>2.7430000000000003</v>
      </c>
      <c r="L290" s="55">
        <v>2.3679999999999999</v>
      </c>
      <c r="M290" s="55" t="s">
        <v>63</v>
      </c>
    </row>
    <row r="291" spans="1:13" ht="9" customHeight="1">
      <c r="A291" s="21" t="s">
        <v>30</v>
      </c>
      <c r="B291" s="55">
        <v>2.5299999999999998</v>
      </c>
      <c r="C291" s="56"/>
      <c r="D291" s="55">
        <f t="shared" si="11"/>
        <v>682.10599999999999</v>
      </c>
      <c r="E291" s="55">
        <v>458.47500000000002</v>
      </c>
      <c r="F291" s="55">
        <v>0</v>
      </c>
      <c r="G291" s="55">
        <v>4.5040000000000004</v>
      </c>
      <c r="H291" s="55">
        <v>107.126</v>
      </c>
      <c r="I291" s="55">
        <v>112.001</v>
      </c>
      <c r="J291" s="55"/>
      <c r="K291" s="55">
        <v>4.3630000000000004</v>
      </c>
      <c r="L291" s="55">
        <v>3.0210000000000004</v>
      </c>
      <c r="M291" s="55">
        <v>1.3420000000000001</v>
      </c>
    </row>
    <row r="292" spans="1:13" ht="9" customHeight="1">
      <c r="A292" s="23" t="s">
        <v>31</v>
      </c>
      <c r="B292" s="59">
        <v>0.90199999999999991</v>
      </c>
      <c r="C292" s="58"/>
      <c r="D292" s="59">
        <f t="shared" si="11"/>
        <v>693.69900000000007</v>
      </c>
      <c r="E292" s="59">
        <v>79.503</v>
      </c>
      <c r="F292" s="59">
        <v>0</v>
      </c>
      <c r="G292" s="59">
        <v>0</v>
      </c>
      <c r="H292" s="59">
        <v>335.43700000000001</v>
      </c>
      <c r="I292" s="59">
        <v>278.75900000000001</v>
      </c>
      <c r="J292" s="59"/>
      <c r="K292" s="59">
        <v>6.5150000000000006</v>
      </c>
      <c r="L292" s="59">
        <v>5.7709999999999999</v>
      </c>
      <c r="M292" s="59">
        <v>0.74399999999999999</v>
      </c>
    </row>
    <row r="293" spans="1:13" ht="9" customHeight="1">
      <c r="A293" s="21" t="s">
        <v>32</v>
      </c>
      <c r="B293" s="55">
        <v>0.82000000000000006</v>
      </c>
      <c r="C293" s="56"/>
      <c r="D293" s="55">
        <f t="shared" si="11"/>
        <v>790.54500000000007</v>
      </c>
      <c r="E293" s="55">
        <v>134.934</v>
      </c>
      <c r="F293" s="55">
        <v>0</v>
      </c>
      <c r="G293" s="55">
        <v>28.008000000000003</v>
      </c>
      <c r="H293" s="55">
        <v>373.88200000000001</v>
      </c>
      <c r="I293" s="55">
        <v>253.721</v>
      </c>
      <c r="J293" s="55"/>
      <c r="K293" s="55">
        <v>12.337000000000002</v>
      </c>
      <c r="L293" s="55">
        <v>8.9939999999999998</v>
      </c>
      <c r="M293" s="55">
        <v>3.343</v>
      </c>
    </row>
    <row r="294" spans="1:13" ht="9" customHeight="1">
      <c r="A294" s="21" t="s">
        <v>33</v>
      </c>
      <c r="B294" s="55">
        <v>0.88400000000000001</v>
      </c>
      <c r="C294" s="56"/>
      <c r="D294" s="55">
        <f t="shared" si="11"/>
        <v>610.39400000000001</v>
      </c>
      <c r="E294" s="55">
        <v>271.06699999999995</v>
      </c>
      <c r="F294" s="55">
        <v>0</v>
      </c>
      <c r="G294" s="55">
        <v>21.355</v>
      </c>
      <c r="H294" s="55">
        <v>201.10799999999998</v>
      </c>
      <c r="I294" s="55">
        <v>116.864</v>
      </c>
      <c r="J294" s="55"/>
      <c r="K294" s="55">
        <v>10.205</v>
      </c>
      <c r="L294" s="55">
        <v>8.8420000000000005</v>
      </c>
      <c r="M294" s="55">
        <v>1.3629999999999998</v>
      </c>
    </row>
    <row r="295" spans="1:13" ht="9" customHeight="1">
      <c r="A295" s="21" t="s">
        <v>34</v>
      </c>
      <c r="B295" s="55">
        <v>0.13799999999999998</v>
      </c>
      <c r="C295" s="56"/>
      <c r="D295" s="55">
        <f t="shared" si="11"/>
        <v>437.10200000000003</v>
      </c>
      <c r="E295" s="55">
        <v>105.143</v>
      </c>
      <c r="F295" s="55">
        <v>0</v>
      </c>
      <c r="G295" s="55">
        <v>0</v>
      </c>
      <c r="H295" s="55">
        <v>168.76500000000001</v>
      </c>
      <c r="I295" s="55">
        <v>163.19400000000002</v>
      </c>
      <c r="J295" s="55"/>
      <c r="K295" s="55">
        <v>1.9420000000000002</v>
      </c>
      <c r="L295" s="55">
        <v>1.871</v>
      </c>
      <c r="M295" s="55" t="s">
        <v>63</v>
      </c>
    </row>
    <row r="296" spans="1:13" ht="9" customHeight="1">
      <c r="A296" s="23" t="s">
        <v>35</v>
      </c>
      <c r="B296" s="59">
        <v>1.7199999999999998</v>
      </c>
      <c r="C296" s="58"/>
      <c r="D296" s="59">
        <f t="shared" si="11"/>
        <v>1037.759</v>
      </c>
      <c r="E296" s="59">
        <v>390.601</v>
      </c>
      <c r="F296" s="59">
        <v>0</v>
      </c>
      <c r="G296" s="59">
        <v>0</v>
      </c>
      <c r="H296" s="59">
        <v>365.15100000000001</v>
      </c>
      <c r="I296" s="59">
        <v>282.00700000000001</v>
      </c>
      <c r="J296" s="59"/>
      <c r="K296" s="59">
        <v>18.172000000000001</v>
      </c>
      <c r="L296" s="59">
        <v>12.565999999999999</v>
      </c>
      <c r="M296" s="59">
        <v>5.6060000000000008</v>
      </c>
    </row>
    <row r="297" spans="1:13" ht="9" customHeight="1">
      <c r="A297" s="21" t="s">
        <v>36</v>
      </c>
      <c r="B297" s="55">
        <v>2.6000000000000002E-2</v>
      </c>
      <c r="C297" s="56"/>
      <c r="D297" s="55">
        <f t="shared" si="11"/>
        <v>174.55799999999999</v>
      </c>
      <c r="E297" s="55">
        <v>11.884</v>
      </c>
      <c r="F297" s="55">
        <v>0</v>
      </c>
      <c r="G297" s="55">
        <v>0</v>
      </c>
      <c r="H297" s="55">
        <v>125.58800000000001</v>
      </c>
      <c r="I297" s="55">
        <v>37.085999999999999</v>
      </c>
      <c r="J297" s="55"/>
      <c r="K297" s="55">
        <v>2.2530000000000001</v>
      </c>
      <c r="L297" s="55">
        <v>1.2300000000000002</v>
      </c>
      <c r="M297" s="55">
        <v>1.0229999999999999</v>
      </c>
    </row>
    <row r="298" spans="1:13" ht="9" customHeight="1">
      <c r="A298" s="21" t="s">
        <v>37</v>
      </c>
      <c r="B298" s="55">
        <v>2.4119999999999999</v>
      </c>
      <c r="C298" s="56"/>
      <c r="D298" s="55">
        <f t="shared" si="11"/>
        <v>1962.4859999999999</v>
      </c>
      <c r="E298" s="55">
        <v>386.25799999999992</v>
      </c>
      <c r="F298" s="55">
        <v>0</v>
      </c>
      <c r="G298" s="55">
        <v>0</v>
      </c>
      <c r="H298" s="55">
        <v>1070.3499999999999</v>
      </c>
      <c r="I298" s="55">
        <v>505.87800000000004</v>
      </c>
      <c r="J298" s="55"/>
      <c r="K298" s="55">
        <v>85.283999999999992</v>
      </c>
      <c r="L298" s="55">
        <v>71.435000000000002</v>
      </c>
      <c r="M298" s="55">
        <v>13.849</v>
      </c>
    </row>
    <row r="299" spans="1:13" ht="9" customHeight="1">
      <c r="A299" s="21" t="s">
        <v>38</v>
      </c>
      <c r="B299" s="55">
        <v>0.27200000000000002</v>
      </c>
      <c r="C299" s="56"/>
      <c r="D299" s="55">
        <f t="shared" si="11"/>
        <v>457.66399999999999</v>
      </c>
      <c r="E299" s="55">
        <v>49.381</v>
      </c>
      <c r="F299" s="55">
        <v>0</v>
      </c>
      <c r="G299" s="55">
        <v>27.106999999999999</v>
      </c>
      <c r="H299" s="55">
        <v>140.49199999999999</v>
      </c>
      <c r="I299" s="55">
        <v>240.68399999999997</v>
      </c>
      <c r="J299" s="55"/>
      <c r="K299" s="55">
        <v>3.5660000000000003</v>
      </c>
      <c r="L299" s="55">
        <v>2.0739999999999998</v>
      </c>
      <c r="M299" s="55">
        <v>1.492</v>
      </c>
    </row>
    <row r="300" spans="1:13" ht="9" customHeight="1">
      <c r="A300" s="23" t="s">
        <v>39</v>
      </c>
      <c r="B300" s="59">
        <v>0.72599999999999998</v>
      </c>
      <c r="C300" s="58"/>
      <c r="D300" s="59">
        <f t="shared" si="11"/>
        <v>601.84099999999989</v>
      </c>
      <c r="E300" s="59">
        <v>39.734000000000009</v>
      </c>
      <c r="F300" s="59">
        <v>0</v>
      </c>
      <c r="G300" s="59">
        <v>0</v>
      </c>
      <c r="H300" s="59">
        <v>448.01999999999992</v>
      </c>
      <c r="I300" s="59">
        <v>114.087</v>
      </c>
      <c r="J300" s="59"/>
      <c r="K300" s="59">
        <v>5.7690000000000001</v>
      </c>
      <c r="L300" s="59">
        <v>0.93500000000000005</v>
      </c>
      <c r="M300" s="59">
        <v>4.8339999999999987</v>
      </c>
    </row>
    <row r="301" spans="1:13" s="19" customFormat="1" ht="9" customHeight="1">
      <c r="A301" s="64"/>
      <c r="B301" s="65"/>
      <c r="C301" s="66"/>
      <c r="D301" s="65"/>
      <c r="E301" s="65"/>
      <c r="F301" s="65"/>
      <c r="G301" s="65"/>
      <c r="H301" s="65"/>
      <c r="I301" s="65"/>
      <c r="J301" s="65"/>
      <c r="K301" s="65"/>
      <c r="L301" s="65"/>
      <c r="M301" s="65"/>
    </row>
    <row r="302" spans="1:13" s="20" customFormat="1" ht="9" customHeight="1">
      <c r="A302" s="17">
        <v>2009</v>
      </c>
      <c r="B302" s="72"/>
      <c r="C302" s="68"/>
      <c r="D302" s="68"/>
      <c r="E302" s="68"/>
      <c r="F302" s="68"/>
      <c r="G302" s="68"/>
      <c r="H302" s="69"/>
      <c r="I302" s="69"/>
      <c r="J302" s="69"/>
      <c r="K302" s="69"/>
      <c r="L302" s="69"/>
      <c r="M302" s="69"/>
    </row>
    <row r="303" spans="1:13" s="20" customFormat="1" ht="9" customHeight="1">
      <c r="A303" s="51" t="s">
        <v>7</v>
      </c>
      <c r="B303" s="52">
        <f>SUM(B305:B336)</f>
        <v>3767.9170000000013</v>
      </c>
      <c r="C303" s="49"/>
      <c r="D303" s="49">
        <f>SUM(D305:D336)</f>
        <v>48342.195</v>
      </c>
      <c r="E303" s="49">
        <f>SUM(E305:E336)</f>
        <v>4979.335</v>
      </c>
      <c r="F303" s="49">
        <f>SUM(F305:F336)</f>
        <v>23119.857000000004</v>
      </c>
      <c r="G303" s="49">
        <f>SUM(G305:G336)</f>
        <v>195.392</v>
      </c>
      <c r="H303" s="49">
        <f>SUM(H305:H336)</f>
        <v>13251.276999999996</v>
      </c>
      <c r="I303" s="49">
        <f t="shared" ref="I303" si="12">SUM(I305:I336)</f>
        <v>6796.3340000000017</v>
      </c>
      <c r="J303" s="49"/>
      <c r="K303" s="49">
        <f>SUM(K305:K336)</f>
        <v>5914.9</v>
      </c>
      <c r="L303" s="49">
        <f>SUM(L305:L336)</f>
        <v>5891.0859999999984</v>
      </c>
      <c r="M303" s="49">
        <v>23.814</v>
      </c>
    </row>
    <row r="304" spans="1:13" s="20" customFormat="1" ht="3" customHeight="1">
      <c r="A304" s="71"/>
      <c r="B304" s="52"/>
      <c r="C304" s="54"/>
      <c r="D304" s="49"/>
      <c r="E304" s="49"/>
      <c r="F304" s="49"/>
      <c r="G304" s="49"/>
      <c r="H304" s="49"/>
      <c r="I304" s="49"/>
      <c r="J304" s="49"/>
      <c r="K304" s="49"/>
      <c r="L304" s="49"/>
      <c r="M304" s="49"/>
    </row>
    <row r="305" spans="1:13" s="14" customFormat="1" ht="9" customHeight="1">
      <c r="A305" s="21" t="s">
        <v>8</v>
      </c>
      <c r="B305" s="55">
        <v>0.22199999999999998</v>
      </c>
      <c r="C305" s="55"/>
      <c r="D305" s="55">
        <f t="shared" ref="D305:D336" si="13">SUM(E305:I305)</f>
        <v>293.60399999999998</v>
      </c>
      <c r="E305" s="55">
        <v>15.805</v>
      </c>
      <c r="F305" s="55">
        <v>0</v>
      </c>
      <c r="G305" s="55">
        <v>0</v>
      </c>
      <c r="H305" s="55">
        <v>219.97699999999998</v>
      </c>
      <c r="I305" s="55">
        <v>57.822000000000003</v>
      </c>
      <c r="J305" s="55"/>
      <c r="K305" s="55">
        <v>6.0489999999999995</v>
      </c>
      <c r="L305" s="55">
        <v>5.4110000000000005</v>
      </c>
      <c r="M305" s="55">
        <v>0.63800000000000001</v>
      </c>
    </row>
    <row r="306" spans="1:13" s="14" customFormat="1" ht="9" customHeight="1">
      <c r="A306" s="21" t="s">
        <v>9</v>
      </c>
      <c r="B306" s="55">
        <v>0.47199999999999998</v>
      </c>
      <c r="C306" s="56"/>
      <c r="D306" s="55">
        <f t="shared" si="13"/>
        <v>586.05999999999995</v>
      </c>
      <c r="E306" s="55">
        <v>347.84099999999995</v>
      </c>
      <c r="F306" s="55">
        <v>0</v>
      </c>
      <c r="G306" s="55">
        <v>0</v>
      </c>
      <c r="H306" s="55">
        <v>103.04000000000002</v>
      </c>
      <c r="I306" s="55">
        <v>135.179</v>
      </c>
      <c r="J306" s="55"/>
      <c r="K306" s="55">
        <v>2.7570000000000001</v>
      </c>
      <c r="L306" s="55">
        <v>2.4539999999999997</v>
      </c>
      <c r="M306" s="55" t="s">
        <v>63</v>
      </c>
    </row>
    <row r="307" spans="1:13" s="14" customFormat="1" ht="9" customHeight="1">
      <c r="A307" s="21" t="s">
        <v>10</v>
      </c>
      <c r="B307" s="55">
        <v>0.65500000000000003</v>
      </c>
      <c r="C307" s="56"/>
      <c r="D307" s="55">
        <f t="shared" si="13"/>
        <v>568.596</v>
      </c>
      <c r="E307" s="55">
        <v>190.596</v>
      </c>
      <c r="F307" s="55">
        <v>0</v>
      </c>
      <c r="G307" s="55">
        <v>0</v>
      </c>
      <c r="H307" s="55">
        <v>192.16200000000003</v>
      </c>
      <c r="I307" s="55">
        <v>185.83799999999999</v>
      </c>
      <c r="J307" s="55"/>
      <c r="K307" s="55">
        <v>12.311999999999999</v>
      </c>
      <c r="L307" s="55">
        <v>10.247</v>
      </c>
      <c r="M307" s="55">
        <v>2.0649999999999999</v>
      </c>
    </row>
    <row r="308" spans="1:13" s="73" customFormat="1" ht="9" customHeight="1">
      <c r="A308" s="23" t="s">
        <v>11</v>
      </c>
      <c r="B308" s="59">
        <v>0.11299999999999998</v>
      </c>
      <c r="C308" s="58"/>
      <c r="D308" s="59">
        <f t="shared" si="13"/>
        <v>371.916</v>
      </c>
      <c r="E308" s="59">
        <v>107.25200000000001</v>
      </c>
      <c r="F308" s="59">
        <v>0</v>
      </c>
      <c r="G308" s="59">
        <v>0</v>
      </c>
      <c r="H308" s="59">
        <v>116.05299999999998</v>
      </c>
      <c r="I308" s="59">
        <v>148.61099999999999</v>
      </c>
      <c r="J308" s="59"/>
      <c r="K308" s="59">
        <v>1.6789999999999998</v>
      </c>
      <c r="L308" s="59">
        <v>1.0490000000000002</v>
      </c>
      <c r="M308" s="59">
        <v>0.63</v>
      </c>
    </row>
    <row r="309" spans="1:13" s="14" customFormat="1" ht="9" customHeight="1">
      <c r="A309" s="21" t="s">
        <v>12</v>
      </c>
      <c r="B309" s="55">
        <v>0.69000000000000006</v>
      </c>
      <c r="C309" s="56"/>
      <c r="D309" s="55">
        <f t="shared" si="13"/>
        <v>603.82499999999993</v>
      </c>
      <c r="E309" s="55">
        <v>123.482</v>
      </c>
      <c r="F309" s="55">
        <v>0</v>
      </c>
      <c r="G309" s="55">
        <v>0</v>
      </c>
      <c r="H309" s="55">
        <v>220.77999999999997</v>
      </c>
      <c r="I309" s="55">
        <v>259.56299999999999</v>
      </c>
      <c r="J309" s="55"/>
      <c r="K309" s="55">
        <v>14.644000000000002</v>
      </c>
      <c r="L309" s="55">
        <v>12.229999999999997</v>
      </c>
      <c r="M309" s="55">
        <v>2.4139999999999997</v>
      </c>
    </row>
    <row r="310" spans="1:13" s="14" customFormat="1" ht="9" customHeight="1">
      <c r="A310" s="21" t="s">
        <v>13</v>
      </c>
      <c r="B310" s="55">
        <v>0.24199999999999997</v>
      </c>
      <c r="C310" s="56"/>
      <c r="D310" s="55">
        <f t="shared" si="13"/>
        <v>202.54300000000001</v>
      </c>
      <c r="E310" s="55">
        <v>26.460000000000004</v>
      </c>
      <c r="F310" s="55">
        <v>0</v>
      </c>
      <c r="G310" s="55">
        <v>0</v>
      </c>
      <c r="H310" s="55">
        <v>122.96</v>
      </c>
      <c r="I310" s="55">
        <v>53.123000000000005</v>
      </c>
      <c r="J310" s="55"/>
      <c r="K310" s="55">
        <v>56.494</v>
      </c>
      <c r="L310" s="55">
        <v>56.414000000000016</v>
      </c>
      <c r="M310" s="55" t="s">
        <v>63</v>
      </c>
    </row>
    <row r="311" spans="1:13" s="14" customFormat="1" ht="9" customHeight="1">
      <c r="A311" s="21" t="s">
        <v>14</v>
      </c>
      <c r="B311" s="55">
        <v>1.113</v>
      </c>
      <c r="C311" s="56"/>
      <c r="D311" s="55">
        <f t="shared" si="13"/>
        <v>859.72500000000014</v>
      </c>
      <c r="E311" s="55">
        <v>164.37800000000001</v>
      </c>
      <c r="F311" s="55">
        <v>0</v>
      </c>
      <c r="G311" s="55">
        <v>0</v>
      </c>
      <c r="H311" s="55">
        <v>269.41800000000001</v>
      </c>
      <c r="I311" s="55">
        <v>425.92900000000003</v>
      </c>
      <c r="J311" s="55"/>
      <c r="K311" s="55">
        <v>6.4480000000000004</v>
      </c>
      <c r="L311" s="55">
        <v>6.1670000000000007</v>
      </c>
      <c r="M311" s="55" t="s">
        <v>63</v>
      </c>
    </row>
    <row r="312" spans="1:13" ht="9" customHeight="1">
      <c r="A312" s="23" t="s">
        <v>15</v>
      </c>
      <c r="B312" s="59">
        <v>0.33200000000000002</v>
      </c>
      <c r="C312" s="58"/>
      <c r="D312" s="59">
        <f t="shared" si="13"/>
        <v>663.16700000000003</v>
      </c>
      <c r="E312" s="59">
        <v>244.39599999999999</v>
      </c>
      <c r="F312" s="59">
        <v>0</v>
      </c>
      <c r="G312" s="59">
        <v>0</v>
      </c>
      <c r="H312" s="59">
        <v>206.70400000000001</v>
      </c>
      <c r="I312" s="59">
        <v>212.06700000000004</v>
      </c>
      <c r="J312" s="59"/>
      <c r="K312" s="59">
        <v>9.0509999999999984</v>
      </c>
      <c r="L312" s="59">
        <v>8.6700000000000017</v>
      </c>
      <c r="M312" s="59" t="s">
        <v>63</v>
      </c>
    </row>
    <row r="313" spans="1:13" ht="9" customHeight="1">
      <c r="A313" s="21" t="s">
        <v>16</v>
      </c>
      <c r="B313" s="55">
        <v>3743.7360000000003</v>
      </c>
      <c r="C313" s="56"/>
      <c r="D313" s="55">
        <f t="shared" si="13"/>
        <v>24044.176000000003</v>
      </c>
      <c r="E313" s="55">
        <v>437.33299999999997</v>
      </c>
      <c r="F313" s="55">
        <v>23119.857000000004</v>
      </c>
      <c r="G313" s="55">
        <v>176.52099999999999</v>
      </c>
      <c r="H313" s="55">
        <v>172.06100000000001</v>
      </c>
      <c r="I313" s="55">
        <v>138.40400000000002</v>
      </c>
      <c r="J313" s="55"/>
      <c r="K313" s="55">
        <v>5552.8540000000003</v>
      </c>
      <c r="L313" s="55">
        <v>5549.4549999999999</v>
      </c>
      <c r="M313" s="55">
        <v>3.3989999999999996</v>
      </c>
    </row>
    <row r="314" spans="1:13" ht="9" customHeight="1">
      <c r="A314" s="21" t="s">
        <v>17</v>
      </c>
      <c r="B314" s="55">
        <v>0.84399999999999986</v>
      </c>
      <c r="C314" s="56"/>
      <c r="D314" s="55">
        <f t="shared" si="13"/>
        <v>716.53800000000001</v>
      </c>
      <c r="E314" s="55">
        <v>89.736000000000018</v>
      </c>
      <c r="F314" s="55">
        <v>0</v>
      </c>
      <c r="G314" s="55">
        <v>5.21</v>
      </c>
      <c r="H314" s="55">
        <v>355.851</v>
      </c>
      <c r="I314" s="55">
        <v>265.74100000000004</v>
      </c>
      <c r="J314" s="55"/>
      <c r="K314" s="55">
        <v>1.6620000000000001</v>
      </c>
      <c r="L314" s="55">
        <v>1.0549999999999997</v>
      </c>
      <c r="M314" s="55">
        <v>0.6070000000000001</v>
      </c>
    </row>
    <row r="315" spans="1:13" ht="9" customHeight="1">
      <c r="A315" s="21" t="s">
        <v>18</v>
      </c>
      <c r="B315" s="55">
        <v>1.4180000000000001</v>
      </c>
      <c r="C315" s="56"/>
      <c r="D315" s="55">
        <f t="shared" si="13"/>
        <v>844.50399999999991</v>
      </c>
      <c r="E315" s="55">
        <v>64.295999999999992</v>
      </c>
      <c r="F315" s="55">
        <v>0</v>
      </c>
      <c r="G315" s="55">
        <v>0</v>
      </c>
      <c r="H315" s="55">
        <v>651.69999999999993</v>
      </c>
      <c r="I315" s="55">
        <v>128.50800000000001</v>
      </c>
      <c r="J315" s="55"/>
      <c r="K315" s="55">
        <v>11.464000000000002</v>
      </c>
      <c r="L315" s="55">
        <v>11.154</v>
      </c>
      <c r="M315" s="55" t="s">
        <v>63</v>
      </c>
    </row>
    <row r="316" spans="1:13" ht="9" customHeight="1">
      <c r="A316" s="23" t="s">
        <v>19</v>
      </c>
      <c r="B316" s="59">
        <v>0.39600000000000002</v>
      </c>
      <c r="C316" s="58"/>
      <c r="D316" s="59">
        <f t="shared" si="13"/>
        <v>1230.8690000000001</v>
      </c>
      <c r="E316" s="59">
        <v>127.19900000000001</v>
      </c>
      <c r="F316" s="59">
        <v>0</v>
      </c>
      <c r="G316" s="59">
        <v>0</v>
      </c>
      <c r="H316" s="59">
        <v>828.44</v>
      </c>
      <c r="I316" s="59">
        <v>275.22999999999996</v>
      </c>
      <c r="J316" s="59"/>
      <c r="K316" s="59">
        <v>3.3279999999999994</v>
      </c>
      <c r="L316" s="59">
        <v>2.62</v>
      </c>
      <c r="M316" s="59">
        <v>0.70800000000000007</v>
      </c>
    </row>
    <row r="317" spans="1:13" ht="9" customHeight="1">
      <c r="A317" s="21" t="s">
        <v>20</v>
      </c>
      <c r="B317" s="55">
        <v>0.65900000000000003</v>
      </c>
      <c r="C317" s="56"/>
      <c r="D317" s="55">
        <f t="shared" si="13"/>
        <v>502.63</v>
      </c>
      <c r="E317" s="55">
        <v>60.460999999999999</v>
      </c>
      <c r="F317" s="55">
        <v>0</v>
      </c>
      <c r="G317" s="55">
        <v>0</v>
      </c>
      <c r="H317" s="55">
        <v>336.19799999999998</v>
      </c>
      <c r="I317" s="55">
        <v>105.971</v>
      </c>
      <c r="J317" s="55"/>
      <c r="K317" s="55">
        <v>9.4869999999999983</v>
      </c>
      <c r="L317" s="55">
        <v>8.4280000000000008</v>
      </c>
      <c r="M317" s="55">
        <v>1.0589999999999999</v>
      </c>
    </row>
    <row r="318" spans="1:13" ht="9" customHeight="1">
      <c r="A318" s="21" t="s">
        <v>21</v>
      </c>
      <c r="B318" s="55">
        <v>2.7250000000000001</v>
      </c>
      <c r="C318" s="56"/>
      <c r="D318" s="55">
        <f t="shared" si="13"/>
        <v>2052.2610000000004</v>
      </c>
      <c r="E318" s="55">
        <v>193.95000000000002</v>
      </c>
      <c r="F318" s="55">
        <v>0</v>
      </c>
      <c r="G318" s="55">
        <v>0</v>
      </c>
      <c r="H318" s="55">
        <v>1665.1630000000002</v>
      </c>
      <c r="I318" s="55">
        <v>193.148</v>
      </c>
      <c r="J318" s="55"/>
      <c r="K318" s="55">
        <v>34.497</v>
      </c>
      <c r="L318" s="55">
        <v>33.736000000000004</v>
      </c>
      <c r="M318" s="55">
        <v>0.7609999999999999</v>
      </c>
    </row>
    <row r="319" spans="1:13" ht="9" customHeight="1">
      <c r="A319" s="21" t="s">
        <v>22</v>
      </c>
      <c r="B319" s="55">
        <v>0.97699999999999998</v>
      </c>
      <c r="C319" s="56"/>
      <c r="D319" s="55">
        <f t="shared" si="13"/>
        <v>1308.595</v>
      </c>
      <c r="E319" s="55">
        <v>227.102</v>
      </c>
      <c r="F319" s="55">
        <v>0</v>
      </c>
      <c r="G319" s="55">
        <v>0</v>
      </c>
      <c r="H319" s="55">
        <v>879.30700000000002</v>
      </c>
      <c r="I319" s="55">
        <v>202.18599999999998</v>
      </c>
      <c r="J319" s="55"/>
      <c r="K319" s="55">
        <v>23.556999999999999</v>
      </c>
      <c r="L319" s="55">
        <v>22.632000000000005</v>
      </c>
      <c r="M319" s="55">
        <v>0.92499999999999993</v>
      </c>
    </row>
    <row r="320" spans="1:13" ht="9" customHeight="1">
      <c r="A320" s="23" t="s">
        <v>23</v>
      </c>
      <c r="B320" s="59">
        <v>1.3800000000000001</v>
      </c>
      <c r="C320" s="58"/>
      <c r="D320" s="59">
        <f t="shared" si="13"/>
        <v>1134.885</v>
      </c>
      <c r="E320" s="59">
        <v>80.456000000000003</v>
      </c>
      <c r="F320" s="59">
        <v>0</v>
      </c>
      <c r="G320" s="59">
        <v>0</v>
      </c>
      <c r="H320" s="59">
        <v>801.97199999999998</v>
      </c>
      <c r="I320" s="59">
        <v>252.45699999999999</v>
      </c>
      <c r="J320" s="59"/>
      <c r="K320" s="59">
        <v>3.222</v>
      </c>
      <c r="L320" s="59">
        <v>2.9830000000000001</v>
      </c>
      <c r="M320" s="59" t="s">
        <v>63</v>
      </c>
    </row>
    <row r="321" spans="1:13" ht="9" customHeight="1">
      <c r="A321" s="21" t="s">
        <v>24</v>
      </c>
      <c r="B321" s="55">
        <v>0.58499999999999996</v>
      </c>
      <c r="C321" s="56"/>
      <c r="D321" s="55">
        <f t="shared" si="13"/>
        <v>732.57799999999997</v>
      </c>
      <c r="E321" s="55">
        <v>42.766999999999996</v>
      </c>
      <c r="F321" s="55">
        <v>0</v>
      </c>
      <c r="G321" s="55">
        <v>0</v>
      </c>
      <c r="H321" s="55">
        <v>601.04099999999994</v>
      </c>
      <c r="I321" s="55">
        <v>88.77</v>
      </c>
      <c r="J321" s="55"/>
      <c r="K321" s="55">
        <v>2.8729999999999998</v>
      </c>
      <c r="L321" s="55">
        <v>2.6790000000000003</v>
      </c>
      <c r="M321" s="55" t="s">
        <v>63</v>
      </c>
    </row>
    <row r="322" spans="1:13" ht="9" customHeight="1">
      <c r="A322" s="21" t="s">
        <v>25</v>
      </c>
      <c r="B322" s="55">
        <v>0.81800000000000006</v>
      </c>
      <c r="C322" s="56"/>
      <c r="D322" s="55">
        <f t="shared" si="13"/>
        <v>568.32499999999993</v>
      </c>
      <c r="E322" s="55">
        <v>67.054000000000002</v>
      </c>
      <c r="F322" s="55">
        <v>0</v>
      </c>
      <c r="G322" s="55">
        <v>0</v>
      </c>
      <c r="H322" s="55">
        <v>334.09199999999998</v>
      </c>
      <c r="I322" s="55">
        <v>167.179</v>
      </c>
      <c r="J322" s="55"/>
      <c r="K322" s="55">
        <v>2.1160000000000001</v>
      </c>
      <c r="L322" s="55">
        <v>1.8549999999999998</v>
      </c>
      <c r="M322" s="55" t="s">
        <v>63</v>
      </c>
    </row>
    <row r="323" spans="1:13" ht="9" customHeight="1">
      <c r="A323" s="21" t="s">
        <v>26</v>
      </c>
      <c r="B323" s="55">
        <v>1.079</v>
      </c>
      <c r="C323" s="56"/>
      <c r="D323" s="55">
        <f t="shared" si="13"/>
        <v>575.93799999999999</v>
      </c>
      <c r="E323" s="55">
        <v>299.11599999999999</v>
      </c>
      <c r="F323" s="55">
        <v>0</v>
      </c>
      <c r="G323" s="55">
        <v>0</v>
      </c>
      <c r="H323" s="55">
        <v>175.81299999999999</v>
      </c>
      <c r="I323" s="55">
        <v>101.00900000000001</v>
      </c>
      <c r="J323" s="55"/>
      <c r="K323" s="55">
        <v>39.271000000000001</v>
      </c>
      <c r="L323" s="55">
        <v>38.789999999999992</v>
      </c>
      <c r="M323" s="55" t="s">
        <v>63</v>
      </c>
    </row>
    <row r="324" spans="1:13" ht="9" customHeight="1">
      <c r="A324" s="23" t="s">
        <v>27</v>
      </c>
      <c r="B324" s="59">
        <v>1.2909999999999999</v>
      </c>
      <c r="C324" s="58"/>
      <c r="D324" s="59">
        <f t="shared" si="13"/>
        <v>1727.076</v>
      </c>
      <c r="E324" s="59">
        <v>230.72200000000004</v>
      </c>
      <c r="F324" s="59">
        <v>0</v>
      </c>
      <c r="G324" s="59">
        <v>0</v>
      </c>
      <c r="H324" s="59">
        <v>766.68900000000008</v>
      </c>
      <c r="I324" s="59">
        <v>729.66499999999996</v>
      </c>
      <c r="J324" s="59"/>
      <c r="K324" s="59">
        <v>2.419</v>
      </c>
      <c r="L324" s="59">
        <v>2.2530000000000001</v>
      </c>
      <c r="M324" s="59" t="s">
        <v>63</v>
      </c>
    </row>
    <row r="325" spans="1:13" ht="9" customHeight="1">
      <c r="A325" s="21" t="s">
        <v>28</v>
      </c>
      <c r="B325" s="55">
        <v>0.30300000000000005</v>
      </c>
      <c r="C325" s="56"/>
      <c r="D325" s="55">
        <f t="shared" si="13"/>
        <v>966.13599999999997</v>
      </c>
      <c r="E325" s="55">
        <v>94.436999999999998</v>
      </c>
      <c r="F325" s="55">
        <v>0</v>
      </c>
      <c r="G325" s="55">
        <v>0</v>
      </c>
      <c r="H325" s="55">
        <v>635.36399999999992</v>
      </c>
      <c r="I325" s="55">
        <v>236.33500000000001</v>
      </c>
      <c r="J325" s="55"/>
      <c r="K325" s="55">
        <v>4.1690000000000005</v>
      </c>
      <c r="L325" s="55">
        <v>3.7610000000000001</v>
      </c>
      <c r="M325" s="55" t="s">
        <v>63</v>
      </c>
    </row>
    <row r="326" spans="1:13" ht="9" customHeight="1">
      <c r="A326" s="21" t="s">
        <v>29</v>
      </c>
      <c r="B326" s="55">
        <v>0.43499999999999989</v>
      </c>
      <c r="C326" s="56"/>
      <c r="D326" s="55">
        <f t="shared" si="13"/>
        <v>343.18900000000002</v>
      </c>
      <c r="E326" s="55">
        <v>35.845999999999997</v>
      </c>
      <c r="F326" s="55">
        <v>0</v>
      </c>
      <c r="G326" s="55">
        <v>0</v>
      </c>
      <c r="H326" s="55">
        <v>207.286</v>
      </c>
      <c r="I326" s="55">
        <v>100.05700000000002</v>
      </c>
      <c r="J326" s="55"/>
      <c r="K326" s="55">
        <v>2.9020000000000001</v>
      </c>
      <c r="L326" s="55">
        <v>2.4740000000000006</v>
      </c>
      <c r="M326" s="55" t="s">
        <v>63</v>
      </c>
    </row>
    <row r="327" spans="1:13" ht="9" customHeight="1">
      <c r="A327" s="21" t="s">
        <v>30</v>
      </c>
      <c r="B327" s="55">
        <v>1.4000000000000001</v>
      </c>
      <c r="C327" s="56"/>
      <c r="D327" s="55">
        <f t="shared" si="13"/>
        <v>614.00900000000001</v>
      </c>
      <c r="E327" s="55">
        <v>371.02800000000002</v>
      </c>
      <c r="F327" s="55">
        <v>0</v>
      </c>
      <c r="G327" s="55">
        <v>0</v>
      </c>
      <c r="H327" s="55">
        <v>109.363</v>
      </c>
      <c r="I327" s="55">
        <v>133.61799999999999</v>
      </c>
      <c r="J327" s="55"/>
      <c r="K327" s="55">
        <v>3.0129999999999995</v>
      </c>
      <c r="L327" s="55">
        <v>2.8490000000000002</v>
      </c>
      <c r="M327" s="55" t="s">
        <v>63</v>
      </c>
    </row>
    <row r="328" spans="1:13" ht="9" customHeight="1">
      <c r="A328" s="23" t="s">
        <v>31</v>
      </c>
      <c r="B328" s="59">
        <v>0.69400000000000006</v>
      </c>
      <c r="C328" s="58"/>
      <c r="D328" s="59">
        <f t="shared" si="13"/>
        <v>663.27099999999996</v>
      </c>
      <c r="E328" s="59">
        <v>72.902999999999992</v>
      </c>
      <c r="F328" s="59">
        <v>0</v>
      </c>
      <c r="G328" s="59">
        <v>0</v>
      </c>
      <c r="H328" s="59">
        <v>356.51599999999996</v>
      </c>
      <c r="I328" s="59">
        <v>233.85199999999998</v>
      </c>
      <c r="J328" s="59"/>
      <c r="K328" s="59">
        <v>6.3930000000000016</v>
      </c>
      <c r="L328" s="59">
        <v>6.19</v>
      </c>
      <c r="M328" s="59" t="s">
        <v>63</v>
      </c>
    </row>
    <row r="329" spans="1:13" ht="9" customHeight="1">
      <c r="A329" s="21" t="s">
        <v>32</v>
      </c>
      <c r="B329" s="55">
        <v>0.52299999999999991</v>
      </c>
      <c r="C329" s="56"/>
      <c r="D329" s="55">
        <f t="shared" si="13"/>
        <v>767.95899999999995</v>
      </c>
      <c r="E329" s="55">
        <v>126.28500000000001</v>
      </c>
      <c r="F329" s="55">
        <v>0</v>
      </c>
      <c r="G329" s="55">
        <v>13.648999999999999</v>
      </c>
      <c r="H329" s="55">
        <v>382.09</v>
      </c>
      <c r="I329" s="55">
        <v>245.93499999999997</v>
      </c>
      <c r="J329" s="55"/>
      <c r="K329" s="55">
        <v>8.416999999999998</v>
      </c>
      <c r="L329" s="55">
        <v>7.7220000000000004</v>
      </c>
      <c r="M329" s="55">
        <v>0.69500000000000017</v>
      </c>
    </row>
    <row r="330" spans="1:13" ht="9" customHeight="1">
      <c r="A330" s="21" t="s">
        <v>33</v>
      </c>
      <c r="B330" s="55">
        <v>0.59999999999999987</v>
      </c>
      <c r="C330" s="56"/>
      <c r="D330" s="55">
        <f t="shared" si="13"/>
        <v>635.0920000000001</v>
      </c>
      <c r="E330" s="55">
        <v>247.70600000000005</v>
      </c>
      <c r="F330" s="55">
        <v>0</v>
      </c>
      <c r="G330" s="55">
        <v>0</v>
      </c>
      <c r="H330" s="55">
        <v>233.74299999999999</v>
      </c>
      <c r="I330" s="55">
        <v>153.643</v>
      </c>
      <c r="J330" s="55"/>
      <c r="K330" s="55">
        <v>7.7220000000000004</v>
      </c>
      <c r="L330" s="55">
        <v>7.5790000000000006</v>
      </c>
      <c r="M330" s="55" t="s">
        <v>63</v>
      </c>
    </row>
    <row r="331" spans="1:13" ht="9" customHeight="1">
      <c r="A331" s="21" t="s">
        <v>34</v>
      </c>
      <c r="B331" s="55">
        <v>6.9000000000000006E-2</v>
      </c>
      <c r="C331" s="56"/>
      <c r="D331" s="55">
        <f t="shared" si="13"/>
        <v>475.91800000000001</v>
      </c>
      <c r="E331" s="55">
        <v>96.39</v>
      </c>
      <c r="F331" s="55">
        <v>0</v>
      </c>
      <c r="G331" s="55">
        <v>0</v>
      </c>
      <c r="H331" s="55">
        <v>167.41899999999998</v>
      </c>
      <c r="I331" s="55">
        <v>212.10900000000004</v>
      </c>
      <c r="J331" s="55"/>
      <c r="K331" s="55">
        <v>1.3129999999999999</v>
      </c>
      <c r="L331" s="55">
        <v>1.206</v>
      </c>
      <c r="M331" s="55" t="s">
        <v>63</v>
      </c>
    </row>
    <row r="332" spans="1:13" ht="9" customHeight="1">
      <c r="A332" s="23" t="s">
        <v>35</v>
      </c>
      <c r="B332" s="59">
        <v>1.41</v>
      </c>
      <c r="C332" s="58"/>
      <c r="D332" s="59">
        <f t="shared" si="13"/>
        <v>1035.588</v>
      </c>
      <c r="E332" s="59">
        <v>334.35700000000003</v>
      </c>
      <c r="F332" s="59">
        <v>0</v>
      </c>
      <c r="G332" s="59">
        <v>0</v>
      </c>
      <c r="H332" s="59">
        <v>394.92399999999998</v>
      </c>
      <c r="I332" s="59">
        <v>306.30700000000002</v>
      </c>
      <c r="J332" s="59"/>
      <c r="K332" s="59">
        <v>12.997999999999999</v>
      </c>
      <c r="L332" s="59">
        <v>12.731999999999999</v>
      </c>
      <c r="M332" s="59" t="s">
        <v>63</v>
      </c>
    </row>
    <row r="333" spans="1:13" ht="9" customHeight="1">
      <c r="A333" s="21" t="s">
        <v>36</v>
      </c>
      <c r="B333" s="55">
        <v>1E-3</v>
      </c>
      <c r="C333" s="56"/>
      <c r="D333" s="55">
        <f t="shared" si="13"/>
        <v>178.69500000000005</v>
      </c>
      <c r="E333" s="55">
        <v>10.669000000000002</v>
      </c>
      <c r="F333" s="55">
        <v>0</v>
      </c>
      <c r="G333" s="55">
        <v>0</v>
      </c>
      <c r="H333" s="55">
        <v>126.44000000000003</v>
      </c>
      <c r="I333" s="55">
        <v>41.585999999999999</v>
      </c>
      <c r="J333" s="55"/>
      <c r="K333" s="55">
        <v>0.89200000000000013</v>
      </c>
      <c r="L333" s="55">
        <v>0.65000000000000013</v>
      </c>
      <c r="M333" s="55" t="s">
        <v>63</v>
      </c>
    </row>
    <row r="334" spans="1:13" ht="9" customHeight="1">
      <c r="A334" s="21" t="s">
        <v>37</v>
      </c>
      <c r="B334" s="55">
        <v>1.923</v>
      </c>
      <c r="C334" s="56"/>
      <c r="D334" s="55">
        <f t="shared" si="13"/>
        <v>2099.1320000000001</v>
      </c>
      <c r="E334" s="55">
        <v>365.63900000000001</v>
      </c>
      <c r="F334" s="55">
        <v>0</v>
      </c>
      <c r="G334" s="55">
        <v>0</v>
      </c>
      <c r="H334" s="55">
        <v>1035.5989999999999</v>
      </c>
      <c r="I334" s="55">
        <v>697.89400000000012</v>
      </c>
      <c r="J334" s="55"/>
      <c r="K334" s="55">
        <v>64.763999999999996</v>
      </c>
      <c r="L334" s="55">
        <v>61.811000000000007</v>
      </c>
      <c r="M334" s="55">
        <v>2.9529999999999998</v>
      </c>
    </row>
    <row r="335" spans="1:13" ht="9" customHeight="1">
      <c r="A335" s="21" t="s">
        <v>38</v>
      </c>
      <c r="B335" s="55">
        <v>0.20599999999999996</v>
      </c>
      <c r="C335" s="56"/>
      <c r="D335" s="55">
        <f t="shared" si="13"/>
        <v>380.77200000000005</v>
      </c>
      <c r="E335" s="55">
        <v>46.088999999999999</v>
      </c>
      <c r="F335" s="55">
        <v>0</v>
      </c>
      <c r="G335" s="55">
        <v>1.2E-2</v>
      </c>
      <c r="H335" s="55">
        <v>139.79400000000001</v>
      </c>
      <c r="I335" s="55">
        <v>194.87700000000001</v>
      </c>
      <c r="J335" s="55"/>
      <c r="K335" s="55">
        <v>3.0270000000000001</v>
      </c>
      <c r="L335" s="55">
        <v>2.9519999999999995</v>
      </c>
      <c r="M335" s="55" t="s">
        <v>63</v>
      </c>
    </row>
    <row r="336" spans="1:13" ht="9" customHeight="1">
      <c r="A336" s="23" t="s">
        <v>39</v>
      </c>
      <c r="B336" s="59">
        <v>0.60600000000000009</v>
      </c>
      <c r="C336" s="58"/>
      <c r="D336" s="59">
        <f t="shared" si="13"/>
        <v>594.62300000000005</v>
      </c>
      <c r="E336" s="59">
        <v>37.583999999999996</v>
      </c>
      <c r="F336" s="59">
        <v>0</v>
      </c>
      <c r="G336" s="59">
        <v>0</v>
      </c>
      <c r="H336" s="59">
        <v>443.31799999999998</v>
      </c>
      <c r="I336" s="59">
        <v>113.72100000000002</v>
      </c>
      <c r="J336" s="59"/>
      <c r="K336" s="59">
        <v>3.1059999999999999</v>
      </c>
      <c r="L336" s="59">
        <v>0.878</v>
      </c>
      <c r="M336" s="59">
        <v>2.2279999999999998</v>
      </c>
    </row>
    <row r="337" spans="1:16" s="19" customFormat="1" ht="9" customHeight="1">
      <c r="A337" s="64"/>
      <c r="B337" s="65"/>
      <c r="C337" s="66"/>
      <c r="D337" s="65"/>
      <c r="E337" s="65"/>
      <c r="F337" s="65"/>
      <c r="G337" s="65"/>
      <c r="H337" s="65"/>
      <c r="I337" s="65"/>
      <c r="J337" s="65"/>
      <c r="K337" s="65"/>
      <c r="L337" s="65"/>
      <c r="M337" s="65"/>
    </row>
    <row r="338" spans="1:16" ht="8.65" customHeight="1">
      <c r="A338" s="17">
        <v>2010</v>
      </c>
      <c r="B338" s="69"/>
      <c r="C338" s="20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20"/>
    </row>
    <row r="339" spans="1:16" s="20" customFormat="1" ht="9" customHeight="1">
      <c r="A339" s="51" t="s">
        <v>7</v>
      </c>
      <c r="B339" s="52">
        <f>SUM(B341:B372)</f>
        <v>3844.5529999999994</v>
      </c>
      <c r="C339" s="49"/>
      <c r="D339" s="49">
        <f>SUM(D341:D372)</f>
        <v>51726.542999999991</v>
      </c>
      <c r="E339" s="49">
        <f>SUM(E341:E372)</f>
        <v>4487.4039999999995</v>
      </c>
      <c r="F339" s="49">
        <f>SUM(F341:F372)</f>
        <v>25878.350999999999</v>
      </c>
      <c r="G339" s="49">
        <f>SUM(G341:G372)</f>
        <v>468.94599999999997</v>
      </c>
      <c r="H339" s="49">
        <f>SUM(H341:H372)</f>
        <v>14564.102999999999</v>
      </c>
      <c r="I339" s="69">
        <f t="shared" ref="I339" si="14">SUM(I341:I372)</f>
        <v>6327.7389999999996</v>
      </c>
      <c r="J339" s="69"/>
      <c r="K339" s="49">
        <f>SUM(K341:K372)</f>
        <v>3763.2649999999999</v>
      </c>
      <c r="L339" s="49">
        <f>SUM(L341:L372)</f>
        <v>3746.0129999999995</v>
      </c>
      <c r="M339" s="69">
        <v>17.252000000000002</v>
      </c>
    </row>
    <row r="340" spans="1:16" s="20" customFormat="1" ht="3.95" customHeight="1">
      <c r="A340" s="71"/>
      <c r="B340" s="74"/>
      <c r="C340" s="75"/>
      <c r="D340" s="69"/>
      <c r="E340" s="69"/>
      <c r="F340" s="69"/>
      <c r="G340" s="69"/>
      <c r="H340" s="69"/>
      <c r="I340" s="69"/>
      <c r="J340" s="69"/>
      <c r="K340" s="69"/>
      <c r="L340" s="69"/>
      <c r="M340" s="69"/>
    </row>
    <row r="341" spans="1:16" s="20" customFormat="1" ht="9" customHeight="1">
      <c r="A341" s="21" t="s">
        <v>8</v>
      </c>
      <c r="B341" s="76">
        <v>0.29999999999999993</v>
      </c>
      <c r="C341" s="76"/>
      <c r="D341" s="76">
        <f t="shared" ref="D341:D372" si="15">SUM(E341:I341)</f>
        <v>295.92100000000005</v>
      </c>
      <c r="E341" s="76">
        <v>14.000999999999998</v>
      </c>
      <c r="F341" s="76">
        <v>0</v>
      </c>
      <c r="G341" s="76">
        <v>0</v>
      </c>
      <c r="H341" s="76">
        <v>227.03200000000004</v>
      </c>
      <c r="I341" s="76">
        <v>54.887999999999998</v>
      </c>
      <c r="J341" s="76"/>
      <c r="K341" s="76">
        <v>5.7089999999999996</v>
      </c>
      <c r="L341" s="76">
        <v>5.1690000000000005</v>
      </c>
      <c r="M341" s="76">
        <v>0.53999999999999992</v>
      </c>
      <c r="P341" s="77"/>
    </row>
    <row r="342" spans="1:16" s="20" customFormat="1" ht="9" customHeight="1">
      <c r="A342" s="21" t="s">
        <v>9</v>
      </c>
      <c r="B342" s="76">
        <v>0.66100000000000003</v>
      </c>
      <c r="C342" s="78"/>
      <c r="D342" s="76">
        <f t="shared" si="15"/>
        <v>582.74599999999998</v>
      </c>
      <c r="E342" s="76">
        <v>304.35200000000003</v>
      </c>
      <c r="F342" s="76">
        <v>0</v>
      </c>
      <c r="G342" s="76">
        <v>0</v>
      </c>
      <c r="H342" s="76">
        <v>161.999</v>
      </c>
      <c r="I342" s="76">
        <v>116.39500000000001</v>
      </c>
      <c r="J342" s="76"/>
      <c r="K342" s="76">
        <v>2.5110000000000001</v>
      </c>
      <c r="L342" s="76">
        <v>2.3290000000000002</v>
      </c>
      <c r="M342" s="76" t="s">
        <v>63</v>
      </c>
      <c r="P342" s="77"/>
    </row>
    <row r="343" spans="1:16" s="20" customFormat="1" ht="9" customHeight="1">
      <c r="A343" s="21" t="s">
        <v>10</v>
      </c>
      <c r="B343" s="76">
        <v>0.66600000000000004</v>
      </c>
      <c r="C343" s="78"/>
      <c r="D343" s="76">
        <f t="shared" si="15"/>
        <v>610.41399999999999</v>
      </c>
      <c r="E343" s="76">
        <v>168.55599999999998</v>
      </c>
      <c r="F343" s="76">
        <v>0</v>
      </c>
      <c r="G343" s="76">
        <v>0</v>
      </c>
      <c r="H343" s="76">
        <v>234.59799999999998</v>
      </c>
      <c r="I343" s="76">
        <v>207.26</v>
      </c>
      <c r="J343" s="76"/>
      <c r="K343" s="76">
        <v>9.2030000000000012</v>
      </c>
      <c r="L343" s="76">
        <v>7.7300000000000013</v>
      </c>
      <c r="M343" s="76">
        <v>1.4730000000000001</v>
      </c>
      <c r="P343" s="77"/>
    </row>
    <row r="344" spans="1:16" s="20" customFormat="1" ht="9" customHeight="1">
      <c r="A344" s="23" t="s">
        <v>11</v>
      </c>
      <c r="B344" s="79">
        <v>0.187</v>
      </c>
      <c r="C344" s="80"/>
      <c r="D344" s="79">
        <f t="shared" si="15"/>
        <v>376.21900000000005</v>
      </c>
      <c r="E344" s="79">
        <v>97.184000000000012</v>
      </c>
      <c r="F344" s="79">
        <v>0</v>
      </c>
      <c r="G344" s="79">
        <v>0</v>
      </c>
      <c r="H344" s="79">
        <v>141.21100000000001</v>
      </c>
      <c r="I344" s="79">
        <v>137.82399999999998</v>
      </c>
      <c r="J344" s="79"/>
      <c r="K344" s="79">
        <v>0.91100000000000014</v>
      </c>
      <c r="L344" s="79">
        <v>0.6160000000000001</v>
      </c>
      <c r="M344" s="79" t="s">
        <v>63</v>
      </c>
      <c r="P344" s="77"/>
    </row>
    <row r="345" spans="1:16" s="20" customFormat="1" ht="9" customHeight="1">
      <c r="A345" s="21" t="s">
        <v>12</v>
      </c>
      <c r="B345" s="76">
        <v>0.90399999999999991</v>
      </c>
      <c r="C345" s="78"/>
      <c r="D345" s="76">
        <f t="shared" si="15"/>
        <v>653.8309999999999</v>
      </c>
      <c r="E345" s="76">
        <v>110.94799999999999</v>
      </c>
      <c r="F345" s="76">
        <v>0</v>
      </c>
      <c r="G345" s="76">
        <v>0</v>
      </c>
      <c r="H345" s="76">
        <v>271.233</v>
      </c>
      <c r="I345" s="76">
        <v>271.64999999999998</v>
      </c>
      <c r="J345" s="76"/>
      <c r="K345" s="76">
        <v>12.176000000000002</v>
      </c>
      <c r="L345" s="76">
        <v>10.645000000000001</v>
      </c>
      <c r="M345" s="76">
        <v>1.5309999999999999</v>
      </c>
      <c r="P345" s="77"/>
    </row>
    <row r="346" spans="1:16" s="20" customFormat="1" ht="9" customHeight="1">
      <c r="A346" s="21" t="s">
        <v>13</v>
      </c>
      <c r="B346" s="76">
        <v>0.32000000000000006</v>
      </c>
      <c r="C346" s="78"/>
      <c r="D346" s="76">
        <f t="shared" si="15"/>
        <v>217.87899999999999</v>
      </c>
      <c r="E346" s="76">
        <v>25.091000000000001</v>
      </c>
      <c r="F346" s="76">
        <v>0</v>
      </c>
      <c r="G346" s="76">
        <v>0</v>
      </c>
      <c r="H346" s="76">
        <v>143.07399999999998</v>
      </c>
      <c r="I346" s="76">
        <v>49.713999999999999</v>
      </c>
      <c r="J346" s="76"/>
      <c r="K346" s="76">
        <v>71.427999999999997</v>
      </c>
      <c r="L346" s="76">
        <v>71.419999999999987</v>
      </c>
      <c r="M346" s="76" t="s">
        <v>63</v>
      </c>
      <c r="P346" s="77"/>
    </row>
    <row r="347" spans="1:16" s="20" customFormat="1" ht="9" customHeight="1">
      <c r="A347" s="21" t="s">
        <v>14</v>
      </c>
      <c r="B347" s="76">
        <v>1.071</v>
      </c>
      <c r="C347" s="78"/>
      <c r="D347" s="76">
        <f t="shared" si="15"/>
        <v>809.33600000000001</v>
      </c>
      <c r="E347" s="76">
        <v>148.977</v>
      </c>
      <c r="F347" s="76">
        <v>0</v>
      </c>
      <c r="G347" s="76">
        <v>0</v>
      </c>
      <c r="H347" s="76">
        <v>316.64599999999996</v>
      </c>
      <c r="I347" s="76">
        <v>343.71300000000002</v>
      </c>
      <c r="J347" s="76"/>
      <c r="K347" s="76">
        <v>4.730999999999999</v>
      </c>
      <c r="L347" s="76">
        <v>4.5410000000000004</v>
      </c>
      <c r="M347" s="76" t="s">
        <v>63</v>
      </c>
      <c r="P347" s="77"/>
    </row>
    <row r="348" spans="1:16" s="20" customFormat="1" ht="9" customHeight="1">
      <c r="A348" s="23" t="s">
        <v>15</v>
      </c>
      <c r="B348" s="79">
        <v>0.6080000000000001</v>
      </c>
      <c r="C348" s="80"/>
      <c r="D348" s="79">
        <f t="shared" si="15"/>
        <v>641.00300000000004</v>
      </c>
      <c r="E348" s="79">
        <v>210.27500000000003</v>
      </c>
      <c r="F348" s="79">
        <v>0</v>
      </c>
      <c r="G348" s="79">
        <v>0</v>
      </c>
      <c r="H348" s="79">
        <v>247.59199999999998</v>
      </c>
      <c r="I348" s="79">
        <v>183.136</v>
      </c>
      <c r="J348" s="79"/>
      <c r="K348" s="79">
        <v>6.177999999999999</v>
      </c>
      <c r="L348" s="79">
        <v>5.95</v>
      </c>
      <c r="M348" s="79" t="s">
        <v>63</v>
      </c>
      <c r="P348" s="77"/>
    </row>
    <row r="349" spans="1:16" s="20" customFormat="1" ht="9" customHeight="1">
      <c r="A349" s="21" t="s">
        <v>16</v>
      </c>
      <c r="B349" s="76">
        <v>3818.386</v>
      </c>
      <c r="C349" s="78"/>
      <c r="D349" s="76">
        <f t="shared" si="15"/>
        <v>27077.032999999999</v>
      </c>
      <c r="E349" s="76">
        <v>391.00799999999998</v>
      </c>
      <c r="F349" s="76">
        <v>25878.350999999999</v>
      </c>
      <c r="G349" s="76">
        <v>468.94599999999997</v>
      </c>
      <c r="H349" s="76">
        <v>245.172</v>
      </c>
      <c r="I349" s="76">
        <v>93.556000000000012</v>
      </c>
      <c r="J349" s="76"/>
      <c r="K349" s="76">
        <v>3486.3239999999996</v>
      </c>
      <c r="L349" s="76">
        <v>3483.799</v>
      </c>
      <c r="M349" s="76">
        <v>2.5250000000000004</v>
      </c>
      <c r="P349" s="77"/>
    </row>
    <row r="350" spans="1:16" s="20" customFormat="1" ht="9" customHeight="1">
      <c r="A350" s="21" t="s">
        <v>17</v>
      </c>
      <c r="B350" s="76">
        <v>1.0459999999999998</v>
      </c>
      <c r="C350" s="78"/>
      <c r="D350" s="76">
        <f t="shared" si="15"/>
        <v>764.20999999999992</v>
      </c>
      <c r="E350" s="76">
        <v>88.863</v>
      </c>
      <c r="F350" s="76">
        <v>0</v>
      </c>
      <c r="G350" s="76">
        <v>0</v>
      </c>
      <c r="H350" s="76">
        <v>412.34699999999992</v>
      </c>
      <c r="I350" s="76">
        <v>263</v>
      </c>
      <c r="J350" s="76"/>
      <c r="K350" s="76">
        <v>1.599</v>
      </c>
      <c r="L350" s="76">
        <v>0.98399999999999999</v>
      </c>
      <c r="M350" s="76">
        <v>0.6150000000000001</v>
      </c>
      <c r="P350" s="77"/>
    </row>
    <row r="351" spans="1:16" s="20" customFormat="1" ht="9" customHeight="1">
      <c r="A351" s="21" t="s">
        <v>18</v>
      </c>
      <c r="B351" s="76">
        <v>1.371</v>
      </c>
      <c r="C351" s="78"/>
      <c r="D351" s="76">
        <f t="shared" si="15"/>
        <v>803.30300000000022</v>
      </c>
      <c r="E351" s="76">
        <v>57.238</v>
      </c>
      <c r="F351" s="76">
        <v>0</v>
      </c>
      <c r="G351" s="76">
        <v>0</v>
      </c>
      <c r="H351" s="76">
        <v>640.91600000000017</v>
      </c>
      <c r="I351" s="76">
        <v>105.149</v>
      </c>
      <c r="J351" s="76"/>
      <c r="K351" s="76">
        <v>12.997</v>
      </c>
      <c r="L351" s="76">
        <v>12.781000000000001</v>
      </c>
      <c r="M351" s="76" t="s">
        <v>63</v>
      </c>
      <c r="P351" s="77"/>
    </row>
    <row r="352" spans="1:16" s="20" customFormat="1" ht="9" customHeight="1">
      <c r="A352" s="23" t="s">
        <v>19</v>
      </c>
      <c r="B352" s="79">
        <v>0.44099999999999995</v>
      </c>
      <c r="C352" s="80"/>
      <c r="D352" s="79">
        <f t="shared" si="15"/>
        <v>1272.6870000000001</v>
      </c>
      <c r="E352" s="79">
        <v>115.791</v>
      </c>
      <c r="F352" s="79">
        <v>0</v>
      </c>
      <c r="G352" s="79">
        <v>0</v>
      </c>
      <c r="H352" s="79">
        <v>894.13800000000003</v>
      </c>
      <c r="I352" s="79">
        <v>262.75799999999998</v>
      </c>
      <c r="J352" s="79"/>
      <c r="K352" s="79">
        <v>1.0509999999999999</v>
      </c>
      <c r="L352" s="79">
        <v>0.99699999999999989</v>
      </c>
      <c r="M352" s="79" t="s">
        <v>63</v>
      </c>
      <c r="P352" s="77"/>
    </row>
    <row r="353" spans="1:16" s="20" customFormat="1" ht="9" customHeight="1">
      <c r="A353" s="21" t="s">
        <v>20</v>
      </c>
      <c r="B353" s="76">
        <v>0.53499999999999992</v>
      </c>
      <c r="C353" s="78"/>
      <c r="D353" s="76">
        <f t="shared" si="15"/>
        <v>593.029</v>
      </c>
      <c r="E353" s="76">
        <v>59.970000000000006</v>
      </c>
      <c r="F353" s="76">
        <v>0</v>
      </c>
      <c r="G353" s="76">
        <v>0</v>
      </c>
      <c r="H353" s="76">
        <v>421.91899999999993</v>
      </c>
      <c r="I353" s="76">
        <v>111.14</v>
      </c>
      <c r="J353" s="76"/>
      <c r="K353" s="76">
        <v>6.0839999999999996</v>
      </c>
      <c r="L353" s="76">
        <v>5.3910000000000009</v>
      </c>
      <c r="M353" s="76">
        <v>0.69300000000000017</v>
      </c>
      <c r="P353" s="77"/>
    </row>
    <row r="354" spans="1:16" s="20" customFormat="1" ht="9" customHeight="1">
      <c r="A354" s="21" t="s">
        <v>21</v>
      </c>
      <c r="B354" s="76">
        <v>2.6419999999999999</v>
      </c>
      <c r="C354" s="78"/>
      <c r="D354" s="76">
        <f t="shared" si="15"/>
        <v>1998.4879999999998</v>
      </c>
      <c r="E354" s="76">
        <v>175.45999999999998</v>
      </c>
      <c r="F354" s="76">
        <v>0</v>
      </c>
      <c r="G354" s="76">
        <v>0</v>
      </c>
      <c r="H354" s="76">
        <v>1637.7779999999998</v>
      </c>
      <c r="I354" s="76">
        <v>185.25</v>
      </c>
      <c r="J354" s="76"/>
      <c r="K354" s="76">
        <v>30.084000000000003</v>
      </c>
      <c r="L354" s="76">
        <v>29.194000000000003</v>
      </c>
      <c r="M354" s="76">
        <v>0.8899999999999999</v>
      </c>
      <c r="P354" s="77"/>
    </row>
    <row r="355" spans="1:16" s="20" customFormat="1" ht="9" customHeight="1">
      <c r="A355" s="21" t="s">
        <v>22</v>
      </c>
      <c r="B355" s="76">
        <v>0.95299999999999985</v>
      </c>
      <c r="C355" s="78"/>
      <c r="D355" s="76">
        <f t="shared" si="15"/>
        <v>1255.1880000000001</v>
      </c>
      <c r="E355" s="76">
        <v>211.11799999999997</v>
      </c>
      <c r="F355" s="76">
        <v>0</v>
      </c>
      <c r="G355" s="76">
        <v>0</v>
      </c>
      <c r="H355" s="76">
        <v>882.41</v>
      </c>
      <c r="I355" s="76">
        <v>161.66</v>
      </c>
      <c r="J355" s="76"/>
      <c r="K355" s="76">
        <v>21.578999999999994</v>
      </c>
      <c r="L355" s="76">
        <v>20.622</v>
      </c>
      <c r="M355" s="76">
        <v>0.95699999999999985</v>
      </c>
      <c r="P355" s="77"/>
    </row>
    <row r="356" spans="1:16" s="20" customFormat="1" ht="9" customHeight="1">
      <c r="A356" s="23" t="s">
        <v>23</v>
      </c>
      <c r="B356" s="79">
        <v>1.448</v>
      </c>
      <c r="C356" s="80"/>
      <c r="D356" s="79">
        <f t="shared" si="15"/>
        <v>1126.2340000000002</v>
      </c>
      <c r="E356" s="79">
        <v>72.182000000000002</v>
      </c>
      <c r="F356" s="79">
        <v>0</v>
      </c>
      <c r="G356" s="79">
        <v>0</v>
      </c>
      <c r="H356" s="79">
        <v>842.84300000000007</v>
      </c>
      <c r="I356" s="79">
        <v>211.209</v>
      </c>
      <c r="J356" s="79"/>
      <c r="K356" s="79">
        <v>3.1160000000000005</v>
      </c>
      <c r="L356" s="79">
        <v>2.984</v>
      </c>
      <c r="M356" s="79" t="s">
        <v>63</v>
      </c>
      <c r="P356" s="77"/>
    </row>
    <row r="357" spans="1:16" s="20" customFormat="1" ht="9" customHeight="1">
      <c r="A357" s="21" t="s">
        <v>24</v>
      </c>
      <c r="B357" s="76">
        <v>0.66500000000000004</v>
      </c>
      <c r="C357" s="78"/>
      <c r="D357" s="76">
        <f t="shared" si="15"/>
        <v>733.88699999999994</v>
      </c>
      <c r="E357" s="76">
        <v>40.622</v>
      </c>
      <c r="F357" s="76">
        <v>0</v>
      </c>
      <c r="G357" s="76">
        <v>0</v>
      </c>
      <c r="H357" s="76">
        <v>605.75400000000002</v>
      </c>
      <c r="I357" s="76">
        <v>87.51100000000001</v>
      </c>
      <c r="J357" s="76"/>
      <c r="K357" s="76">
        <v>2.6270000000000002</v>
      </c>
      <c r="L357" s="76">
        <v>2.5270000000000001</v>
      </c>
      <c r="M357" s="76" t="s">
        <v>63</v>
      </c>
      <c r="P357" s="77"/>
    </row>
    <row r="358" spans="1:16" s="20" customFormat="1" ht="9" customHeight="1">
      <c r="A358" s="21" t="s">
        <v>25</v>
      </c>
      <c r="B358" s="76">
        <v>1.0899999999999999</v>
      </c>
      <c r="C358" s="78"/>
      <c r="D358" s="76">
        <f t="shared" si="15"/>
        <v>632.43500000000006</v>
      </c>
      <c r="E358" s="76">
        <v>62.237000000000009</v>
      </c>
      <c r="F358" s="76">
        <v>0</v>
      </c>
      <c r="G358" s="76">
        <v>0</v>
      </c>
      <c r="H358" s="76">
        <v>365.40000000000003</v>
      </c>
      <c r="I358" s="76">
        <v>204.798</v>
      </c>
      <c r="J358" s="76"/>
      <c r="K358" s="76">
        <v>2.3029999999999999</v>
      </c>
      <c r="L358" s="76">
        <v>1.8689999999999998</v>
      </c>
      <c r="M358" s="76" t="s">
        <v>63</v>
      </c>
      <c r="P358" s="77"/>
    </row>
    <row r="359" spans="1:16" s="20" customFormat="1" ht="9" customHeight="1">
      <c r="A359" s="21" t="s">
        <v>26</v>
      </c>
      <c r="B359" s="76">
        <v>1.2729999999999999</v>
      </c>
      <c r="C359" s="78"/>
      <c r="D359" s="76">
        <f t="shared" si="15"/>
        <v>586.24899999999991</v>
      </c>
      <c r="E359" s="76">
        <v>281.85699999999997</v>
      </c>
      <c r="F359" s="76">
        <v>0</v>
      </c>
      <c r="G359" s="76">
        <v>0</v>
      </c>
      <c r="H359" s="76">
        <v>214.45299999999997</v>
      </c>
      <c r="I359" s="76">
        <v>89.939000000000007</v>
      </c>
      <c r="J359" s="76"/>
      <c r="K359" s="76">
        <v>20.039000000000001</v>
      </c>
      <c r="L359" s="76">
        <v>19.627999999999997</v>
      </c>
      <c r="M359" s="76" t="s">
        <v>63</v>
      </c>
      <c r="P359" s="77"/>
    </row>
    <row r="360" spans="1:16" s="20" customFormat="1" ht="9" customHeight="1">
      <c r="A360" s="23" t="s">
        <v>27</v>
      </c>
      <c r="B360" s="79">
        <v>1.2589999999999999</v>
      </c>
      <c r="C360" s="80"/>
      <c r="D360" s="79">
        <f t="shared" si="15"/>
        <v>1826.2449999999999</v>
      </c>
      <c r="E360" s="79">
        <v>209.98399999999998</v>
      </c>
      <c r="F360" s="79">
        <v>0</v>
      </c>
      <c r="G360" s="79">
        <v>0</v>
      </c>
      <c r="H360" s="79">
        <v>871.86599999999999</v>
      </c>
      <c r="I360" s="79">
        <v>744.39499999999998</v>
      </c>
      <c r="J360" s="79"/>
      <c r="K360" s="79">
        <v>1.96</v>
      </c>
      <c r="L360" s="79">
        <v>1.913</v>
      </c>
      <c r="M360" s="79" t="s">
        <v>63</v>
      </c>
      <c r="P360" s="77"/>
    </row>
    <row r="361" spans="1:16" s="20" customFormat="1" ht="9" customHeight="1">
      <c r="A361" s="21" t="s">
        <v>28</v>
      </c>
      <c r="B361" s="76">
        <v>0.39</v>
      </c>
      <c r="C361" s="78"/>
      <c r="D361" s="76">
        <f t="shared" si="15"/>
        <v>1098.5630000000001</v>
      </c>
      <c r="E361" s="76">
        <v>90.971000000000004</v>
      </c>
      <c r="F361" s="76">
        <v>0</v>
      </c>
      <c r="G361" s="76">
        <v>0</v>
      </c>
      <c r="H361" s="76">
        <v>763.94500000000016</v>
      </c>
      <c r="I361" s="76">
        <v>243.64699999999999</v>
      </c>
      <c r="J361" s="76"/>
      <c r="K361" s="76">
        <v>4.9600000000000009</v>
      </c>
      <c r="L361" s="76">
        <v>4.5149999999999997</v>
      </c>
      <c r="M361" s="76" t="s">
        <v>63</v>
      </c>
      <c r="P361" s="77"/>
    </row>
    <row r="362" spans="1:16" s="20" customFormat="1" ht="9" customHeight="1">
      <c r="A362" s="21" t="s">
        <v>29</v>
      </c>
      <c r="B362" s="76">
        <v>0.36599999999999994</v>
      </c>
      <c r="C362" s="78"/>
      <c r="D362" s="76">
        <f t="shared" si="15"/>
        <v>347.93100000000004</v>
      </c>
      <c r="E362" s="76">
        <v>33.981000000000002</v>
      </c>
      <c r="F362" s="76">
        <v>0</v>
      </c>
      <c r="G362" s="76">
        <v>0</v>
      </c>
      <c r="H362" s="76">
        <v>222.18800000000002</v>
      </c>
      <c r="I362" s="76">
        <v>91.762000000000015</v>
      </c>
      <c r="J362" s="76"/>
      <c r="K362" s="76">
        <v>2.2669999999999999</v>
      </c>
      <c r="L362" s="76">
        <v>1.8540000000000001</v>
      </c>
      <c r="M362" s="76" t="s">
        <v>63</v>
      </c>
      <c r="P362" s="77"/>
    </row>
    <row r="363" spans="1:16" s="20" customFormat="1" ht="9" customHeight="1">
      <c r="A363" s="21" t="s">
        <v>30</v>
      </c>
      <c r="B363" s="76">
        <v>1.6370000000000002</v>
      </c>
      <c r="C363" s="78"/>
      <c r="D363" s="76">
        <f t="shared" si="15"/>
        <v>568.38000000000011</v>
      </c>
      <c r="E363" s="76">
        <v>321.46900000000005</v>
      </c>
      <c r="F363" s="76">
        <v>0</v>
      </c>
      <c r="G363" s="76">
        <v>0</v>
      </c>
      <c r="H363" s="76">
        <v>130.46700000000001</v>
      </c>
      <c r="I363" s="76">
        <v>116.44400000000002</v>
      </c>
      <c r="J363" s="76"/>
      <c r="K363" s="76">
        <v>1.7710000000000004</v>
      </c>
      <c r="L363" s="76">
        <v>1.6020000000000001</v>
      </c>
      <c r="M363" s="76" t="s">
        <v>63</v>
      </c>
      <c r="P363" s="77"/>
    </row>
    <row r="364" spans="1:16" s="20" customFormat="1" ht="9" customHeight="1">
      <c r="A364" s="23" t="s">
        <v>31</v>
      </c>
      <c r="B364" s="79">
        <v>0.66600000000000004</v>
      </c>
      <c r="C364" s="80"/>
      <c r="D364" s="79">
        <f t="shared" si="15"/>
        <v>640.65499999999997</v>
      </c>
      <c r="E364" s="79">
        <v>67.055999999999997</v>
      </c>
      <c r="F364" s="79">
        <v>0</v>
      </c>
      <c r="G364" s="79">
        <v>0</v>
      </c>
      <c r="H364" s="79">
        <v>388.84999999999997</v>
      </c>
      <c r="I364" s="79">
        <v>184.74899999999997</v>
      </c>
      <c r="J364" s="79"/>
      <c r="K364" s="79">
        <v>4.4359999999999991</v>
      </c>
      <c r="L364" s="79">
        <v>4.2349999999999994</v>
      </c>
      <c r="M364" s="79" t="s">
        <v>63</v>
      </c>
      <c r="P364" s="77"/>
    </row>
    <row r="365" spans="1:16" s="20" customFormat="1" ht="9" customHeight="1">
      <c r="A365" s="21" t="s">
        <v>32</v>
      </c>
      <c r="B365" s="76">
        <v>0.67500000000000004</v>
      </c>
      <c r="C365" s="78"/>
      <c r="D365" s="76">
        <f t="shared" si="15"/>
        <v>818.96799999999996</v>
      </c>
      <c r="E365" s="76">
        <v>117.75300000000003</v>
      </c>
      <c r="F365" s="76">
        <v>0</v>
      </c>
      <c r="G365" s="76">
        <v>0</v>
      </c>
      <c r="H365" s="76">
        <v>484.42199999999997</v>
      </c>
      <c r="I365" s="76">
        <v>216.79299999999998</v>
      </c>
      <c r="J365" s="76"/>
      <c r="K365" s="76">
        <v>6.6819999999999995</v>
      </c>
      <c r="L365" s="76">
        <v>6.2519999999999998</v>
      </c>
      <c r="M365" s="76" t="s">
        <v>63</v>
      </c>
      <c r="P365" s="77"/>
    </row>
    <row r="366" spans="1:16" s="20" customFormat="1" ht="9" customHeight="1">
      <c r="A366" s="21" t="s">
        <v>33</v>
      </c>
      <c r="B366" s="76">
        <v>0.84799999999999998</v>
      </c>
      <c r="C366" s="78"/>
      <c r="D366" s="76">
        <f t="shared" si="15"/>
        <v>725.82899999999995</v>
      </c>
      <c r="E366" s="76">
        <v>223.12200000000001</v>
      </c>
      <c r="F366" s="76">
        <v>0</v>
      </c>
      <c r="G366" s="76">
        <v>0</v>
      </c>
      <c r="H366" s="76">
        <v>329.45299999999997</v>
      </c>
      <c r="I366" s="76">
        <v>173.25399999999996</v>
      </c>
      <c r="J366" s="76"/>
      <c r="K366" s="76">
        <v>4.5919999999999996</v>
      </c>
      <c r="L366" s="76">
        <v>4.4909999999999997</v>
      </c>
      <c r="M366" s="76" t="s">
        <v>63</v>
      </c>
      <c r="P366" s="77"/>
    </row>
    <row r="367" spans="1:16" s="20" customFormat="1" ht="9" customHeight="1">
      <c r="A367" s="21" t="s">
        <v>34</v>
      </c>
      <c r="B367" s="76">
        <v>5.1000000000000004E-2</v>
      </c>
      <c r="C367" s="78"/>
      <c r="D367" s="76">
        <f t="shared" si="15"/>
        <v>460.11900000000003</v>
      </c>
      <c r="E367" s="76">
        <v>85.516999999999996</v>
      </c>
      <c r="F367" s="76">
        <v>0</v>
      </c>
      <c r="G367" s="76">
        <v>0</v>
      </c>
      <c r="H367" s="76">
        <v>194.28400000000002</v>
      </c>
      <c r="I367" s="76">
        <v>180.31800000000001</v>
      </c>
      <c r="J367" s="76"/>
      <c r="K367" s="76">
        <v>1.1220000000000001</v>
      </c>
      <c r="L367" s="76">
        <v>1.0669999999999999</v>
      </c>
      <c r="M367" s="76" t="s">
        <v>63</v>
      </c>
      <c r="P367" s="77"/>
    </row>
    <row r="368" spans="1:16" s="20" customFormat="1" ht="9" customHeight="1">
      <c r="A368" s="23" t="s">
        <v>35</v>
      </c>
      <c r="B368" s="79">
        <v>1.375</v>
      </c>
      <c r="C368" s="80"/>
      <c r="D368" s="79">
        <f t="shared" si="15"/>
        <v>981.25600000000009</v>
      </c>
      <c r="E368" s="79">
        <v>287.31200000000001</v>
      </c>
      <c r="F368" s="79">
        <v>0</v>
      </c>
      <c r="G368" s="79">
        <v>0</v>
      </c>
      <c r="H368" s="79">
        <v>429.197</v>
      </c>
      <c r="I368" s="79">
        <v>264.74700000000001</v>
      </c>
      <c r="J368" s="79"/>
      <c r="K368" s="79">
        <v>11.465</v>
      </c>
      <c r="L368" s="79">
        <v>11.219999999999999</v>
      </c>
      <c r="M368" s="79" t="s">
        <v>63</v>
      </c>
      <c r="P368" s="77"/>
    </row>
    <row r="369" spans="1:16" s="20" customFormat="1" ht="9" customHeight="1">
      <c r="A369" s="21" t="s">
        <v>36</v>
      </c>
      <c r="B369" s="76">
        <v>1.2999999999999999E-2</v>
      </c>
      <c r="C369" s="78"/>
      <c r="D369" s="76">
        <f t="shared" si="15"/>
        <v>177.03800000000001</v>
      </c>
      <c r="E369" s="76">
        <v>9.9209999999999994</v>
      </c>
      <c r="F369" s="76">
        <v>0</v>
      </c>
      <c r="G369" s="76">
        <v>0</v>
      </c>
      <c r="H369" s="76">
        <v>125.996</v>
      </c>
      <c r="I369" s="76">
        <v>41.121000000000002</v>
      </c>
      <c r="J369" s="76"/>
      <c r="K369" s="76">
        <v>0.76399999999999979</v>
      </c>
      <c r="L369" s="76">
        <v>0.60699999999999998</v>
      </c>
      <c r="M369" s="76" t="s">
        <v>63</v>
      </c>
      <c r="P369" s="77"/>
    </row>
    <row r="370" spans="1:16" s="20" customFormat="1" ht="9" customHeight="1">
      <c r="A370" s="21" t="s">
        <v>37</v>
      </c>
      <c r="B370" s="76">
        <v>1.9749999999999999</v>
      </c>
      <c r="C370" s="78"/>
      <c r="D370" s="76">
        <f t="shared" si="15"/>
        <v>2111.3119999999999</v>
      </c>
      <c r="E370" s="76">
        <v>325.834</v>
      </c>
      <c r="F370" s="76">
        <v>0</v>
      </c>
      <c r="G370" s="76">
        <v>0</v>
      </c>
      <c r="H370" s="76">
        <v>1112.9010000000001</v>
      </c>
      <c r="I370" s="76">
        <v>672.577</v>
      </c>
      <c r="J370" s="76"/>
      <c r="K370" s="76">
        <v>17.134</v>
      </c>
      <c r="L370" s="76">
        <v>15.287999999999998</v>
      </c>
      <c r="M370" s="76">
        <v>1.8460000000000001</v>
      </c>
      <c r="P370" s="77"/>
    </row>
    <row r="371" spans="1:16" s="20" customFormat="1" ht="9" customHeight="1">
      <c r="A371" s="21" t="s">
        <v>38</v>
      </c>
      <c r="B371" s="76">
        <v>0.17600000000000002</v>
      </c>
      <c r="C371" s="78"/>
      <c r="D371" s="76">
        <f t="shared" si="15"/>
        <v>365.649</v>
      </c>
      <c r="E371" s="76">
        <v>43.74199999999999</v>
      </c>
      <c r="F371" s="76">
        <v>0</v>
      </c>
      <c r="G371" s="76">
        <v>0</v>
      </c>
      <c r="H371" s="76">
        <v>157.923</v>
      </c>
      <c r="I371" s="76">
        <v>163.98400000000001</v>
      </c>
      <c r="J371" s="76"/>
      <c r="K371" s="76">
        <v>3.0920000000000001</v>
      </c>
      <c r="L371" s="76">
        <v>3.0780000000000003</v>
      </c>
      <c r="M371" s="76" t="s">
        <v>63</v>
      </c>
      <c r="P371" s="77"/>
    </row>
    <row r="372" spans="1:16" s="20" customFormat="1" ht="9" customHeight="1">
      <c r="A372" s="23" t="s">
        <v>39</v>
      </c>
      <c r="B372" s="79">
        <v>0.55499999999999994</v>
      </c>
      <c r="C372" s="80"/>
      <c r="D372" s="79">
        <f t="shared" si="15"/>
        <v>574.50599999999997</v>
      </c>
      <c r="E372" s="79">
        <v>35.012</v>
      </c>
      <c r="F372" s="79">
        <v>0</v>
      </c>
      <c r="G372" s="79">
        <v>0</v>
      </c>
      <c r="H372" s="79">
        <v>446.09599999999995</v>
      </c>
      <c r="I372" s="79">
        <v>93.397999999999982</v>
      </c>
      <c r="J372" s="79"/>
      <c r="K372" s="79">
        <v>2.3700000000000006</v>
      </c>
      <c r="L372" s="79">
        <v>0.71500000000000008</v>
      </c>
      <c r="M372" s="79">
        <v>1.6549999999999998</v>
      </c>
      <c r="P372" s="77"/>
    </row>
    <row r="373" spans="1:16" s="20" customFormat="1" ht="9" customHeight="1">
      <c r="A373" s="71"/>
      <c r="B373" s="74"/>
      <c r="C373" s="75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P373" s="77"/>
    </row>
    <row r="374" spans="1:16" s="20" customFormat="1" ht="9" customHeight="1">
      <c r="A374" s="17">
        <v>2011</v>
      </c>
      <c r="B374" s="68"/>
      <c r="C374" s="68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P374" s="77"/>
    </row>
    <row r="375" spans="1:16" s="20" customFormat="1" ht="9" customHeight="1">
      <c r="A375" s="51" t="s">
        <v>7</v>
      </c>
      <c r="B375" s="52">
        <f>SUM(B377:B408)</f>
        <v>4052.2150000000001</v>
      </c>
      <c r="C375" s="49"/>
      <c r="D375" s="49">
        <f>SUM(D377:D408)</f>
        <v>55463.378000000012</v>
      </c>
      <c r="E375" s="49">
        <f>SUM(E377:E408)</f>
        <v>4276.7619999999997</v>
      </c>
      <c r="F375" s="49">
        <f>SUM(F377:F408)</f>
        <v>24753.88</v>
      </c>
      <c r="G375" s="49">
        <f>SUM(G377:G408)</f>
        <v>653.76799999999992</v>
      </c>
      <c r="H375" s="49">
        <f>SUM(H377:H408)</f>
        <v>17647.028000000006</v>
      </c>
      <c r="I375" s="69">
        <f t="shared" ref="I375" si="16">SUM(I377:I408)</f>
        <v>8131.94</v>
      </c>
      <c r="J375" s="69"/>
      <c r="K375" s="49">
        <f>SUM(K377:K408)</f>
        <v>3321.7740000000008</v>
      </c>
      <c r="L375" s="49">
        <f>SUM(L377:L408)</f>
        <v>3310.5090000000005</v>
      </c>
      <c r="M375" s="69">
        <v>11.265000000000006</v>
      </c>
      <c r="P375" s="77"/>
    </row>
    <row r="376" spans="1:16" s="20" customFormat="1" ht="3.95" customHeight="1">
      <c r="A376" s="71"/>
      <c r="B376" s="74"/>
      <c r="C376" s="75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P376" s="77"/>
    </row>
    <row r="377" spans="1:16" s="20" customFormat="1" ht="9" customHeight="1">
      <c r="A377" s="21" t="s">
        <v>8</v>
      </c>
      <c r="B377" s="76">
        <v>0.31300000000000006</v>
      </c>
      <c r="C377" s="76"/>
      <c r="D377" s="76">
        <f t="shared" ref="D377:D408" si="17">SUM(E377:I377)</f>
        <v>338.32800000000003</v>
      </c>
      <c r="E377" s="76">
        <v>13.430999999999997</v>
      </c>
      <c r="F377" s="76">
        <v>0</v>
      </c>
      <c r="G377" s="76">
        <v>0</v>
      </c>
      <c r="H377" s="76">
        <v>246.46</v>
      </c>
      <c r="I377" s="76">
        <v>78.436999999999998</v>
      </c>
      <c r="J377" s="76"/>
      <c r="K377" s="76">
        <v>6.0799999999999992</v>
      </c>
      <c r="L377" s="76">
        <v>5.6710000000000003</v>
      </c>
      <c r="M377" s="76" t="s">
        <v>63</v>
      </c>
      <c r="P377" s="77"/>
    </row>
    <row r="378" spans="1:16" s="20" customFormat="1" ht="9" customHeight="1">
      <c r="A378" s="21" t="s">
        <v>9</v>
      </c>
      <c r="B378" s="76">
        <v>1.1569999999999998</v>
      </c>
      <c r="C378" s="78"/>
      <c r="D378" s="76">
        <f t="shared" si="17"/>
        <v>719.46199999999999</v>
      </c>
      <c r="E378" s="76">
        <v>293.57799999999997</v>
      </c>
      <c r="F378" s="76">
        <v>0</v>
      </c>
      <c r="G378" s="76">
        <v>0</v>
      </c>
      <c r="H378" s="76">
        <v>261.45800000000003</v>
      </c>
      <c r="I378" s="76">
        <v>164.42599999999999</v>
      </c>
      <c r="J378" s="76"/>
      <c r="K378" s="76">
        <v>2.9619999999999997</v>
      </c>
      <c r="L378" s="76">
        <v>2.8330000000000002</v>
      </c>
      <c r="M378" s="76" t="s">
        <v>63</v>
      </c>
      <c r="P378" s="77"/>
    </row>
    <row r="379" spans="1:16" s="20" customFormat="1" ht="9" customHeight="1">
      <c r="A379" s="21" t="s">
        <v>10</v>
      </c>
      <c r="B379" s="76">
        <v>0.60999999999999988</v>
      </c>
      <c r="C379" s="78"/>
      <c r="D379" s="76">
        <f t="shared" si="17"/>
        <v>742.78700000000003</v>
      </c>
      <c r="E379" s="76">
        <v>163.65300000000002</v>
      </c>
      <c r="F379" s="76">
        <v>0</v>
      </c>
      <c r="G379" s="76">
        <v>0</v>
      </c>
      <c r="H379" s="76">
        <v>314.35199999999998</v>
      </c>
      <c r="I379" s="76">
        <v>264.78199999999998</v>
      </c>
      <c r="J379" s="76"/>
      <c r="K379" s="76">
        <v>2.8210000000000002</v>
      </c>
      <c r="L379" s="76">
        <v>1.7759999999999998</v>
      </c>
      <c r="M379" s="76">
        <v>1.0449999999999997</v>
      </c>
      <c r="P379" s="77"/>
    </row>
    <row r="380" spans="1:16" s="20" customFormat="1" ht="9" customHeight="1">
      <c r="A380" s="23" t="s">
        <v>11</v>
      </c>
      <c r="B380" s="79">
        <v>0.23899999999999999</v>
      </c>
      <c r="C380" s="80"/>
      <c r="D380" s="79">
        <f t="shared" si="17"/>
        <v>477.33900000000006</v>
      </c>
      <c r="E380" s="79">
        <v>89.632999999999996</v>
      </c>
      <c r="F380" s="79">
        <v>0</v>
      </c>
      <c r="G380" s="79">
        <v>0</v>
      </c>
      <c r="H380" s="79">
        <v>214.18500000000003</v>
      </c>
      <c r="I380" s="79">
        <v>173.52100000000002</v>
      </c>
      <c r="J380" s="79"/>
      <c r="K380" s="79">
        <v>0.80700000000000005</v>
      </c>
      <c r="L380" s="79">
        <v>0.56700000000000017</v>
      </c>
      <c r="M380" s="79" t="s">
        <v>63</v>
      </c>
      <c r="P380" s="77"/>
    </row>
    <row r="381" spans="1:16" s="20" customFormat="1" ht="9" customHeight="1">
      <c r="A381" s="21" t="s">
        <v>12</v>
      </c>
      <c r="B381" s="76">
        <v>1.0309999999999999</v>
      </c>
      <c r="C381" s="78"/>
      <c r="D381" s="76">
        <f t="shared" si="17"/>
        <v>910.68100000000004</v>
      </c>
      <c r="E381" s="76">
        <v>109.985</v>
      </c>
      <c r="F381" s="76">
        <v>0</v>
      </c>
      <c r="G381" s="76">
        <v>0</v>
      </c>
      <c r="H381" s="76">
        <v>401.86699999999996</v>
      </c>
      <c r="I381" s="76">
        <v>398.82900000000001</v>
      </c>
      <c r="J381" s="76"/>
      <c r="K381" s="76">
        <v>8.3239999999999998</v>
      </c>
      <c r="L381" s="76">
        <v>7.71</v>
      </c>
      <c r="M381" s="76">
        <v>0.6140000000000001</v>
      </c>
      <c r="P381" s="77"/>
    </row>
    <row r="382" spans="1:16" s="20" customFormat="1" ht="9" customHeight="1">
      <c r="A382" s="21" t="s">
        <v>13</v>
      </c>
      <c r="B382" s="76">
        <v>0.35800000000000004</v>
      </c>
      <c r="C382" s="78"/>
      <c r="D382" s="76">
        <f t="shared" si="17"/>
        <v>265.72800000000001</v>
      </c>
      <c r="E382" s="76">
        <v>25.336000000000002</v>
      </c>
      <c r="F382" s="76">
        <v>0</v>
      </c>
      <c r="G382" s="76">
        <v>0</v>
      </c>
      <c r="H382" s="76">
        <v>182.357</v>
      </c>
      <c r="I382" s="76">
        <v>58.035000000000004</v>
      </c>
      <c r="J382" s="76"/>
      <c r="K382" s="76">
        <v>64.366</v>
      </c>
      <c r="L382" s="76">
        <v>64.366</v>
      </c>
      <c r="M382" s="76">
        <v>0</v>
      </c>
      <c r="P382" s="77"/>
    </row>
    <row r="383" spans="1:16" s="20" customFormat="1" ht="9" customHeight="1">
      <c r="A383" s="21" t="s">
        <v>14</v>
      </c>
      <c r="B383" s="76">
        <v>0.50600000000000001</v>
      </c>
      <c r="C383" s="78"/>
      <c r="D383" s="76">
        <f t="shared" si="17"/>
        <v>923.62200000000007</v>
      </c>
      <c r="E383" s="76">
        <v>138.678</v>
      </c>
      <c r="F383" s="76">
        <v>0</v>
      </c>
      <c r="G383" s="76">
        <v>0</v>
      </c>
      <c r="H383" s="76">
        <v>400.09899999999999</v>
      </c>
      <c r="I383" s="76">
        <v>384.84500000000003</v>
      </c>
      <c r="J383" s="76"/>
      <c r="K383" s="76">
        <v>3.0220000000000002</v>
      </c>
      <c r="L383" s="76">
        <v>3.008</v>
      </c>
      <c r="M383" s="76" t="s">
        <v>63</v>
      </c>
      <c r="P383" s="77"/>
    </row>
    <row r="384" spans="1:16" s="20" customFormat="1" ht="9" customHeight="1">
      <c r="A384" s="23" t="s">
        <v>15</v>
      </c>
      <c r="B384" s="79">
        <v>0.78699999999999981</v>
      </c>
      <c r="C384" s="80"/>
      <c r="D384" s="79">
        <f t="shared" si="17"/>
        <v>777.18100000000004</v>
      </c>
      <c r="E384" s="79">
        <v>194.70599999999999</v>
      </c>
      <c r="F384" s="79">
        <v>0</v>
      </c>
      <c r="G384" s="79">
        <v>0</v>
      </c>
      <c r="H384" s="79">
        <v>372.20099999999996</v>
      </c>
      <c r="I384" s="79">
        <v>210.27400000000006</v>
      </c>
      <c r="J384" s="79"/>
      <c r="K384" s="79">
        <v>2.6139999999999999</v>
      </c>
      <c r="L384" s="79">
        <v>2.5060000000000002</v>
      </c>
      <c r="M384" s="79" t="s">
        <v>63</v>
      </c>
      <c r="P384" s="77"/>
    </row>
    <row r="385" spans="1:16" s="20" customFormat="1" ht="9" customHeight="1">
      <c r="A385" s="21" t="s">
        <v>16</v>
      </c>
      <c r="B385" s="76">
        <v>4023.902</v>
      </c>
      <c r="C385" s="78"/>
      <c r="D385" s="76">
        <f t="shared" si="17"/>
        <v>26326.330999999998</v>
      </c>
      <c r="E385" s="76">
        <v>377.01500000000004</v>
      </c>
      <c r="F385" s="76">
        <v>24753.88</v>
      </c>
      <c r="G385" s="76">
        <v>653.76799999999992</v>
      </c>
      <c r="H385" s="76">
        <v>412.08200000000005</v>
      </c>
      <c r="I385" s="76">
        <v>129.58600000000001</v>
      </c>
      <c r="J385" s="76"/>
      <c r="K385" s="76">
        <v>3070.8710000000001</v>
      </c>
      <c r="L385" s="76">
        <v>3069.4380000000001</v>
      </c>
      <c r="M385" s="76">
        <v>1.4330000000000001</v>
      </c>
      <c r="P385" s="77"/>
    </row>
    <row r="386" spans="1:16" s="20" customFormat="1" ht="9" customHeight="1">
      <c r="A386" s="21" t="s">
        <v>17</v>
      </c>
      <c r="B386" s="76">
        <v>1.0959999999999999</v>
      </c>
      <c r="C386" s="78"/>
      <c r="D386" s="76">
        <f t="shared" si="17"/>
        <v>909.01300000000003</v>
      </c>
      <c r="E386" s="76">
        <v>87.358000000000004</v>
      </c>
      <c r="F386" s="76">
        <v>0</v>
      </c>
      <c r="G386" s="76">
        <v>0</v>
      </c>
      <c r="H386" s="76">
        <v>510.55599999999998</v>
      </c>
      <c r="I386" s="76">
        <v>311.09900000000005</v>
      </c>
      <c r="J386" s="76"/>
      <c r="K386" s="76">
        <v>1.3120000000000001</v>
      </c>
      <c r="L386" s="76">
        <v>1.0499999999999998</v>
      </c>
      <c r="M386" s="76" t="s">
        <v>63</v>
      </c>
      <c r="P386" s="77"/>
    </row>
    <row r="387" spans="1:16" s="20" customFormat="1" ht="9" customHeight="1">
      <c r="A387" s="21" t="s">
        <v>18</v>
      </c>
      <c r="B387" s="76">
        <v>1.4880000000000002</v>
      </c>
      <c r="C387" s="78"/>
      <c r="D387" s="76">
        <f t="shared" si="17"/>
        <v>879.64900000000011</v>
      </c>
      <c r="E387" s="76">
        <v>53.875</v>
      </c>
      <c r="F387" s="76">
        <v>0</v>
      </c>
      <c r="G387" s="76">
        <v>0</v>
      </c>
      <c r="H387" s="76">
        <v>684.24900000000014</v>
      </c>
      <c r="I387" s="76">
        <v>141.52499999999998</v>
      </c>
      <c r="J387" s="76"/>
      <c r="K387" s="76">
        <v>10.177999999999999</v>
      </c>
      <c r="L387" s="76">
        <v>9.9619999999999997</v>
      </c>
      <c r="M387" s="76" t="s">
        <v>63</v>
      </c>
      <c r="P387" s="77"/>
    </row>
    <row r="388" spans="1:16" s="20" customFormat="1" ht="9" customHeight="1">
      <c r="A388" s="23" t="s">
        <v>19</v>
      </c>
      <c r="B388" s="79">
        <v>0.46299999999999997</v>
      </c>
      <c r="C388" s="80"/>
      <c r="D388" s="79">
        <f t="shared" si="17"/>
        <v>1384.1250000000002</v>
      </c>
      <c r="E388" s="79">
        <v>105.39200000000001</v>
      </c>
      <c r="F388" s="79">
        <v>0</v>
      </c>
      <c r="G388" s="79">
        <v>0</v>
      </c>
      <c r="H388" s="79">
        <v>955.68000000000006</v>
      </c>
      <c r="I388" s="79">
        <v>323.05300000000005</v>
      </c>
      <c r="J388" s="79"/>
      <c r="K388" s="79">
        <v>1.0260000000000002</v>
      </c>
      <c r="L388" s="79">
        <v>1.0150000000000001</v>
      </c>
      <c r="M388" s="79" t="s">
        <v>63</v>
      </c>
      <c r="P388" s="77"/>
    </row>
    <row r="389" spans="1:16" s="20" customFormat="1" ht="9" customHeight="1">
      <c r="A389" s="21" t="s">
        <v>20</v>
      </c>
      <c r="B389" s="76">
        <v>0.56399999999999995</v>
      </c>
      <c r="C389" s="78"/>
      <c r="D389" s="76">
        <f t="shared" si="17"/>
        <v>689.8359999999999</v>
      </c>
      <c r="E389" s="76">
        <v>61.949000000000005</v>
      </c>
      <c r="F389" s="76">
        <v>0</v>
      </c>
      <c r="G389" s="76">
        <v>0</v>
      </c>
      <c r="H389" s="76">
        <v>457.99199999999996</v>
      </c>
      <c r="I389" s="76">
        <v>169.89500000000001</v>
      </c>
      <c r="J389" s="76"/>
      <c r="K389" s="76">
        <v>4.2910000000000004</v>
      </c>
      <c r="L389" s="76">
        <v>3.577</v>
      </c>
      <c r="M389" s="76">
        <v>0.71400000000000008</v>
      </c>
      <c r="P389" s="77"/>
    </row>
    <row r="390" spans="1:16" s="20" customFormat="1" ht="9" customHeight="1">
      <c r="A390" s="21" t="s">
        <v>21</v>
      </c>
      <c r="B390" s="76">
        <v>2.9510000000000001</v>
      </c>
      <c r="C390" s="78"/>
      <c r="D390" s="76">
        <f t="shared" si="17"/>
        <v>2159.3679999999999</v>
      </c>
      <c r="E390" s="76">
        <v>167.44400000000002</v>
      </c>
      <c r="F390" s="76">
        <v>0</v>
      </c>
      <c r="G390" s="76">
        <v>0</v>
      </c>
      <c r="H390" s="76">
        <v>1756.3710000000001</v>
      </c>
      <c r="I390" s="76">
        <v>235.55300000000003</v>
      </c>
      <c r="J390" s="76"/>
      <c r="K390" s="76">
        <v>28.870999999999999</v>
      </c>
      <c r="L390" s="76">
        <v>28.195</v>
      </c>
      <c r="M390" s="76">
        <v>0.67600000000000016</v>
      </c>
      <c r="P390" s="77"/>
    </row>
    <row r="391" spans="1:16" s="20" customFormat="1" ht="9" customHeight="1">
      <c r="A391" s="21" t="s">
        <v>22</v>
      </c>
      <c r="B391" s="76">
        <v>0.99099999999999988</v>
      </c>
      <c r="C391" s="78"/>
      <c r="D391" s="76">
        <f t="shared" si="17"/>
        <v>1526.9920000000002</v>
      </c>
      <c r="E391" s="76">
        <v>208.91499999999999</v>
      </c>
      <c r="F391" s="76">
        <v>0</v>
      </c>
      <c r="G391" s="76">
        <v>0</v>
      </c>
      <c r="H391" s="76">
        <v>1073.0980000000002</v>
      </c>
      <c r="I391" s="76">
        <v>244.97899999999998</v>
      </c>
      <c r="J391" s="76"/>
      <c r="K391" s="76">
        <v>19.285</v>
      </c>
      <c r="L391" s="76">
        <v>18.489999999999998</v>
      </c>
      <c r="M391" s="76">
        <v>0.79500000000000004</v>
      </c>
      <c r="P391" s="77"/>
    </row>
    <row r="392" spans="1:16" s="20" customFormat="1" ht="9" customHeight="1">
      <c r="A392" s="23" t="s">
        <v>23</v>
      </c>
      <c r="B392" s="79">
        <v>1.6670000000000003</v>
      </c>
      <c r="C392" s="80"/>
      <c r="D392" s="79">
        <f t="shared" si="17"/>
        <v>1264.501</v>
      </c>
      <c r="E392" s="79">
        <v>71.295000000000002</v>
      </c>
      <c r="F392" s="79">
        <v>0</v>
      </c>
      <c r="G392" s="79">
        <v>0</v>
      </c>
      <c r="H392" s="79">
        <v>942.77800000000002</v>
      </c>
      <c r="I392" s="79">
        <v>250.42800000000003</v>
      </c>
      <c r="J392" s="79"/>
      <c r="K392" s="79">
        <v>2.7060000000000004</v>
      </c>
      <c r="L392" s="79">
        <v>2.5510000000000002</v>
      </c>
      <c r="M392" s="79" t="s">
        <v>63</v>
      </c>
      <c r="P392" s="77"/>
    </row>
    <row r="393" spans="1:16" s="20" customFormat="1" ht="9" customHeight="1">
      <c r="A393" s="21" t="s">
        <v>24</v>
      </c>
      <c r="B393" s="76">
        <v>0.69200000000000017</v>
      </c>
      <c r="C393" s="78"/>
      <c r="D393" s="76">
        <f t="shared" si="17"/>
        <v>854.52499999999998</v>
      </c>
      <c r="E393" s="76">
        <v>38.454999999999998</v>
      </c>
      <c r="F393" s="76">
        <v>0</v>
      </c>
      <c r="G393" s="76">
        <v>0</v>
      </c>
      <c r="H393" s="76">
        <v>638.42199999999991</v>
      </c>
      <c r="I393" s="76">
        <v>177.648</v>
      </c>
      <c r="J393" s="76"/>
      <c r="K393" s="76">
        <v>2.1850000000000001</v>
      </c>
      <c r="L393" s="76">
        <v>2.14</v>
      </c>
      <c r="M393" s="76" t="s">
        <v>63</v>
      </c>
      <c r="P393" s="77"/>
    </row>
    <row r="394" spans="1:16" s="20" customFormat="1" ht="9" customHeight="1">
      <c r="A394" s="21" t="s">
        <v>25</v>
      </c>
      <c r="B394" s="76">
        <v>1.1850000000000001</v>
      </c>
      <c r="C394" s="78"/>
      <c r="D394" s="76">
        <f t="shared" si="17"/>
        <v>756.26599999999996</v>
      </c>
      <c r="E394" s="76">
        <v>56.309000000000005</v>
      </c>
      <c r="F394" s="76">
        <v>0</v>
      </c>
      <c r="G394" s="76">
        <v>0</v>
      </c>
      <c r="H394" s="76">
        <v>448.23399999999998</v>
      </c>
      <c r="I394" s="76">
        <v>251.72299999999998</v>
      </c>
      <c r="J394" s="76"/>
      <c r="K394" s="76">
        <v>2.4729999999999999</v>
      </c>
      <c r="L394" s="76">
        <v>2.0409999999999999</v>
      </c>
      <c r="M394" s="76" t="s">
        <v>63</v>
      </c>
      <c r="P394" s="77"/>
    </row>
    <row r="395" spans="1:16" s="20" customFormat="1" ht="9" customHeight="1">
      <c r="A395" s="21" t="s">
        <v>26</v>
      </c>
      <c r="B395" s="76">
        <v>1.573</v>
      </c>
      <c r="C395" s="78"/>
      <c r="D395" s="76">
        <f t="shared" si="17"/>
        <v>684.92899999999997</v>
      </c>
      <c r="E395" s="76">
        <v>289.99599999999998</v>
      </c>
      <c r="F395" s="76">
        <v>0</v>
      </c>
      <c r="G395" s="76">
        <v>0</v>
      </c>
      <c r="H395" s="76">
        <v>291.88699999999994</v>
      </c>
      <c r="I395" s="76">
        <v>103.04600000000002</v>
      </c>
      <c r="J395" s="76"/>
      <c r="K395" s="76">
        <v>20.548000000000002</v>
      </c>
      <c r="L395" s="76">
        <v>20.34</v>
      </c>
      <c r="M395" s="76" t="s">
        <v>63</v>
      </c>
      <c r="P395" s="77"/>
    </row>
    <row r="396" spans="1:16" s="20" customFormat="1" ht="9" customHeight="1">
      <c r="A396" s="23" t="s">
        <v>27</v>
      </c>
      <c r="B396" s="79">
        <v>1.1069999999999998</v>
      </c>
      <c r="C396" s="80"/>
      <c r="D396" s="79">
        <f t="shared" si="17"/>
        <v>2179.915</v>
      </c>
      <c r="E396" s="79">
        <v>197.274</v>
      </c>
      <c r="F396" s="79">
        <v>0</v>
      </c>
      <c r="G396" s="79">
        <v>0</v>
      </c>
      <c r="H396" s="79">
        <v>1110.816</v>
      </c>
      <c r="I396" s="79">
        <v>871.82499999999993</v>
      </c>
      <c r="J396" s="79"/>
      <c r="K396" s="79">
        <v>1.9009999999999998</v>
      </c>
      <c r="L396" s="79">
        <v>1.8789999999999996</v>
      </c>
      <c r="M396" s="79" t="s">
        <v>63</v>
      </c>
      <c r="P396" s="77"/>
    </row>
    <row r="397" spans="1:16" s="20" customFormat="1" ht="9" customHeight="1">
      <c r="A397" s="21" t="s">
        <v>28</v>
      </c>
      <c r="B397" s="76">
        <v>0.33499999999999996</v>
      </c>
      <c r="C397" s="78"/>
      <c r="D397" s="76">
        <f t="shared" si="17"/>
        <v>1304.0239999999999</v>
      </c>
      <c r="E397" s="76">
        <v>83.561999999999998</v>
      </c>
      <c r="F397" s="76">
        <v>0</v>
      </c>
      <c r="G397" s="76">
        <v>0</v>
      </c>
      <c r="H397" s="76">
        <v>896.62599999999998</v>
      </c>
      <c r="I397" s="76">
        <v>323.83599999999996</v>
      </c>
      <c r="J397" s="76"/>
      <c r="K397" s="76">
        <v>3.46</v>
      </c>
      <c r="L397" s="76">
        <v>3.2099999999999995</v>
      </c>
      <c r="M397" s="76" t="s">
        <v>63</v>
      </c>
      <c r="P397" s="77"/>
    </row>
    <row r="398" spans="1:16" s="20" customFormat="1" ht="9" customHeight="1">
      <c r="A398" s="21" t="s">
        <v>29</v>
      </c>
      <c r="B398" s="76">
        <v>0.4519999999999999</v>
      </c>
      <c r="C398" s="78"/>
      <c r="D398" s="76">
        <f t="shared" si="17"/>
        <v>417.99099999999999</v>
      </c>
      <c r="E398" s="76">
        <v>33.207000000000001</v>
      </c>
      <c r="F398" s="76">
        <v>0</v>
      </c>
      <c r="G398" s="76">
        <v>0</v>
      </c>
      <c r="H398" s="76">
        <v>260.51900000000001</v>
      </c>
      <c r="I398" s="76">
        <v>124.26499999999999</v>
      </c>
      <c r="J398" s="76"/>
      <c r="K398" s="76">
        <v>5.8489999999999993</v>
      </c>
      <c r="L398" s="76">
        <v>5.5329999999999995</v>
      </c>
      <c r="M398" s="76" t="s">
        <v>63</v>
      </c>
      <c r="P398" s="77"/>
    </row>
    <row r="399" spans="1:16" s="20" customFormat="1" ht="9" customHeight="1">
      <c r="A399" s="21" t="s">
        <v>30</v>
      </c>
      <c r="B399" s="76">
        <v>1.7790000000000001</v>
      </c>
      <c r="C399" s="78"/>
      <c r="D399" s="76">
        <f t="shared" si="17"/>
        <v>614.64</v>
      </c>
      <c r="E399" s="76">
        <v>285.32</v>
      </c>
      <c r="F399" s="76">
        <v>0</v>
      </c>
      <c r="G399" s="76">
        <v>0</v>
      </c>
      <c r="H399" s="76">
        <v>190.38300000000001</v>
      </c>
      <c r="I399" s="76">
        <v>138.93700000000001</v>
      </c>
      <c r="J399" s="76"/>
      <c r="K399" s="76">
        <v>1.155</v>
      </c>
      <c r="L399" s="76">
        <v>1.0409999999999999</v>
      </c>
      <c r="M399" s="76" t="s">
        <v>63</v>
      </c>
      <c r="P399" s="77"/>
    </row>
    <row r="400" spans="1:16" s="20" customFormat="1" ht="9" customHeight="1">
      <c r="A400" s="23" t="s">
        <v>31</v>
      </c>
      <c r="B400" s="79">
        <v>0.70399999999999996</v>
      </c>
      <c r="C400" s="80"/>
      <c r="D400" s="79">
        <f t="shared" si="17"/>
        <v>793.39300000000014</v>
      </c>
      <c r="E400" s="79">
        <v>67.606999999999999</v>
      </c>
      <c r="F400" s="79">
        <v>0</v>
      </c>
      <c r="G400" s="79">
        <v>0</v>
      </c>
      <c r="H400" s="79">
        <v>497.22600000000006</v>
      </c>
      <c r="I400" s="79">
        <v>228.56000000000003</v>
      </c>
      <c r="J400" s="79"/>
      <c r="K400" s="79">
        <v>4.8079999999999998</v>
      </c>
      <c r="L400" s="79">
        <v>4.665</v>
      </c>
      <c r="M400" s="79" t="s">
        <v>63</v>
      </c>
      <c r="P400" s="77"/>
    </row>
    <row r="401" spans="1:31" s="20" customFormat="1" ht="9" customHeight="1">
      <c r="A401" s="21" t="s">
        <v>32</v>
      </c>
      <c r="B401" s="76">
        <v>0.84</v>
      </c>
      <c r="C401" s="78"/>
      <c r="D401" s="76">
        <f t="shared" si="17"/>
        <v>1069.6010000000001</v>
      </c>
      <c r="E401" s="76">
        <v>113.727</v>
      </c>
      <c r="F401" s="76">
        <v>0</v>
      </c>
      <c r="G401" s="76">
        <v>0</v>
      </c>
      <c r="H401" s="76">
        <v>618.20699999999999</v>
      </c>
      <c r="I401" s="76">
        <v>337.66700000000003</v>
      </c>
      <c r="J401" s="76"/>
      <c r="K401" s="76">
        <v>7.0970000000000004</v>
      </c>
      <c r="L401" s="76">
        <v>7.0359999999999996</v>
      </c>
      <c r="M401" s="76" t="s">
        <v>63</v>
      </c>
      <c r="P401" s="77"/>
    </row>
    <row r="402" spans="1:31" s="20" customFormat="1" ht="9" customHeight="1">
      <c r="A402" s="21" t="s">
        <v>33</v>
      </c>
      <c r="B402" s="76">
        <v>1.0839999999999999</v>
      </c>
      <c r="C402" s="78"/>
      <c r="D402" s="76">
        <f t="shared" si="17"/>
        <v>982.87900000000013</v>
      </c>
      <c r="E402" s="76">
        <v>220.02199999999999</v>
      </c>
      <c r="F402" s="76">
        <v>0</v>
      </c>
      <c r="G402" s="76">
        <v>0</v>
      </c>
      <c r="H402" s="76">
        <v>516.84500000000014</v>
      </c>
      <c r="I402" s="76">
        <v>246.012</v>
      </c>
      <c r="J402" s="76"/>
      <c r="K402" s="76">
        <v>3.1580000000000004</v>
      </c>
      <c r="L402" s="76">
        <v>3.0710000000000002</v>
      </c>
      <c r="M402" s="76" t="s">
        <v>63</v>
      </c>
      <c r="P402" s="77"/>
    </row>
    <row r="403" spans="1:31" s="20" customFormat="1" ht="9" customHeight="1">
      <c r="A403" s="21" t="s">
        <v>34</v>
      </c>
      <c r="B403" s="76">
        <v>8.2000000000000017E-2</v>
      </c>
      <c r="C403" s="78"/>
      <c r="D403" s="76">
        <f t="shared" si="17"/>
        <v>600.529</v>
      </c>
      <c r="E403" s="76">
        <v>79.941999999999993</v>
      </c>
      <c r="F403" s="76">
        <v>0</v>
      </c>
      <c r="G403" s="76">
        <v>0</v>
      </c>
      <c r="H403" s="76">
        <v>278.57499999999999</v>
      </c>
      <c r="I403" s="76">
        <v>242.012</v>
      </c>
      <c r="J403" s="76"/>
      <c r="K403" s="76">
        <v>0.8530000000000002</v>
      </c>
      <c r="L403" s="76">
        <v>0.8530000000000002</v>
      </c>
      <c r="M403" s="76">
        <v>0</v>
      </c>
      <c r="P403" s="77"/>
    </row>
    <row r="404" spans="1:31" s="20" customFormat="1" ht="9" customHeight="1">
      <c r="A404" s="23" t="s">
        <v>35</v>
      </c>
      <c r="B404" s="79">
        <v>1.3120000000000001</v>
      </c>
      <c r="C404" s="80"/>
      <c r="D404" s="79">
        <f t="shared" si="17"/>
        <v>1158.3119999999999</v>
      </c>
      <c r="E404" s="79">
        <v>271.50399999999996</v>
      </c>
      <c r="F404" s="79">
        <v>0</v>
      </c>
      <c r="G404" s="79">
        <v>0</v>
      </c>
      <c r="H404" s="79">
        <v>544.55999999999995</v>
      </c>
      <c r="I404" s="79">
        <v>342.24799999999999</v>
      </c>
      <c r="J404" s="79"/>
      <c r="K404" s="79">
        <v>7.6470000000000011</v>
      </c>
      <c r="L404" s="79">
        <v>7.4210000000000012</v>
      </c>
      <c r="M404" s="79" t="s">
        <v>63</v>
      </c>
      <c r="P404" s="77"/>
    </row>
    <row r="405" spans="1:31" s="20" customFormat="1" ht="9" customHeight="1">
      <c r="A405" s="21" t="s">
        <v>36</v>
      </c>
      <c r="B405" s="76">
        <v>3.1000000000000003E-2</v>
      </c>
      <c r="C405" s="78"/>
      <c r="D405" s="76">
        <f t="shared" si="17"/>
        <v>203.66800000000001</v>
      </c>
      <c r="E405" s="76">
        <v>9.109</v>
      </c>
      <c r="F405" s="76">
        <v>0</v>
      </c>
      <c r="G405" s="76">
        <v>0</v>
      </c>
      <c r="H405" s="76">
        <v>142.63999999999999</v>
      </c>
      <c r="I405" s="76">
        <v>51.918999999999997</v>
      </c>
      <c r="J405" s="76"/>
      <c r="K405" s="76">
        <v>0.69800000000000006</v>
      </c>
      <c r="L405" s="76">
        <v>0.51200000000000001</v>
      </c>
      <c r="M405" s="76" t="s">
        <v>63</v>
      </c>
      <c r="P405" s="77"/>
    </row>
    <row r="406" spans="1:31" s="20" customFormat="1" ht="9" customHeight="1">
      <c r="A406" s="21" t="s">
        <v>37</v>
      </c>
      <c r="B406" s="76">
        <v>2.0409999999999999</v>
      </c>
      <c r="C406" s="78"/>
      <c r="D406" s="76">
        <f t="shared" si="17"/>
        <v>2439.8910000000005</v>
      </c>
      <c r="E406" s="76">
        <v>292.88200000000001</v>
      </c>
      <c r="F406" s="76">
        <v>0</v>
      </c>
      <c r="G406" s="76">
        <v>0</v>
      </c>
      <c r="H406" s="76">
        <v>1337.6700000000003</v>
      </c>
      <c r="I406" s="76">
        <v>809.33900000000006</v>
      </c>
      <c r="J406" s="76"/>
      <c r="K406" s="76">
        <v>24.731000000000002</v>
      </c>
      <c r="L406" s="76">
        <v>23.776999999999997</v>
      </c>
      <c r="M406" s="76">
        <v>0.95399999999999996</v>
      </c>
      <c r="P406" s="77"/>
    </row>
    <row r="407" spans="1:31" s="20" customFormat="1" ht="9" customHeight="1">
      <c r="A407" s="21" t="s">
        <v>38</v>
      </c>
      <c r="B407" s="76">
        <v>0.16900000000000001</v>
      </c>
      <c r="C407" s="78"/>
      <c r="D407" s="76">
        <f t="shared" si="17"/>
        <v>449.87300000000005</v>
      </c>
      <c r="E407" s="76">
        <v>42.061999999999998</v>
      </c>
      <c r="F407" s="76">
        <v>0</v>
      </c>
      <c r="G407" s="76">
        <v>0</v>
      </c>
      <c r="H407" s="76">
        <v>189.55799999999999</v>
      </c>
      <c r="I407" s="76">
        <v>218.25300000000001</v>
      </c>
      <c r="J407" s="76"/>
      <c r="K407" s="76">
        <v>2.75</v>
      </c>
      <c r="L407" s="76">
        <v>2.7219999999999995</v>
      </c>
      <c r="M407" s="76" t="s">
        <v>63</v>
      </c>
      <c r="P407" s="77"/>
    </row>
    <row r="408" spans="1:31" s="20" customFormat="1" ht="9" customHeight="1">
      <c r="A408" s="23" t="s">
        <v>39</v>
      </c>
      <c r="B408" s="79">
        <v>0.70599999999999996</v>
      </c>
      <c r="C408" s="80"/>
      <c r="D408" s="79">
        <f t="shared" si="17"/>
        <v>657.99900000000002</v>
      </c>
      <c r="E408" s="79">
        <v>33.540999999999997</v>
      </c>
      <c r="F408" s="79">
        <v>0</v>
      </c>
      <c r="G408" s="79">
        <v>0</v>
      </c>
      <c r="H408" s="79">
        <v>499.07499999999999</v>
      </c>
      <c r="I408" s="79">
        <v>125.383</v>
      </c>
      <c r="J408" s="79"/>
      <c r="K408" s="79">
        <v>2.9250000000000003</v>
      </c>
      <c r="L408" s="79">
        <v>1.5529999999999999</v>
      </c>
      <c r="M408" s="79">
        <v>1.3719999999999999</v>
      </c>
      <c r="P408" s="77"/>
    </row>
    <row r="409" spans="1:31" s="20" customFormat="1" ht="9" customHeight="1">
      <c r="A409" s="51"/>
      <c r="B409" s="81"/>
      <c r="C409" s="82"/>
      <c r="D409" s="82"/>
      <c r="E409" s="81"/>
      <c r="F409" s="83"/>
      <c r="G409" s="81"/>
      <c r="H409" s="81"/>
      <c r="I409" s="81"/>
      <c r="J409" s="81"/>
      <c r="K409" s="81"/>
      <c r="L409" s="81"/>
      <c r="M409" s="81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</row>
    <row r="410" spans="1:31" s="20" customFormat="1" ht="9" customHeight="1">
      <c r="A410" s="17">
        <v>2012</v>
      </c>
      <c r="B410" s="68"/>
      <c r="C410" s="68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</row>
    <row r="411" spans="1:31" s="20" customFormat="1" ht="9" customHeight="1">
      <c r="A411" s="51" t="s">
        <v>7</v>
      </c>
      <c r="B411" s="52">
        <f>SUM(B413:B444)</f>
        <v>4104.1939999999986</v>
      </c>
      <c r="C411" s="49"/>
      <c r="D411" s="49">
        <f>SUM(D413:D444)</f>
        <v>54280.949000000008</v>
      </c>
      <c r="E411" s="49">
        <f>SUM(E413:E444)</f>
        <v>4058.9099999999994</v>
      </c>
      <c r="F411" s="49">
        <f>SUM(F413:F444)</f>
        <v>20501.745999999999</v>
      </c>
      <c r="G411" s="49">
        <f>SUM(G413:G444)</f>
        <v>730.54399999999998</v>
      </c>
      <c r="H411" s="49">
        <f>SUM(H413:H444)</f>
        <v>19507.816999999999</v>
      </c>
      <c r="I411" s="49">
        <f t="shared" ref="I411" si="18">SUM(I413:I444)</f>
        <v>9481.9319999999989</v>
      </c>
      <c r="J411" s="49"/>
      <c r="K411" s="49">
        <f>SUM(K413:K444)</f>
        <v>2952.4880000000003</v>
      </c>
      <c r="L411" s="49">
        <f>SUM(L413:L444)</f>
        <v>2945.422</v>
      </c>
      <c r="M411" s="49">
        <v>7.0660000000000007</v>
      </c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</row>
    <row r="412" spans="1:31" s="20" customFormat="1" ht="3.95" customHeight="1">
      <c r="A412" s="71"/>
      <c r="B412" s="74"/>
      <c r="C412" s="75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</row>
    <row r="413" spans="1:31" s="20" customFormat="1" ht="9" customHeight="1">
      <c r="A413" s="21" t="s">
        <v>8</v>
      </c>
      <c r="B413" s="76">
        <v>0.31000000000000005</v>
      </c>
      <c r="C413" s="76"/>
      <c r="D413" s="76">
        <f t="shared" ref="D413:D444" si="19">SUM(E413:I413)</f>
        <v>373.40999999999997</v>
      </c>
      <c r="E413" s="76">
        <v>11.959000000000001</v>
      </c>
      <c r="F413" s="76">
        <v>0</v>
      </c>
      <c r="G413" s="76">
        <v>0</v>
      </c>
      <c r="H413" s="76">
        <v>255.239</v>
      </c>
      <c r="I413" s="76">
        <v>106.21199999999999</v>
      </c>
      <c r="J413" s="76"/>
      <c r="K413" s="76">
        <v>1.492</v>
      </c>
      <c r="L413" s="76">
        <v>1.0949999999999998</v>
      </c>
      <c r="M413" s="76" t="s">
        <v>63</v>
      </c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</row>
    <row r="414" spans="1:31" s="20" customFormat="1" ht="9" customHeight="1">
      <c r="A414" s="21" t="s">
        <v>9</v>
      </c>
      <c r="B414" s="76">
        <v>1.4530000000000001</v>
      </c>
      <c r="C414" s="78"/>
      <c r="D414" s="76">
        <f t="shared" si="19"/>
        <v>790.57200000000012</v>
      </c>
      <c r="E414" s="76">
        <v>280.03900000000004</v>
      </c>
      <c r="F414" s="76">
        <v>0</v>
      </c>
      <c r="G414" s="76">
        <v>0</v>
      </c>
      <c r="H414" s="76">
        <v>303.15100000000007</v>
      </c>
      <c r="I414" s="76">
        <v>207.38200000000001</v>
      </c>
      <c r="J414" s="76"/>
      <c r="K414" s="76">
        <v>2.3760000000000003</v>
      </c>
      <c r="L414" s="76">
        <v>2.3179999999999996</v>
      </c>
      <c r="M414" s="76" t="s">
        <v>63</v>
      </c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</row>
    <row r="415" spans="1:31" s="20" customFormat="1" ht="9" customHeight="1">
      <c r="A415" s="21" t="s">
        <v>10</v>
      </c>
      <c r="B415" s="76">
        <v>0.85699999999999987</v>
      </c>
      <c r="C415" s="78"/>
      <c r="D415" s="76">
        <f t="shared" si="19"/>
        <v>787.82799999999997</v>
      </c>
      <c r="E415" s="76">
        <v>160.38800000000001</v>
      </c>
      <c r="F415" s="76">
        <v>0</v>
      </c>
      <c r="G415" s="76">
        <v>0</v>
      </c>
      <c r="H415" s="76">
        <v>329.41199999999998</v>
      </c>
      <c r="I415" s="76">
        <v>298.02799999999996</v>
      </c>
      <c r="J415" s="76"/>
      <c r="K415" s="76">
        <v>1.1619999999999999</v>
      </c>
      <c r="L415" s="76">
        <v>0.57800000000000007</v>
      </c>
      <c r="M415" s="76">
        <v>0.58399999999999996</v>
      </c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</row>
    <row r="416" spans="1:31" s="20" customFormat="1" ht="9" customHeight="1">
      <c r="A416" s="23" t="s">
        <v>11</v>
      </c>
      <c r="B416" s="79">
        <v>0.17900000000000002</v>
      </c>
      <c r="C416" s="80"/>
      <c r="D416" s="79">
        <f t="shared" si="19"/>
        <v>568.62599999999998</v>
      </c>
      <c r="E416" s="79">
        <v>86.115999999999985</v>
      </c>
      <c r="F416" s="79">
        <v>0</v>
      </c>
      <c r="G416" s="79">
        <v>0</v>
      </c>
      <c r="H416" s="79">
        <v>267.52</v>
      </c>
      <c r="I416" s="79">
        <v>214.99</v>
      </c>
      <c r="J416" s="79"/>
      <c r="K416" s="79">
        <v>0.48999999999999994</v>
      </c>
      <c r="L416" s="79">
        <v>0.42299999999999999</v>
      </c>
      <c r="M416" s="79" t="s">
        <v>63</v>
      </c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</row>
    <row r="417" spans="1:31" s="20" customFormat="1" ht="9" customHeight="1">
      <c r="A417" s="21" t="s">
        <v>12</v>
      </c>
      <c r="B417" s="76">
        <v>1.004</v>
      </c>
      <c r="C417" s="78"/>
      <c r="D417" s="76">
        <f t="shared" si="19"/>
        <v>1105.838</v>
      </c>
      <c r="E417" s="76">
        <v>101.38699999999999</v>
      </c>
      <c r="F417" s="76">
        <v>0</v>
      </c>
      <c r="G417" s="76">
        <v>0</v>
      </c>
      <c r="H417" s="76">
        <v>535.40499999999997</v>
      </c>
      <c r="I417" s="76">
        <v>469.04599999999999</v>
      </c>
      <c r="J417" s="76"/>
      <c r="K417" s="76">
        <v>7.4620000000000006</v>
      </c>
      <c r="L417" s="76">
        <v>7.0149999999999997</v>
      </c>
      <c r="M417" s="76" t="s">
        <v>63</v>
      </c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</row>
    <row r="418" spans="1:31" s="20" customFormat="1" ht="9" customHeight="1">
      <c r="A418" s="21" t="s">
        <v>13</v>
      </c>
      <c r="B418" s="76">
        <v>0.3580000000000001</v>
      </c>
      <c r="C418" s="78"/>
      <c r="D418" s="76">
        <f t="shared" si="19"/>
        <v>286.83699999999999</v>
      </c>
      <c r="E418" s="76">
        <v>24.407999999999998</v>
      </c>
      <c r="F418" s="76">
        <v>0</v>
      </c>
      <c r="G418" s="76">
        <v>0</v>
      </c>
      <c r="H418" s="76">
        <v>200.203</v>
      </c>
      <c r="I418" s="76">
        <v>62.225999999999999</v>
      </c>
      <c r="J418" s="76"/>
      <c r="K418" s="76">
        <v>57.786999999999992</v>
      </c>
      <c r="L418" s="76">
        <v>57.786999999999992</v>
      </c>
      <c r="M418" s="76">
        <v>0</v>
      </c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</row>
    <row r="419" spans="1:31" s="20" customFormat="1" ht="9" customHeight="1">
      <c r="A419" s="21" t="s">
        <v>14</v>
      </c>
      <c r="B419" s="76">
        <v>0.36800000000000005</v>
      </c>
      <c r="C419" s="78"/>
      <c r="D419" s="76">
        <f t="shared" si="19"/>
        <v>945.35700000000008</v>
      </c>
      <c r="E419" s="76">
        <v>128.995</v>
      </c>
      <c r="F419" s="76">
        <v>0</v>
      </c>
      <c r="G419" s="76">
        <v>0</v>
      </c>
      <c r="H419" s="76">
        <v>456.43500000000006</v>
      </c>
      <c r="I419" s="76">
        <v>359.92700000000002</v>
      </c>
      <c r="J419" s="76"/>
      <c r="K419" s="76">
        <v>1.3640000000000003</v>
      </c>
      <c r="L419" s="76">
        <v>1.3640000000000003</v>
      </c>
      <c r="M419" s="76">
        <v>0</v>
      </c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</row>
    <row r="420" spans="1:31" s="20" customFormat="1" ht="9" customHeight="1">
      <c r="A420" s="23" t="s">
        <v>15</v>
      </c>
      <c r="B420" s="79">
        <v>0.81399999999999995</v>
      </c>
      <c r="C420" s="80"/>
      <c r="D420" s="79">
        <f t="shared" si="19"/>
        <v>856.41499999999996</v>
      </c>
      <c r="E420" s="79">
        <v>183.07700000000003</v>
      </c>
      <c r="F420" s="79">
        <v>0</v>
      </c>
      <c r="G420" s="79">
        <v>0</v>
      </c>
      <c r="H420" s="79">
        <v>448.75499999999994</v>
      </c>
      <c r="I420" s="79">
        <v>224.583</v>
      </c>
      <c r="J420" s="79"/>
      <c r="K420" s="79">
        <v>4.077</v>
      </c>
      <c r="L420" s="79">
        <v>4.0010000000000003</v>
      </c>
      <c r="M420" s="79" t="s">
        <v>63</v>
      </c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</row>
    <row r="421" spans="1:31" s="20" customFormat="1" ht="9" customHeight="1">
      <c r="A421" s="21" t="s">
        <v>16</v>
      </c>
      <c r="B421" s="76">
        <v>4076.2149999999997</v>
      </c>
      <c r="C421" s="78"/>
      <c r="D421" s="76">
        <f t="shared" si="19"/>
        <v>22446.892</v>
      </c>
      <c r="E421" s="76">
        <v>342.31899999999996</v>
      </c>
      <c r="F421" s="76">
        <v>20501.745999999999</v>
      </c>
      <c r="G421" s="76">
        <v>730.54399999999998</v>
      </c>
      <c r="H421" s="76">
        <v>649.83200000000011</v>
      </c>
      <c r="I421" s="76">
        <v>222.45100000000002</v>
      </c>
      <c r="J421" s="76"/>
      <c r="K421" s="76">
        <v>2760.5760000000005</v>
      </c>
      <c r="L421" s="76">
        <v>2759.7840000000001</v>
      </c>
      <c r="M421" s="76">
        <v>0.79200000000000004</v>
      </c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</row>
    <row r="422" spans="1:31" s="20" customFormat="1" ht="9" customHeight="1">
      <c r="A422" s="21" t="s">
        <v>17</v>
      </c>
      <c r="B422" s="76">
        <v>1.1259999999999999</v>
      </c>
      <c r="C422" s="78"/>
      <c r="D422" s="76">
        <f t="shared" si="19"/>
        <v>968.94899999999996</v>
      </c>
      <c r="E422" s="76">
        <v>90.572000000000003</v>
      </c>
      <c r="F422" s="76">
        <v>0</v>
      </c>
      <c r="G422" s="76">
        <v>0</v>
      </c>
      <c r="H422" s="76">
        <v>540.17999999999995</v>
      </c>
      <c r="I422" s="76">
        <v>338.197</v>
      </c>
      <c r="J422" s="76"/>
      <c r="K422" s="76">
        <v>0.93100000000000016</v>
      </c>
      <c r="L422" s="76">
        <v>0.84200000000000019</v>
      </c>
      <c r="M422" s="76" t="s">
        <v>63</v>
      </c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</row>
    <row r="423" spans="1:31" s="20" customFormat="1" ht="9" customHeight="1">
      <c r="A423" s="21" t="s">
        <v>18</v>
      </c>
      <c r="B423" s="76">
        <v>1.44</v>
      </c>
      <c r="C423" s="78"/>
      <c r="D423" s="76">
        <f t="shared" si="19"/>
        <v>929.03899999999976</v>
      </c>
      <c r="E423" s="76">
        <v>49.591999999999999</v>
      </c>
      <c r="F423" s="76">
        <v>0</v>
      </c>
      <c r="G423" s="76">
        <v>0</v>
      </c>
      <c r="H423" s="76">
        <v>708.83099999999979</v>
      </c>
      <c r="I423" s="76">
        <v>170.61600000000001</v>
      </c>
      <c r="J423" s="76"/>
      <c r="K423" s="76">
        <v>6.6210000000000004</v>
      </c>
      <c r="L423" s="76">
        <v>6.4529999999999994</v>
      </c>
      <c r="M423" s="76" t="s">
        <v>63</v>
      </c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</row>
    <row r="424" spans="1:31" s="20" customFormat="1" ht="9" customHeight="1">
      <c r="A424" s="23" t="s">
        <v>19</v>
      </c>
      <c r="B424" s="79">
        <v>0.41299999999999998</v>
      </c>
      <c r="C424" s="80"/>
      <c r="D424" s="79">
        <f t="shared" si="19"/>
        <v>1452.2430000000002</v>
      </c>
      <c r="E424" s="79">
        <v>101.71300000000001</v>
      </c>
      <c r="F424" s="79">
        <v>0</v>
      </c>
      <c r="G424" s="79">
        <v>0</v>
      </c>
      <c r="H424" s="79">
        <v>981.05100000000004</v>
      </c>
      <c r="I424" s="79">
        <v>369.47899999999998</v>
      </c>
      <c r="J424" s="79"/>
      <c r="K424" s="79">
        <v>1.113</v>
      </c>
      <c r="L424" s="79">
        <v>1.105</v>
      </c>
      <c r="M424" s="79" t="s">
        <v>63</v>
      </c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</row>
    <row r="425" spans="1:31" s="20" customFormat="1" ht="9" customHeight="1">
      <c r="A425" s="21" t="s">
        <v>20</v>
      </c>
      <c r="B425" s="76">
        <v>0.58000000000000007</v>
      </c>
      <c r="C425" s="78"/>
      <c r="D425" s="76">
        <f t="shared" si="19"/>
        <v>764.02499999999986</v>
      </c>
      <c r="E425" s="76">
        <v>61.253999999999998</v>
      </c>
      <c r="F425" s="76">
        <v>0</v>
      </c>
      <c r="G425" s="76">
        <v>0</v>
      </c>
      <c r="H425" s="76">
        <v>495.77999999999992</v>
      </c>
      <c r="I425" s="76">
        <v>206.99099999999999</v>
      </c>
      <c r="J425" s="76"/>
      <c r="K425" s="76">
        <v>4.0600000000000005</v>
      </c>
      <c r="L425" s="76">
        <v>3.5649999999999995</v>
      </c>
      <c r="M425" s="76" t="s">
        <v>63</v>
      </c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</row>
    <row r="426" spans="1:31" s="20" customFormat="1" ht="9" customHeight="1">
      <c r="A426" s="21" t="s">
        <v>21</v>
      </c>
      <c r="B426" s="76">
        <v>2.7689999999999997</v>
      </c>
      <c r="C426" s="78"/>
      <c r="D426" s="76">
        <f t="shared" si="19"/>
        <v>2288.989</v>
      </c>
      <c r="E426" s="76">
        <v>158.08100000000002</v>
      </c>
      <c r="F426" s="76">
        <v>0</v>
      </c>
      <c r="G426" s="76">
        <v>0</v>
      </c>
      <c r="H426" s="76">
        <v>1833.913</v>
      </c>
      <c r="I426" s="76">
        <v>296.99499999999995</v>
      </c>
      <c r="J426" s="76"/>
      <c r="K426" s="76">
        <v>7.7209999999999992</v>
      </c>
      <c r="L426" s="76">
        <v>7.2170000000000014</v>
      </c>
      <c r="M426" s="76">
        <v>0.50399999999999989</v>
      </c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</row>
    <row r="427" spans="1:31" s="20" customFormat="1" ht="9" customHeight="1">
      <c r="A427" s="21" t="s">
        <v>22</v>
      </c>
      <c r="B427" s="76">
        <v>0.92800000000000005</v>
      </c>
      <c r="C427" s="78"/>
      <c r="D427" s="76">
        <f t="shared" si="19"/>
        <v>1667.8199999999997</v>
      </c>
      <c r="E427" s="76">
        <v>196.96599999999998</v>
      </c>
      <c r="F427" s="76">
        <v>0</v>
      </c>
      <c r="G427" s="76">
        <v>0</v>
      </c>
      <c r="H427" s="76">
        <v>1144.3379999999997</v>
      </c>
      <c r="I427" s="76">
        <v>326.51599999999996</v>
      </c>
      <c r="J427" s="76"/>
      <c r="K427" s="76">
        <v>16.849000000000004</v>
      </c>
      <c r="L427" s="76">
        <v>16.304000000000002</v>
      </c>
      <c r="M427" s="76">
        <v>0.54500000000000004</v>
      </c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</row>
    <row r="428" spans="1:31" s="20" customFormat="1" ht="9" customHeight="1">
      <c r="A428" s="23" t="s">
        <v>23</v>
      </c>
      <c r="B428" s="79">
        <v>1.5749999999999997</v>
      </c>
      <c r="C428" s="80"/>
      <c r="D428" s="79">
        <f t="shared" si="19"/>
        <v>1375.82</v>
      </c>
      <c r="E428" s="79">
        <v>66.000000000000014</v>
      </c>
      <c r="F428" s="79">
        <v>0</v>
      </c>
      <c r="G428" s="79">
        <v>0</v>
      </c>
      <c r="H428" s="79">
        <v>1015.2549999999999</v>
      </c>
      <c r="I428" s="79">
        <v>294.565</v>
      </c>
      <c r="J428" s="79"/>
      <c r="K428" s="79">
        <v>3.8540000000000001</v>
      </c>
      <c r="L428" s="79">
        <v>3.8299999999999996</v>
      </c>
      <c r="M428" s="79" t="s">
        <v>63</v>
      </c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</row>
    <row r="429" spans="1:31" s="20" customFormat="1" ht="9" customHeight="1">
      <c r="A429" s="21" t="s">
        <v>24</v>
      </c>
      <c r="B429" s="76">
        <v>0.78899999999999981</v>
      </c>
      <c r="C429" s="78"/>
      <c r="D429" s="76">
        <f t="shared" si="19"/>
        <v>930.21799999999996</v>
      </c>
      <c r="E429" s="76">
        <v>37.137999999999998</v>
      </c>
      <c r="F429" s="76">
        <v>0</v>
      </c>
      <c r="G429" s="76">
        <v>0</v>
      </c>
      <c r="H429" s="76">
        <v>663.92199999999991</v>
      </c>
      <c r="I429" s="76">
        <v>229.15799999999999</v>
      </c>
      <c r="J429" s="76"/>
      <c r="K429" s="76">
        <v>1.5380000000000003</v>
      </c>
      <c r="L429" s="76">
        <v>1.4849999999999999</v>
      </c>
      <c r="M429" s="76" t="s">
        <v>63</v>
      </c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</row>
    <row r="430" spans="1:31" s="20" customFormat="1" ht="9" customHeight="1">
      <c r="A430" s="21" t="s">
        <v>25</v>
      </c>
      <c r="B430" s="76">
        <v>0.92299999999999982</v>
      </c>
      <c r="C430" s="78"/>
      <c r="D430" s="76">
        <f t="shared" si="19"/>
        <v>802.57600000000002</v>
      </c>
      <c r="E430" s="76">
        <v>58.085999999999991</v>
      </c>
      <c r="F430" s="76">
        <v>0</v>
      </c>
      <c r="G430" s="76">
        <v>0</v>
      </c>
      <c r="H430" s="76">
        <v>514.78300000000002</v>
      </c>
      <c r="I430" s="76">
        <v>229.70700000000002</v>
      </c>
      <c r="J430" s="76"/>
      <c r="K430" s="76">
        <v>3.8820000000000001</v>
      </c>
      <c r="L430" s="76">
        <v>3.6480000000000001</v>
      </c>
      <c r="M430" s="76" t="s">
        <v>63</v>
      </c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</row>
    <row r="431" spans="1:31" s="20" customFormat="1" ht="9" customHeight="1">
      <c r="A431" s="21" t="s">
        <v>26</v>
      </c>
      <c r="B431" s="76">
        <v>1.8350000000000002</v>
      </c>
      <c r="C431" s="78"/>
      <c r="D431" s="76">
        <f t="shared" si="19"/>
        <v>736.05599999999993</v>
      </c>
      <c r="E431" s="76">
        <v>285.12400000000002</v>
      </c>
      <c r="F431" s="76">
        <v>0</v>
      </c>
      <c r="G431" s="76">
        <v>0</v>
      </c>
      <c r="H431" s="76">
        <v>340.51299999999992</v>
      </c>
      <c r="I431" s="76">
        <v>110.41900000000001</v>
      </c>
      <c r="J431" s="76"/>
      <c r="K431" s="76">
        <v>8.9049999999999994</v>
      </c>
      <c r="L431" s="76">
        <v>8.7200000000000006</v>
      </c>
      <c r="M431" s="76" t="s">
        <v>63</v>
      </c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</row>
    <row r="432" spans="1:31" s="20" customFormat="1" ht="9" customHeight="1">
      <c r="A432" s="23" t="s">
        <v>27</v>
      </c>
      <c r="B432" s="79">
        <v>1.105</v>
      </c>
      <c r="C432" s="80"/>
      <c r="D432" s="79">
        <f t="shared" si="19"/>
        <v>2489.9279999999999</v>
      </c>
      <c r="E432" s="79">
        <v>193.869</v>
      </c>
      <c r="F432" s="79">
        <v>0</v>
      </c>
      <c r="G432" s="79">
        <v>0</v>
      </c>
      <c r="H432" s="79">
        <v>1251.1980000000001</v>
      </c>
      <c r="I432" s="79">
        <v>1044.8610000000001</v>
      </c>
      <c r="J432" s="79"/>
      <c r="K432" s="79">
        <v>1.5490000000000002</v>
      </c>
      <c r="L432" s="79">
        <v>1.5290000000000004</v>
      </c>
      <c r="M432" s="79" t="s">
        <v>63</v>
      </c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</row>
    <row r="433" spans="1:31" s="20" customFormat="1" ht="9" customHeight="1">
      <c r="A433" s="21" t="s">
        <v>28</v>
      </c>
      <c r="B433" s="76">
        <v>0.34899999999999998</v>
      </c>
      <c r="C433" s="78"/>
      <c r="D433" s="76">
        <f t="shared" si="19"/>
        <v>1370.0540000000001</v>
      </c>
      <c r="E433" s="76">
        <v>80.669000000000011</v>
      </c>
      <c r="F433" s="76">
        <v>0</v>
      </c>
      <c r="G433" s="76">
        <v>0</v>
      </c>
      <c r="H433" s="76">
        <v>889.28100000000018</v>
      </c>
      <c r="I433" s="76">
        <v>400.10399999999998</v>
      </c>
      <c r="J433" s="76"/>
      <c r="K433" s="76">
        <v>8.4030000000000005</v>
      </c>
      <c r="L433" s="76">
        <v>8.2880000000000003</v>
      </c>
      <c r="M433" s="76" t="s">
        <v>63</v>
      </c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</row>
    <row r="434" spans="1:31" s="20" customFormat="1" ht="9" customHeight="1">
      <c r="A434" s="21" t="s">
        <v>29</v>
      </c>
      <c r="B434" s="76">
        <v>0.44399999999999989</v>
      </c>
      <c r="C434" s="78"/>
      <c r="D434" s="76">
        <f t="shared" si="19"/>
        <v>453.19400000000002</v>
      </c>
      <c r="E434" s="76">
        <v>32.091000000000001</v>
      </c>
      <c r="F434" s="76">
        <v>0</v>
      </c>
      <c r="G434" s="76">
        <v>0</v>
      </c>
      <c r="H434" s="76">
        <v>277.51100000000002</v>
      </c>
      <c r="I434" s="76">
        <v>143.59199999999998</v>
      </c>
      <c r="J434" s="76"/>
      <c r="K434" s="76">
        <v>7.6839999999999993</v>
      </c>
      <c r="L434" s="76">
        <v>7.4229999999999992</v>
      </c>
      <c r="M434" s="76" t="s">
        <v>63</v>
      </c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</row>
    <row r="435" spans="1:31" s="20" customFormat="1" ht="9" customHeight="1">
      <c r="A435" s="21" t="s">
        <v>30</v>
      </c>
      <c r="B435" s="76">
        <v>1.679</v>
      </c>
      <c r="C435" s="78"/>
      <c r="D435" s="76">
        <f t="shared" si="19"/>
        <v>630.13300000000004</v>
      </c>
      <c r="E435" s="76">
        <v>252.274</v>
      </c>
      <c r="F435" s="76">
        <v>0</v>
      </c>
      <c r="G435" s="76">
        <v>0</v>
      </c>
      <c r="H435" s="76">
        <v>222.77</v>
      </c>
      <c r="I435" s="76">
        <v>155.089</v>
      </c>
      <c r="J435" s="76"/>
      <c r="K435" s="76">
        <v>1.1669999999999998</v>
      </c>
      <c r="L435" s="76">
        <v>1.101</v>
      </c>
      <c r="M435" s="76" t="s">
        <v>63</v>
      </c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</row>
    <row r="436" spans="1:31" s="20" customFormat="1" ht="9" customHeight="1">
      <c r="A436" s="23" t="s">
        <v>31</v>
      </c>
      <c r="B436" s="79">
        <v>0.80199999999999982</v>
      </c>
      <c r="C436" s="80"/>
      <c r="D436" s="79">
        <f t="shared" si="19"/>
        <v>919.71300000000008</v>
      </c>
      <c r="E436" s="79">
        <v>69.027000000000001</v>
      </c>
      <c r="F436" s="79">
        <v>0</v>
      </c>
      <c r="G436" s="79">
        <v>0</v>
      </c>
      <c r="H436" s="79">
        <v>609.76300000000003</v>
      </c>
      <c r="I436" s="79">
        <v>240.923</v>
      </c>
      <c r="J436" s="79"/>
      <c r="K436" s="79">
        <v>3.0619999999999998</v>
      </c>
      <c r="L436" s="79">
        <v>2.9790000000000001</v>
      </c>
      <c r="M436" s="79" t="s">
        <v>63</v>
      </c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</row>
    <row r="437" spans="1:31" s="20" customFormat="1" ht="9" customHeight="1">
      <c r="A437" s="21" t="s">
        <v>32</v>
      </c>
      <c r="B437" s="76">
        <v>0.76700000000000002</v>
      </c>
      <c r="C437" s="78"/>
      <c r="D437" s="76">
        <f t="shared" si="19"/>
        <v>1227.296</v>
      </c>
      <c r="E437" s="76">
        <v>116.33600000000001</v>
      </c>
      <c r="F437" s="76">
        <v>0</v>
      </c>
      <c r="G437" s="76">
        <v>0</v>
      </c>
      <c r="H437" s="76">
        <v>674.47199999999998</v>
      </c>
      <c r="I437" s="76">
        <v>436.488</v>
      </c>
      <c r="J437" s="76"/>
      <c r="K437" s="76">
        <v>4.1810000000000009</v>
      </c>
      <c r="L437" s="76">
        <v>4.1440000000000001</v>
      </c>
      <c r="M437" s="76" t="s">
        <v>63</v>
      </c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</row>
    <row r="438" spans="1:31" s="20" customFormat="1" ht="9" customHeight="1">
      <c r="A438" s="21" t="s">
        <v>33</v>
      </c>
      <c r="B438" s="76">
        <v>0.96800000000000019</v>
      </c>
      <c r="C438" s="78"/>
      <c r="D438" s="76">
        <f t="shared" si="19"/>
        <v>1119.921</v>
      </c>
      <c r="E438" s="76">
        <v>219.98300000000006</v>
      </c>
      <c r="F438" s="76">
        <v>0</v>
      </c>
      <c r="G438" s="76">
        <v>0</v>
      </c>
      <c r="H438" s="76">
        <v>599.91599999999994</v>
      </c>
      <c r="I438" s="76">
        <v>300.02199999999999</v>
      </c>
      <c r="J438" s="76"/>
      <c r="K438" s="76">
        <v>2.4970000000000003</v>
      </c>
      <c r="L438" s="76">
        <v>2.4350000000000001</v>
      </c>
      <c r="M438" s="76" t="s">
        <v>63</v>
      </c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</row>
    <row r="439" spans="1:31" s="20" customFormat="1" ht="9" customHeight="1">
      <c r="A439" s="21" t="s">
        <v>34</v>
      </c>
      <c r="B439" s="76">
        <v>9.7000000000000017E-2</v>
      </c>
      <c r="C439" s="78"/>
      <c r="D439" s="76">
        <f t="shared" si="19"/>
        <v>706.04200000000003</v>
      </c>
      <c r="E439" s="76">
        <v>74.509</v>
      </c>
      <c r="F439" s="76">
        <v>0</v>
      </c>
      <c r="G439" s="76">
        <v>0</v>
      </c>
      <c r="H439" s="76">
        <v>363.65500000000003</v>
      </c>
      <c r="I439" s="76">
        <v>267.87799999999999</v>
      </c>
      <c r="J439" s="76"/>
      <c r="K439" s="76">
        <v>0.93500000000000005</v>
      </c>
      <c r="L439" s="76">
        <v>0.93500000000000005</v>
      </c>
      <c r="M439" s="76">
        <v>0</v>
      </c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</row>
    <row r="440" spans="1:31" s="20" customFormat="1" ht="9" customHeight="1">
      <c r="A440" s="23" t="s">
        <v>35</v>
      </c>
      <c r="B440" s="79">
        <v>1.286</v>
      </c>
      <c r="C440" s="80"/>
      <c r="D440" s="79">
        <f t="shared" si="19"/>
        <v>1227.5539999999996</v>
      </c>
      <c r="E440" s="79">
        <v>246.74299999999997</v>
      </c>
      <c r="F440" s="79">
        <v>0</v>
      </c>
      <c r="G440" s="79">
        <v>0</v>
      </c>
      <c r="H440" s="79">
        <v>592.68799999999987</v>
      </c>
      <c r="I440" s="79">
        <v>388.12299999999993</v>
      </c>
      <c r="J440" s="79"/>
      <c r="K440" s="79">
        <v>7.1880000000000006</v>
      </c>
      <c r="L440" s="79">
        <v>7.0589999999999993</v>
      </c>
      <c r="M440" s="79" t="s">
        <v>63</v>
      </c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</row>
    <row r="441" spans="1:31" s="20" customFormat="1" ht="9" customHeight="1">
      <c r="A441" s="21" t="s">
        <v>36</v>
      </c>
      <c r="B441" s="76">
        <v>1.4000000000000002E-2</v>
      </c>
      <c r="C441" s="78"/>
      <c r="D441" s="76">
        <f t="shared" si="19"/>
        <v>221.941</v>
      </c>
      <c r="E441" s="76">
        <v>8.7679999999999989</v>
      </c>
      <c r="F441" s="76">
        <v>0</v>
      </c>
      <c r="G441" s="76">
        <v>0</v>
      </c>
      <c r="H441" s="76">
        <v>154.32300000000001</v>
      </c>
      <c r="I441" s="76">
        <v>58.85</v>
      </c>
      <c r="J441" s="76"/>
      <c r="K441" s="76">
        <v>0.63200000000000001</v>
      </c>
      <c r="L441" s="76">
        <v>0.46200000000000002</v>
      </c>
      <c r="M441" s="76" t="s">
        <v>63</v>
      </c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</row>
    <row r="442" spans="1:31" s="20" customFormat="1" ht="9" customHeight="1">
      <c r="A442" s="21" t="s">
        <v>37</v>
      </c>
      <c r="B442" s="76">
        <v>1.8770000000000002</v>
      </c>
      <c r="C442" s="78"/>
      <c r="D442" s="76">
        <f t="shared" si="19"/>
        <v>2628.9369999999999</v>
      </c>
      <c r="E442" s="76">
        <v>268.31400000000002</v>
      </c>
      <c r="F442" s="76">
        <v>0</v>
      </c>
      <c r="G442" s="76">
        <v>0</v>
      </c>
      <c r="H442" s="76">
        <v>1458.9549999999997</v>
      </c>
      <c r="I442" s="76">
        <v>901.66799999999989</v>
      </c>
      <c r="J442" s="76"/>
      <c r="K442" s="76">
        <v>17.642000000000003</v>
      </c>
      <c r="L442" s="76">
        <v>17.170999999999999</v>
      </c>
      <c r="M442" s="76" t="s">
        <v>63</v>
      </c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</row>
    <row r="443" spans="1:31" s="20" customFormat="1" ht="9" customHeight="1">
      <c r="A443" s="21" t="s">
        <v>38</v>
      </c>
      <c r="B443" s="76">
        <v>0.122</v>
      </c>
      <c r="C443" s="78"/>
      <c r="D443" s="76">
        <f t="shared" si="19"/>
        <v>492.49900000000002</v>
      </c>
      <c r="E443" s="76">
        <v>39.111000000000004</v>
      </c>
      <c r="F443" s="76">
        <v>0</v>
      </c>
      <c r="G443" s="76">
        <v>0</v>
      </c>
      <c r="H443" s="76">
        <v>209.14699999999999</v>
      </c>
      <c r="I443" s="76">
        <v>244.24100000000001</v>
      </c>
      <c r="J443" s="76"/>
      <c r="K443" s="76">
        <v>2.7570000000000001</v>
      </c>
      <c r="L443" s="76">
        <v>2.7520000000000002</v>
      </c>
      <c r="M443" s="76" t="s">
        <v>63</v>
      </c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</row>
    <row r="444" spans="1:31" s="20" customFormat="1" ht="9" customHeight="1">
      <c r="A444" s="23" t="s">
        <v>39</v>
      </c>
      <c r="B444" s="79">
        <v>0.74800000000000011</v>
      </c>
      <c r="C444" s="80"/>
      <c r="D444" s="79">
        <f t="shared" si="19"/>
        <v>716.22699999999986</v>
      </c>
      <c r="E444" s="79">
        <v>34.002000000000002</v>
      </c>
      <c r="F444" s="79">
        <v>0</v>
      </c>
      <c r="G444" s="79">
        <v>0</v>
      </c>
      <c r="H444" s="79">
        <v>519.61999999999989</v>
      </c>
      <c r="I444" s="79">
        <v>162.60500000000002</v>
      </c>
      <c r="J444" s="79"/>
      <c r="K444" s="79">
        <v>2.5310000000000001</v>
      </c>
      <c r="L444" s="79">
        <v>1.6099999999999999</v>
      </c>
      <c r="M444" s="79">
        <v>0.92099999999999993</v>
      </c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</row>
    <row r="445" spans="1:31" s="20" customFormat="1" ht="9" customHeight="1">
      <c r="A445" s="60"/>
      <c r="B445" s="86"/>
      <c r="C445" s="87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</row>
    <row r="446" spans="1:31" ht="10.5" customHeight="1">
      <c r="A446" s="17">
        <v>2013</v>
      </c>
      <c r="B446" s="88"/>
      <c r="C446" s="88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69"/>
      <c r="O446" s="69"/>
    </row>
    <row r="447" spans="1:31" s="20" customFormat="1" ht="9" customHeight="1">
      <c r="A447" s="51" t="s">
        <v>7</v>
      </c>
      <c r="B447" s="52">
        <f>SUM(B449:B480)</f>
        <v>4033.6660000000002</v>
      </c>
      <c r="C447" s="49"/>
      <c r="D447" s="49">
        <f>SUM(D449:D480)</f>
        <v>54508.139000000025</v>
      </c>
      <c r="E447" s="49">
        <f>SUM(E449:E480)</f>
        <v>3613.462</v>
      </c>
      <c r="F447" s="49">
        <f>SUM(F449:F480)</f>
        <v>20539.188999999998</v>
      </c>
      <c r="G447" s="49">
        <f>SUM(G449:G480)</f>
        <v>735.79199999999992</v>
      </c>
      <c r="H447" s="49">
        <f>SUM(H449:H480)</f>
        <v>19974.725000000002</v>
      </c>
      <c r="I447" s="49">
        <f t="shared" ref="I447" si="20">SUM(I449:I480)</f>
        <v>9644.9710000000014</v>
      </c>
      <c r="J447" s="49"/>
      <c r="K447" s="49">
        <f>SUM(K449:K480)</f>
        <v>2551.2840000000001</v>
      </c>
      <c r="L447" s="49">
        <f>SUM(L449:L480)</f>
        <v>2547.6620000000007</v>
      </c>
      <c r="M447" s="49">
        <v>3.6219999999999999</v>
      </c>
    </row>
    <row r="448" spans="1:31" s="20" customFormat="1" ht="3.95" customHeight="1">
      <c r="A448" s="71"/>
      <c r="B448" s="74"/>
      <c r="C448" s="75"/>
      <c r="D448" s="69"/>
      <c r="E448" s="69"/>
      <c r="F448" s="69"/>
      <c r="G448" s="69"/>
      <c r="H448" s="69"/>
      <c r="I448" s="69"/>
      <c r="J448" s="69"/>
      <c r="K448" s="69"/>
      <c r="L448" s="69"/>
      <c r="M448" s="69"/>
    </row>
    <row r="449" spans="1:16" s="20" customFormat="1" ht="9" customHeight="1">
      <c r="A449" s="21" t="s">
        <v>8</v>
      </c>
      <c r="B449" s="76">
        <v>0.34800000000000009</v>
      </c>
      <c r="C449" s="76"/>
      <c r="D449" s="76">
        <f t="shared" ref="D449:D480" si="21">SUM(E449:I449)</f>
        <v>409.084</v>
      </c>
      <c r="E449" s="76">
        <v>10.968</v>
      </c>
      <c r="F449" s="76">
        <v>0</v>
      </c>
      <c r="G449" s="76">
        <v>0</v>
      </c>
      <c r="H449" s="76">
        <v>260.78199999999998</v>
      </c>
      <c r="I449" s="76">
        <v>137.334</v>
      </c>
      <c r="J449" s="76"/>
      <c r="K449" s="76">
        <v>1.008</v>
      </c>
      <c r="L449" s="76">
        <v>0.879</v>
      </c>
      <c r="M449" s="76" t="s">
        <v>63</v>
      </c>
      <c r="P449" s="77"/>
    </row>
    <row r="450" spans="1:16" s="20" customFormat="1" ht="9" customHeight="1">
      <c r="A450" s="21" t="s">
        <v>9</v>
      </c>
      <c r="B450" s="76">
        <v>1.619</v>
      </c>
      <c r="C450" s="78"/>
      <c r="D450" s="76">
        <f t="shared" si="21"/>
        <v>786.16499999999996</v>
      </c>
      <c r="E450" s="76">
        <v>262.67900000000003</v>
      </c>
      <c r="F450" s="76">
        <v>0</v>
      </c>
      <c r="G450" s="76">
        <v>0</v>
      </c>
      <c r="H450" s="76">
        <v>318.911</v>
      </c>
      <c r="I450" s="76">
        <v>204.57499999999996</v>
      </c>
      <c r="J450" s="76"/>
      <c r="K450" s="76">
        <v>2.718</v>
      </c>
      <c r="L450" s="76">
        <v>2.6669999999999998</v>
      </c>
      <c r="M450" s="76" t="s">
        <v>63</v>
      </c>
      <c r="P450" s="77"/>
    </row>
    <row r="451" spans="1:16" s="20" customFormat="1" ht="9" customHeight="1">
      <c r="A451" s="21" t="s">
        <v>10</v>
      </c>
      <c r="B451" s="76">
        <v>0.88700000000000001</v>
      </c>
      <c r="C451" s="78"/>
      <c r="D451" s="76">
        <f t="shared" si="21"/>
        <v>798.17599999999993</v>
      </c>
      <c r="E451" s="76">
        <v>148.202</v>
      </c>
      <c r="F451" s="76">
        <v>0</v>
      </c>
      <c r="G451" s="76">
        <v>0</v>
      </c>
      <c r="H451" s="76">
        <v>323.30600000000004</v>
      </c>
      <c r="I451" s="76">
        <v>326.66799999999995</v>
      </c>
      <c r="J451" s="76"/>
      <c r="K451" s="76">
        <v>0.76300000000000012</v>
      </c>
      <c r="L451" s="76">
        <v>0.38699999999999996</v>
      </c>
      <c r="M451" s="76" t="s">
        <v>63</v>
      </c>
      <c r="P451" s="77"/>
    </row>
    <row r="452" spans="1:16" s="20" customFormat="1" ht="9" customHeight="1">
      <c r="A452" s="23" t="s">
        <v>11</v>
      </c>
      <c r="B452" s="79">
        <v>0.27499999999999997</v>
      </c>
      <c r="C452" s="80"/>
      <c r="D452" s="79">
        <f t="shared" si="21"/>
        <v>610.34199999999998</v>
      </c>
      <c r="E452" s="79">
        <v>73.073999999999998</v>
      </c>
      <c r="F452" s="79">
        <v>0</v>
      </c>
      <c r="G452" s="79">
        <v>0</v>
      </c>
      <c r="H452" s="79">
        <v>290.55200000000002</v>
      </c>
      <c r="I452" s="79">
        <v>246.71599999999998</v>
      </c>
      <c r="J452" s="79"/>
      <c r="K452" s="79">
        <v>0.31900000000000001</v>
      </c>
      <c r="L452" s="79">
        <v>0.31900000000000001</v>
      </c>
      <c r="M452" s="79">
        <v>0</v>
      </c>
      <c r="P452" s="77"/>
    </row>
    <row r="453" spans="1:16" s="20" customFormat="1" ht="9" customHeight="1">
      <c r="A453" s="21" t="s">
        <v>12</v>
      </c>
      <c r="B453" s="76">
        <v>0.93700000000000006</v>
      </c>
      <c r="C453" s="78"/>
      <c r="D453" s="76">
        <f t="shared" si="21"/>
        <v>1209.3739999999998</v>
      </c>
      <c r="E453" s="76">
        <v>93.664999999999992</v>
      </c>
      <c r="F453" s="76">
        <v>0</v>
      </c>
      <c r="G453" s="76">
        <v>0</v>
      </c>
      <c r="H453" s="76">
        <v>590.37099999999998</v>
      </c>
      <c r="I453" s="76">
        <v>525.33799999999997</v>
      </c>
      <c r="J453" s="76"/>
      <c r="K453" s="76">
        <v>6.9869999999999992</v>
      </c>
      <c r="L453" s="76">
        <v>6.6780000000000008</v>
      </c>
      <c r="M453" s="76" t="s">
        <v>63</v>
      </c>
      <c r="P453" s="77"/>
    </row>
    <row r="454" spans="1:16" s="20" customFormat="1" ht="9" customHeight="1">
      <c r="A454" s="21" t="s">
        <v>13</v>
      </c>
      <c r="B454" s="76">
        <v>0.442</v>
      </c>
      <c r="C454" s="78"/>
      <c r="D454" s="76">
        <f t="shared" si="21"/>
        <v>287.66399999999999</v>
      </c>
      <c r="E454" s="76">
        <v>22.841999999999999</v>
      </c>
      <c r="F454" s="76">
        <v>0</v>
      </c>
      <c r="G454" s="76">
        <v>0</v>
      </c>
      <c r="H454" s="76">
        <v>200.40299999999999</v>
      </c>
      <c r="I454" s="76">
        <v>64.418999999999997</v>
      </c>
      <c r="J454" s="76"/>
      <c r="K454" s="76">
        <v>54.128999999999998</v>
      </c>
      <c r="L454" s="76">
        <v>54.128999999999998</v>
      </c>
      <c r="M454" s="86">
        <v>0</v>
      </c>
      <c r="P454" s="77"/>
    </row>
    <row r="455" spans="1:16" s="20" customFormat="1" ht="9" customHeight="1">
      <c r="A455" s="21" t="s">
        <v>14</v>
      </c>
      <c r="B455" s="76">
        <v>0.39500000000000002</v>
      </c>
      <c r="C455" s="78"/>
      <c r="D455" s="76">
        <f t="shared" si="21"/>
        <v>943.92599999999993</v>
      </c>
      <c r="E455" s="76">
        <v>103.56200000000001</v>
      </c>
      <c r="F455" s="76">
        <v>0</v>
      </c>
      <c r="G455" s="76">
        <v>0</v>
      </c>
      <c r="H455" s="76">
        <v>479.90199999999999</v>
      </c>
      <c r="I455" s="76">
        <v>360.46199999999999</v>
      </c>
      <c r="J455" s="76"/>
      <c r="K455" s="76">
        <v>0.87700000000000011</v>
      </c>
      <c r="L455" s="76">
        <v>0.87600000000000011</v>
      </c>
      <c r="M455" s="86" t="s">
        <v>63</v>
      </c>
      <c r="P455" s="77"/>
    </row>
    <row r="456" spans="1:16" s="20" customFormat="1" ht="9" customHeight="1">
      <c r="A456" s="23" t="s">
        <v>15</v>
      </c>
      <c r="B456" s="79">
        <v>0.97999999999999987</v>
      </c>
      <c r="C456" s="80"/>
      <c r="D456" s="79">
        <f t="shared" si="21"/>
        <v>837.82600000000002</v>
      </c>
      <c r="E456" s="79">
        <v>162.48100000000002</v>
      </c>
      <c r="F456" s="79">
        <v>0</v>
      </c>
      <c r="G456" s="79">
        <v>0</v>
      </c>
      <c r="H456" s="79">
        <v>439.39899999999994</v>
      </c>
      <c r="I456" s="79">
        <v>235.946</v>
      </c>
      <c r="J456" s="79"/>
      <c r="K456" s="79">
        <v>1.9989999999999999</v>
      </c>
      <c r="L456" s="79">
        <v>1.952</v>
      </c>
      <c r="M456" s="79" t="s">
        <v>63</v>
      </c>
      <c r="P456" s="77"/>
    </row>
    <row r="457" spans="1:16" s="20" customFormat="1" ht="9" customHeight="1">
      <c r="A457" s="21" t="s">
        <v>16</v>
      </c>
      <c r="B457" s="76">
        <v>4003.9569999999999</v>
      </c>
      <c r="C457" s="78"/>
      <c r="D457" s="76">
        <f t="shared" si="21"/>
        <v>22602.043000000001</v>
      </c>
      <c r="E457" s="76">
        <v>296.33000000000004</v>
      </c>
      <c r="F457" s="76">
        <v>20539.188999999998</v>
      </c>
      <c r="G457" s="76">
        <v>735.79199999999992</v>
      </c>
      <c r="H457" s="76">
        <v>726.03600000000006</v>
      </c>
      <c r="I457" s="76">
        <v>304.69599999999997</v>
      </c>
      <c r="J457" s="76"/>
      <c r="K457" s="76">
        <v>2388.0370000000003</v>
      </c>
      <c r="L457" s="76">
        <v>2387.6960000000004</v>
      </c>
      <c r="M457" s="86" t="s">
        <v>63</v>
      </c>
      <c r="P457" s="77"/>
    </row>
    <row r="458" spans="1:16" s="20" customFormat="1" ht="9" customHeight="1">
      <c r="A458" s="21" t="s">
        <v>17</v>
      </c>
      <c r="B458" s="76">
        <v>1.0740000000000001</v>
      </c>
      <c r="C458" s="78"/>
      <c r="D458" s="76">
        <f t="shared" si="21"/>
        <v>974.98100000000011</v>
      </c>
      <c r="E458" s="76">
        <v>91.262000000000015</v>
      </c>
      <c r="F458" s="76">
        <v>0</v>
      </c>
      <c r="G458" s="76">
        <v>0</v>
      </c>
      <c r="H458" s="76">
        <v>536.58299999999997</v>
      </c>
      <c r="I458" s="76">
        <v>347.13600000000008</v>
      </c>
      <c r="J458" s="76"/>
      <c r="K458" s="76">
        <v>0.67500000000000016</v>
      </c>
      <c r="L458" s="76">
        <v>0.64000000000000012</v>
      </c>
      <c r="M458" s="86" t="s">
        <v>63</v>
      </c>
      <c r="P458" s="77"/>
    </row>
    <row r="459" spans="1:16" s="20" customFormat="1" ht="9" customHeight="1">
      <c r="A459" s="21" t="s">
        <v>18</v>
      </c>
      <c r="B459" s="76">
        <v>1.3659999999999999</v>
      </c>
      <c r="C459" s="78"/>
      <c r="D459" s="76">
        <f t="shared" si="21"/>
        <v>966.173</v>
      </c>
      <c r="E459" s="76">
        <v>45.233000000000004</v>
      </c>
      <c r="F459" s="76">
        <v>0</v>
      </c>
      <c r="G459" s="76">
        <v>0</v>
      </c>
      <c r="H459" s="76">
        <v>737.44900000000007</v>
      </c>
      <c r="I459" s="76">
        <v>183.49099999999999</v>
      </c>
      <c r="J459" s="76"/>
      <c r="K459" s="76">
        <v>8.6000000000000014</v>
      </c>
      <c r="L459" s="76">
        <v>8.5769999999999982</v>
      </c>
      <c r="M459" s="86" t="s">
        <v>63</v>
      </c>
      <c r="P459" s="77"/>
    </row>
    <row r="460" spans="1:16" s="20" customFormat="1" ht="9" customHeight="1">
      <c r="A460" s="23" t="s">
        <v>19</v>
      </c>
      <c r="B460" s="79">
        <v>0.42499999999999999</v>
      </c>
      <c r="C460" s="80"/>
      <c r="D460" s="79">
        <f t="shared" si="21"/>
        <v>1390.2750000000001</v>
      </c>
      <c r="E460" s="79">
        <v>83.979000000000013</v>
      </c>
      <c r="F460" s="79">
        <v>0</v>
      </c>
      <c r="G460" s="79">
        <v>0</v>
      </c>
      <c r="H460" s="79">
        <v>951.14799999999991</v>
      </c>
      <c r="I460" s="79">
        <v>355.14800000000002</v>
      </c>
      <c r="J460" s="79"/>
      <c r="K460" s="79">
        <v>0.78999999999999992</v>
      </c>
      <c r="L460" s="79">
        <v>0.78999999999999992</v>
      </c>
      <c r="M460" s="79">
        <v>0</v>
      </c>
      <c r="P460" s="77"/>
    </row>
    <row r="461" spans="1:16" s="20" customFormat="1" ht="9" customHeight="1">
      <c r="A461" s="21" t="s">
        <v>20</v>
      </c>
      <c r="B461" s="76">
        <v>0.71599999999999997</v>
      </c>
      <c r="C461" s="78"/>
      <c r="D461" s="76">
        <f t="shared" si="21"/>
        <v>898.66099999999983</v>
      </c>
      <c r="E461" s="76">
        <v>57.471999999999994</v>
      </c>
      <c r="F461" s="76">
        <v>0</v>
      </c>
      <c r="G461" s="76">
        <v>0</v>
      </c>
      <c r="H461" s="76">
        <v>632.4129999999999</v>
      </c>
      <c r="I461" s="76">
        <v>208.77600000000001</v>
      </c>
      <c r="J461" s="76"/>
      <c r="K461" s="76">
        <v>2.0979999999999999</v>
      </c>
      <c r="L461" s="76">
        <v>1.8160000000000001</v>
      </c>
      <c r="M461" s="86" t="s">
        <v>63</v>
      </c>
      <c r="P461" s="77"/>
    </row>
    <row r="462" spans="1:16" s="20" customFormat="1" ht="9" customHeight="1">
      <c r="A462" s="21" t="s">
        <v>21</v>
      </c>
      <c r="B462" s="76">
        <v>2.8649999999999998</v>
      </c>
      <c r="C462" s="78"/>
      <c r="D462" s="76">
        <f t="shared" si="21"/>
        <v>2244.404</v>
      </c>
      <c r="E462" s="76">
        <v>144.21600000000001</v>
      </c>
      <c r="F462" s="76">
        <v>0</v>
      </c>
      <c r="G462" s="76">
        <v>0</v>
      </c>
      <c r="H462" s="76">
        <v>1784.9489999999998</v>
      </c>
      <c r="I462" s="76">
        <v>315.23900000000003</v>
      </c>
      <c r="J462" s="76"/>
      <c r="K462" s="76">
        <v>10.809000000000001</v>
      </c>
      <c r="L462" s="76">
        <v>10.507999999999999</v>
      </c>
      <c r="M462" s="86" t="s">
        <v>63</v>
      </c>
      <c r="P462" s="77"/>
    </row>
    <row r="463" spans="1:16" s="20" customFormat="1" ht="9" customHeight="1">
      <c r="A463" s="21" t="s">
        <v>22</v>
      </c>
      <c r="B463" s="76">
        <v>1.282</v>
      </c>
      <c r="C463" s="78"/>
      <c r="D463" s="76">
        <f t="shared" si="21"/>
        <v>1739.518</v>
      </c>
      <c r="E463" s="76">
        <v>174.90399999999997</v>
      </c>
      <c r="F463" s="76">
        <v>0</v>
      </c>
      <c r="G463" s="76">
        <v>0</v>
      </c>
      <c r="H463" s="76">
        <v>1192</v>
      </c>
      <c r="I463" s="76">
        <v>372.61399999999998</v>
      </c>
      <c r="J463" s="76"/>
      <c r="K463" s="76">
        <v>12.437000000000001</v>
      </c>
      <c r="L463" s="76">
        <v>12.023000000000001</v>
      </c>
      <c r="M463" s="86" t="s">
        <v>63</v>
      </c>
      <c r="P463" s="77"/>
    </row>
    <row r="464" spans="1:16" s="20" customFormat="1" ht="9" customHeight="1">
      <c r="A464" s="23" t="s">
        <v>23</v>
      </c>
      <c r="B464" s="79">
        <v>1.5719999999999998</v>
      </c>
      <c r="C464" s="80"/>
      <c r="D464" s="79">
        <f t="shared" si="21"/>
        <v>1351.4970000000001</v>
      </c>
      <c r="E464" s="79">
        <v>63.018999999999998</v>
      </c>
      <c r="F464" s="79">
        <v>0</v>
      </c>
      <c r="G464" s="79">
        <v>0</v>
      </c>
      <c r="H464" s="79">
        <v>1002.548</v>
      </c>
      <c r="I464" s="79">
        <v>285.93</v>
      </c>
      <c r="J464" s="79"/>
      <c r="K464" s="79">
        <v>1.8170000000000002</v>
      </c>
      <c r="L464" s="79">
        <v>1.7999999999999998</v>
      </c>
      <c r="M464" s="79" t="s">
        <v>63</v>
      </c>
      <c r="P464" s="77"/>
    </row>
    <row r="465" spans="1:16" s="20" customFormat="1" ht="9" customHeight="1">
      <c r="A465" s="21" t="s">
        <v>24</v>
      </c>
      <c r="B465" s="76">
        <v>0.85</v>
      </c>
      <c r="C465" s="78"/>
      <c r="D465" s="76">
        <f t="shared" si="21"/>
        <v>884.70600000000013</v>
      </c>
      <c r="E465" s="76">
        <v>33.271999999999998</v>
      </c>
      <c r="F465" s="76">
        <v>0</v>
      </c>
      <c r="G465" s="76">
        <v>0</v>
      </c>
      <c r="H465" s="76">
        <v>617.12</v>
      </c>
      <c r="I465" s="76">
        <v>234.31400000000002</v>
      </c>
      <c r="J465" s="76"/>
      <c r="K465" s="76">
        <v>1.3510000000000002</v>
      </c>
      <c r="L465" s="76">
        <v>1.3510000000000002</v>
      </c>
      <c r="M465" s="86">
        <v>0</v>
      </c>
      <c r="P465" s="77"/>
    </row>
    <row r="466" spans="1:16" s="20" customFormat="1" ht="9" customHeight="1">
      <c r="A466" s="21" t="s">
        <v>25</v>
      </c>
      <c r="B466" s="76">
        <v>0.84300000000000008</v>
      </c>
      <c r="C466" s="78"/>
      <c r="D466" s="76">
        <f t="shared" si="21"/>
        <v>802.45700000000011</v>
      </c>
      <c r="E466" s="76">
        <v>50.613000000000014</v>
      </c>
      <c r="F466" s="76">
        <v>0</v>
      </c>
      <c r="G466" s="76">
        <v>0</v>
      </c>
      <c r="H466" s="76">
        <v>528.35700000000008</v>
      </c>
      <c r="I466" s="76">
        <v>223.48699999999997</v>
      </c>
      <c r="J466" s="76"/>
      <c r="K466" s="76">
        <v>1.6780000000000002</v>
      </c>
      <c r="L466" s="76">
        <v>1.6080000000000001</v>
      </c>
      <c r="M466" s="86" t="s">
        <v>63</v>
      </c>
      <c r="P466" s="77"/>
    </row>
    <row r="467" spans="1:16" s="20" customFormat="1" ht="9" customHeight="1">
      <c r="A467" s="21" t="s">
        <v>26</v>
      </c>
      <c r="B467" s="76">
        <v>2.0870000000000002</v>
      </c>
      <c r="C467" s="78"/>
      <c r="D467" s="76">
        <f t="shared" si="21"/>
        <v>757.66000000000008</v>
      </c>
      <c r="E467" s="76">
        <v>268.67600000000004</v>
      </c>
      <c r="F467" s="76">
        <v>0</v>
      </c>
      <c r="G467" s="76">
        <v>0</v>
      </c>
      <c r="H467" s="76">
        <v>372.03000000000003</v>
      </c>
      <c r="I467" s="76">
        <v>116.95399999999999</v>
      </c>
      <c r="J467" s="76"/>
      <c r="K467" s="76">
        <v>8.9789999999999992</v>
      </c>
      <c r="L467" s="76">
        <v>8.9090000000000007</v>
      </c>
      <c r="M467" s="86" t="s">
        <v>63</v>
      </c>
      <c r="P467" s="77"/>
    </row>
    <row r="468" spans="1:16" s="20" customFormat="1" ht="9" customHeight="1">
      <c r="A468" s="23" t="s">
        <v>27</v>
      </c>
      <c r="B468" s="79">
        <v>1.1259999999999999</v>
      </c>
      <c r="C468" s="80"/>
      <c r="D468" s="79">
        <f t="shared" si="21"/>
        <v>2439.1889999999994</v>
      </c>
      <c r="E468" s="79">
        <v>169.25200000000001</v>
      </c>
      <c r="F468" s="79">
        <v>0</v>
      </c>
      <c r="G468" s="79">
        <v>0</v>
      </c>
      <c r="H468" s="79">
        <v>1291.5279999999998</v>
      </c>
      <c r="I468" s="79">
        <v>978.40899999999988</v>
      </c>
      <c r="J468" s="79"/>
      <c r="K468" s="79">
        <v>1.1779999999999999</v>
      </c>
      <c r="L468" s="79">
        <v>1.155</v>
      </c>
      <c r="M468" s="79" t="s">
        <v>63</v>
      </c>
      <c r="P468" s="77"/>
    </row>
    <row r="469" spans="1:16" s="20" customFormat="1" ht="9" customHeight="1">
      <c r="A469" s="21" t="s">
        <v>28</v>
      </c>
      <c r="B469" s="76">
        <v>0.379</v>
      </c>
      <c r="C469" s="78"/>
      <c r="D469" s="76">
        <f t="shared" si="21"/>
        <v>1254.6989999999998</v>
      </c>
      <c r="E469" s="76">
        <v>70.274999999999991</v>
      </c>
      <c r="F469" s="76">
        <v>0</v>
      </c>
      <c r="G469" s="76">
        <v>0</v>
      </c>
      <c r="H469" s="76">
        <v>820.09799999999984</v>
      </c>
      <c r="I469" s="76">
        <v>364.32600000000002</v>
      </c>
      <c r="J469" s="76"/>
      <c r="K469" s="76">
        <v>3.0369999999999999</v>
      </c>
      <c r="L469" s="76">
        <v>3.0209999999999999</v>
      </c>
      <c r="M469" s="86" t="s">
        <v>63</v>
      </c>
      <c r="P469" s="77"/>
    </row>
    <row r="470" spans="1:16" s="20" customFormat="1" ht="9" customHeight="1">
      <c r="A470" s="21" t="s">
        <v>29</v>
      </c>
      <c r="B470" s="76">
        <v>0.51</v>
      </c>
      <c r="C470" s="78"/>
      <c r="D470" s="76">
        <f t="shared" si="21"/>
        <v>497.09</v>
      </c>
      <c r="E470" s="76">
        <v>31.685999999999996</v>
      </c>
      <c r="F470" s="76">
        <v>0</v>
      </c>
      <c r="G470" s="76">
        <v>0</v>
      </c>
      <c r="H470" s="76">
        <v>301.44499999999999</v>
      </c>
      <c r="I470" s="76">
        <v>163.959</v>
      </c>
      <c r="J470" s="76"/>
      <c r="K470" s="76">
        <v>3.27</v>
      </c>
      <c r="L470" s="76">
        <v>3.1869999999999998</v>
      </c>
      <c r="M470" s="86" t="s">
        <v>63</v>
      </c>
      <c r="P470" s="77"/>
    </row>
    <row r="471" spans="1:16" s="20" customFormat="1" ht="9" customHeight="1">
      <c r="A471" s="21" t="s">
        <v>30</v>
      </c>
      <c r="B471" s="76">
        <v>1.7510000000000001</v>
      </c>
      <c r="C471" s="78"/>
      <c r="D471" s="76">
        <f t="shared" si="21"/>
        <v>589.17599999999993</v>
      </c>
      <c r="E471" s="76">
        <v>216.69600000000003</v>
      </c>
      <c r="F471" s="76">
        <v>0</v>
      </c>
      <c r="G471" s="76">
        <v>0</v>
      </c>
      <c r="H471" s="76">
        <v>238.84899999999996</v>
      </c>
      <c r="I471" s="76">
        <v>133.63099999999997</v>
      </c>
      <c r="J471" s="76"/>
      <c r="K471" s="76">
        <v>0.95000000000000007</v>
      </c>
      <c r="L471" s="76">
        <v>0.95000000000000007</v>
      </c>
      <c r="M471" s="86">
        <v>0</v>
      </c>
      <c r="P471" s="77"/>
    </row>
    <row r="472" spans="1:16" s="20" customFormat="1" ht="9" customHeight="1">
      <c r="A472" s="23" t="s">
        <v>31</v>
      </c>
      <c r="B472" s="79">
        <v>0.79</v>
      </c>
      <c r="C472" s="80"/>
      <c r="D472" s="79">
        <f t="shared" si="21"/>
        <v>926.84299999999985</v>
      </c>
      <c r="E472" s="79">
        <v>64.448999999999998</v>
      </c>
      <c r="F472" s="79">
        <v>0</v>
      </c>
      <c r="G472" s="79">
        <v>0</v>
      </c>
      <c r="H472" s="79">
        <v>646.14399999999989</v>
      </c>
      <c r="I472" s="79">
        <v>216.25</v>
      </c>
      <c r="J472" s="79"/>
      <c r="K472" s="79">
        <v>2.2690000000000001</v>
      </c>
      <c r="L472" s="79">
        <v>2.2520000000000002</v>
      </c>
      <c r="M472" s="79" t="s">
        <v>63</v>
      </c>
      <c r="P472" s="77"/>
    </row>
    <row r="473" spans="1:16" s="20" customFormat="1" ht="9" customHeight="1">
      <c r="A473" s="21" t="s">
        <v>32</v>
      </c>
      <c r="B473" s="76">
        <v>0.78200000000000003</v>
      </c>
      <c r="C473" s="78"/>
      <c r="D473" s="76">
        <f t="shared" si="21"/>
        <v>1193.7820000000002</v>
      </c>
      <c r="E473" s="76">
        <v>106.35900000000001</v>
      </c>
      <c r="F473" s="76">
        <v>0</v>
      </c>
      <c r="G473" s="76">
        <v>0</v>
      </c>
      <c r="H473" s="76">
        <v>642.755</v>
      </c>
      <c r="I473" s="76">
        <v>444.66800000000001</v>
      </c>
      <c r="J473" s="76"/>
      <c r="K473" s="76">
        <v>3.9740000000000002</v>
      </c>
      <c r="L473" s="76">
        <v>3.9740000000000002</v>
      </c>
      <c r="M473" s="86">
        <v>0</v>
      </c>
      <c r="P473" s="77"/>
    </row>
    <row r="474" spans="1:16" s="20" customFormat="1" ht="9" customHeight="1">
      <c r="A474" s="21" t="s">
        <v>33</v>
      </c>
      <c r="B474" s="76">
        <v>0.91399999999999992</v>
      </c>
      <c r="C474" s="78"/>
      <c r="D474" s="76">
        <f t="shared" si="21"/>
        <v>1132.98</v>
      </c>
      <c r="E474" s="76">
        <v>194.93899999999999</v>
      </c>
      <c r="F474" s="76">
        <v>0</v>
      </c>
      <c r="G474" s="76">
        <v>0</v>
      </c>
      <c r="H474" s="76">
        <v>601.36999999999989</v>
      </c>
      <c r="I474" s="76">
        <v>336.67100000000005</v>
      </c>
      <c r="J474" s="76"/>
      <c r="K474" s="76">
        <v>3.266</v>
      </c>
      <c r="L474" s="76">
        <v>3.2360000000000002</v>
      </c>
      <c r="M474" s="86" t="s">
        <v>63</v>
      </c>
      <c r="P474" s="77"/>
    </row>
    <row r="475" spans="1:16" s="20" customFormat="1" ht="9" customHeight="1">
      <c r="A475" s="21" t="s">
        <v>34</v>
      </c>
      <c r="B475" s="76">
        <v>0.09</v>
      </c>
      <c r="C475" s="78"/>
      <c r="D475" s="76">
        <f t="shared" si="21"/>
        <v>835.89300000000003</v>
      </c>
      <c r="E475" s="76">
        <v>60.516000000000005</v>
      </c>
      <c r="F475" s="76">
        <v>0</v>
      </c>
      <c r="G475" s="76">
        <v>0</v>
      </c>
      <c r="H475" s="76">
        <v>492.71600000000001</v>
      </c>
      <c r="I475" s="76">
        <v>282.66100000000006</v>
      </c>
      <c r="J475" s="76"/>
      <c r="K475" s="76">
        <v>0.51200000000000012</v>
      </c>
      <c r="L475" s="76">
        <v>0.51200000000000012</v>
      </c>
      <c r="M475" s="86">
        <v>0</v>
      </c>
      <c r="P475" s="77"/>
    </row>
    <row r="476" spans="1:16" s="20" customFormat="1" ht="9" customHeight="1">
      <c r="A476" s="23" t="s">
        <v>35</v>
      </c>
      <c r="B476" s="79">
        <v>1.5509999999999999</v>
      </c>
      <c r="C476" s="80"/>
      <c r="D476" s="79">
        <f t="shared" si="21"/>
        <v>1176.7850000000001</v>
      </c>
      <c r="E476" s="79">
        <v>215.05800000000002</v>
      </c>
      <c r="F476" s="79">
        <v>0</v>
      </c>
      <c r="G476" s="79">
        <v>0</v>
      </c>
      <c r="H476" s="79">
        <v>591.21900000000005</v>
      </c>
      <c r="I476" s="79">
        <v>370.50800000000004</v>
      </c>
      <c r="J476" s="79"/>
      <c r="K476" s="79">
        <v>6.3489999999999993</v>
      </c>
      <c r="L476" s="79">
        <v>6.2780000000000005</v>
      </c>
      <c r="M476" s="79" t="s">
        <v>63</v>
      </c>
      <c r="P476" s="77"/>
    </row>
    <row r="477" spans="1:16" s="20" customFormat="1" ht="9" customHeight="1">
      <c r="A477" s="21" t="s">
        <v>36</v>
      </c>
      <c r="B477" s="76">
        <v>3.2000000000000001E-2</v>
      </c>
      <c r="C477" s="78"/>
      <c r="D477" s="76">
        <f t="shared" si="21"/>
        <v>212.58599999999998</v>
      </c>
      <c r="E477" s="76">
        <v>7.508</v>
      </c>
      <c r="F477" s="76">
        <v>0</v>
      </c>
      <c r="G477" s="76">
        <v>0</v>
      </c>
      <c r="H477" s="76">
        <v>155.18499999999997</v>
      </c>
      <c r="I477" s="76">
        <v>49.893000000000001</v>
      </c>
      <c r="J477" s="76"/>
      <c r="K477" s="76">
        <v>0.42199999999999988</v>
      </c>
      <c r="L477" s="76">
        <v>0.30600000000000005</v>
      </c>
      <c r="M477" s="76" t="s">
        <v>63</v>
      </c>
      <c r="P477" s="77"/>
    </row>
    <row r="478" spans="1:16" s="20" customFormat="1" ht="9" customHeight="1">
      <c r="A478" s="21" t="s">
        <v>37</v>
      </c>
      <c r="B478" s="76">
        <v>1.798</v>
      </c>
      <c r="C478" s="78"/>
      <c r="D478" s="76">
        <f t="shared" si="21"/>
        <v>2514.5419999999999</v>
      </c>
      <c r="E478" s="76">
        <v>221.32500000000002</v>
      </c>
      <c r="F478" s="76">
        <v>0</v>
      </c>
      <c r="G478" s="76">
        <v>0</v>
      </c>
      <c r="H478" s="76">
        <v>1445.77</v>
      </c>
      <c r="I478" s="76">
        <v>847.447</v>
      </c>
      <c r="J478" s="76"/>
      <c r="K478" s="76">
        <v>17.122</v>
      </c>
      <c r="L478" s="76">
        <v>16.933999999999997</v>
      </c>
      <c r="M478" s="76" t="s">
        <v>63</v>
      </c>
      <c r="P478" s="77"/>
    </row>
    <row r="479" spans="1:16" s="20" customFormat="1" ht="9" customHeight="1">
      <c r="A479" s="21" t="s">
        <v>38</v>
      </c>
      <c r="B479" s="76">
        <v>0.22899999999999998</v>
      </c>
      <c r="C479" s="78"/>
      <c r="D479" s="76">
        <f t="shared" si="21"/>
        <v>498.58500000000004</v>
      </c>
      <c r="E479" s="76">
        <v>35.179000000000002</v>
      </c>
      <c r="F479" s="76">
        <v>0</v>
      </c>
      <c r="G479" s="76">
        <v>0</v>
      </c>
      <c r="H479" s="76">
        <v>229.56700000000004</v>
      </c>
      <c r="I479" s="76">
        <v>233.83900000000003</v>
      </c>
      <c r="J479" s="76"/>
      <c r="K479" s="76">
        <v>1.327</v>
      </c>
      <c r="L479" s="76">
        <v>1.325</v>
      </c>
      <c r="M479" s="76" t="s">
        <v>63</v>
      </c>
      <c r="P479" s="77"/>
    </row>
    <row r="480" spans="1:16" s="20" customFormat="1" ht="9" customHeight="1">
      <c r="A480" s="23" t="s">
        <v>39</v>
      </c>
      <c r="B480" s="79">
        <v>0.79400000000000004</v>
      </c>
      <c r="C480" s="80"/>
      <c r="D480" s="79">
        <f t="shared" si="21"/>
        <v>741.05700000000002</v>
      </c>
      <c r="E480" s="79">
        <v>33.771000000000001</v>
      </c>
      <c r="F480" s="79">
        <v>0</v>
      </c>
      <c r="G480" s="79">
        <v>0</v>
      </c>
      <c r="H480" s="79">
        <v>533.82000000000005</v>
      </c>
      <c r="I480" s="79">
        <v>173.46600000000001</v>
      </c>
      <c r="J480" s="79"/>
      <c r="K480" s="79">
        <v>1.5370000000000001</v>
      </c>
      <c r="L480" s="79">
        <v>0.92700000000000005</v>
      </c>
      <c r="M480" s="79">
        <v>0.61</v>
      </c>
      <c r="P480" s="77"/>
    </row>
    <row r="481" spans="1:16384" s="20" customFormat="1" ht="9" customHeight="1">
      <c r="A481" s="60"/>
      <c r="B481" s="86"/>
      <c r="C481" s="87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</row>
    <row r="482" spans="1:16384" ht="10.5" customHeight="1">
      <c r="A482" s="17">
        <v>2014</v>
      </c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  <c r="DE482" s="49"/>
      <c r="DF482" s="49"/>
      <c r="DG482" s="49"/>
      <c r="DH482" s="49"/>
      <c r="DI482" s="49"/>
      <c r="DJ482" s="49"/>
      <c r="DK482" s="49"/>
      <c r="DL482" s="49"/>
      <c r="DM482" s="49"/>
      <c r="DN482" s="49"/>
      <c r="DO482" s="49"/>
      <c r="DP482" s="49"/>
      <c r="DQ482" s="49"/>
      <c r="DR482" s="49"/>
      <c r="DS482" s="49"/>
      <c r="DT482" s="49"/>
      <c r="DU482" s="49"/>
      <c r="DV482" s="49"/>
      <c r="DW482" s="49"/>
      <c r="DX482" s="49"/>
      <c r="DY482" s="49"/>
      <c r="DZ482" s="49"/>
      <c r="EA482" s="49"/>
      <c r="EB482" s="49"/>
      <c r="EC482" s="49"/>
      <c r="ED482" s="49"/>
      <c r="EE482" s="49"/>
      <c r="EF482" s="49"/>
      <c r="EG482" s="49"/>
      <c r="EH482" s="49"/>
      <c r="EI482" s="49"/>
      <c r="EJ482" s="49"/>
      <c r="EK482" s="49"/>
      <c r="EL482" s="49"/>
      <c r="EM482" s="49"/>
      <c r="EN482" s="49"/>
      <c r="EO482" s="49"/>
      <c r="EP482" s="49"/>
      <c r="EQ482" s="49"/>
      <c r="ER482" s="49"/>
      <c r="ES482" s="49"/>
      <c r="ET482" s="49"/>
      <c r="EU482" s="49"/>
      <c r="EV482" s="49"/>
      <c r="EW482" s="49"/>
      <c r="EX482" s="49"/>
      <c r="EY482" s="49"/>
      <c r="EZ482" s="49"/>
      <c r="FA482" s="49"/>
      <c r="FB482" s="49"/>
      <c r="FC482" s="49"/>
      <c r="FD482" s="49"/>
      <c r="FE482" s="49"/>
      <c r="FF482" s="49"/>
      <c r="FG482" s="49"/>
      <c r="FH482" s="49"/>
      <c r="FI482" s="49"/>
      <c r="FJ482" s="49"/>
      <c r="FK482" s="49"/>
      <c r="FL482" s="49"/>
      <c r="FM482" s="49"/>
      <c r="FN482" s="49"/>
      <c r="FO482" s="49"/>
      <c r="FP482" s="49"/>
      <c r="FQ482" s="49"/>
      <c r="FR482" s="49"/>
      <c r="FS482" s="49"/>
      <c r="FT482" s="49"/>
      <c r="FU482" s="49"/>
      <c r="FV482" s="49"/>
      <c r="FW482" s="49"/>
      <c r="FX482" s="49"/>
      <c r="FY482" s="49"/>
      <c r="FZ482" s="49"/>
      <c r="GA482" s="49"/>
      <c r="GB482" s="49"/>
      <c r="GC482" s="49"/>
      <c r="GD482" s="49"/>
      <c r="GE482" s="49"/>
      <c r="GF482" s="49"/>
      <c r="GG482" s="49"/>
      <c r="GH482" s="49"/>
      <c r="GI482" s="49"/>
      <c r="GJ482" s="49"/>
      <c r="GK482" s="49"/>
      <c r="GL482" s="49"/>
      <c r="GM482" s="49"/>
      <c r="GN482" s="49"/>
      <c r="GO482" s="49"/>
      <c r="GP482" s="49"/>
      <c r="GQ482" s="49"/>
      <c r="GR482" s="49"/>
      <c r="GS482" s="49"/>
      <c r="GT482" s="49"/>
      <c r="GU482" s="49"/>
      <c r="GV482" s="49"/>
      <c r="GW482" s="49"/>
      <c r="GX482" s="49"/>
      <c r="GY482" s="49"/>
      <c r="GZ482" s="49"/>
      <c r="HA482" s="49"/>
      <c r="HB482" s="49"/>
      <c r="HC482" s="49"/>
      <c r="HD482" s="49"/>
      <c r="HE482" s="49"/>
      <c r="HF482" s="49"/>
      <c r="HG482" s="49"/>
      <c r="HH482" s="49"/>
      <c r="HI482" s="49"/>
      <c r="HJ482" s="49"/>
      <c r="HK482" s="49"/>
      <c r="HL482" s="49"/>
      <c r="HM482" s="49"/>
      <c r="HN482" s="49"/>
      <c r="HO482" s="49"/>
      <c r="HP482" s="49"/>
      <c r="HQ482" s="49"/>
      <c r="HR482" s="49"/>
      <c r="HS482" s="49"/>
      <c r="HT482" s="49"/>
      <c r="HU482" s="49"/>
      <c r="HV482" s="49"/>
      <c r="HW482" s="49"/>
      <c r="HX482" s="49"/>
      <c r="HY482" s="49"/>
      <c r="HZ482" s="49"/>
      <c r="IA482" s="49"/>
      <c r="IB482" s="49"/>
      <c r="IC482" s="49"/>
      <c r="ID482" s="49"/>
      <c r="IE482" s="49"/>
      <c r="IF482" s="49"/>
      <c r="IG482" s="49"/>
      <c r="IH482" s="49"/>
      <c r="II482" s="49"/>
      <c r="IJ482" s="49"/>
      <c r="IK482" s="49"/>
      <c r="IL482" s="49"/>
      <c r="IM482" s="49"/>
      <c r="IN482" s="49"/>
      <c r="IO482" s="49"/>
      <c r="IP482" s="49"/>
      <c r="IQ482" s="49"/>
      <c r="IR482" s="49"/>
      <c r="IS482" s="49"/>
      <c r="IT482" s="49"/>
      <c r="IU482" s="49"/>
      <c r="IV482" s="49"/>
      <c r="IW482" s="49"/>
      <c r="IX482" s="49"/>
      <c r="IY482" s="49"/>
      <c r="IZ482" s="49"/>
      <c r="JA482" s="49"/>
      <c r="JB482" s="49"/>
      <c r="JC482" s="49"/>
      <c r="JD482" s="49"/>
      <c r="JE482" s="49"/>
      <c r="JF482" s="49"/>
      <c r="JG482" s="49"/>
      <c r="JH482" s="49"/>
      <c r="JI482" s="49"/>
      <c r="JJ482" s="49"/>
      <c r="JK482" s="49"/>
      <c r="JL482" s="49"/>
      <c r="JM482" s="49"/>
      <c r="JN482" s="49"/>
      <c r="JO482" s="49"/>
      <c r="JP482" s="49"/>
      <c r="JQ482" s="49"/>
      <c r="JR482" s="49"/>
      <c r="JS482" s="49"/>
      <c r="JT482" s="49"/>
      <c r="JU482" s="49"/>
      <c r="JV482" s="49"/>
      <c r="JW482" s="49"/>
      <c r="JX482" s="49"/>
      <c r="JY482" s="49"/>
      <c r="JZ482" s="49"/>
      <c r="KA482" s="49"/>
      <c r="KB482" s="49"/>
      <c r="KC482" s="49"/>
      <c r="KD482" s="49"/>
      <c r="KE482" s="49"/>
      <c r="KF482" s="49"/>
      <c r="KG482" s="49"/>
      <c r="KH482" s="49"/>
      <c r="KI482" s="49"/>
      <c r="KJ482" s="49"/>
      <c r="KK482" s="49"/>
      <c r="KL482" s="49"/>
      <c r="KM482" s="49"/>
      <c r="KN482" s="49"/>
      <c r="KO482" s="49"/>
      <c r="KP482" s="49"/>
      <c r="KQ482" s="49"/>
      <c r="KR482" s="49"/>
      <c r="KS482" s="49"/>
      <c r="KT482" s="49"/>
      <c r="KU482" s="49"/>
      <c r="KV482" s="49"/>
      <c r="KW482" s="49"/>
      <c r="KX482" s="49"/>
      <c r="KY482" s="49"/>
      <c r="KZ482" s="49"/>
      <c r="LA482" s="49"/>
      <c r="LB482" s="49"/>
      <c r="LC482" s="49"/>
      <c r="LD482" s="49"/>
      <c r="LE482" s="49"/>
      <c r="LF482" s="49"/>
      <c r="LG482" s="49"/>
      <c r="LH482" s="49"/>
      <c r="LI482" s="49"/>
      <c r="LJ482" s="49"/>
      <c r="LK482" s="49"/>
      <c r="LL482" s="49"/>
      <c r="LM482" s="49"/>
      <c r="LN482" s="49"/>
      <c r="LO482" s="49"/>
      <c r="LP482" s="49"/>
      <c r="LQ482" s="49"/>
      <c r="LR482" s="49"/>
      <c r="LS482" s="49"/>
      <c r="LT482" s="49"/>
      <c r="LU482" s="49"/>
      <c r="LV482" s="49"/>
      <c r="LW482" s="49"/>
      <c r="LX482" s="49"/>
      <c r="LY482" s="49"/>
      <c r="LZ482" s="49"/>
      <c r="MA482" s="49"/>
      <c r="MB482" s="49"/>
      <c r="MC482" s="49"/>
      <c r="MD482" s="49"/>
      <c r="ME482" s="49"/>
      <c r="MF482" s="49"/>
      <c r="MG482" s="49"/>
      <c r="MH482" s="49"/>
      <c r="MI482" s="49"/>
      <c r="MJ482" s="49"/>
      <c r="MK482" s="49"/>
      <c r="ML482" s="49"/>
      <c r="MM482" s="49"/>
      <c r="MN482" s="49"/>
      <c r="MO482" s="49"/>
      <c r="MP482" s="49"/>
      <c r="MQ482" s="49"/>
      <c r="MR482" s="49"/>
      <c r="MS482" s="49"/>
      <c r="MT482" s="49"/>
      <c r="MU482" s="49"/>
      <c r="MV482" s="49"/>
      <c r="MW482" s="49"/>
      <c r="MX482" s="49"/>
      <c r="MY482" s="49"/>
      <c r="MZ482" s="49"/>
      <c r="NA482" s="49"/>
      <c r="NB482" s="49"/>
      <c r="NC482" s="49"/>
      <c r="ND482" s="49"/>
      <c r="NE482" s="49"/>
      <c r="NF482" s="49"/>
      <c r="NG482" s="49"/>
      <c r="NH482" s="49"/>
      <c r="NI482" s="49"/>
      <c r="NJ482" s="49"/>
      <c r="NK482" s="49"/>
      <c r="NL482" s="49"/>
      <c r="NM482" s="49"/>
      <c r="NN482" s="49"/>
      <c r="NO482" s="49"/>
      <c r="NP482" s="49"/>
      <c r="NQ482" s="49"/>
      <c r="NR482" s="49"/>
      <c r="NS482" s="49"/>
      <c r="NT482" s="49"/>
      <c r="NU482" s="49"/>
      <c r="NV482" s="49"/>
      <c r="NW482" s="49"/>
      <c r="NX482" s="49"/>
      <c r="NY482" s="49"/>
      <c r="NZ482" s="49"/>
      <c r="OA482" s="49"/>
      <c r="OB482" s="49"/>
      <c r="OC482" s="49"/>
      <c r="OD482" s="49"/>
      <c r="OE482" s="49"/>
      <c r="OF482" s="49"/>
      <c r="OG482" s="49"/>
      <c r="OH482" s="49"/>
      <c r="OI482" s="49"/>
      <c r="OJ482" s="49"/>
      <c r="OK482" s="49"/>
      <c r="OL482" s="49"/>
      <c r="OM482" s="49"/>
      <c r="ON482" s="49"/>
      <c r="OO482" s="49"/>
      <c r="OP482" s="49"/>
      <c r="OQ482" s="49"/>
      <c r="OR482" s="49"/>
      <c r="OS482" s="49"/>
      <c r="OT482" s="49"/>
      <c r="OU482" s="49"/>
      <c r="OV482" s="49"/>
      <c r="OW482" s="49"/>
      <c r="OX482" s="49"/>
      <c r="OY482" s="49"/>
      <c r="OZ482" s="49"/>
      <c r="PA482" s="49"/>
      <c r="PB482" s="49"/>
      <c r="PC482" s="49"/>
      <c r="PD482" s="49"/>
      <c r="PE482" s="49"/>
      <c r="PF482" s="49"/>
      <c r="PG482" s="49"/>
      <c r="PH482" s="49"/>
      <c r="PI482" s="49"/>
      <c r="PJ482" s="49"/>
      <c r="PK482" s="49"/>
      <c r="PL482" s="49"/>
      <c r="PM482" s="49"/>
      <c r="PN482" s="49"/>
      <c r="PO482" s="49"/>
      <c r="PP482" s="49"/>
      <c r="PQ482" s="49"/>
      <c r="PR482" s="49"/>
      <c r="PS482" s="49"/>
      <c r="PT482" s="49"/>
      <c r="PU482" s="49"/>
      <c r="PV482" s="49"/>
      <c r="PW482" s="49"/>
      <c r="PX482" s="49"/>
      <c r="PY482" s="49"/>
      <c r="PZ482" s="49"/>
      <c r="QA482" s="49"/>
      <c r="QB482" s="49"/>
      <c r="QC482" s="49"/>
      <c r="QD482" s="49"/>
      <c r="QE482" s="49"/>
      <c r="QF482" s="49"/>
      <c r="QG482" s="49"/>
      <c r="QH482" s="49"/>
      <c r="QI482" s="49"/>
      <c r="QJ482" s="49"/>
      <c r="QK482" s="49"/>
      <c r="QL482" s="49"/>
      <c r="QM482" s="49"/>
      <c r="QN482" s="49"/>
      <c r="QO482" s="49"/>
      <c r="QP482" s="49"/>
      <c r="QQ482" s="49"/>
      <c r="QR482" s="49"/>
      <c r="QS482" s="49"/>
      <c r="QT482" s="49"/>
      <c r="QU482" s="49"/>
      <c r="QV482" s="49"/>
      <c r="QW482" s="49"/>
      <c r="QX482" s="49"/>
      <c r="QY482" s="49"/>
      <c r="QZ482" s="49"/>
      <c r="RA482" s="49"/>
      <c r="RB482" s="49"/>
      <c r="RC482" s="49"/>
      <c r="RD482" s="49"/>
      <c r="RE482" s="49"/>
      <c r="RF482" s="49"/>
      <c r="RG482" s="49"/>
      <c r="RH482" s="49"/>
      <c r="RI482" s="49"/>
      <c r="RJ482" s="49"/>
      <c r="RK482" s="49"/>
      <c r="RL482" s="49"/>
      <c r="RM482" s="49"/>
      <c r="RN482" s="49"/>
      <c r="RO482" s="49"/>
      <c r="RP482" s="49"/>
      <c r="RQ482" s="49"/>
      <c r="RR482" s="49"/>
      <c r="RS482" s="49"/>
      <c r="RT482" s="49"/>
      <c r="RU482" s="49"/>
      <c r="RV482" s="49"/>
      <c r="RW482" s="49"/>
      <c r="RX482" s="49"/>
      <c r="RY482" s="49"/>
      <c r="RZ482" s="49"/>
      <c r="SA482" s="49"/>
      <c r="SB482" s="49"/>
      <c r="SC482" s="49"/>
      <c r="SD482" s="49"/>
      <c r="SE482" s="49"/>
      <c r="SF482" s="49"/>
      <c r="SG482" s="49"/>
      <c r="SH482" s="49"/>
      <c r="SI482" s="49"/>
      <c r="SJ482" s="49"/>
      <c r="SK482" s="49"/>
      <c r="SL482" s="49"/>
      <c r="SM482" s="49"/>
      <c r="SN482" s="49"/>
      <c r="SO482" s="49"/>
      <c r="SP482" s="49"/>
      <c r="SQ482" s="49"/>
      <c r="SR482" s="49"/>
      <c r="SS482" s="49"/>
      <c r="ST482" s="49"/>
      <c r="SU482" s="49"/>
      <c r="SV482" s="49"/>
      <c r="SW482" s="49"/>
      <c r="SX482" s="49"/>
      <c r="SY482" s="49"/>
      <c r="SZ482" s="49"/>
      <c r="TA482" s="49"/>
      <c r="TB482" s="49"/>
      <c r="TC482" s="49"/>
      <c r="TD482" s="49"/>
      <c r="TE482" s="49"/>
      <c r="TF482" s="49"/>
      <c r="TG482" s="49"/>
      <c r="TH482" s="49"/>
      <c r="TI482" s="49"/>
      <c r="TJ482" s="49"/>
      <c r="TK482" s="49"/>
      <c r="TL482" s="49"/>
      <c r="TM482" s="49"/>
      <c r="TN482" s="49"/>
      <c r="TO482" s="49"/>
      <c r="TP482" s="49"/>
      <c r="TQ482" s="49"/>
      <c r="TR482" s="49"/>
      <c r="TS482" s="49"/>
      <c r="TT482" s="49"/>
      <c r="TU482" s="49"/>
      <c r="TV482" s="49"/>
      <c r="TW482" s="49"/>
      <c r="TX482" s="49"/>
      <c r="TY482" s="49"/>
      <c r="TZ482" s="49"/>
      <c r="UA482" s="49"/>
      <c r="UB482" s="49"/>
      <c r="UC482" s="49"/>
      <c r="UD482" s="49"/>
      <c r="UE482" s="49"/>
      <c r="UF482" s="49"/>
      <c r="UG482" s="49"/>
      <c r="UH482" s="49"/>
      <c r="UI482" s="49"/>
      <c r="UJ482" s="49"/>
      <c r="UK482" s="49"/>
      <c r="UL482" s="49"/>
      <c r="UM482" s="49"/>
      <c r="UN482" s="49"/>
      <c r="UO482" s="49"/>
      <c r="UP482" s="49"/>
      <c r="UQ482" s="49"/>
      <c r="UR482" s="49"/>
      <c r="US482" s="49"/>
      <c r="UT482" s="49"/>
      <c r="UU482" s="49"/>
      <c r="UV482" s="49"/>
      <c r="UW482" s="49"/>
      <c r="UX482" s="49"/>
      <c r="UY482" s="49"/>
      <c r="UZ482" s="49"/>
      <c r="VA482" s="49"/>
      <c r="VB482" s="49"/>
      <c r="VC482" s="49"/>
      <c r="VD482" s="49"/>
      <c r="VE482" s="49"/>
      <c r="VF482" s="49"/>
      <c r="VG482" s="49"/>
      <c r="VH482" s="49"/>
      <c r="VI482" s="49"/>
      <c r="VJ482" s="49"/>
      <c r="VK482" s="49"/>
      <c r="VL482" s="49"/>
      <c r="VM482" s="49"/>
      <c r="VN482" s="49"/>
      <c r="VO482" s="49"/>
      <c r="VP482" s="49"/>
      <c r="VQ482" s="49"/>
      <c r="VR482" s="49"/>
      <c r="VS482" s="49"/>
      <c r="VT482" s="49"/>
      <c r="VU482" s="49"/>
      <c r="VV482" s="49"/>
      <c r="VW482" s="49"/>
      <c r="VX482" s="49"/>
      <c r="VY482" s="49"/>
      <c r="VZ482" s="49"/>
      <c r="WA482" s="49"/>
      <c r="WB482" s="49"/>
      <c r="WC482" s="49"/>
      <c r="WD482" s="49"/>
      <c r="WE482" s="49"/>
      <c r="WF482" s="49"/>
      <c r="WG482" s="49"/>
      <c r="WH482" s="49"/>
      <c r="WI482" s="49"/>
      <c r="WJ482" s="49"/>
      <c r="WK482" s="49"/>
      <c r="WL482" s="49"/>
      <c r="WM482" s="49"/>
      <c r="WN482" s="49"/>
      <c r="WO482" s="49"/>
      <c r="WP482" s="49"/>
      <c r="WQ482" s="49"/>
      <c r="WR482" s="49"/>
      <c r="WS482" s="49"/>
      <c r="WT482" s="49"/>
      <c r="WU482" s="49"/>
      <c r="WV482" s="49"/>
      <c r="WW482" s="49"/>
      <c r="WX482" s="49"/>
      <c r="WY482" s="49"/>
      <c r="WZ482" s="49"/>
      <c r="XA482" s="49"/>
      <c r="XB482" s="49"/>
      <c r="XC482" s="49"/>
      <c r="XD482" s="49"/>
      <c r="XE482" s="49"/>
      <c r="XF482" s="49"/>
      <c r="XG482" s="49"/>
      <c r="XH482" s="49"/>
      <c r="XI482" s="49"/>
      <c r="XJ482" s="49"/>
      <c r="XK482" s="49"/>
      <c r="XL482" s="49"/>
      <c r="XM482" s="49"/>
      <c r="XN482" s="49"/>
      <c r="XO482" s="49"/>
      <c r="XP482" s="49"/>
      <c r="XQ482" s="49"/>
      <c r="XR482" s="49"/>
      <c r="XS482" s="49"/>
      <c r="XT482" s="49"/>
      <c r="XU482" s="49"/>
      <c r="XV482" s="49"/>
      <c r="XW482" s="49"/>
      <c r="XX482" s="49"/>
      <c r="XY482" s="49"/>
      <c r="XZ482" s="49"/>
      <c r="YA482" s="49"/>
      <c r="YB482" s="49"/>
      <c r="YC482" s="49"/>
      <c r="YD482" s="49"/>
      <c r="YE482" s="49"/>
      <c r="YF482" s="49"/>
      <c r="YG482" s="49"/>
      <c r="YH482" s="49"/>
      <c r="YI482" s="49"/>
      <c r="YJ482" s="49"/>
      <c r="YK482" s="49"/>
      <c r="YL482" s="49"/>
      <c r="YM482" s="49"/>
      <c r="YN482" s="49"/>
      <c r="YO482" s="49"/>
      <c r="YP482" s="49"/>
      <c r="YQ482" s="49"/>
      <c r="YR482" s="49"/>
      <c r="YS482" s="49"/>
      <c r="YT482" s="49"/>
      <c r="YU482" s="49"/>
      <c r="YV482" s="49"/>
      <c r="YW482" s="49"/>
      <c r="YX482" s="49"/>
      <c r="YY482" s="49"/>
      <c r="YZ482" s="49"/>
      <c r="ZA482" s="49"/>
      <c r="ZB482" s="49"/>
      <c r="ZC482" s="49"/>
      <c r="ZD482" s="49"/>
      <c r="ZE482" s="49"/>
      <c r="ZF482" s="49"/>
      <c r="ZG482" s="49"/>
      <c r="ZH482" s="49"/>
      <c r="ZI482" s="49"/>
      <c r="ZJ482" s="49"/>
      <c r="ZK482" s="49"/>
      <c r="ZL482" s="49"/>
      <c r="ZM482" s="49"/>
      <c r="ZN482" s="49"/>
      <c r="ZO482" s="49"/>
      <c r="ZP482" s="49"/>
      <c r="ZQ482" s="49"/>
      <c r="ZR482" s="49"/>
      <c r="ZS482" s="49"/>
      <c r="ZT482" s="49"/>
      <c r="ZU482" s="49"/>
      <c r="ZV482" s="49"/>
      <c r="ZW482" s="49"/>
      <c r="ZX482" s="49"/>
      <c r="ZY482" s="49"/>
      <c r="ZZ482" s="49"/>
      <c r="AAA482" s="49"/>
      <c r="AAB482" s="49"/>
      <c r="AAC482" s="49"/>
      <c r="AAD482" s="49"/>
      <c r="AAE482" s="49"/>
      <c r="AAF482" s="49"/>
      <c r="AAG482" s="49"/>
      <c r="AAH482" s="49"/>
      <c r="AAI482" s="49"/>
      <c r="AAJ482" s="49"/>
      <c r="AAK482" s="49"/>
      <c r="AAL482" s="49"/>
      <c r="AAM482" s="49"/>
      <c r="AAN482" s="49"/>
      <c r="AAO482" s="49"/>
      <c r="AAP482" s="49"/>
      <c r="AAQ482" s="49"/>
      <c r="AAR482" s="49"/>
      <c r="AAS482" s="49"/>
      <c r="AAT482" s="49"/>
      <c r="AAU482" s="49"/>
      <c r="AAV482" s="49"/>
      <c r="AAW482" s="49"/>
      <c r="AAX482" s="49"/>
      <c r="AAY482" s="49"/>
      <c r="AAZ482" s="49"/>
      <c r="ABA482" s="49"/>
      <c r="ABB482" s="49"/>
      <c r="ABC482" s="49"/>
      <c r="ABD482" s="49"/>
      <c r="ABE482" s="49"/>
      <c r="ABF482" s="49"/>
      <c r="ABG482" s="49"/>
      <c r="ABH482" s="49"/>
      <c r="ABI482" s="49"/>
      <c r="ABJ482" s="49"/>
      <c r="ABK482" s="49"/>
      <c r="ABL482" s="49"/>
      <c r="ABM482" s="49"/>
      <c r="ABN482" s="49"/>
      <c r="ABO482" s="49"/>
      <c r="ABP482" s="49"/>
      <c r="ABQ482" s="49"/>
      <c r="ABR482" s="49"/>
      <c r="ABS482" s="49"/>
      <c r="ABT482" s="49"/>
      <c r="ABU482" s="49"/>
      <c r="ABV482" s="49"/>
      <c r="ABW482" s="49"/>
      <c r="ABX482" s="49"/>
      <c r="ABY482" s="49"/>
      <c r="ABZ482" s="49"/>
      <c r="ACA482" s="49"/>
      <c r="ACB482" s="49"/>
      <c r="ACC482" s="49"/>
      <c r="ACD482" s="49"/>
      <c r="ACE482" s="49"/>
      <c r="ACF482" s="49"/>
      <c r="ACG482" s="49"/>
      <c r="ACH482" s="49"/>
      <c r="ACI482" s="49"/>
      <c r="ACJ482" s="49"/>
      <c r="ACK482" s="49"/>
      <c r="ACL482" s="49"/>
      <c r="ACM482" s="49"/>
      <c r="ACN482" s="49"/>
      <c r="ACO482" s="49"/>
      <c r="ACP482" s="49"/>
      <c r="ACQ482" s="49"/>
      <c r="ACR482" s="49"/>
      <c r="ACS482" s="49"/>
      <c r="ACT482" s="49"/>
      <c r="ACU482" s="49"/>
      <c r="ACV482" s="49"/>
      <c r="ACW482" s="49"/>
      <c r="ACX482" s="49"/>
      <c r="ACY482" s="49"/>
      <c r="ACZ482" s="49"/>
      <c r="ADA482" s="49"/>
      <c r="ADB482" s="49"/>
      <c r="ADC482" s="49"/>
      <c r="ADD482" s="49"/>
      <c r="ADE482" s="49"/>
      <c r="ADF482" s="49"/>
      <c r="ADG482" s="49"/>
      <c r="ADH482" s="49"/>
      <c r="ADI482" s="49"/>
      <c r="ADJ482" s="49"/>
      <c r="ADK482" s="49"/>
      <c r="ADL482" s="49"/>
      <c r="ADM482" s="49"/>
      <c r="ADN482" s="49"/>
      <c r="ADO482" s="49"/>
      <c r="ADP482" s="49"/>
      <c r="ADQ482" s="49"/>
      <c r="ADR482" s="49"/>
      <c r="ADS482" s="49"/>
      <c r="ADT482" s="49"/>
      <c r="ADU482" s="49"/>
      <c r="ADV482" s="49"/>
      <c r="ADW482" s="49"/>
      <c r="ADX482" s="49"/>
      <c r="ADY482" s="49"/>
      <c r="ADZ482" s="49"/>
      <c r="AEA482" s="49"/>
      <c r="AEB482" s="49"/>
      <c r="AEC482" s="49"/>
      <c r="AED482" s="49"/>
      <c r="AEE482" s="49"/>
      <c r="AEF482" s="49"/>
      <c r="AEG482" s="49"/>
      <c r="AEH482" s="49"/>
      <c r="AEI482" s="49"/>
      <c r="AEJ482" s="49"/>
      <c r="AEK482" s="49"/>
      <c r="AEL482" s="49"/>
      <c r="AEM482" s="49"/>
      <c r="AEN482" s="49"/>
      <c r="AEO482" s="49"/>
      <c r="AEP482" s="49"/>
      <c r="AEQ482" s="49"/>
      <c r="AER482" s="49"/>
      <c r="AES482" s="49"/>
      <c r="AET482" s="49"/>
      <c r="AEU482" s="49"/>
      <c r="AEV482" s="49"/>
      <c r="AEW482" s="49"/>
      <c r="AEX482" s="49"/>
      <c r="AEY482" s="49"/>
      <c r="AEZ482" s="49"/>
      <c r="AFA482" s="49"/>
      <c r="AFB482" s="49"/>
      <c r="AFC482" s="49"/>
      <c r="AFD482" s="49"/>
      <c r="AFE482" s="49"/>
      <c r="AFF482" s="49"/>
      <c r="AFG482" s="49"/>
      <c r="AFH482" s="49"/>
      <c r="AFI482" s="49"/>
      <c r="AFJ482" s="49"/>
      <c r="AFK482" s="49"/>
      <c r="AFL482" s="49"/>
      <c r="AFM482" s="49"/>
      <c r="AFN482" s="49"/>
      <c r="AFO482" s="49"/>
      <c r="AFP482" s="49"/>
      <c r="AFQ482" s="49"/>
      <c r="AFR482" s="49"/>
      <c r="AFS482" s="49"/>
      <c r="AFT482" s="49"/>
      <c r="AFU482" s="49"/>
      <c r="AFV482" s="49"/>
      <c r="AFW482" s="49"/>
      <c r="AFX482" s="49"/>
      <c r="AFY482" s="49"/>
      <c r="AFZ482" s="49"/>
      <c r="AGA482" s="49"/>
      <c r="AGB482" s="49"/>
      <c r="AGC482" s="49"/>
      <c r="AGD482" s="49"/>
      <c r="AGE482" s="49"/>
      <c r="AGF482" s="49"/>
      <c r="AGG482" s="49"/>
      <c r="AGH482" s="49"/>
      <c r="AGI482" s="49"/>
      <c r="AGJ482" s="49"/>
      <c r="AGK482" s="49"/>
      <c r="AGL482" s="49"/>
      <c r="AGM482" s="49"/>
      <c r="AGN482" s="49"/>
      <c r="AGO482" s="49"/>
      <c r="AGP482" s="49"/>
      <c r="AGQ482" s="49"/>
      <c r="AGR482" s="49"/>
      <c r="AGS482" s="49"/>
      <c r="AGT482" s="49"/>
      <c r="AGU482" s="49"/>
      <c r="AGV482" s="49"/>
      <c r="AGW482" s="49"/>
      <c r="AGX482" s="49"/>
      <c r="AGY482" s="49"/>
      <c r="AGZ482" s="49"/>
      <c r="AHA482" s="49"/>
      <c r="AHB482" s="49"/>
      <c r="AHC482" s="49"/>
      <c r="AHD482" s="49"/>
      <c r="AHE482" s="49"/>
      <c r="AHF482" s="49"/>
      <c r="AHG482" s="49"/>
      <c r="AHH482" s="49"/>
      <c r="AHI482" s="49"/>
      <c r="AHJ482" s="49"/>
      <c r="AHK482" s="49"/>
      <c r="AHL482" s="49"/>
      <c r="AHM482" s="49"/>
      <c r="AHN482" s="49"/>
      <c r="AHO482" s="49"/>
      <c r="AHP482" s="49"/>
      <c r="AHQ482" s="49"/>
      <c r="AHR482" s="49"/>
      <c r="AHS482" s="49"/>
      <c r="AHT482" s="49"/>
      <c r="AHU482" s="49"/>
      <c r="AHV482" s="49"/>
      <c r="AHW482" s="49"/>
      <c r="AHX482" s="49"/>
      <c r="AHY482" s="49"/>
      <c r="AHZ482" s="49"/>
      <c r="AIA482" s="49"/>
      <c r="AIB482" s="49"/>
      <c r="AIC482" s="49"/>
      <c r="AID482" s="49"/>
      <c r="AIE482" s="49"/>
      <c r="AIF482" s="49"/>
      <c r="AIG482" s="49"/>
      <c r="AIH482" s="49"/>
      <c r="AII482" s="49"/>
      <c r="AIJ482" s="49"/>
      <c r="AIK482" s="49"/>
      <c r="AIL482" s="49"/>
      <c r="AIM482" s="49"/>
      <c r="AIN482" s="49"/>
      <c r="AIO482" s="49"/>
      <c r="AIP482" s="49"/>
      <c r="AIQ482" s="49"/>
      <c r="AIR482" s="49"/>
      <c r="AIS482" s="49"/>
      <c r="AIT482" s="49"/>
      <c r="AIU482" s="49"/>
      <c r="AIV482" s="49"/>
      <c r="AIW482" s="49"/>
      <c r="AIX482" s="49"/>
      <c r="AIY482" s="49"/>
      <c r="AIZ482" s="49"/>
      <c r="AJA482" s="49"/>
      <c r="AJB482" s="49"/>
      <c r="AJC482" s="49"/>
      <c r="AJD482" s="49"/>
      <c r="AJE482" s="49"/>
      <c r="AJF482" s="49"/>
      <c r="AJG482" s="49"/>
      <c r="AJH482" s="49"/>
      <c r="AJI482" s="49"/>
      <c r="AJJ482" s="49"/>
      <c r="AJK482" s="49"/>
      <c r="AJL482" s="49"/>
      <c r="AJM482" s="49"/>
      <c r="AJN482" s="49"/>
      <c r="AJO482" s="49"/>
      <c r="AJP482" s="49"/>
      <c r="AJQ482" s="49"/>
      <c r="AJR482" s="49"/>
      <c r="AJS482" s="49"/>
      <c r="AJT482" s="49"/>
      <c r="AJU482" s="49"/>
      <c r="AJV482" s="49"/>
      <c r="AJW482" s="49"/>
      <c r="AJX482" s="49"/>
      <c r="AJY482" s="49"/>
      <c r="AJZ482" s="49"/>
      <c r="AKA482" s="49"/>
      <c r="AKB482" s="49"/>
      <c r="AKC482" s="49"/>
      <c r="AKD482" s="49"/>
      <c r="AKE482" s="49"/>
      <c r="AKF482" s="49"/>
      <c r="AKG482" s="49"/>
      <c r="AKH482" s="49"/>
      <c r="AKI482" s="49"/>
      <c r="AKJ482" s="49"/>
      <c r="AKK482" s="49"/>
      <c r="AKL482" s="49"/>
      <c r="AKM482" s="49"/>
      <c r="AKN482" s="49"/>
      <c r="AKO482" s="49"/>
      <c r="AKP482" s="49"/>
      <c r="AKQ482" s="49"/>
      <c r="AKR482" s="49"/>
      <c r="AKS482" s="49"/>
      <c r="AKT482" s="49"/>
      <c r="AKU482" s="49"/>
      <c r="AKV482" s="49"/>
      <c r="AKW482" s="49"/>
      <c r="AKX482" s="49"/>
      <c r="AKY482" s="49"/>
      <c r="AKZ482" s="49"/>
      <c r="ALA482" s="49"/>
      <c r="ALB482" s="49"/>
      <c r="ALC482" s="49"/>
      <c r="ALD482" s="49"/>
      <c r="ALE482" s="49"/>
      <c r="ALF482" s="49"/>
      <c r="ALG482" s="49"/>
      <c r="ALH482" s="49"/>
      <c r="ALI482" s="49"/>
      <c r="ALJ482" s="49"/>
      <c r="ALK482" s="49"/>
      <c r="ALL482" s="49"/>
      <c r="ALM482" s="49"/>
      <c r="ALN482" s="49"/>
      <c r="ALO482" s="49"/>
      <c r="ALP482" s="49"/>
      <c r="ALQ482" s="49"/>
      <c r="ALR482" s="49"/>
      <c r="ALS482" s="49"/>
      <c r="ALT482" s="49"/>
      <c r="ALU482" s="49"/>
      <c r="ALV482" s="49"/>
      <c r="ALW482" s="49"/>
      <c r="ALX482" s="49"/>
      <c r="ALY482" s="49"/>
      <c r="ALZ482" s="49"/>
      <c r="AMA482" s="49"/>
      <c r="AMB482" s="49"/>
      <c r="AMC482" s="49"/>
      <c r="AMD482" s="49"/>
      <c r="AME482" s="49"/>
      <c r="AMF482" s="49"/>
      <c r="AMG482" s="49"/>
      <c r="AMH482" s="49"/>
      <c r="AMI482" s="49"/>
      <c r="AMJ482" s="49"/>
      <c r="AMK482" s="49"/>
      <c r="AML482" s="49"/>
      <c r="AMM482" s="49"/>
      <c r="AMN482" s="49"/>
      <c r="AMO482" s="49"/>
      <c r="AMP482" s="49"/>
      <c r="AMQ482" s="49"/>
      <c r="AMR482" s="49"/>
      <c r="AMS482" s="49"/>
      <c r="AMT482" s="49"/>
      <c r="AMU482" s="49"/>
      <c r="AMV482" s="49"/>
      <c r="AMW482" s="49"/>
      <c r="AMX482" s="49"/>
      <c r="AMY482" s="49"/>
      <c r="AMZ482" s="49"/>
      <c r="ANA482" s="49"/>
      <c r="ANB482" s="49"/>
      <c r="ANC482" s="49"/>
      <c r="AND482" s="49"/>
      <c r="ANE482" s="49"/>
      <c r="ANF482" s="49"/>
      <c r="ANG482" s="49"/>
      <c r="ANH482" s="49"/>
      <c r="ANI482" s="49"/>
      <c r="ANJ482" s="49"/>
      <c r="ANK482" s="49"/>
      <c r="ANL482" s="49"/>
      <c r="ANM482" s="49"/>
      <c r="ANN482" s="49"/>
      <c r="ANO482" s="49"/>
      <c r="ANP482" s="49"/>
      <c r="ANQ482" s="49"/>
      <c r="ANR482" s="49"/>
      <c r="ANS482" s="49"/>
      <c r="ANT482" s="49"/>
      <c r="ANU482" s="49"/>
      <c r="ANV482" s="49"/>
      <c r="ANW482" s="49"/>
      <c r="ANX482" s="49"/>
      <c r="ANY482" s="49"/>
      <c r="ANZ482" s="49"/>
      <c r="AOA482" s="49"/>
      <c r="AOB482" s="49"/>
      <c r="AOC482" s="49"/>
      <c r="AOD482" s="49"/>
      <c r="AOE482" s="49"/>
      <c r="AOF482" s="49"/>
      <c r="AOG482" s="49"/>
      <c r="AOH482" s="49"/>
      <c r="AOI482" s="49"/>
      <c r="AOJ482" s="49"/>
      <c r="AOK482" s="49"/>
      <c r="AOL482" s="49"/>
      <c r="AOM482" s="49"/>
      <c r="AON482" s="49"/>
      <c r="AOO482" s="49"/>
      <c r="AOP482" s="49"/>
      <c r="AOQ482" s="49"/>
      <c r="AOR482" s="49"/>
      <c r="AOS482" s="49"/>
      <c r="AOT482" s="49"/>
      <c r="AOU482" s="49"/>
      <c r="AOV482" s="49"/>
      <c r="AOW482" s="49"/>
      <c r="AOX482" s="49"/>
      <c r="AOY482" s="49"/>
      <c r="AOZ482" s="49"/>
      <c r="APA482" s="49"/>
      <c r="APB482" s="49"/>
      <c r="APC482" s="49"/>
      <c r="APD482" s="49"/>
      <c r="APE482" s="49"/>
      <c r="APF482" s="49"/>
      <c r="APG482" s="49"/>
      <c r="APH482" s="49"/>
      <c r="API482" s="49"/>
      <c r="APJ482" s="49"/>
      <c r="APK482" s="49"/>
      <c r="APL482" s="49"/>
      <c r="APM482" s="49"/>
      <c r="APN482" s="49"/>
      <c r="APO482" s="49"/>
      <c r="APP482" s="49"/>
      <c r="APQ482" s="49"/>
      <c r="APR482" s="49"/>
      <c r="APS482" s="49"/>
      <c r="APT482" s="49"/>
      <c r="APU482" s="49"/>
      <c r="APV482" s="49"/>
      <c r="APW482" s="49"/>
      <c r="APX482" s="49"/>
      <c r="APY482" s="49"/>
      <c r="APZ482" s="49"/>
      <c r="AQA482" s="49"/>
      <c r="AQB482" s="49"/>
      <c r="AQC482" s="49"/>
      <c r="AQD482" s="49"/>
      <c r="AQE482" s="49"/>
      <c r="AQF482" s="49"/>
      <c r="AQG482" s="49"/>
      <c r="AQH482" s="49"/>
      <c r="AQI482" s="49"/>
      <c r="AQJ482" s="49"/>
      <c r="AQK482" s="49"/>
      <c r="AQL482" s="49"/>
      <c r="AQM482" s="49"/>
      <c r="AQN482" s="49"/>
      <c r="AQO482" s="49"/>
      <c r="AQP482" s="49"/>
      <c r="AQQ482" s="49"/>
      <c r="AQR482" s="49"/>
      <c r="AQS482" s="49"/>
      <c r="AQT482" s="49"/>
      <c r="AQU482" s="49"/>
      <c r="AQV482" s="49"/>
      <c r="AQW482" s="49"/>
      <c r="AQX482" s="49"/>
      <c r="AQY482" s="49"/>
      <c r="AQZ482" s="49"/>
      <c r="ARA482" s="49"/>
      <c r="ARB482" s="49"/>
      <c r="ARC482" s="49"/>
      <c r="ARD482" s="49"/>
      <c r="ARE482" s="49"/>
      <c r="ARF482" s="49"/>
      <c r="ARG482" s="49"/>
      <c r="ARH482" s="49"/>
      <c r="ARI482" s="49"/>
      <c r="ARJ482" s="49"/>
      <c r="ARK482" s="49"/>
      <c r="ARL482" s="49"/>
      <c r="ARM482" s="49"/>
      <c r="ARN482" s="49"/>
      <c r="ARO482" s="49"/>
      <c r="ARP482" s="49"/>
      <c r="ARQ482" s="49"/>
      <c r="ARR482" s="49"/>
      <c r="ARS482" s="49"/>
      <c r="ART482" s="49"/>
      <c r="ARU482" s="49"/>
      <c r="ARV482" s="49"/>
      <c r="ARW482" s="49"/>
      <c r="ARX482" s="49"/>
      <c r="ARY482" s="49"/>
      <c r="ARZ482" s="49"/>
      <c r="ASA482" s="49"/>
      <c r="ASB482" s="49"/>
      <c r="ASC482" s="49"/>
      <c r="ASD482" s="49"/>
      <c r="ASE482" s="49"/>
      <c r="ASF482" s="49"/>
      <c r="ASG482" s="49"/>
      <c r="ASH482" s="49"/>
      <c r="ASI482" s="49"/>
      <c r="ASJ482" s="49"/>
      <c r="ASK482" s="49"/>
      <c r="ASL482" s="49"/>
      <c r="ASM482" s="49"/>
      <c r="ASN482" s="49"/>
      <c r="ASO482" s="49"/>
      <c r="ASP482" s="49"/>
      <c r="ASQ482" s="49"/>
      <c r="ASR482" s="49"/>
      <c r="ASS482" s="49"/>
      <c r="AST482" s="49"/>
      <c r="ASU482" s="49"/>
      <c r="ASV482" s="49"/>
      <c r="ASW482" s="49"/>
      <c r="ASX482" s="49"/>
      <c r="ASY482" s="49"/>
      <c r="ASZ482" s="49"/>
      <c r="ATA482" s="49"/>
      <c r="ATB482" s="49"/>
      <c r="ATC482" s="49"/>
      <c r="ATD482" s="49"/>
      <c r="ATE482" s="49"/>
      <c r="ATF482" s="49"/>
      <c r="ATG482" s="49"/>
      <c r="ATH482" s="49"/>
      <c r="ATI482" s="49"/>
      <c r="ATJ482" s="49"/>
      <c r="ATK482" s="49"/>
      <c r="ATL482" s="49"/>
      <c r="ATM482" s="49"/>
      <c r="ATN482" s="49"/>
      <c r="ATO482" s="49"/>
      <c r="ATP482" s="49"/>
      <c r="ATQ482" s="49"/>
      <c r="ATR482" s="49"/>
      <c r="ATS482" s="49"/>
      <c r="ATT482" s="49"/>
      <c r="ATU482" s="49"/>
      <c r="ATV482" s="49"/>
      <c r="ATW482" s="49"/>
      <c r="ATX482" s="49"/>
      <c r="ATY482" s="49"/>
      <c r="ATZ482" s="49"/>
      <c r="AUA482" s="49"/>
      <c r="AUB482" s="49"/>
      <c r="AUC482" s="49"/>
      <c r="AUD482" s="49"/>
      <c r="AUE482" s="49"/>
      <c r="AUF482" s="49"/>
      <c r="AUG482" s="49"/>
      <c r="AUH482" s="49"/>
      <c r="AUI482" s="49"/>
      <c r="AUJ482" s="49"/>
      <c r="AUK482" s="49"/>
      <c r="AUL482" s="49"/>
      <c r="AUM482" s="49"/>
      <c r="AUN482" s="49"/>
      <c r="AUO482" s="49"/>
      <c r="AUP482" s="49"/>
      <c r="AUQ482" s="49"/>
      <c r="AUR482" s="49"/>
      <c r="AUS482" s="49"/>
      <c r="AUT482" s="49"/>
      <c r="AUU482" s="49"/>
      <c r="AUV482" s="49"/>
      <c r="AUW482" s="49"/>
      <c r="AUX482" s="49"/>
      <c r="AUY482" s="49"/>
      <c r="AUZ482" s="49"/>
      <c r="AVA482" s="49"/>
      <c r="AVB482" s="49"/>
      <c r="AVC482" s="49"/>
      <c r="AVD482" s="49"/>
      <c r="AVE482" s="49"/>
      <c r="AVF482" s="49"/>
      <c r="AVG482" s="49"/>
      <c r="AVH482" s="49"/>
      <c r="AVI482" s="49"/>
      <c r="AVJ482" s="49"/>
      <c r="AVK482" s="49"/>
      <c r="AVL482" s="49"/>
      <c r="AVM482" s="49"/>
      <c r="AVN482" s="49"/>
      <c r="AVO482" s="49"/>
      <c r="AVP482" s="49"/>
      <c r="AVQ482" s="49"/>
      <c r="AVR482" s="49"/>
      <c r="AVS482" s="49"/>
      <c r="AVT482" s="49"/>
      <c r="AVU482" s="49"/>
      <c r="AVV482" s="49"/>
      <c r="AVW482" s="49"/>
      <c r="AVX482" s="49"/>
      <c r="AVY482" s="49"/>
      <c r="AVZ482" s="49"/>
      <c r="AWA482" s="49"/>
      <c r="AWB482" s="49"/>
      <c r="AWC482" s="49"/>
      <c r="AWD482" s="49"/>
      <c r="AWE482" s="49"/>
      <c r="AWF482" s="49"/>
      <c r="AWG482" s="49"/>
      <c r="AWH482" s="49"/>
      <c r="AWI482" s="49"/>
      <c r="AWJ482" s="49"/>
      <c r="AWK482" s="49"/>
      <c r="AWL482" s="49"/>
      <c r="AWM482" s="49"/>
      <c r="AWN482" s="49"/>
      <c r="AWO482" s="49"/>
      <c r="AWP482" s="49"/>
      <c r="AWQ482" s="49"/>
      <c r="AWR482" s="49"/>
      <c r="AWS482" s="49"/>
      <c r="AWT482" s="49"/>
      <c r="AWU482" s="49"/>
      <c r="AWV482" s="49"/>
      <c r="AWW482" s="49"/>
      <c r="AWX482" s="49"/>
      <c r="AWY482" s="49"/>
      <c r="AWZ482" s="49"/>
      <c r="AXA482" s="49"/>
      <c r="AXB482" s="49"/>
      <c r="AXC482" s="49"/>
      <c r="AXD482" s="49"/>
      <c r="AXE482" s="49"/>
      <c r="AXF482" s="49"/>
      <c r="AXG482" s="49"/>
      <c r="AXH482" s="49"/>
      <c r="AXI482" s="49"/>
      <c r="AXJ482" s="49"/>
      <c r="AXK482" s="49"/>
      <c r="AXL482" s="49"/>
      <c r="AXM482" s="49"/>
      <c r="AXN482" s="49"/>
      <c r="AXO482" s="49"/>
      <c r="AXP482" s="49"/>
      <c r="AXQ482" s="49"/>
      <c r="AXR482" s="49"/>
      <c r="AXS482" s="49"/>
      <c r="AXT482" s="49"/>
      <c r="AXU482" s="49"/>
      <c r="AXV482" s="49"/>
      <c r="AXW482" s="49"/>
      <c r="AXX482" s="49"/>
      <c r="AXY482" s="49"/>
      <c r="AXZ482" s="49"/>
      <c r="AYA482" s="49"/>
      <c r="AYB482" s="49"/>
      <c r="AYC482" s="49"/>
      <c r="AYD482" s="49"/>
      <c r="AYE482" s="49"/>
      <c r="AYF482" s="49"/>
      <c r="AYG482" s="49"/>
      <c r="AYH482" s="49"/>
      <c r="AYI482" s="49"/>
      <c r="AYJ482" s="49"/>
      <c r="AYK482" s="49"/>
      <c r="AYL482" s="49"/>
      <c r="AYM482" s="49"/>
      <c r="AYN482" s="49"/>
      <c r="AYO482" s="49"/>
      <c r="AYP482" s="49"/>
      <c r="AYQ482" s="49"/>
      <c r="AYR482" s="49"/>
      <c r="AYS482" s="49"/>
      <c r="AYT482" s="49"/>
      <c r="AYU482" s="49"/>
      <c r="AYV482" s="49"/>
      <c r="AYW482" s="49"/>
      <c r="AYX482" s="49"/>
      <c r="AYY482" s="49"/>
      <c r="AYZ482" s="49"/>
      <c r="AZA482" s="49"/>
      <c r="AZB482" s="49"/>
      <c r="AZC482" s="49"/>
      <c r="AZD482" s="49"/>
      <c r="AZE482" s="49"/>
      <c r="AZF482" s="49"/>
      <c r="AZG482" s="49"/>
      <c r="AZH482" s="49"/>
      <c r="AZI482" s="49"/>
      <c r="AZJ482" s="49"/>
      <c r="AZK482" s="49"/>
      <c r="AZL482" s="49"/>
      <c r="AZM482" s="49"/>
      <c r="AZN482" s="49"/>
      <c r="AZO482" s="49"/>
      <c r="AZP482" s="49"/>
      <c r="AZQ482" s="49"/>
      <c r="AZR482" s="49"/>
      <c r="AZS482" s="49"/>
      <c r="AZT482" s="49"/>
      <c r="AZU482" s="49"/>
      <c r="AZV482" s="49"/>
      <c r="AZW482" s="49"/>
      <c r="AZX482" s="49"/>
      <c r="AZY482" s="49"/>
      <c r="AZZ482" s="49"/>
      <c r="BAA482" s="49"/>
      <c r="BAB482" s="49"/>
      <c r="BAC482" s="49"/>
      <c r="BAD482" s="49"/>
      <c r="BAE482" s="49"/>
      <c r="BAF482" s="49"/>
      <c r="BAG482" s="49"/>
      <c r="BAH482" s="49"/>
      <c r="BAI482" s="49"/>
      <c r="BAJ482" s="49"/>
      <c r="BAK482" s="49"/>
      <c r="BAL482" s="49"/>
      <c r="BAM482" s="49"/>
      <c r="BAN482" s="49"/>
      <c r="BAO482" s="49"/>
      <c r="BAP482" s="49"/>
      <c r="BAQ482" s="49"/>
      <c r="BAR482" s="49"/>
      <c r="BAS482" s="49"/>
      <c r="BAT482" s="49"/>
      <c r="BAU482" s="49"/>
      <c r="BAV482" s="49"/>
      <c r="BAW482" s="49"/>
      <c r="BAX482" s="49"/>
      <c r="BAY482" s="49"/>
      <c r="BAZ482" s="49"/>
      <c r="BBA482" s="49"/>
      <c r="BBB482" s="49"/>
      <c r="BBC482" s="49"/>
      <c r="BBD482" s="49"/>
      <c r="BBE482" s="49"/>
      <c r="BBF482" s="49"/>
      <c r="BBG482" s="49"/>
      <c r="BBH482" s="49"/>
      <c r="BBI482" s="49"/>
      <c r="BBJ482" s="49"/>
      <c r="BBK482" s="49"/>
      <c r="BBL482" s="49"/>
      <c r="BBM482" s="49"/>
      <c r="BBN482" s="49"/>
      <c r="BBO482" s="49"/>
      <c r="BBP482" s="49"/>
      <c r="BBQ482" s="49"/>
      <c r="BBR482" s="49"/>
      <c r="BBS482" s="49"/>
      <c r="BBT482" s="49"/>
      <c r="BBU482" s="49"/>
      <c r="BBV482" s="49"/>
      <c r="BBW482" s="49"/>
      <c r="BBX482" s="49"/>
      <c r="BBY482" s="49"/>
      <c r="BBZ482" s="49"/>
      <c r="BCA482" s="49"/>
      <c r="BCB482" s="49"/>
      <c r="BCC482" s="49"/>
      <c r="BCD482" s="49"/>
      <c r="BCE482" s="49"/>
      <c r="BCF482" s="49"/>
      <c r="BCG482" s="49"/>
      <c r="BCH482" s="49"/>
      <c r="BCI482" s="49"/>
      <c r="BCJ482" s="49"/>
      <c r="BCK482" s="49"/>
      <c r="BCL482" s="49"/>
      <c r="BCM482" s="49"/>
      <c r="BCN482" s="49"/>
      <c r="BCO482" s="49"/>
      <c r="BCP482" s="49"/>
      <c r="BCQ482" s="49"/>
      <c r="BCR482" s="49"/>
      <c r="BCS482" s="49"/>
      <c r="BCT482" s="49"/>
      <c r="BCU482" s="49"/>
      <c r="BCV482" s="49"/>
      <c r="BCW482" s="49"/>
      <c r="BCX482" s="49"/>
      <c r="BCY482" s="49"/>
      <c r="BCZ482" s="49"/>
      <c r="BDA482" s="49"/>
      <c r="BDB482" s="49"/>
      <c r="BDC482" s="49"/>
      <c r="BDD482" s="49"/>
      <c r="BDE482" s="49"/>
      <c r="BDF482" s="49"/>
      <c r="BDG482" s="49"/>
      <c r="BDH482" s="49"/>
      <c r="BDI482" s="49"/>
      <c r="BDJ482" s="49"/>
      <c r="BDK482" s="49"/>
      <c r="BDL482" s="49"/>
      <c r="BDM482" s="49"/>
      <c r="BDN482" s="49"/>
      <c r="BDO482" s="49"/>
      <c r="BDP482" s="49"/>
      <c r="BDQ482" s="49"/>
      <c r="BDR482" s="49"/>
      <c r="BDS482" s="49"/>
      <c r="BDT482" s="49"/>
      <c r="BDU482" s="49"/>
      <c r="BDV482" s="49"/>
      <c r="BDW482" s="49"/>
      <c r="BDX482" s="49"/>
      <c r="BDY482" s="49"/>
      <c r="BDZ482" s="49"/>
      <c r="BEA482" s="49"/>
      <c r="BEB482" s="49"/>
      <c r="BEC482" s="49"/>
      <c r="BED482" s="49"/>
      <c r="BEE482" s="49"/>
      <c r="BEF482" s="49"/>
      <c r="BEG482" s="49"/>
      <c r="BEH482" s="49"/>
      <c r="BEI482" s="49"/>
      <c r="BEJ482" s="49"/>
      <c r="BEK482" s="49"/>
      <c r="BEL482" s="49"/>
      <c r="BEM482" s="49"/>
      <c r="BEN482" s="49"/>
      <c r="BEO482" s="49"/>
      <c r="BEP482" s="49"/>
      <c r="BEQ482" s="49"/>
      <c r="BER482" s="49"/>
      <c r="BES482" s="49"/>
      <c r="BET482" s="49"/>
      <c r="BEU482" s="49"/>
      <c r="BEV482" s="49"/>
      <c r="BEW482" s="49"/>
      <c r="BEX482" s="49"/>
      <c r="BEY482" s="49"/>
      <c r="BEZ482" s="49"/>
      <c r="BFA482" s="49"/>
      <c r="BFB482" s="49"/>
      <c r="BFC482" s="49"/>
      <c r="BFD482" s="49"/>
      <c r="BFE482" s="49"/>
      <c r="BFF482" s="49"/>
      <c r="BFG482" s="49"/>
      <c r="BFH482" s="49"/>
      <c r="BFI482" s="49"/>
      <c r="BFJ482" s="49"/>
      <c r="BFK482" s="49"/>
      <c r="BFL482" s="49"/>
      <c r="BFM482" s="49"/>
      <c r="BFN482" s="49"/>
      <c r="BFO482" s="49"/>
      <c r="BFP482" s="49"/>
      <c r="BFQ482" s="49"/>
      <c r="BFR482" s="49"/>
      <c r="BFS482" s="49"/>
      <c r="BFT482" s="49"/>
      <c r="BFU482" s="49"/>
      <c r="BFV482" s="49"/>
      <c r="BFW482" s="49"/>
      <c r="BFX482" s="49"/>
      <c r="BFY482" s="49"/>
      <c r="BFZ482" s="49"/>
      <c r="BGA482" s="49"/>
      <c r="BGB482" s="49"/>
      <c r="BGC482" s="49"/>
      <c r="BGD482" s="49"/>
      <c r="BGE482" s="49"/>
      <c r="BGF482" s="49"/>
      <c r="BGG482" s="49"/>
      <c r="BGH482" s="49"/>
      <c r="BGI482" s="49"/>
      <c r="BGJ482" s="49"/>
      <c r="BGK482" s="49"/>
      <c r="BGL482" s="49"/>
      <c r="BGM482" s="49"/>
      <c r="BGN482" s="49"/>
      <c r="BGO482" s="49"/>
      <c r="BGP482" s="49"/>
      <c r="BGQ482" s="49"/>
      <c r="BGR482" s="49"/>
      <c r="BGS482" s="49"/>
      <c r="BGT482" s="49"/>
      <c r="BGU482" s="49"/>
      <c r="BGV482" s="49"/>
      <c r="BGW482" s="49"/>
      <c r="BGX482" s="49"/>
      <c r="BGY482" s="49"/>
      <c r="BGZ482" s="49"/>
      <c r="BHA482" s="49"/>
      <c r="BHB482" s="49"/>
      <c r="BHC482" s="49"/>
      <c r="BHD482" s="49"/>
      <c r="BHE482" s="49"/>
      <c r="BHF482" s="49"/>
      <c r="BHG482" s="49"/>
      <c r="BHH482" s="49"/>
      <c r="BHI482" s="49"/>
      <c r="BHJ482" s="49"/>
      <c r="BHK482" s="49"/>
      <c r="BHL482" s="49"/>
      <c r="BHM482" s="49"/>
      <c r="BHN482" s="49"/>
      <c r="BHO482" s="49"/>
      <c r="BHP482" s="49"/>
      <c r="BHQ482" s="49"/>
      <c r="BHR482" s="49"/>
      <c r="BHS482" s="49"/>
      <c r="BHT482" s="49"/>
      <c r="BHU482" s="49"/>
      <c r="BHV482" s="49"/>
      <c r="BHW482" s="49"/>
      <c r="BHX482" s="49"/>
      <c r="BHY482" s="49"/>
      <c r="BHZ482" s="49"/>
      <c r="BIA482" s="49"/>
      <c r="BIB482" s="49"/>
      <c r="BIC482" s="49"/>
      <c r="BID482" s="49"/>
      <c r="BIE482" s="49"/>
      <c r="BIF482" s="49"/>
      <c r="BIG482" s="49"/>
      <c r="BIH482" s="49"/>
      <c r="BII482" s="49"/>
      <c r="BIJ482" s="49"/>
      <c r="BIK482" s="49"/>
      <c r="BIL482" s="49"/>
      <c r="BIM482" s="49"/>
      <c r="BIN482" s="49"/>
      <c r="BIO482" s="49"/>
      <c r="BIP482" s="49"/>
      <c r="BIQ482" s="49"/>
      <c r="BIR482" s="49"/>
      <c r="BIS482" s="49"/>
      <c r="BIT482" s="49"/>
      <c r="BIU482" s="49"/>
      <c r="BIV482" s="49"/>
      <c r="BIW482" s="49"/>
      <c r="BIX482" s="49"/>
      <c r="BIY482" s="49"/>
      <c r="BIZ482" s="49"/>
      <c r="BJA482" s="49"/>
      <c r="BJB482" s="49"/>
      <c r="BJC482" s="49"/>
      <c r="BJD482" s="49"/>
      <c r="BJE482" s="49"/>
      <c r="BJF482" s="49"/>
      <c r="BJG482" s="49"/>
      <c r="BJH482" s="49"/>
      <c r="BJI482" s="49"/>
      <c r="BJJ482" s="49"/>
      <c r="BJK482" s="49"/>
      <c r="BJL482" s="49"/>
      <c r="BJM482" s="49"/>
      <c r="BJN482" s="49"/>
      <c r="BJO482" s="49"/>
      <c r="BJP482" s="49"/>
      <c r="BJQ482" s="49"/>
      <c r="BJR482" s="49"/>
      <c r="BJS482" s="49"/>
      <c r="BJT482" s="49"/>
      <c r="BJU482" s="49"/>
      <c r="BJV482" s="49"/>
      <c r="BJW482" s="49"/>
      <c r="BJX482" s="49"/>
      <c r="BJY482" s="49"/>
      <c r="BJZ482" s="49"/>
      <c r="BKA482" s="49"/>
      <c r="BKB482" s="49"/>
      <c r="BKC482" s="49"/>
      <c r="BKD482" s="49"/>
      <c r="BKE482" s="49"/>
      <c r="BKF482" s="49"/>
      <c r="BKG482" s="49"/>
      <c r="BKH482" s="49"/>
      <c r="BKI482" s="49"/>
      <c r="BKJ482" s="49"/>
      <c r="BKK482" s="49"/>
      <c r="BKL482" s="49"/>
      <c r="BKM482" s="49"/>
      <c r="BKN482" s="49"/>
      <c r="BKO482" s="49"/>
      <c r="BKP482" s="49"/>
      <c r="BKQ482" s="49"/>
      <c r="BKR482" s="49"/>
      <c r="BKS482" s="49"/>
      <c r="BKT482" s="49"/>
      <c r="BKU482" s="49"/>
      <c r="BKV482" s="49"/>
      <c r="BKW482" s="49"/>
      <c r="BKX482" s="49"/>
      <c r="BKY482" s="49"/>
      <c r="BKZ482" s="49"/>
      <c r="BLA482" s="49"/>
      <c r="BLB482" s="49"/>
      <c r="BLC482" s="49"/>
      <c r="BLD482" s="49"/>
      <c r="BLE482" s="49"/>
      <c r="BLF482" s="49"/>
      <c r="BLG482" s="49"/>
      <c r="BLH482" s="49"/>
      <c r="BLI482" s="49"/>
      <c r="BLJ482" s="49"/>
      <c r="BLK482" s="49"/>
      <c r="BLL482" s="49"/>
      <c r="BLM482" s="49"/>
      <c r="BLN482" s="49"/>
      <c r="BLO482" s="49"/>
      <c r="BLP482" s="49"/>
      <c r="BLQ482" s="49"/>
      <c r="BLR482" s="49"/>
      <c r="BLS482" s="49"/>
      <c r="BLT482" s="49"/>
      <c r="BLU482" s="49"/>
      <c r="BLV482" s="49"/>
      <c r="BLW482" s="49"/>
      <c r="BLX482" s="49"/>
      <c r="BLY482" s="49"/>
      <c r="BLZ482" s="49"/>
      <c r="BMA482" s="49"/>
      <c r="BMB482" s="49"/>
      <c r="BMC482" s="49"/>
      <c r="BMD482" s="49"/>
      <c r="BME482" s="49"/>
      <c r="BMF482" s="49"/>
      <c r="BMG482" s="49"/>
      <c r="BMH482" s="49"/>
      <c r="BMI482" s="49"/>
      <c r="BMJ482" s="49"/>
      <c r="BMK482" s="49"/>
      <c r="BML482" s="49"/>
      <c r="BMM482" s="49"/>
      <c r="BMN482" s="49"/>
      <c r="BMO482" s="49"/>
      <c r="BMP482" s="49"/>
      <c r="BMQ482" s="49"/>
      <c r="BMR482" s="49"/>
      <c r="BMS482" s="49"/>
      <c r="BMT482" s="49"/>
      <c r="BMU482" s="49"/>
      <c r="BMV482" s="49"/>
      <c r="BMW482" s="49"/>
      <c r="BMX482" s="49"/>
      <c r="BMY482" s="49"/>
      <c r="BMZ482" s="49"/>
      <c r="BNA482" s="49"/>
      <c r="BNB482" s="49"/>
      <c r="BNC482" s="49"/>
      <c r="BND482" s="49"/>
      <c r="BNE482" s="49"/>
      <c r="BNF482" s="49"/>
      <c r="BNG482" s="49"/>
      <c r="BNH482" s="49"/>
      <c r="BNI482" s="49"/>
      <c r="BNJ482" s="49"/>
      <c r="BNK482" s="49"/>
      <c r="BNL482" s="49"/>
      <c r="BNM482" s="49"/>
      <c r="BNN482" s="49"/>
      <c r="BNO482" s="49"/>
      <c r="BNP482" s="49"/>
      <c r="BNQ482" s="49"/>
      <c r="BNR482" s="49"/>
      <c r="BNS482" s="49"/>
      <c r="BNT482" s="49"/>
      <c r="BNU482" s="49"/>
      <c r="BNV482" s="49"/>
      <c r="BNW482" s="49"/>
      <c r="BNX482" s="49"/>
      <c r="BNY482" s="49"/>
      <c r="BNZ482" s="49"/>
      <c r="BOA482" s="49"/>
      <c r="BOB482" s="49"/>
      <c r="BOC482" s="49"/>
      <c r="BOD482" s="49"/>
      <c r="BOE482" s="49"/>
      <c r="BOF482" s="49"/>
      <c r="BOG482" s="49"/>
      <c r="BOH482" s="49"/>
      <c r="BOI482" s="49"/>
      <c r="BOJ482" s="49"/>
      <c r="BOK482" s="49"/>
      <c r="BOL482" s="49"/>
      <c r="BOM482" s="49"/>
      <c r="BON482" s="49"/>
      <c r="BOO482" s="49"/>
      <c r="BOP482" s="49"/>
      <c r="BOQ482" s="49"/>
      <c r="BOR482" s="49"/>
      <c r="BOS482" s="49"/>
      <c r="BOT482" s="49"/>
      <c r="BOU482" s="49"/>
      <c r="BOV482" s="49"/>
      <c r="BOW482" s="49"/>
      <c r="BOX482" s="49"/>
      <c r="BOY482" s="49"/>
      <c r="BOZ482" s="49"/>
      <c r="BPA482" s="49"/>
      <c r="BPB482" s="49"/>
      <c r="BPC482" s="49"/>
      <c r="BPD482" s="49"/>
      <c r="BPE482" s="49"/>
      <c r="BPF482" s="49"/>
      <c r="BPG482" s="49"/>
      <c r="BPH482" s="49"/>
      <c r="BPI482" s="49"/>
      <c r="BPJ482" s="49"/>
      <c r="BPK482" s="49"/>
      <c r="BPL482" s="49"/>
      <c r="BPM482" s="49"/>
      <c r="BPN482" s="49"/>
      <c r="BPO482" s="49"/>
      <c r="BPP482" s="49"/>
      <c r="BPQ482" s="49"/>
      <c r="BPR482" s="49"/>
      <c r="BPS482" s="49"/>
      <c r="BPT482" s="49"/>
      <c r="BPU482" s="49"/>
      <c r="BPV482" s="49"/>
      <c r="BPW482" s="49"/>
      <c r="BPX482" s="49"/>
      <c r="BPY482" s="49"/>
      <c r="BPZ482" s="49"/>
      <c r="BQA482" s="49"/>
      <c r="BQB482" s="49"/>
      <c r="BQC482" s="49"/>
      <c r="BQD482" s="49"/>
      <c r="BQE482" s="49"/>
      <c r="BQF482" s="49"/>
      <c r="BQG482" s="49"/>
      <c r="BQH482" s="49"/>
      <c r="BQI482" s="49"/>
      <c r="BQJ482" s="49"/>
      <c r="BQK482" s="49"/>
      <c r="BQL482" s="49"/>
      <c r="BQM482" s="49"/>
      <c r="BQN482" s="49"/>
      <c r="BQO482" s="49"/>
      <c r="BQP482" s="49"/>
      <c r="BQQ482" s="49"/>
      <c r="BQR482" s="49"/>
      <c r="BQS482" s="49"/>
      <c r="BQT482" s="49"/>
      <c r="BQU482" s="49"/>
      <c r="BQV482" s="49"/>
      <c r="BQW482" s="49"/>
      <c r="BQX482" s="49"/>
      <c r="BQY482" s="49"/>
      <c r="BQZ482" s="49"/>
      <c r="BRA482" s="49"/>
      <c r="BRB482" s="49"/>
      <c r="BRC482" s="49"/>
      <c r="BRD482" s="49"/>
      <c r="BRE482" s="49"/>
      <c r="BRF482" s="49"/>
      <c r="BRG482" s="49"/>
      <c r="BRH482" s="49"/>
      <c r="BRI482" s="49"/>
      <c r="BRJ482" s="49"/>
      <c r="BRK482" s="49"/>
      <c r="BRL482" s="49"/>
      <c r="BRM482" s="49"/>
      <c r="BRN482" s="49"/>
      <c r="BRO482" s="49"/>
      <c r="BRP482" s="49"/>
      <c r="BRQ482" s="49"/>
      <c r="BRR482" s="49"/>
      <c r="BRS482" s="49"/>
      <c r="BRT482" s="49"/>
      <c r="BRU482" s="49"/>
      <c r="BRV482" s="49"/>
      <c r="BRW482" s="49"/>
      <c r="BRX482" s="49"/>
      <c r="BRY482" s="49"/>
      <c r="BRZ482" s="49"/>
      <c r="BSA482" s="49"/>
      <c r="BSB482" s="49"/>
      <c r="BSC482" s="49"/>
      <c r="BSD482" s="49"/>
      <c r="BSE482" s="49"/>
      <c r="BSF482" s="49"/>
      <c r="BSG482" s="49"/>
      <c r="BSH482" s="49"/>
      <c r="BSI482" s="49"/>
      <c r="BSJ482" s="49"/>
      <c r="BSK482" s="49"/>
      <c r="BSL482" s="49"/>
      <c r="BSM482" s="49"/>
      <c r="BSN482" s="49"/>
      <c r="BSO482" s="49"/>
      <c r="BSP482" s="49"/>
      <c r="BSQ482" s="49"/>
      <c r="BSR482" s="49"/>
      <c r="BSS482" s="49"/>
      <c r="BST482" s="49"/>
      <c r="BSU482" s="49"/>
      <c r="BSV482" s="49"/>
      <c r="BSW482" s="49"/>
      <c r="BSX482" s="49"/>
      <c r="BSY482" s="49"/>
      <c r="BSZ482" s="49"/>
      <c r="BTA482" s="49"/>
      <c r="BTB482" s="49"/>
      <c r="BTC482" s="49"/>
      <c r="BTD482" s="49"/>
      <c r="BTE482" s="49"/>
      <c r="BTF482" s="49"/>
      <c r="BTG482" s="49"/>
      <c r="BTH482" s="49"/>
      <c r="BTI482" s="49"/>
      <c r="BTJ482" s="49"/>
      <c r="BTK482" s="49"/>
      <c r="BTL482" s="49"/>
      <c r="BTM482" s="49"/>
      <c r="BTN482" s="49"/>
      <c r="BTO482" s="49"/>
      <c r="BTP482" s="49"/>
      <c r="BTQ482" s="49"/>
      <c r="BTR482" s="49"/>
      <c r="BTS482" s="49"/>
      <c r="BTT482" s="49"/>
      <c r="BTU482" s="49"/>
      <c r="BTV482" s="49"/>
      <c r="BTW482" s="49"/>
      <c r="BTX482" s="49"/>
      <c r="BTY482" s="49"/>
      <c r="BTZ482" s="49"/>
      <c r="BUA482" s="49"/>
      <c r="BUB482" s="49"/>
      <c r="BUC482" s="49"/>
      <c r="BUD482" s="49"/>
      <c r="BUE482" s="49"/>
      <c r="BUF482" s="49"/>
      <c r="BUG482" s="49"/>
      <c r="BUH482" s="49"/>
      <c r="BUI482" s="49"/>
      <c r="BUJ482" s="49"/>
      <c r="BUK482" s="49"/>
      <c r="BUL482" s="49"/>
      <c r="BUM482" s="49"/>
      <c r="BUN482" s="49"/>
      <c r="BUO482" s="49"/>
      <c r="BUP482" s="49"/>
      <c r="BUQ482" s="49"/>
      <c r="BUR482" s="49"/>
      <c r="BUS482" s="49"/>
      <c r="BUT482" s="49"/>
      <c r="BUU482" s="49"/>
      <c r="BUV482" s="49"/>
      <c r="BUW482" s="49"/>
      <c r="BUX482" s="49"/>
      <c r="BUY482" s="49"/>
      <c r="BUZ482" s="49"/>
      <c r="BVA482" s="49"/>
      <c r="BVB482" s="49"/>
      <c r="BVC482" s="49"/>
      <c r="BVD482" s="49"/>
      <c r="BVE482" s="49"/>
      <c r="BVF482" s="49"/>
      <c r="BVG482" s="49"/>
      <c r="BVH482" s="49"/>
      <c r="BVI482" s="49"/>
      <c r="BVJ482" s="49"/>
      <c r="BVK482" s="49"/>
      <c r="BVL482" s="49"/>
      <c r="BVM482" s="49"/>
      <c r="BVN482" s="49"/>
      <c r="BVO482" s="49"/>
      <c r="BVP482" s="49"/>
      <c r="BVQ482" s="49"/>
      <c r="BVR482" s="49"/>
      <c r="BVS482" s="49"/>
      <c r="BVT482" s="49"/>
      <c r="BVU482" s="49"/>
      <c r="BVV482" s="49"/>
      <c r="BVW482" s="49"/>
      <c r="BVX482" s="49"/>
      <c r="BVY482" s="49"/>
      <c r="BVZ482" s="49"/>
      <c r="BWA482" s="49"/>
      <c r="BWB482" s="49"/>
      <c r="BWC482" s="49"/>
      <c r="BWD482" s="49"/>
      <c r="BWE482" s="49"/>
      <c r="BWF482" s="49"/>
      <c r="BWG482" s="49"/>
      <c r="BWH482" s="49"/>
      <c r="BWI482" s="49"/>
      <c r="BWJ482" s="49"/>
      <c r="BWK482" s="49"/>
      <c r="BWL482" s="49"/>
      <c r="BWM482" s="49"/>
      <c r="BWN482" s="49"/>
      <c r="BWO482" s="49"/>
      <c r="BWP482" s="49"/>
      <c r="BWQ482" s="49"/>
      <c r="BWR482" s="49"/>
      <c r="BWS482" s="49"/>
      <c r="BWT482" s="49"/>
      <c r="BWU482" s="49"/>
      <c r="BWV482" s="49"/>
      <c r="BWW482" s="49"/>
      <c r="BWX482" s="49"/>
      <c r="BWY482" s="49"/>
      <c r="BWZ482" s="49"/>
      <c r="BXA482" s="49"/>
      <c r="BXB482" s="49"/>
      <c r="BXC482" s="49"/>
      <c r="BXD482" s="49"/>
      <c r="BXE482" s="49"/>
      <c r="BXF482" s="49"/>
      <c r="BXG482" s="49"/>
      <c r="BXH482" s="49"/>
      <c r="BXI482" s="49"/>
      <c r="BXJ482" s="49"/>
      <c r="BXK482" s="49"/>
      <c r="BXL482" s="49"/>
      <c r="BXM482" s="49"/>
      <c r="BXN482" s="49"/>
      <c r="BXO482" s="49"/>
      <c r="BXP482" s="49"/>
      <c r="BXQ482" s="49"/>
      <c r="BXR482" s="49"/>
      <c r="BXS482" s="49"/>
      <c r="BXT482" s="49"/>
      <c r="BXU482" s="49"/>
      <c r="BXV482" s="49"/>
      <c r="BXW482" s="49"/>
      <c r="BXX482" s="49"/>
      <c r="BXY482" s="49"/>
      <c r="BXZ482" s="49"/>
      <c r="BYA482" s="49"/>
      <c r="BYB482" s="49"/>
      <c r="BYC482" s="49"/>
      <c r="BYD482" s="49"/>
      <c r="BYE482" s="49"/>
      <c r="BYF482" s="49"/>
      <c r="BYG482" s="49"/>
      <c r="BYH482" s="49"/>
      <c r="BYI482" s="49"/>
      <c r="BYJ482" s="49"/>
      <c r="BYK482" s="49"/>
      <c r="BYL482" s="49"/>
      <c r="BYM482" s="49"/>
      <c r="BYN482" s="49"/>
      <c r="BYO482" s="49"/>
      <c r="BYP482" s="49"/>
      <c r="BYQ482" s="49"/>
      <c r="BYR482" s="49"/>
      <c r="BYS482" s="49"/>
      <c r="BYT482" s="49"/>
      <c r="BYU482" s="49"/>
      <c r="BYV482" s="49"/>
      <c r="BYW482" s="49"/>
      <c r="BYX482" s="49"/>
      <c r="BYY482" s="49"/>
      <c r="BYZ482" s="49"/>
      <c r="BZA482" s="49"/>
      <c r="BZB482" s="49"/>
      <c r="BZC482" s="49"/>
      <c r="BZD482" s="49"/>
      <c r="BZE482" s="49"/>
      <c r="BZF482" s="49"/>
      <c r="BZG482" s="49"/>
      <c r="BZH482" s="49"/>
      <c r="BZI482" s="49"/>
      <c r="BZJ482" s="49"/>
      <c r="BZK482" s="49"/>
      <c r="BZL482" s="49"/>
      <c r="BZM482" s="49"/>
      <c r="BZN482" s="49"/>
      <c r="BZO482" s="49"/>
      <c r="BZP482" s="49"/>
      <c r="BZQ482" s="49"/>
      <c r="BZR482" s="49"/>
      <c r="BZS482" s="49"/>
      <c r="BZT482" s="49"/>
      <c r="BZU482" s="49"/>
      <c r="BZV482" s="49"/>
      <c r="BZW482" s="49"/>
      <c r="BZX482" s="49"/>
      <c r="BZY482" s="49"/>
      <c r="BZZ482" s="49"/>
      <c r="CAA482" s="49"/>
      <c r="CAB482" s="49"/>
      <c r="CAC482" s="49"/>
      <c r="CAD482" s="49"/>
      <c r="CAE482" s="49"/>
      <c r="CAF482" s="49"/>
      <c r="CAG482" s="49"/>
      <c r="CAH482" s="49"/>
      <c r="CAI482" s="49"/>
      <c r="CAJ482" s="49"/>
      <c r="CAK482" s="49"/>
      <c r="CAL482" s="49"/>
      <c r="CAM482" s="49"/>
      <c r="CAN482" s="49"/>
      <c r="CAO482" s="49"/>
      <c r="CAP482" s="49"/>
      <c r="CAQ482" s="49"/>
      <c r="CAR482" s="49"/>
      <c r="CAS482" s="49"/>
      <c r="CAT482" s="49"/>
      <c r="CAU482" s="49"/>
      <c r="CAV482" s="49"/>
      <c r="CAW482" s="49"/>
      <c r="CAX482" s="49"/>
      <c r="CAY482" s="49"/>
      <c r="CAZ482" s="49"/>
      <c r="CBA482" s="49"/>
      <c r="CBB482" s="49"/>
      <c r="CBC482" s="49"/>
      <c r="CBD482" s="49"/>
      <c r="CBE482" s="49"/>
      <c r="CBF482" s="49"/>
      <c r="CBG482" s="49"/>
      <c r="CBH482" s="49"/>
      <c r="CBI482" s="49"/>
      <c r="CBJ482" s="49"/>
      <c r="CBK482" s="49"/>
      <c r="CBL482" s="49"/>
      <c r="CBM482" s="49"/>
      <c r="CBN482" s="49"/>
      <c r="CBO482" s="49"/>
      <c r="CBP482" s="49"/>
      <c r="CBQ482" s="49"/>
      <c r="CBR482" s="49"/>
      <c r="CBS482" s="49"/>
      <c r="CBT482" s="49"/>
      <c r="CBU482" s="49"/>
      <c r="CBV482" s="49"/>
      <c r="CBW482" s="49"/>
      <c r="CBX482" s="49"/>
      <c r="CBY482" s="49"/>
      <c r="CBZ482" s="49"/>
      <c r="CCA482" s="49"/>
      <c r="CCB482" s="49"/>
      <c r="CCC482" s="49"/>
      <c r="CCD482" s="49"/>
      <c r="CCE482" s="49"/>
      <c r="CCF482" s="49"/>
      <c r="CCG482" s="49"/>
      <c r="CCH482" s="49"/>
      <c r="CCI482" s="49"/>
      <c r="CCJ482" s="49"/>
      <c r="CCK482" s="49"/>
      <c r="CCL482" s="49"/>
      <c r="CCM482" s="49"/>
      <c r="CCN482" s="49"/>
      <c r="CCO482" s="49"/>
      <c r="CCP482" s="49"/>
      <c r="CCQ482" s="49"/>
      <c r="CCR482" s="49"/>
      <c r="CCS482" s="49"/>
      <c r="CCT482" s="49"/>
      <c r="CCU482" s="49"/>
      <c r="CCV482" s="49"/>
      <c r="CCW482" s="49"/>
      <c r="CCX482" s="49"/>
      <c r="CCY482" s="49"/>
      <c r="CCZ482" s="49"/>
      <c r="CDA482" s="49"/>
      <c r="CDB482" s="49"/>
      <c r="CDC482" s="49"/>
      <c r="CDD482" s="49"/>
      <c r="CDE482" s="49"/>
      <c r="CDF482" s="49"/>
      <c r="CDG482" s="49"/>
      <c r="CDH482" s="49"/>
      <c r="CDI482" s="49"/>
      <c r="CDJ482" s="49"/>
      <c r="CDK482" s="49"/>
      <c r="CDL482" s="49"/>
      <c r="CDM482" s="49"/>
      <c r="CDN482" s="49"/>
      <c r="CDO482" s="49"/>
      <c r="CDP482" s="49"/>
      <c r="CDQ482" s="49"/>
      <c r="CDR482" s="49"/>
      <c r="CDS482" s="49"/>
      <c r="CDT482" s="49"/>
      <c r="CDU482" s="49"/>
      <c r="CDV482" s="49"/>
      <c r="CDW482" s="49"/>
      <c r="CDX482" s="49"/>
      <c r="CDY482" s="49"/>
      <c r="CDZ482" s="49"/>
      <c r="CEA482" s="49"/>
      <c r="CEB482" s="49"/>
      <c r="CEC482" s="49"/>
      <c r="CED482" s="49"/>
      <c r="CEE482" s="49"/>
      <c r="CEF482" s="49"/>
      <c r="CEG482" s="49"/>
      <c r="CEH482" s="49"/>
      <c r="CEI482" s="49"/>
      <c r="CEJ482" s="49"/>
      <c r="CEK482" s="49"/>
      <c r="CEL482" s="49"/>
      <c r="CEM482" s="49"/>
      <c r="CEN482" s="49"/>
      <c r="CEO482" s="49"/>
      <c r="CEP482" s="49"/>
      <c r="CEQ482" s="49"/>
      <c r="CER482" s="49"/>
      <c r="CES482" s="49"/>
      <c r="CET482" s="49"/>
      <c r="CEU482" s="49"/>
      <c r="CEV482" s="49"/>
      <c r="CEW482" s="49"/>
      <c r="CEX482" s="49"/>
      <c r="CEY482" s="49"/>
      <c r="CEZ482" s="49"/>
      <c r="CFA482" s="49"/>
      <c r="CFB482" s="49"/>
      <c r="CFC482" s="49"/>
      <c r="CFD482" s="49"/>
      <c r="CFE482" s="49"/>
      <c r="CFF482" s="49"/>
      <c r="CFG482" s="49"/>
      <c r="CFH482" s="49"/>
      <c r="CFI482" s="49"/>
      <c r="CFJ482" s="49"/>
      <c r="CFK482" s="49"/>
      <c r="CFL482" s="49"/>
      <c r="CFM482" s="49"/>
      <c r="CFN482" s="49"/>
      <c r="CFO482" s="49"/>
      <c r="CFP482" s="49"/>
      <c r="CFQ482" s="49"/>
      <c r="CFR482" s="49"/>
      <c r="CFS482" s="49"/>
      <c r="CFT482" s="49"/>
      <c r="CFU482" s="49"/>
      <c r="CFV482" s="49"/>
      <c r="CFW482" s="49"/>
      <c r="CFX482" s="49"/>
      <c r="CFY482" s="49"/>
      <c r="CFZ482" s="49"/>
      <c r="CGA482" s="49"/>
      <c r="CGB482" s="49"/>
      <c r="CGC482" s="49"/>
      <c r="CGD482" s="49"/>
      <c r="CGE482" s="49"/>
      <c r="CGF482" s="49"/>
      <c r="CGG482" s="49"/>
      <c r="CGH482" s="49"/>
      <c r="CGI482" s="49"/>
      <c r="CGJ482" s="49"/>
      <c r="CGK482" s="49"/>
      <c r="CGL482" s="49"/>
      <c r="CGM482" s="49"/>
      <c r="CGN482" s="49"/>
      <c r="CGO482" s="49"/>
      <c r="CGP482" s="49"/>
      <c r="CGQ482" s="49"/>
      <c r="CGR482" s="49"/>
      <c r="CGS482" s="49"/>
      <c r="CGT482" s="49"/>
      <c r="CGU482" s="49"/>
      <c r="CGV482" s="49"/>
      <c r="CGW482" s="49"/>
      <c r="CGX482" s="49"/>
      <c r="CGY482" s="49"/>
      <c r="CGZ482" s="49"/>
      <c r="CHA482" s="49"/>
      <c r="CHB482" s="49"/>
      <c r="CHC482" s="49"/>
      <c r="CHD482" s="49"/>
      <c r="CHE482" s="49"/>
      <c r="CHF482" s="49"/>
      <c r="CHG482" s="49"/>
      <c r="CHH482" s="49"/>
      <c r="CHI482" s="49"/>
      <c r="CHJ482" s="49"/>
      <c r="CHK482" s="49"/>
      <c r="CHL482" s="49"/>
      <c r="CHM482" s="49"/>
      <c r="CHN482" s="49"/>
      <c r="CHO482" s="49"/>
      <c r="CHP482" s="49"/>
      <c r="CHQ482" s="49"/>
      <c r="CHR482" s="49"/>
      <c r="CHS482" s="49"/>
      <c r="CHT482" s="49"/>
      <c r="CHU482" s="49"/>
      <c r="CHV482" s="49"/>
      <c r="CHW482" s="49"/>
      <c r="CHX482" s="49"/>
      <c r="CHY482" s="49"/>
      <c r="CHZ482" s="49"/>
      <c r="CIA482" s="49"/>
      <c r="CIB482" s="49"/>
      <c r="CIC482" s="49"/>
      <c r="CID482" s="49"/>
      <c r="CIE482" s="49"/>
      <c r="CIF482" s="49"/>
      <c r="CIG482" s="49"/>
      <c r="CIH482" s="49"/>
      <c r="CII482" s="49"/>
      <c r="CIJ482" s="49"/>
      <c r="CIK482" s="49"/>
      <c r="CIL482" s="49"/>
      <c r="CIM482" s="49"/>
      <c r="CIN482" s="49"/>
      <c r="CIO482" s="49"/>
      <c r="CIP482" s="49"/>
      <c r="CIQ482" s="49"/>
      <c r="CIR482" s="49"/>
      <c r="CIS482" s="49"/>
      <c r="CIT482" s="49"/>
      <c r="CIU482" s="49"/>
      <c r="CIV482" s="49"/>
      <c r="CIW482" s="49"/>
      <c r="CIX482" s="49"/>
      <c r="CIY482" s="49"/>
      <c r="CIZ482" s="49"/>
      <c r="CJA482" s="49"/>
      <c r="CJB482" s="49"/>
      <c r="CJC482" s="49"/>
      <c r="CJD482" s="49"/>
      <c r="CJE482" s="49"/>
      <c r="CJF482" s="49"/>
      <c r="CJG482" s="49"/>
      <c r="CJH482" s="49"/>
      <c r="CJI482" s="49"/>
      <c r="CJJ482" s="49"/>
      <c r="CJK482" s="49"/>
      <c r="CJL482" s="49"/>
      <c r="CJM482" s="49"/>
      <c r="CJN482" s="49"/>
      <c r="CJO482" s="49"/>
      <c r="CJP482" s="49"/>
      <c r="CJQ482" s="49"/>
      <c r="CJR482" s="49"/>
      <c r="CJS482" s="49"/>
      <c r="CJT482" s="49"/>
      <c r="CJU482" s="49"/>
      <c r="CJV482" s="49"/>
      <c r="CJW482" s="49"/>
      <c r="CJX482" s="49"/>
      <c r="CJY482" s="49"/>
      <c r="CJZ482" s="49"/>
      <c r="CKA482" s="49"/>
      <c r="CKB482" s="49"/>
      <c r="CKC482" s="49"/>
      <c r="CKD482" s="49"/>
      <c r="CKE482" s="49"/>
      <c r="CKF482" s="49"/>
      <c r="CKG482" s="49"/>
      <c r="CKH482" s="49"/>
      <c r="CKI482" s="49"/>
      <c r="CKJ482" s="49"/>
      <c r="CKK482" s="49"/>
      <c r="CKL482" s="49"/>
      <c r="CKM482" s="49"/>
      <c r="CKN482" s="49"/>
      <c r="CKO482" s="49"/>
      <c r="CKP482" s="49"/>
      <c r="CKQ482" s="49"/>
      <c r="CKR482" s="49"/>
      <c r="CKS482" s="49"/>
      <c r="CKT482" s="49"/>
      <c r="CKU482" s="49"/>
      <c r="CKV482" s="49"/>
      <c r="CKW482" s="49"/>
      <c r="CKX482" s="49"/>
      <c r="CKY482" s="49"/>
      <c r="CKZ482" s="49"/>
      <c r="CLA482" s="49"/>
      <c r="CLB482" s="49"/>
      <c r="CLC482" s="49"/>
      <c r="CLD482" s="49"/>
      <c r="CLE482" s="49"/>
      <c r="CLF482" s="49"/>
      <c r="CLG482" s="49"/>
      <c r="CLH482" s="49"/>
      <c r="CLI482" s="49"/>
      <c r="CLJ482" s="49"/>
      <c r="CLK482" s="49"/>
      <c r="CLL482" s="49"/>
      <c r="CLM482" s="49"/>
      <c r="CLN482" s="49"/>
      <c r="CLO482" s="49"/>
      <c r="CLP482" s="49"/>
      <c r="CLQ482" s="49"/>
      <c r="CLR482" s="49"/>
      <c r="CLS482" s="49"/>
      <c r="CLT482" s="49"/>
      <c r="CLU482" s="49"/>
      <c r="CLV482" s="49"/>
      <c r="CLW482" s="49"/>
      <c r="CLX482" s="49"/>
      <c r="CLY482" s="49"/>
      <c r="CLZ482" s="49"/>
      <c r="CMA482" s="49"/>
      <c r="CMB482" s="49"/>
      <c r="CMC482" s="49"/>
      <c r="CMD482" s="49"/>
      <c r="CME482" s="49"/>
      <c r="CMF482" s="49"/>
      <c r="CMG482" s="49"/>
      <c r="CMH482" s="49"/>
      <c r="CMI482" s="49"/>
      <c r="CMJ482" s="49"/>
      <c r="CMK482" s="49"/>
      <c r="CML482" s="49"/>
      <c r="CMM482" s="49"/>
      <c r="CMN482" s="49"/>
      <c r="CMO482" s="49"/>
      <c r="CMP482" s="49"/>
      <c r="CMQ482" s="49"/>
      <c r="CMR482" s="49"/>
      <c r="CMS482" s="49"/>
      <c r="CMT482" s="49"/>
      <c r="CMU482" s="49"/>
      <c r="CMV482" s="49"/>
      <c r="CMW482" s="49"/>
      <c r="CMX482" s="49"/>
      <c r="CMY482" s="49"/>
      <c r="CMZ482" s="49"/>
      <c r="CNA482" s="49"/>
      <c r="CNB482" s="49"/>
      <c r="CNC482" s="49"/>
      <c r="CND482" s="49"/>
      <c r="CNE482" s="49"/>
      <c r="CNF482" s="49"/>
      <c r="CNG482" s="49"/>
      <c r="CNH482" s="49"/>
      <c r="CNI482" s="49"/>
      <c r="CNJ482" s="49"/>
      <c r="CNK482" s="49"/>
      <c r="CNL482" s="49"/>
      <c r="CNM482" s="49"/>
      <c r="CNN482" s="49"/>
      <c r="CNO482" s="49"/>
      <c r="CNP482" s="49"/>
      <c r="CNQ482" s="49"/>
      <c r="CNR482" s="49"/>
      <c r="CNS482" s="49"/>
      <c r="CNT482" s="49"/>
      <c r="CNU482" s="49"/>
      <c r="CNV482" s="49"/>
      <c r="CNW482" s="49"/>
      <c r="CNX482" s="49"/>
      <c r="CNY482" s="49"/>
      <c r="CNZ482" s="49"/>
      <c r="COA482" s="49"/>
      <c r="COB482" s="49"/>
      <c r="COC482" s="49"/>
      <c r="COD482" s="49"/>
      <c r="COE482" s="49"/>
      <c r="COF482" s="49"/>
      <c r="COG482" s="49"/>
      <c r="COH482" s="49"/>
      <c r="COI482" s="49"/>
      <c r="COJ482" s="49"/>
      <c r="COK482" s="49"/>
      <c r="COL482" s="49"/>
      <c r="COM482" s="49"/>
      <c r="CON482" s="49"/>
      <c r="COO482" s="49"/>
      <c r="COP482" s="49"/>
      <c r="COQ482" s="49"/>
      <c r="COR482" s="49"/>
      <c r="COS482" s="49"/>
      <c r="COT482" s="49"/>
      <c r="COU482" s="49"/>
      <c r="COV482" s="49"/>
      <c r="COW482" s="49"/>
      <c r="COX482" s="49"/>
      <c r="COY482" s="49"/>
      <c r="COZ482" s="49"/>
      <c r="CPA482" s="49"/>
      <c r="CPB482" s="49"/>
      <c r="CPC482" s="49"/>
      <c r="CPD482" s="49"/>
      <c r="CPE482" s="49"/>
      <c r="CPF482" s="49"/>
      <c r="CPG482" s="49"/>
      <c r="CPH482" s="49"/>
      <c r="CPI482" s="49"/>
      <c r="CPJ482" s="49"/>
      <c r="CPK482" s="49"/>
      <c r="CPL482" s="49"/>
      <c r="CPM482" s="49"/>
      <c r="CPN482" s="49"/>
      <c r="CPO482" s="49"/>
      <c r="CPP482" s="49"/>
      <c r="CPQ482" s="49"/>
      <c r="CPR482" s="49"/>
      <c r="CPS482" s="49"/>
      <c r="CPT482" s="49"/>
      <c r="CPU482" s="49"/>
      <c r="CPV482" s="49"/>
      <c r="CPW482" s="49"/>
      <c r="CPX482" s="49"/>
      <c r="CPY482" s="49"/>
      <c r="CPZ482" s="49"/>
      <c r="CQA482" s="49"/>
      <c r="CQB482" s="49"/>
      <c r="CQC482" s="49"/>
      <c r="CQD482" s="49"/>
      <c r="CQE482" s="49"/>
      <c r="CQF482" s="49"/>
      <c r="CQG482" s="49"/>
      <c r="CQH482" s="49"/>
      <c r="CQI482" s="49"/>
      <c r="CQJ482" s="49"/>
      <c r="CQK482" s="49"/>
      <c r="CQL482" s="49"/>
      <c r="CQM482" s="49"/>
      <c r="CQN482" s="49"/>
      <c r="CQO482" s="49"/>
      <c r="CQP482" s="49"/>
      <c r="CQQ482" s="49"/>
      <c r="CQR482" s="49"/>
      <c r="CQS482" s="49"/>
      <c r="CQT482" s="49"/>
      <c r="CQU482" s="49"/>
      <c r="CQV482" s="49"/>
      <c r="CQW482" s="49"/>
      <c r="CQX482" s="49"/>
      <c r="CQY482" s="49"/>
      <c r="CQZ482" s="49"/>
      <c r="CRA482" s="49"/>
      <c r="CRB482" s="49"/>
      <c r="CRC482" s="49"/>
      <c r="CRD482" s="49"/>
      <c r="CRE482" s="49"/>
      <c r="CRF482" s="49"/>
      <c r="CRG482" s="49"/>
      <c r="CRH482" s="49"/>
      <c r="CRI482" s="49"/>
      <c r="CRJ482" s="49"/>
      <c r="CRK482" s="49"/>
      <c r="CRL482" s="49"/>
      <c r="CRM482" s="49"/>
      <c r="CRN482" s="49"/>
      <c r="CRO482" s="49"/>
      <c r="CRP482" s="49"/>
      <c r="CRQ482" s="49"/>
      <c r="CRR482" s="49"/>
      <c r="CRS482" s="49"/>
      <c r="CRT482" s="49"/>
      <c r="CRU482" s="49"/>
      <c r="CRV482" s="49"/>
      <c r="CRW482" s="49"/>
      <c r="CRX482" s="49"/>
      <c r="CRY482" s="49"/>
      <c r="CRZ482" s="49"/>
      <c r="CSA482" s="49"/>
      <c r="CSB482" s="49"/>
      <c r="CSC482" s="49"/>
      <c r="CSD482" s="49"/>
      <c r="CSE482" s="49"/>
      <c r="CSF482" s="49"/>
      <c r="CSG482" s="49"/>
      <c r="CSH482" s="49"/>
      <c r="CSI482" s="49"/>
      <c r="CSJ482" s="49"/>
      <c r="CSK482" s="49"/>
      <c r="CSL482" s="49"/>
      <c r="CSM482" s="49"/>
      <c r="CSN482" s="49"/>
      <c r="CSO482" s="49"/>
      <c r="CSP482" s="49"/>
      <c r="CSQ482" s="49"/>
      <c r="CSR482" s="49"/>
      <c r="CSS482" s="49"/>
      <c r="CST482" s="49"/>
      <c r="CSU482" s="49"/>
      <c r="CSV482" s="49"/>
      <c r="CSW482" s="49"/>
      <c r="CSX482" s="49"/>
      <c r="CSY482" s="49"/>
      <c r="CSZ482" s="49"/>
      <c r="CTA482" s="49"/>
      <c r="CTB482" s="49"/>
      <c r="CTC482" s="49"/>
      <c r="CTD482" s="49"/>
      <c r="CTE482" s="49"/>
      <c r="CTF482" s="49"/>
      <c r="CTG482" s="49"/>
      <c r="CTH482" s="49"/>
      <c r="CTI482" s="49"/>
      <c r="CTJ482" s="49"/>
      <c r="CTK482" s="49"/>
      <c r="CTL482" s="49"/>
      <c r="CTM482" s="49"/>
      <c r="CTN482" s="49"/>
      <c r="CTO482" s="49"/>
      <c r="CTP482" s="49"/>
      <c r="CTQ482" s="49"/>
      <c r="CTR482" s="49"/>
      <c r="CTS482" s="49"/>
      <c r="CTT482" s="49"/>
      <c r="CTU482" s="49"/>
      <c r="CTV482" s="49"/>
      <c r="CTW482" s="49"/>
      <c r="CTX482" s="49"/>
      <c r="CTY482" s="49"/>
      <c r="CTZ482" s="49"/>
      <c r="CUA482" s="49"/>
      <c r="CUB482" s="49"/>
      <c r="CUC482" s="49"/>
      <c r="CUD482" s="49"/>
      <c r="CUE482" s="49"/>
      <c r="CUF482" s="49"/>
      <c r="CUG482" s="49"/>
      <c r="CUH482" s="49"/>
      <c r="CUI482" s="49"/>
      <c r="CUJ482" s="49"/>
      <c r="CUK482" s="49"/>
      <c r="CUL482" s="49"/>
      <c r="CUM482" s="49"/>
      <c r="CUN482" s="49"/>
      <c r="CUO482" s="49"/>
      <c r="CUP482" s="49"/>
      <c r="CUQ482" s="49"/>
      <c r="CUR482" s="49"/>
      <c r="CUS482" s="49"/>
      <c r="CUT482" s="49"/>
      <c r="CUU482" s="49"/>
      <c r="CUV482" s="49"/>
      <c r="CUW482" s="49"/>
      <c r="CUX482" s="49"/>
      <c r="CUY482" s="49"/>
      <c r="CUZ482" s="49"/>
      <c r="CVA482" s="49"/>
      <c r="CVB482" s="49"/>
      <c r="CVC482" s="49"/>
      <c r="CVD482" s="49"/>
      <c r="CVE482" s="49"/>
      <c r="CVF482" s="49"/>
      <c r="CVG482" s="49"/>
      <c r="CVH482" s="49"/>
      <c r="CVI482" s="49"/>
      <c r="CVJ482" s="49"/>
      <c r="CVK482" s="49"/>
      <c r="CVL482" s="49"/>
      <c r="CVM482" s="49"/>
      <c r="CVN482" s="49"/>
      <c r="CVO482" s="49"/>
      <c r="CVP482" s="49"/>
      <c r="CVQ482" s="49"/>
      <c r="CVR482" s="49"/>
      <c r="CVS482" s="49"/>
      <c r="CVT482" s="49"/>
      <c r="CVU482" s="49"/>
      <c r="CVV482" s="49"/>
      <c r="CVW482" s="49"/>
      <c r="CVX482" s="49"/>
      <c r="CVY482" s="49"/>
      <c r="CVZ482" s="49"/>
      <c r="CWA482" s="49"/>
      <c r="CWB482" s="49"/>
      <c r="CWC482" s="49"/>
      <c r="CWD482" s="49"/>
      <c r="CWE482" s="49"/>
      <c r="CWF482" s="49"/>
      <c r="CWG482" s="49"/>
      <c r="CWH482" s="49"/>
      <c r="CWI482" s="49"/>
      <c r="CWJ482" s="49"/>
      <c r="CWK482" s="49"/>
      <c r="CWL482" s="49"/>
      <c r="CWM482" s="49"/>
      <c r="CWN482" s="49"/>
      <c r="CWO482" s="49"/>
      <c r="CWP482" s="49"/>
      <c r="CWQ482" s="49"/>
      <c r="CWR482" s="49"/>
      <c r="CWS482" s="49"/>
      <c r="CWT482" s="49"/>
      <c r="CWU482" s="49"/>
      <c r="CWV482" s="49"/>
      <c r="CWW482" s="49"/>
      <c r="CWX482" s="49"/>
      <c r="CWY482" s="49"/>
      <c r="CWZ482" s="49"/>
      <c r="CXA482" s="49"/>
      <c r="CXB482" s="49"/>
      <c r="CXC482" s="49"/>
      <c r="CXD482" s="49"/>
      <c r="CXE482" s="49"/>
      <c r="CXF482" s="49"/>
      <c r="CXG482" s="49"/>
      <c r="CXH482" s="49"/>
      <c r="CXI482" s="49"/>
      <c r="CXJ482" s="49"/>
      <c r="CXK482" s="49"/>
      <c r="CXL482" s="49"/>
      <c r="CXM482" s="49"/>
      <c r="CXN482" s="49"/>
      <c r="CXO482" s="49"/>
      <c r="CXP482" s="49"/>
      <c r="CXQ482" s="49"/>
      <c r="CXR482" s="49"/>
      <c r="CXS482" s="49"/>
      <c r="CXT482" s="49"/>
      <c r="CXU482" s="49"/>
      <c r="CXV482" s="49"/>
      <c r="CXW482" s="49"/>
      <c r="CXX482" s="49"/>
      <c r="CXY482" s="49"/>
      <c r="CXZ482" s="49"/>
      <c r="CYA482" s="49"/>
      <c r="CYB482" s="49"/>
      <c r="CYC482" s="49"/>
      <c r="CYD482" s="49"/>
      <c r="CYE482" s="49"/>
      <c r="CYF482" s="49"/>
      <c r="CYG482" s="49"/>
      <c r="CYH482" s="49"/>
      <c r="CYI482" s="49"/>
      <c r="CYJ482" s="49"/>
      <c r="CYK482" s="49"/>
      <c r="CYL482" s="49"/>
      <c r="CYM482" s="49"/>
      <c r="CYN482" s="49"/>
      <c r="CYO482" s="49"/>
      <c r="CYP482" s="49"/>
      <c r="CYQ482" s="49"/>
      <c r="CYR482" s="49"/>
      <c r="CYS482" s="49"/>
      <c r="CYT482" s="49"/>
      <c r="CYU482" s="49"/>
      <c r="CYV482" s="49"/>
      <c r="CYW482" s="49"/>
      <c r="CYX482" s="49"/>
      <c r="CYY482" s="49"/>
      <c r="CYZ482" s="49"/>
      <c r="CZA482" s="49"/>
      <c r="CZB482" s="49"/>
      <c r="CZC482" s="49"/>
      <c r="CZD482" s="49"/>
      <c r="CZE482" s="49"/>
      <c r="CZF482" s="49"/>
      <c r="CZG482" s="49"/>
      <c r="CZH482" s="49"/>
      <c r="CZI482" s="49"/>
      <c r="CZJ482" s="49"/>
      <c r="CZK482" s="49"/>
      <c r="CZL482" s="49"/>
      <c r="CZM482" s="49"/>
      <c r="CZN482" s="49"/>
      <c r="CZO482" s="49"/>
      <c r="CZP482" s="49"/>
      <c r="CZQ482" s="49"/>
      <c r="CZR482" s="49"/>
      <c r="CZS482" s="49"/>
      <c r="CZT482" s="49"/>
      <c r="CZU482" s="49"/>
      <c r="CZV482" s="49"/>
      <c r="CZW482" s="49"/>
      <c r="CZX482" s="49"/>
      <c r="CZY482" s="49"/>
      <c r="CZZ482" s="49"/>
      <c r="DAA482" s="49"/>
      <c r="DAB482" s="49"/>
      <c r="DAC482" s="49"/>
      <c r="DAD482" s="49"/>
      <c r="DAE482" s="49"/>
      <c r="DAF482" s="49"/>
      <c r="DAG482" s="49"/>
      <c r="DAH482" s="49"/>
      <c r="DAI482" s="49"/>
      <c r="DAJ482" s="49"/>
      <c r="DAK482" s="49"/>
      <c r="DAL482" s="49"/>
      <c r="DAM482" s="49"/>
      <c r="DAN482" s="49"/>
      <c r="DAO482" s="49"/>
      <c r="DAP482" s="49"/>
      <c r="DAQ482" s="49"/>
      <c r="DAR482" s="49"/>
      <c r="DAS482" s="49"/>
      <c r="DAT482" s="49"/>
      <c r="DAU482" s="49"/>
      <c r="DAV482" s="49"/>
      <c r="DAW482" s="49"/>
      <c r="DAX482" s="49"/>
      <c r="DAY482" s="49"/>
      <c r="DAZ482" s="49"/>
      <c r="DBA482" s="49"/>
      <c r="DBB482" s="49"/>
      <c r="DBC482" s="49"/>
      <c r="DBD482" s="49"/>
      <c r="DBE482" s="49"/>
      <c r="DBF482" s="49"/>
      <c r="DBG482" s="49"/>
      <c r="DBH482" s="49"/>
      <c r="DBI482" s="49"/>
      <c r="DBJ482" s="49"/>
      <c r="DBK482" s="49"/>
      <c r="DBL482" s="49"/>
      <c r="DBM482" s="49"/>
      <c r="DBN482" s="49"/>
      <c r="DBO482" s="49"/>
      <c r="DBP482" s="49"/>
      <c r="DBQ482" s="49"/>
      <c r="DBR482" s="49"/>
      <c r="DBS482" s="49"/>
      <c r="DBT482" s="49"/>
      <c r="DBU482" s="49"/>
      <c r="DBV482" s="49"/>
      <c r="DBW482" s="49"/>
      <c r="DBX482" s="49"/>
      <c r="DBY482" s="49"/>
      <c r="DBZ482" s="49"/>
      <c r="DCA482" s="49"/>
      <c r="DCB482" s="49"/>
      <c r="DCC482" s="49"/>
      <c r="DCD482" s="49"/>
      <c r="DCE482" s="49"/>
      <c r="DCF482" s="49"/>
      <c r="DCG482" s="49"/>
      <c r="DCH482" s="49"/>
      <c r="DCI482" s="49"/>
      <c r="DCJ482" s="49"/>
      <c r="DCK482" s="49"/>
      <c r="DCL482" s="49"/>
      <c r="DCM482" s="49"/>
      <c r="DCN482" s="49"/>
      <c r="DCO482" s="49"/>
      <c r="DCP482" s="49"/>
      <c r="DCQ482" s="49"/>
      <c r="DCR482" s="49"/>
      <c r="DCS482" s="49"/>
      <c r="DCT482" s="49"/>
      <c r="DCU482" s="49"/>
      <c r="DCV482" s="49"/>
      <c r="DCW482" s="49"/>
      <c r="DCX482" s="49"/>
      <c r="DCY482" s="49"/>
      <c r="DCZ482" s="49"/>
      <c r="DDA482" s="49"/>
      <c r="DDB482" s="49"/>
      <c r="DDC482" s="49"/>
      <c r="DDD482" s="49"/>
      <c r="DDE482" s="49"/>
      <c r="DDF482" s="49"/>
      <c r="DDG482" s="49"/>
      <c r="DDH482" s="49"/>
      <c r="DDI482" s="49"/>
      <c r="DDJ482" s="49"/>
      <c r="DDK482" s="49"/>
      <c r="DDL482" s="49"/>
      <c r="DDM482" s="49"/>
      <c r="DDN482" s="49"/>
      <c r="DDO482" s="49"/>
      <c r="DDP482" s="49"/>
      <c r="DDQ482" s="49"/>
      <c r="DDR482" s="49"/>
      <c r="DDS482" s="49"/>
      <c r="DDT482" s="49"/>
      <c r="DDU482" s="49"/>
      <c r="DDV482" s="49"/>
      <c r="DDW482" s="49"/>
      <c r="DDX482" s="49"/>
      <c r="DDY482" s="49"/>
      <c r="DDZ482" s="49"/>
      <c r="DEA482" s="49"/>
      <c r="DEB482" s="49"/>
      <c r="DEC482" s="49"/>
      <c r="DED482" s="49"/>
      <c r="DEE482" s="49"/>
      <c r="DEF482" s="49"/>
      <c r="DEG482" s="49"/>
      <c r="DEH482" s="49"/>
      <c r="DEI482" s="49"/>
      <c r="DEJ482" s="49"/>
      <c r="DEK482" s="49"/>
      <c r="DEL482" s="49"/>
      <c r="DEM482" s="49"/>
      <c r="DEN482" s="49"/>
      <c r="DEO482" s="49"/>
      <c r="DEP482" s="49"/>
      <c r="DEQ482" s="49"/>
      <c r="DER482" s="49"/>
      <c r="DES482" s="49"/>
      <c r="DET482" s="49"/>
      <c r="DEU482" s="49"/>
      <c r="DEV482" s="49"/>
      <c r="DEW482" s="49"/>
      <c r="DEX482" s="49"/>
      <c r="DEY482" s="49"/>
      <c r="DEZ482" s="49"/>
      <c r="DFA482" s="49"/>
      <c r="DFB482" s="49"/>
      <c r="DFC482" s="49"/>
      <c r="DFD482" s="49"/>
      <c r="DFE482" s="49"/>
      <c r="DFF482" s="49"/>
      <c r="DFG482" s="49"/>
      <c r="DFH482" s="49"/>
      <c r="DFI482" s="49"/>
      <c r="DFJ482" s="49"/>
      <c r="DFK482" s="49"/>
      <c r="DFL482" s="49"/>
      <c r="DFM482" s="49"/>
      <c r="DFN482" s="49"/>
      <c r="DFO482" s="49"/>
      <c r="DFP482" s="49"/>
      <c r="DFQ482" s="49"/>
      <c r="DFR482" s="49"/>
      <c r="DFS482" s="49"/>
      <c r="DFT482" s="49"/>
      <c r="DFU482" s="49"/>
      <c r="DFV482" s="49"/>
      <c r="DFW482" s="49"/>
      <c r="DFX482" s="49"/>
      <c r="DFY482" s="49"/>
      <c r="DFZ482" s="49"/>
      <c r="DGA482" s="49"/>
      <c r="DGB482" s="49"/>
      <c r="DGC482" s="49"/>
      <c r="DGD482" s="49"/>
      <c r="DGE482" s="49"/>
      <c r="DGF482" s="49"/>
      <c r="DGG482" s="49"/>
      <c r="DGH482" s="49"/>
      <c r="DGI482" s="49"/>
      <c r="DGJ482" s="49"/>
      <c r="DGK482" s="49"/>
      <c r="DGL482" s="49"/>
      <c r="DGM482" s="49"/>
      <c r="DGN482" s="49"/>
      <c r="DGO482" s="49"/>
      <c r="DGP482" s="49"/>
      <c r="DGQ482" s="49"/>
      <c r="DGR482" s="49"/>
      <c r="DGS482" s="49"/>
      <c r="DGT482" s="49"/>
      <c r="DGU482" s="49"/>
      <c r="DGV482" s="49"/>
      <c r="DGW482" s="49"/>
      <c r="DGX482" s="49"/>
      <c r="DGY482" s="49"/>
      <c r="DGZ482" s="49"/>
      <c r="DHA482" s="49"/>
      <c r="DHB482" s="49"/>
      <c r="DHC482" s="49"/>
      <c r="DHD482" s="49"/>
      <c r="DHE482" s="49"/>
      <c r="DHF482" s="49"/>
      <c r="DHG482" s="49"/>
      <c r="DHH482" s="49"/>
      <c r="DHI482" s="49"/>
      <c r="DHJ482" s="49"/>
      <c r="DHK482" s="49"/>
      <c r="DHL482" s="49"/>
      <c r="DHM482" s="49"/>
      <c r="DHN482" s="49"/>
      <c r="DHO482" s="49"/>
      <c r="DHP482" s="49"/>
      <c r="DHQ482" s="49"/>
      <c r="DHR482" s="49"/>
      <c r="DHS482" s="49"/>
      <c r="DHT482" s="49"/>
      <c r="DHU482" s="49"/>
      <c r="DHV482" s="49"/>
      <c r="DHW482" s="49"/>
      <c r="DHX482" s="49"/>
      <c r="DHY482" s="49"/>
      <c r="DHZ482" s="49"/>
      <c r="DIA482" s="49"/>
      <c r="DIB482" s="49"/>
      <c r="DIC482" s="49"/>
      <c r="DID482" s="49"/>
      <c r="DIE482" s="49"/>
      <c r="DIF482" s="49"/>
      <c r="DIG482" s="49"/>
      <c r="DIH482" s="49"/>
      <c r="DII482" s="49"/>
      <c r="DIJ482" s="49"/>
      <c r="DIK482" s="49"/>
      <c r="DIL482" s="49"/>
      <c r="DIM482" s="49"/>
      <c r="DIN482" s="49"/>
      <c r="DIO482" s="49"/>
      <c r="DIP482" s="49"/>
      <c r="DIQ482" s="49"/>
      <c r="DIR482" s="49"/>
      <c r="DIS482" s="49"/>
      <c r="DIT482" s="49"/>
      <c r="DIU482" s="49"/>
      <c r="DIV482" s="49"/>
      <c r="DIW482" s="49"/>
      <c r="DIX482" s="49"/>
      <c r="DIY482" s="49"/>
      <c r="DIZ482" s="49"/>
      <c r="DJA482" s="49"/>
      <c r="DJB482" s="49"/>
      <c r="DJC482" s="49"/>
      <c r="DJD482" s="49"/>
      <c r="DJE482" s="49"/>
      <c r="DJF482" s="49"/>
      <c r="DJG482" s="49"/>
      <c r="DJH482" s="49"/>
      <c r="DJI482" s="49"/>
      <c r="DJJ482" s="49"/>
      <c r="DJK482" s="49"/>
      <c r="DJL482" s="49"/>
      <c r="DJM482" s="49"/>
      <c r="DJN482" s="49"/>
      <c r="DJO482" s="49"/>
      <c r="DJP482" s="49"/>
      <c r="DJQ482" s="49"/>
      <c r="DJR482" s="49"/>
      <c r="DJS482" s="49"/>
      <c r="DJT482" s="49"/>
      <c r="DJU482" s="49"/>
      <c r="DJV482" s="49"/>
      <c r="DJW482" s="49"/>
      <c r="DJX482" s="49"/>
      <c r="DJY482" s="49"/>
      <c r="DJZ482" s="49"/>
      <c r="DKA482" s="49"/>
      <c r="DKB482" s="49"/>
      <c r="DKC482" s="49"/>
      <c r="DKD482" s="49"/>
      <c r="DKE482" s="49"/>
      <c r="DKF482" s="49"/>
      <c r="DKG482" s="49"/>
      <c r="DKH482" s="49"/>
      <c r="DKI482" s="49"/>
      <c r="DKJ482" s="49"/>
      <c r="DKK482" s="49"/>
      <c r="DKL482" s="49"/>
      <c r="DKM482" s="49"/>
      <c r="DKN482" s="49"/>
      <c r="DKO482" s="49"/>
      <c r="DKP482" s="49"/>
      <c r="DKQ482" s="49"/>
      <c r="DKR482" s="49"/>
      <c r="DKS482" s="49"/>
      <c r="DKT482" s="49"/>
      <c r="DKU482" s="49"/>
      <c r="DKV482" s="49"/>
      <c r="DKW482" s="49"/>
      <c r="DKX482" s="49"/>
      <c r="DKY482" s="49"/>
      <c r="DKZ482" s="49"/>
      <c r="DLA482" s="49"/>
      <c r="DLB482" s="49"/>
      <c r="DLC482" s="49"/>
      <c r="DLD482" s="49"/>
      <c r="DLE482" s="49"/>
      <c r="DLF482" s="49"/>
      <c r="DLG482" s="49"/>
      <c r="DLH482" s="49"/>
      <c r="DLI482" s="49"/>
      <c r="DLJ482" s="49"/>
      <c r="DLK482" s="49"/>
      <c r="DLL482" s="49"/>
      <c r="DLM482" s="49"/>
      <c r="DLN482" s="49"/>
      <c r="DLO482" s="49"/>
      <c r="DLP482" s="49"/>
      <c r="DLQ482" s="49"/>
      <c r="DLR482" s="49"/>
      <c r="DLS482" s="49"/>
      <c r="DLT482" s="49"/>
      <c r="DLU482" s="49"/>
      <c r="DLV482" s="49"/>
      <c r="DLW482" s="49"/>
      <c r="DLX482" s="49"/>
      <c r="DLY482" s="49"/>
      <c r="DLZ482" s="49"/>
      <c r="DMA482" s="49"/>
      <c r="DMB482" s="49"/>
      <c r="DMC482" s="49"/>
      <c r="DMD482" s="49"/>
      <c r="DME482" s="49"/>
      <c r="DMF482" s="49"/>
      <c r="DMG482" s="49"/>
      <c r="DMH482" s="49"/>
      <c r="DMI482" s="49"/>
      <c r="DMJ482" s="49"/>
      <c r="DMK482" s="49"/>
      <c r="DML482" s="49"/>
      <c r="DMM482" s="49"/>
      <c r="DMN482" s="49"/>
      <c r="DMO482" s="49"/>
      <c r="DMP482" s="49"/>
      <c r="DMQ482" s="49"/>
      <c r="DMR482" s="49"/>
      <c r="DMS482" s="49"/>
      <c r="DMT482" s="49"/>
      <c r="DMU482" s="49"/>
      <c r="DMV482" s="49"/>
      <c r="DMW482" s="49"/>
      <c r="DMX482" s="49"/>
      <c r="DMY482" s="49"/>
      <c r="DMZ482" s="49"/>
      <c r="DNA482" s="49"/>
      <c r="DNB482" s="49"/>
      <c r="DNC482" s="49"/>
      <c r="DND482" s="49"/>
      <c r="DNE482" s="49"/>
      <c r="DNF482" s="49"/>
      <c r="DNG482" s="49"/>
      <c r="DNH482" s="49"/>
      <c r="DNI482" s="49"/>
      <c r="DNJ482" s="49"/>
      <c r="DNK482" s="49"/>
      <c r="DNL482" s="49"/>
      <c r="DNM482" s="49"/>
      <c r="DNN482" s="49"/>
      <c r="DNO482" s="49"/>
      <c r="DNP482" s="49"/>
      <c r="DNQ482" s="49"/>
      <c r="DNR482" s="49"/>
      <c r="DNS482" s="49"/>
      <c r="DNT482" s="49"/>
      <c r="DNU482" s="49"/>
      <c r="DNV482" s="49"/>
      <c r="DNW482" s="49"/>
      <c r="DNX482" s="49"/>
      <c r="DNY482" s="49"/>
      <c r="DNZ482" s="49"/>
      <c r="DOA482" s="49"/>
      <c r="DOB482" s="49"/>
      <c r="DOC482" s="49"/>
      <c r="DOD482" s="49"/>
      <c r="DOE482" s="49"/>
      <c r="DOF482" s="49"/>
      <c r="DOG482" s="49"/>
      <c r="DOH482" s="49"/>
      <c r="DOI482" s="49"/>
      <c r="DOJ482" s="49"/>
      <c r="DOK482" s="49"/>
      <c r="DOL482" s="49"/>
      <c r="DOM482" s="49"/>
      <c r="DON482" s="49"/>
      <c r="DOO482" s="49"/>
      <c r="DOP482" s="49"/>
      <c r="DOQ482" s="49"/>
      <c r="DOR482" s="49"/>
      <c r="DOS482" s="49"/>
      <c r="DOT482" s="49"/>
      <c r="DOU482" s="49"/>
      <c r="DOV482" s="49"/>
      <c r="DOW482" s="49"/>
      <c r="DOX482" s="49"/>
      <c r="DOY482" s="49"/>
      <c r="DOZ482" s="49"/>
      <c r="DPA482" s="49"/>
      <c r="DPB482" s="49"/>
      <c r="DPC482" s="49"/>
      <c r="DPD482" s="49"/>
      <c r="DPE482" s="49"/>
      <c r="DPF482" s="49"/>
      <c r="DPG482" s="49"/>
      <c r="DPH482" s="49"/>
      <c r="DPI482" s="49"/>
      <c r="DPJ482" s="49"/>
      <c r="DPK482" s="49"/>
      <c r="DPL482" s="49"/>
      <c r="DPM482" s="49"/>
      <c r="DPN482" s="49"/>
      <c r="DPO482" s="49"/>
      <c r="DPP482" s="49"/>
      <c r="DPQ482" s="49"/>
      <c r="DPR482" s="49"/>
      <c r="DPS482" s="49"/>
      <c r="DPT482" s="49"/>
      <c r="DPU482" s="49"/>
      <c r="DPV482" s="49"/>
      <c r="DPW482" s="49"/>
      <c r="DPX482" s="49"/>
      <c r="DPY482" s="49"/>
      <c r="DPZ482" s="49"/>
      <c r="DQA482" s="49"/>
      <c r="DQB482" s="49"/>
      <c r="DQC482" s="49"/>
      <c r="DQD482" s="49"/>
      <c r="DQE482" s="49"/>
      <c r="DQF482" s="49"/>
      <c r="DQG482" s="49"/>
      <c r="DQH482" s="49"/>
      <c r="DQI482" s="49"/>
      <c r="DQJ482" s="49"/>
      <c r="DQK482" s="49"/>
      <c r="DQL482" s="49"/>
      <c r="DQM482" s="49"/>
      <c r="DQN482" s="49"/>
      <c r="DQO482" s="49"/>
      <c r="DQP482" s="49"/>
      <c r="DQQ482" s="49"/>
      <c r="DQR482" s="49"/>
      <c r="DQS482" s="49"/>
      <c r="DQT482" s="49"/>
      <c r="DQU482" s="49"/>
      <c r="DQV482" s="49"/>
      <c r="DQW482" s="49"/>
      <c r="DQX482" s="49"/>
      <c r="DQY482" s="49"/>
      <c r="DQZ482" s="49"/>
      <c r="DRA482" s="49"/>
      <c r="DRB482" s="49"/>
      <c r="DRC482" s="49"/>
      <c r="DRD482" s="49"/>
      <c r="DRE482" s="49"/>
      <c r="DRF482" s="49"/>
      <c r="DRG482" s="49"/>
      <c r="DRH482" s="49"/>
      <c r="DRI482" s="49"/>
      <c r="DRJ482" s="49"/>
      <c r="DRK482" s="49"/>
      <c r="DRL482" s="49"/>
      <c r="DRM482" s="49"/>
      <c r="DRN482" s="49"/>
      <c r="DRO482" s="49"/>
      <c r="DRP482" s="49"/>
      <c r="DRQ482" s="49"/>
      <c r="DRR482" s="49"/>
      <c r="DRS482" s="49"/>
      <c r="DRT482" s="49"/>
      <c r="DRU482" s="49"/>
      <c r="DRV482" s="49"/>
      <c r="DRW482" s="49"/>
      <c r="DRX482" s="49"/>
      <c r="DRY482" s="49"/>
      <c r="DRZ482" s="49"/>
      <c r="DSA482" s="49"/>
      <c r="DSB482" s="49"/>
      <c r="DSC482" s="49"/>
      <c r="DSD482" s="49"/>
      <c r="DSE482" s="49"/>
      <c r="DSF482" s="49"/>
      <c r="DSG482" s="49"/>
      <c r="DSH482" s="49"/>
      <c r="DSI482" s="49"/>
      <c r="DSJ482" s="49"/>
      <c r="DSK482" s="49"/>
      <c r="DSL482" s="49"/>
      <c r="DSM482" s="49"/>
      <c r="DSN482" s="49"/>
      <c r="DSO482" s="49"/>
      <c r="DSP482" s="49"/>
      <c r="DSQ482" s="49"/>
      <c r="DSR482" s="49"/>
      <c r="DSS482" s="49"/>
      <c r="DST482" s="49"/>
      <c r="DSU482" s="49"/>
      <c r="DSV482" s="49"/>
      <c r="DSW482" s="49"/>
      <c r="DSX482" s="49"/>
      <c r="DSY482" s="49"/>
      <c r="DSZ482" s="49"/>
      <c r="DTA482" s="49"/>
      <c r="DTB482" s="49"/>
      <c r="DTC482" s="49"/>
      <c r="DTD482" s="49"/>
      <c r="DTE482" s="49"/>
      <c r="DTF482" s="49"/>
      <c r="DTG482" s="49"/>
      <c r="DTH482" s="49"/>
      <c r="DTI482" s="49"/>
      <c r="DTJ482" s="49"/>
      <c r="DTK482" s="49"/>
      <c r="DTL482" s="49"/>
      <c r="DTM482" s="49"/>
      <c r="DTN482" s="49"/>
      <c r="DTO482" s="49"/>
      <c r="DTP482" s="49"/>
      <c r="DTQ482" s="49"/>
      <c r="DTR482" s="49"/>
      <c r="DTS482" s="49"/>
      <c r="DTT482" s="49"/>
      <c r="DTU482" s="49"/>
      <c r="DTV482" s="49"/>
      <c r="DTW482" s="49"/>
      <c r="DTX482" s="49"/>
      <c r="DTY482" s="49"/>
      <c r="DTZ482" s="49"/>
      <c r="DUA482" s="49"/>
      <c r="DUB482" s="49"/>
      <c r="DUC482" s="49"/>
      <c r="DUD482" s="49"/>
      <c r="DUE482" s="49"/>
      <c r="DUF482" s="49"/>
      <c r="DUG482" s="49"/>
      <c r="DUH482" s="49"/>
      <c r="DUI482" s="49"/>
      <c r="DUJ482" s="49"/>
      <c r="DUK482" s="49"/>
      <c r="DUL482" s="49"/>
      <c r="DUM482" s="49"/>
      <c r="DUN482" s="49"/>
      <c r="DUO482" s="49"/>
      <c r="DUP482" s="49"/>
      <c r="DUQ482" s="49"/>
      <c r="DUR482" s="49"/>
      <c r="DUS482" s="49"/>
      <c r="DUT482" s="49"/>
      <c r="DUU482" s="49"/>
      <c r="DUV482" s="49"/>
      <c r="DUW482" s="49"/>
      <c r="DUX482" s="49"/>
      <c r="DUY482" s="49"/>
      <c r="DUZ482" s="49"/>
      <c r="DVA482" s="49"/>
      <c r="DVB482" s="49"/>
      <c r="DVC482" s="49"/>
      <c r="DVD482" s="49"/>
      <c r="DVE482" s="49"/>
      <c r="DVF482" s="49"/>
      <c r="DVG482" s="49"/>
      <c r="DVH482" s="49"/>
      <c r="DVI482" s="49"/>
      <c r="DVJ482" s="49"/>
      <c r="DVK482" s="49"/>
      <c r="DVL482" s="49"/>
      <c r="DVM482" s="49"/>
      <c r="DVN482" s="49"/>
      <c r="DVO482" s="49"/>
      <c r="DVP482" s="49"/>
      <c r="DVQ482" s="49"/>
      <c r="DVR482" s="49"/>
      <c r="DVS482" s="49"/>
      <c r="DVT482" s="49"/>
      <c r="DVU482" s="49"/>
      <c r="DVV482" s="49"/>
      <c r="DVW482" s="49"/>
      <c r="DVX482" s="49"/>
      <c r="DVY482" s="49"/>
      <c r="DVZ482" s="49"/>
      <c r="DWA482" s="49"/>
      <c r="DWB482" s="49"/>
      <c r="DWC482" s="49"/>
      <c r="DWD482" s="49"/>
      <c r="DWE482" s="49"/>
      <c r="DWF482" s="49"/>
      <c r="DWG482" s="49"/>
      <c r="DWH482" s="49"/>
      <c r="DWI482" s="49"/>
      <c r="DWJ482" s="49"/>
      <c r="DWK482" s="49"/>
      <c r="DWL482" s="49"/>
      <c r="DWM482" s="49"/>
      <c r="DWN482" s="49"/>
      <c r="DWO482" s="49"/>
      <c r="DWP482" s="49"/>
      <c r="DWQ482" s="49"/>
      <c r="DWR482" s="49"/>
      <c r="DWS482" s="49"/>
      <c r="DWT482" s="49"/>
      <c r="DWU482" s="49"/>
      <c r="DWV482" s="49"/>
      <c r="DWW482" s="49"/>
      <c r="DWX482" s="49"/>
      <c r="DWY482" s="49"/>
      <c r="DWZ482" s="49"/>
      <c r="DXA482" s="49"/>
      <c r="DXB482" s="49"/>
      <c r="DXC482" s="49"/>
      <c r="DXD482" s="49"/>
      <c r="DXE482" s="49"/>
      <c r="DXF482" s="49"/>
      <c r="DXG482" s="49"/>
      <c r="DXH482" s="49"/>
      <c r="DXI482" s="49"/>
      <c r="DXJ482" s="49"/>
      <c r="DXK482" s="49"/>
      <c r="DXL482" s="49"/>
      <c r="DXM482" s="49"/>
      <c r="DXN482" s="49"/>
      <c r="DXO482" s="49"/>
      <c r="DXP482" s="49"/>
      <c r="DXQ482" s="49"/>
      <c r="DXR482" s="49"/>
      <c r="DXS482" s="49"/>
      <c r="DXT482" s="49"/>
      <c r="DXU482" s="49"/>
      <c r="DXV482" s="49"/>
      <c r="DXW482" s="49"/>
      <c r="DXX482" s="49"/>
      <c r="DXY482" s="49"/>
      <c r="DXZ482" s="49"/>
      <c r="DYA482" s="49"/>
      <c r="DYB482" s="49"/>
      <c r="DYC482" s="49"/>
      <c r="DYD482" s="49"/>
      <c r="DYE482" s="49"/>
      <c r="DYF482" s="49"/>
      <c r="DYG482" s="49"/>
      <c r="DYH482" s="49"/>
      <c r="DYI482" s="49"/>
      <c r="DYJ482" s="49"/>
      <c r="DYK482" s="49"/>
      <c r="DYL482" s="49"/>
      <c r="DYM482" s="49"/>
      <c r="DYN482" s="49"/>
      <c r="DYO482" s="49"/>
      <c r="DYP482" s="49"/>
      <c r="DYQ482" s="49"/>
      <c r="DYR482" s="49"/>
      <c r="DYS482" s="49"/>
      <c r="DYT482" s="49"/>
      <c r="DYU482" s="49"/>
      <c r="DYV482" s="49"/>
      <c r="DYW482" s="49"/>
      <c r="DYX482" s="49"/>
      <c r="DYY482" s="49"/>
      <c r="DYZ482" s="49"/>
      <c r="DZA482" s="49"/>
      <c r="DZB482" s="49"/>
      <c r="DZC482" s="49"/>
      <c r="DZD482" s="49"/>
      <c r="DZE482" s="49"/>
      <c r="DZF482" s="49"/>
      <c r="DZG482" s="49"/>
      <c r="DZH482" s="49"/>
      <c r="DZI482" s="49"/>
      <c r="DZJ482" s="49"/>
      <c r="DZK482" s="49"/>
      <c r="DZL482" s="49"/>
      <c r="DZM482" s="49"/>
      <c r="DZN482" s="49"/>
      <c r="DZO482" s="49"/>
      <c r="DZP482" s="49"/>
      <c r="DZQ482" s="49"/>
      <c r="DZR482" s="49"/>
      <c r="DZS482" s="49"/>
      <c r="DZT482" s="49"/>
      <c r="DZU482" s="49"/>
      <c r="DZV482" s="49"/>
      <c r="DZW482" s="49"/>
      <c r="DZX482" s="49"/>
      <c r="DZY482" s="49"/>
      <c r="DZZ482" s="49"/>
      <c r="EAA482" s="49"/>
      <c r="EAB482" s="49"/>
      <c r="EAC482" s="49"/>
      <c r="EAD482" s="49"/>
      <c r="EAE482" s="49"/>
      <c r="EAF482" s="49"/>
      <c r="EAG482" s="49"/>
      <c r="EAH482" s="49"/>
      <c r="EAI482" s="49"/>
      <c r="EAJ482" s="49"/>
      <c r="EAK482" s="49"/>
      <c r="EAL482" s="49"/>
      <c r="EAM482" s="49"/>
      <c r="EAN482" s="49"/>
      <c r="EAO482" s="49"/>
      <c r="EAP482" s="49"/>
      <c r="EAQ482" s="49"/>
      <c r="EAR482" s="49"/>
      <c r="EAS482" s="49"/>
      <c r="EAT482" s="49"/>
      <c r="EAU482" s="49"/>
      <c r="EAV482" s="49"/>
      <c r="EAW482" s="49"/>
      <c r="EAX482" s="49"/>
      <c r="EAY482" s="49"/>
      <c r="EAZ482" s="49"/>
      <c r="EBA482" s="49"/>
      <c r="EBB482" s="49"/>
      <c r="EBC482" s="49"/>
      <c r="EBD482" s="49"/>
      <c r="EBE482" s="49"/>
      <c r="EBF482" s="49"/>
      <c r="EBG482" s="49"/>
      <c r="EBH482" s="49"/>
      <c r="EBI482" s="49"/>
      <c r="EBJ482" s="49"/>
      <c r="EBK482" s="49"/>
      <c r="EBL482" s="49"/>
      <c r="EBM482" s="49"/>
      <c r="EBN482" s="49"/>
      <c r="EBO482" s="49"/>
      <c r="EBP482" s="49"/>
      <c r="EBQ482" s="49"/>
      <c r="EBR482" s="49"/>
      <c r="EBS482" s="49"/>
      <c r="EBT482" s="49"/>
      <c r="EBU482" s="49"/>
      <c r="EBV482" s="49"/>
      <c r="EBW482" s="49"/>
      <c r="EBX482" s="49"/>
      <c r="EBY482" s="49"/>
      <c r="EBZ482" s="49"/>
      <c r="ECA482" s="49"/>
      <c r="ECB482" s="49"/>
      <c r="ECC482" s="49"/>
      <c r="ECD482" s="49"/>
      <c r="ECE482" s="49"/>
      <c r="ECF482" s="49"/>
      <c r="ECG482" s="49"/>
      <c r="ECH482" s="49"/>
      <c r="ECI482" s="49"/>
      <c r="ECJ482" s="49"/>
      <c r="ECK482" s="49"/>
      <c r="ECL482" s="49"/>
      <c r="ECM482" s="49"/>
      <c r="ECN482" s="49"/>
      <c r="ECO482" s="49"/>
      <c r="ECP482" s="49"/>
      <c r="ECQ482" s="49"/>
      <c r="ECR482" s="49"/>
      <c r="ECS482" s="49"/>
      <c r="ECT482" s="49"/>
      <c r="ECU482" s="49"/>
      <c r="ECV482" s="49"/>
      <c r="ECW482" s="49"/>
      <c r="ECX482" s="49"/>
      <c r="ECY482" s="49"/>
      <c r="ECZ482" s="49"/>
      <c r="EDA482" s="49"/>
      <c r="EDB482" s="49"/>
      <c r="EDC482" s="49"/>
      <c r="EDD482" s="49"/>
      <c r="EDE482" s="49"/>
      <c r="EDF482" s="49"/>
      <c r="EDG482" s="49"/>
      <c r="EDH482" s="49"/>
      <c r="EDI482" s="49"/>
      <c r="EDJ482" s="49"/>
      <c r="EDK482" s="49"/>
      <c r="EDL482" s="49"/>
      <c r="EDM482" s="49"/>
      <c r="EDN482" s="49"/>
      <c r="EDO482" s="49"/>
      <c r="EDP482" s="49"/>
      <c r="EDQ482" s="49"/>
      <c r="EDR482" s="49"/>
      <c r="EDS482" s="49"/>
      <c r="EDT482" s="49"/>
      <c r="EDU482" s="49"/>
      <c r="EDV482" s="49"/>
      <c r="EDW482" s="49"/>
      <c r="EDX482" s="49"/>
      <c r="EDY482" s="49"/>
      <c r="EDZ482" s="49"/>
      <c r="EEA482" s="49"/>
      <c r="EEB482" s="49"/>
      <c r="EEC482" s="49"/>
      <c r="EED482" s="49"/>
      <c r="EEE482" s="49"/>
      <c r="EEF482" s="49"/>
      <c r="EEG482" s="49"/>
      <c r="EEH482" s="49"/>
      <c r="EEI482" s="49"/>
      <c r="EEJ482" s="49"/>
      <c r="EEK482" s="49"/>
      <c r="EEL482" s="49"/>
      <c r="EEM482" s="49"/>
      <c r="EEN482" s="49"/>
      <c r="EEO482" s="49"/>
      <c r="EEP482" s="49"/>
      <c r="EEQ482" s="49"/>
      <c r="EER482" s="49"/>
      <c r="EES482" s="49"/>
      <c r="EET482" s="49"/>
      <c r="EEU482" s="49"/>
      <c r="EEV482" s="49"/>
      <c r="EEW482" s="49"/>
      <c r="EEX482" s="49"/>
      <c r="EEY482" s="49"/>
      <c r="EEZ482" s="49"/>
      <c r="EFA482" s="49"/>
      <c r="EFB482" s="49"/>
      <c r="EFC482" s="49"/>
      <c r="EFD482" s="49"/>
      <c r="EFE482" s="49"/>
      <c r="EFF482" s="49"/>
      <c r="EFG482" s="49"/>
      <c r="EFH482" s="49"/>
      <c r="EFI482" s="49"/>
      <c r="EFJ482" s="49"/>
      <c r="EFK482" s="49"/>
      <c r="EFL482" s="49"/>
      <c r="EFM482" s="49"/>
      <c r="EFN482" s="49"/>
      <c r="EFO482" s="49"/>
      <c r="EFP482" s="49"/>
      <c r="EFQ482" s="49"/>
      <c r="EFR482" s="49"/>
      <c r="EFS482" s="49"/>
      <c r="EFT482" s="49"/>
      <c r="EFU482" s="49"/>
      <c r="EFV482" s="49"/>
      <c r="EFW482" s="49"/>
      <c r="EFX482" s="49"/>
      <c r="EFY482" s="49"/>
      <c r="EFZ482" s="49"/>
      <c r="EGA482" s="49"/>
      <c r="EGB482" s="49"/>
      <c r="EGC482" s="49"/>
      <c r="EGD482" s="49"/>
      <c r="EGE482" s="49"/>
      <c r="EGF482" s="49"/>
      <c r="EGG482" s="49"/>
      <c r="EGH482" s="49"/>
      <c r="EGI482" s="49"/>
      <c r="EGJ482" s="49"/>
      <c r="EGK482" s="49"/>
      <c r="EGL482" s="49"/>
      <c r="EGM482" s="49"/>
      <c r="EGN482" s="49"/>
      <c r="EGO482" s="49"/>
      <c r="EGP482" s="49"/>
      <c r="EGQ482" s="49"/>
      <c r="EGR482" s="49"/>
      <c r="EGS482" s="49"/>
      <c r="EGT482" s="49"/>
      <c r="EGU482" s="49"/>
      <c r="EGV482" s="49"/>
      <c r="EGW482" s="49"/>
      <c r="EGX482" s="49"/>
      <c r="EGY482" s="49"/>
      <c r="EGZ482" s="49"/>
      <c r="EHA482" s="49"/>
      <c r="EHB482" s="49"/>
      <c r="EHC482" s="49"/>
      <c r="EHD482" s="49"/>
      <c r="EHE482" s="49"/>
      <c r="EHF482" s="49"/>
      <c r="EHG482" s="49"/>
      <c r="EHH482" s="49"/>
      <c r="EHI482" s="49"/>
      <c r="EHJ482" s="49"/>
      <c r="EHK482" s="49"/>
      <c r="EHL482" s="49"/>
      <c r="EHM482" s="49"/>
      <c r="EHN482" s="49"/>
      <c r="EHO482" s="49"/>
      <c r="EHP482" s="49"/>
      <c r="EHQ482" s="49"/>
      <c r="EHR482" s="49"/>
      <c r="EHS482" s="49"/>
      <c r="EHT482" s="49"/>
      <c r="EHU482" s="49"/>
      <c r="EHV482" s="49"/>
      <c r="EHW482" s="49"/>
      <c r="EHX482" s="49"/>
      <c r="EHY482" s="49"/>
      <c r="EHZ482" s="49"/>
      <c r="EIA482" s="49"/>
      <c r="EIB482" s="49"/>
      <c r="EIC482" s="49"/>
      <c r="EID482" s="49"/>
      <c r="EIE482" s="49"/>
      <c r="EIF482" s="49"/>
      <c r="EIG482" s="49"/>
      <c r="EIH482" s="49"/>
      <c r="EII482" s="49"/>
      <c r="EIJ482" s="49"/>
      <c r="EIK482" s="49"/>
      <c r="EIL482" s="49"/>
      <c r="EIM482" s="49"/>
      <c r="EIN482" s="49"/>
      <c r="EIO482" s="49"/>
      <c r="EIP482" s="49"/>
      <c r="EIQ482" s="49"/>
      <c r="EIR482" s="49"/>
      <c r="EIS482" s="49"/>
      <c r="EIT482" s="49"/>
      <c r="EIU482" s="49"/>
      <c r="EIV482" s="49"/>
      <c r="EIW482" s="49"/>
      <c r="EIX482" s="49"/>
      <c r="EIY482" s="49"/>
      <c r="EIZ482" s="49"/>
      <c r="EJA482" s="49"/>
      <c r="EJB482" s="49"/>
      <c r="EJC482" s="49"/>
      <c r="EJD482" s="49"/>
      <c r="EJE482" s="49"/>
      <c r="EJF482" s="49"/>
      <c r="EJG482" s="49"/>
      <c r="EJH482" s="49"/>
      <c r="EJI482" s="49"/>
      <c r="EJJ482" s="49"/>
      <c r="EJK482" s="49"/>
      <c r="EJL482" s="49"/>
      <c r="EJM482" s="49"/>
      <c r="EJN482" s="49"/>
      <c r="EJO482" s="49"/>
      <c r="EJP482" s="49"/>
      <c r="EJQ482" s="49"/>
      <c r="EJR482" s="49"/>
      <c r="EJS482" s="49"/>
      <c r="EJT482" s="49"/>
      <c r="EJU482" s="49"/>
      <c r="EJV482" s="49"/>
      <c r="EJW482" s="49"/>
      <c r="EJX482" s="49"/>
      <c r="EJY482" s="49"/>
      <c r="EJZ482" s="49"/>
      <c r="EKA482" s="49"/>
      <c r="EKB482" s="49"/>
      <c r="EKC482" s="49"/>
      <c r="EKD482" s="49"/>
      <c r="EKE482" s="49"/>
      <c r="EKF482" s="49"/>
      <c r="EKG482" s="49"/>
      <c r="EKH482" s="49"/>
      <c r="EKI482" s="49"/>
      <c r="EKJ482" s="49"/>
      <c r="EKK482" s="49"/>
      <c r="EKL482" s="49"/>
      <c r="EKM482" s="49"/>
      <c r="EKN482" s="49"/>
      <c r="EKO482" s="49"/>
      <c r="EKP482" s="49"/>
      <c r="EKQ482" s="49"/>
      <c r="EKR482" s="49"/>
      <c r="EKS482" s="49"/>
      <c r="EKT482" s="49"/>
      <c r="EKU482" s="49"/>
      <c r="EKV482" s="49"/>
      <c r="EKW482" s="49"/>
      <c r="EKX482" s="49"/>
      <c r="EKY482" s="49"/>
      <c r="EKZ482" s="49"/>
      <c r="ELA482" s="49"/>
      <c r="ELB482" s="49"/>
      <c r="ELC482" s="49"/>
      <c r="ELD482" s="49"/>
      <c r="ELE482" s="49"/>
      <c r="ELF482" s="49"/>
      <c r="ELG482" s="49"/>
      <c r="ELH482" s="49"/>
      <c r="ELI482" s="49"/>
      <c r="ELJ482" s="49"/>
      <c r="ELK482" s="49"/>
      <c r="ELL482" s="49"/>
      <c r="ELM482" s="49"/>
      <c r="ELN482" s="49"/>
      <c r="ELO482" s="49"/>
      <c r="ELP482" s="49"/>
      <c r="ELQ482" s="49"/>
      <c r="ELR482" s="49"/>
      <c r="ELS482" s="49"/>
      <c r="ELT482" s="49"/>
      <c r="ELU482" s="49"/>
      <c r="ELV482" s="49"/>
      <c r="ELW482" s="49"/>
      <c r="ELX482" s="49"/>
      <c r="ELY482" s="49"/>
      <c r="ELZ482" s="49"/>
      <c r="EMA482" s="49"/>
      <c r="EMB482" s="49"/>
      <c r="EMC482" s="49"/>
      <c r="EMD482" s="49"/>
      <c r="EME482" s="49"/>
      <c r="EMF482" s="49"/>
      <c r="EMG482" s="49"/>
      <c r="EMH482" s="49"/>
      <c r="EMI482" s="49"/>
      <c r="EMJ482" s="49"/>
      <c r="EMK482" s="49"/>
      <c r="EML482" s="49"/>
      <c r="EMM482" s="49"/>
      <c r="EMN482" s="49"/>
      <c r="EMO482" s="49"/>
      <c r="EMP482" s="49"/>
      <c r="EMQ482" s="49"/>
      <c r="EMR482" s="49"/>
      <c r="EMS482" s="49"/>
      <c r="EMT482" s="49"/>
      <c r="EMU482" s="49"/>
      <c r="EMV482" s="49"/>
      <c r="EMW482" s="49"/>
      <c r="EMX482" s="49"/>
      <c r="EMY482" s="49"/>
      <c r="EMZ482" s="49"/>
      <c r="ENA482" s="49"/>
      <c r="ENB482" s="49"/>
      <c r="ENC482" s="49"/>
      <c r="END482" s="49"/>
      <c r="ENE482" s="49"/>
      <c r="ENF482" s="49"/>
      <c r="ENG482" s="49"/>
      <c r="ENH482" s="49"/>
      <c r="ENI482" s="49"/>
      <c r="ENJ482" s="49"/>
      <c r="ENK482" s="49"/>
      <c r="ENL482" s="49"/>
      <c r="ENM482" s="49"/>
      <c r="ENN482" s="49"/>
      <c r="ENO482" s="49"/>
      <c r="ENP482" s="49"/>
      <c r="ENQ482" s="49"/>
      <c r="ENR482" s="49"/>
      <c r="ENS482" s="49"/>
      <c r="ENT482" s="49"/>
      <c r="ENU482" s="49"/>
      <c r="ENV482" s="49"/>
      <c r="ENW482" s="49"/>
      <c r="ENX482" s="49"/>
      <c r="ENY482" s="49"/>
      <c r="ENZ482" s="49"/>
      <c r="EOA482" s="49"/>
      <c r="EOB482" s="49"/>
      <c r="EOC482" s="49"/>
      <c r="EOD482" s="49"/>
      <c r="EOE482" s="49"/>
      <c r="EOF482" s="49"/>
      <c r="EOG482" s="49"/>
      <c r="EOH482" s="49"/>
      <c r="EOI482" s="49"/>
      <c r="EOJ482" s="49"/>
      <c r="EOK482" s="49"/>
      <c r="EOL482" s="49"/>
      <c r="EOM482" s="49"/>
      <c r="EON482" s="49"/>
      <c r="EOO482" s="49"/>
      <c r="EOP482" s="49"/>
      <c r="EOQ482" s="49"/>
      <c r="EOR482" s="49"/>
      <c r="EOS482" s="49"/>
      <c r="EOT482" s="49"/>
      <c r="EOU482" s="49"/>
      <c r="EOV482" s="49"/>
      <c r="EOW482" s="49"/>
      <c r="EOX482" s="49"/>
      <c r="EOY482" s="49"/>
      <c r="EOZ482" s="49"/>
      <c r="EPA482" s="49"/>
      <c r="EPB482" s="49"/>
      <c r="EPC482" s="49"/>
      <c r="EPD482" s="49"/>
      <c r="EPE482" s="49"/>
      <c r="EPF482" s="49"/>
      <c r="EPG482" s="49"/>
      <c r="EPH482" s="49"/>
      <c r="EPI482" s="49"/>
      <c r="EPJ482" s="49"/>
      <c r="EPK482" s="49"/>
      <c r="EPL482" s="49"/>
      <c r="EPM482" s="49"/>
      <c r="EPN482" s="49"/>
      <c r="EPO482" s="49"/>
      <c r="EPP482" s="49"/>
      <c r="EPQ482" s="49"/>
      <c r="EPR482" s="49"/>
      <c r="EPS482" s="49"/>
      <c r="EPT482" s="49"/>
      <c r="EPU482" s="49"/>
      <c r="EPV482" s="49"/>
      <c r="EPW482" s="49"/>
      <c r="EPX482" s="49"/>
      <c r="EPY482" s="49"/>
      <c r="EPZ482" s="49"/>
      <c r="EQA482" s="49"/>
      <c r="EQB482" s="49"/>
      <c r="EQC482" s="49"/>
      <c r="EQD482" s="49"/>
      <c r="EQE482" s="49"/>
      <c r="EQF482" s="49"/>
      <c r="EQG482" s="49"/>
      <c r="EQH482" s="49"/>
      <c r="EQI482" s="49"/>
      <c r="EQJ482" s="49"/>
      <c r="EQK482" s="49"/>
      <c r="EQL482" s="49"/>
      <c r="EQM482" s="49"/>
      <c r="EQN482" s="49"/>
      <c r="EQO482" s="49"/>
      <c r="EQP482" s="49"/>
      <c r="EQQ482" s="49"/>
      <c r="EQR482" s="49"/>
      <c r="EQS482" s="49"/>
      <c r="EQT482" s="49"/>
      <c r="EQU482" s="49"/>
      <c r="EQV482" s="49"/>
      <c r="EQW482" s="49"/>
      <c r="EQX482" s="49"/>
      <c r="EQY482" s="49"/>
      <c r="EQZ482" s="49"/>
      <c r="ERA482" s="49"/>
      <c r="ERB482" s="49"/>
      <c r="ERC482" s="49"/>
      <c r="ERD482" s="49"/>
      <c r="ERE482" s="49"/>
      <c r="ERF482" s="49"/>
      <c r="ERG482" s="49"/>
      <c r="ERH482" s="49"/>
      <c r="ERI482" s="49"/>
      <c r="ERJ482" s="49"/>
      <c r="ERK482" s="49"/>
      <c r="ERL482" s="49"/>
      <c r="ERM482" s="49"/>
      <c r="ERN482" s="49"/>
      <c r="ERO482" s="49"/>
      <c r="ERP482" s="49"/>
      <c r="ERQ482" s="49"/>
      <c r="ERR482" s="49"/>
      <c r="ERS482" s="49"/>
      <c r="ERT482" s="49"/>
      <c r="ERU482" s="49"/>
      <c r="ERV482" s="49"/>
      <c r="ERW482" s="49"/>
      <c r="ERX482" s="49"/>
      <c r="ERY482" s="49"/>
      <c r="ERZ482" s="49"/>
      <c r="ESA482" s="49"/>
      <c r="ESB482" s="49"/>
      <c r="ESC482" s="49"/>
      <c r="ESD482" s="49"/>
      <c r="ESE482" s="49"/>
      <c r="ESF482" s="49"/>
      <c r="ESG482" s="49"/>
      <c r="ESH482" s="49"/>
      <c r="ESI482" s="49"/>
      <c r="ESJ482" s="49"/>
      <c r="ESK482" s="49"/>
      <c r="ESL482" s="49"/>
      <c r="ESM482" s="49"/>
      <c r="ESN482" s="49"/>
      <c r="ESO482" s="49"/>
      <c r="ESP482" s="49"/>
      <c r="ESQ482" s="49"/>
      <c r="ESR482" s="49"/>
      <c r="ESS482" s="49"/>
      <c r="EST482" s="49"/>
      <c r="ESU482" s="49"/>
      <c r="ESV482" s="49"/>
      <c r="ESW482" s="49"/>
      <c r="ESX482" s="49"/>
      <c r="ESY482" s="49"/>
      <c r="ESZ482" s="49"/>
      <c r="ETA482" s="49"/>
      <c r="ETB482" s="49"/>
      <c r="ETC482" s="49"/>
      <c r="ETD482" s="49"/>
      <c r="ETE482" s="49"/>
      <c r="ETF482" s="49"/>
      <c r="ETG482" s="49"/>
      <c r="ETH482" s="49"/>
      <c r="ETI482" s="49"/>
      <c r="ETJ482" s="49"/>
      <c r="ETK482" s="49"/>
      <c r="ETL482" s="49"/>
      <c r="ETM482" s="49"/>
      <c r="ETN482" s="49"/>
      <c r="ETO482" s="49"/>
      <c r="ETP482" s="49"/>
      <c r="ETQ482" s="49"/>
      <c r="ETR482" s="49"/>
      <c r="ETS482" s="49"/>
      <c r="ETT482" s="49"/>
      <c r="ETU482" s="49"/>
      <c r="ETV482" s="49"/>
      <c r="ETW482" s="49"/>
      <c r="ETX482" s="49"/>
      <c r="ETY482" s="49"/>
      <c r="ETZ482" s="49"/>
      <c r="EUA482" s="49"/>
      <c r="EUB482" s="49"/>
      <c r="EUC482" s="49"/>
      <c r="EUD482" s="49"/>
      <c r="EUE482" s="49"/>
      <c r="EUF482" s="49"/>
      <c r="EUG482" s="49"/>
      <c r="EUH482" s="49"/>
      <c r="EUI482" s="49"/>
      <c r="EUJ482" s="49"/>
      <c r="EUK482" s="49"/>
      <c r="EUL482" s="49"/>
      <c r="EUM482" s="49"/>
      <c r="EUN482" s="49"/>
      <c r="EUO482" s="49"/>
      <c r="EUP482" s="49"/>
      <c r="EUQ482" s="49"/>
      <c r="EUR482" s="49"/>
      <c r="EUS482" s="49"/>
      <c r="EUT482" s="49"/>
      <c r="EUU482" s="49"/>
      <c r="EUV482" s="49"/>
      <c r="EUW482" s="49"/>
      <c r="EUX482" s="49"/>
      <c r="EUY482" s="49"/>
      <c r="EUZ482" s="49"/>
      <c r="EVA482" s="49"/>
      <c r="EVB482" s="49"/>
      <c r="EVC482" s="49"/>
      <c r="EVD482" s="49"/>
      <c r="EVE482" s="49"/>
      <c r="EVF482" s="49"/>
      <c r="EVG482" s="49"/>
      <c r="EVH482" s="49"/>
      <c r="EVI482" s="49"/>
      <c r="EVJ482" s="49"/>
      <c r="EVK482" s="49"/>
      <c r="EVL482" s="49"/>
      <c r="EVM482" s="49"/>
      <c r="EVN482" s="49"/>
      <c r="EVO482" s="49"/>
      <c r="EVP482" s="49"/>
      <c r="EVQ482" s="49"/>
      <c r="EVR482" s="49"/>
      <c r="EVS482" s="49"/>
      <c r="EVT482" s="49"/>
      <c r="EVU482" s="49"/>
      <c r="EVV482" s="49"/>
      <c r="EVW482" s="49"/>
      <c r="EVX482" s="49"/>
      <c r="EVY482" s="49"/>
      <c r="EVZ482" s="49"/>
      <c r="EWA482" s="49"/>
      <c r="EWB482" s="49"/>
      <c r="EWC482" s="49"/>
      <c r="EWD482" s="49"/>
      <c r="EWE482" s="49"/>
      <c r="EWF482" s="49"/>
      <c r="EWG482" s="49"/>
      <c r="EWH482" s="49"/>
      <c r="EWI482" s="49"/>
      <c r="EWJ482" s="49"/>
      <c r="EWK482" s="49"/>
      <c r="EWL482" s="49"/>
      <c r="EWM482" s="49"/>
      <c r="EWN482" s="49"/>
      <c r="EWO482" s="49"/>
      <c r="EWP482" s="49"/>
      <c r="EWQ482" s="49"/>
      <c r="EWR482" s="49"/>
      <c r="EWS482" s="49"/>
      <c r="EWT482" s="49"/>
      <c r="EWU482" s="49"/>
      <c r="EWV482" s="49"/>
      <c r="EWW482" s="49"/>
      <c r="EWX482" s="49"/>
      <c r="EWY482" s="49"/>
      <c r="EWZ482" s="49"/>
      <c r="EXA482" s="49"/>
      <c r="EXB482" s="49"/>
      <c r="EXC482" s="49"/>
      <c r="EXD482" s="49"/>
      <c r="EXE482" s="49"/>
      <c r="EXF482" s="49"/>
      <c r="EXG482" s="49"/>
      <c r="EXH482" s="49"/>
      <c r="EXI482" s="49"/>
      <c r="EXJ482" s="49"/>
      <c r="EXK482" s="49"/>
      <c r="EXL482" s="49"/>
      <c r="EXM482" s="49"/>
      <c r="EXN482" s="49"/>
      <c r="EXO482" s="49"/>
      <c r="EXP482" s="49"/>
      <c r="EXQ482" s="49"/>
      <c r="EXR482" s="49"/>
      <c r="EXS482" s="49"/>
      <c r="EXT482" s="49"/>
      <c r="EXU482" s="49"/>
      <c r="EXV482" s="49"/>
      <c r="EXW482" s="49"/>
      <c r="EXX482" s="49"/>
      <c r="EXY482" s="49"/>
      <c r="EXZ482" s="49"/>
      <c r="EYA482" s="49"/>
      <c r="EYB482" s="49"/>
      <c r="EYC482" s="49"/>
      <c r="EYD482" s="49"/>
      <c r="EYE482" s="49"/>
      <c r="EYF482" s="49"/>
      <c r="EYG482" s="49"/>
      <c r="EYH482" s="49"/>
      <c r="EYI482" s="49"/>
      <c r="EYJ482" s="49"/>
      <c r="EYK482" s="49"/>
      <c r="EYL482" s="49"/>
      <c r="EYM482" s="49"/>
      <c r="EYN482" s="49"/>
      <c r="EYO482" s="49"/>
      <c r="EYP482" s="49"/>
      <c r="EYQ482" s="49"/>
      <c r="EYR482" s="49"/>
      <c r="EYS482" s="49"/>
      <c r="EYT482" s="49"/>
      <c r="EYU482" s="49"/>
      <c r="EYV482" s="49"/>
      <c r="EYW482" s="49"/>
      <c r="EYX482" s="49"/>
      <c r="EYY482" s="49"/>
      <c r="EYZ482" s="49"/>
      <c r="EZA482" s="49"/>
      <c r="EZB482" s="49"/>
      <c r="EZC482" s="49"/>
      <c r="EZD482" s="49"/>
      <c r="EZE482" s="49"/>
      <c r="EZF482" s="49"/>
      <c r="EZG482" s="49"/>
      <c r="EZH482" s="49"/>
      <c r="EZI482" s="49"/>
      <c r="EZJ482" s="49"/>
      <c r="EZK482" s="49"/>
      <c r="EZL482" s="49"/>
      <c r="EZM482" s="49"/>
      <c r="EZN482" s="49"/>
      <c r="EZO482" s="49"/>
      <c r="EZP482" s="49"/>
      <c r="EZQ482" s="49"/>
      <c r="EZR482" s="49"/>
      <c r="EZS482" s="49"/>
      <c r="EZT482" s="49"/>
      <c r="EZU482" s="49"/>
      <c r="EZV482" s="49"/>
      <c r="EZW482" s="49"/>
      <c r="EZX482" s="49"/>
      <c r="EZY482" s="49"/>
      <c r="EZZ482" s="49"/>
      <c r="FAA482" s="49"/>
      <c r="FAB482" s="49"/>
      <c r="FAC482" s="49"/>
      <c r="FAD482" s="49"/>
      <c r="FAE482" s="49"/>
      <c r="FAF482" s="49"/>
      <c r="FAG482" s="49"/>
      <c r="FAH482" s="49"/>
      <c r="FAI482" s="49"/>
      <c r="FAJ482" s="49"/>
      <c r="FAK482" s="49"/>
      <c r="FAL482" s="49"/>
      <c r="FAM482" s="49"/>
      <c r="FAN482" s="49"/>
      <c r="FAO482" s="49"/>
      <c r="FAP482" s="49"/>
      <c r="FAQ482" s="49"/>
      <c r="FAR482" s="49"/>
      <c r="FAS482" s="49"/>
      <c r="FAT482" s="49"/>
      <c r="FAU482" s="49"/>
      <c r="FAV482" s="49"/>
      <c r="FAW482" s="49"/>
      <c r="FAX482" s="49"/>
      <c r="FAY482" s="49"/>
      <c r="FAZ482" s="49"/>
      <c r="FBA482" s="49"/>
      <c r="FBB482" s="49"/>
      <c r="FBC482" s="49"/>
      <c r="FBD482" s="49"/>
      <c r="FBE482" s="49"/>
      <c r="FBF482" s="49"/>
      <c r="FBG482" s="49"/>
      <c r="FBH482" s="49"/>
      <c r="FBI482" s="49"/>
      <c r="FBJ482" s="49"/>
      <c r="FBK482" s="49"/>
      <c r="FBL482" s="49"/>
      <c r="FBM482" s="49"/>
      <c r="FBN482" s="49"/>
      <c r="FBO482" s="49"/>
      <c r="FBP482" s="49"/>
      <c r="FBQ482" s="49"/>
      <c r="FBR482" s="49"/>
      <c r="FBS482" s="49"/>
      <c r="FBT482" s="49"/>
      <c r="FBU482" s="49"/>
      <c r="FBV482" s="49"/>
      <c r="FBW482" s="49"/>
      <c r="FBX482" s="49"/>
      <c r="FBY482" s="49"/>
      <c r="FBZ482" s="49"/>
      <c r="FCA482" s="49"/>
      <c r="FCB482" s="49"/>
      <c r="FCC482" s="49"/>
      <c r="FCD482" s="49"/>
      <c r="FCE482" s="49"/>
      <c r="FCF482" s="49"/>
      <c r="FCG482" s="49"/>
      <c r="FCH482" s="49"/>
      <c r="FCI482" s="49"/>
      <c r="FCJ482" s="49"/>
      <c r="FCK482" s="49"/>
      <c r="FCL482" s="49"/>
      <c r="FCM482" s="49"/>
      <c r="FCN482" s="49"/>
      <c r="FCO482" s="49"/>
      <c r="FCP482" s="49"/>
      <c r="FCQ482" s="49"/>
      <c r="FCR482" s="49"/>
      <c r="FCS482" s="49"/>
      <c r="FCT482" s="49"/>
      <c r="FCU482" s="49"/>
      <c r="FCV482" s="49"/>
      <c r="FCW482" s="49"/>
      <c r="FCX482" s="49"/>
      <c r="FCY482" s="49"/>
      <c r="FCZ482" s="49"/>
      <c r="FDA482" s="49"/>
      <c r="FDB482" s="49"/>
      <c r="FDC482" s="49"/>
      <c r="FDD482" s="49"/>
      <c r="FDE482" s="49"/>
      <c r="FDF482" s="49"/>
      <c r="FDG482" s="49"/>
      <c r="FDH482" s="49"/>
      <c r="FDI482" s="49"/>
      <c r="FDJ482" s="49"/>
      <c r="FDK482" s="49"/>
      <c r="FDL482" s="49"/>
      <c r="FDM482" s="49"/>
      <c r="FDN482" s="49"/>
      <c r="FDO482" s="49"/>
      <c r="FDP482" s="49"/>
      <c r="FDQ482" s="49"/>
      <c r="FDR482" s="49"/>
      <c r="FDS482" s="49"/>
      <c r="FDT482" s="49"/>
      <c r="FDU482" s="49"/>
      <c r="FDV482" s="49"/>
      <c r="FDW482" s="49"/>
      <c r="FDX482" s="49"/>
      <c r="FDY482" s="49"/>
      <c r="FDZ482" s="49"/>
      <c r="FEA482" s="49"/>
      <c r="FEB482" s="49"/>
      <c r="FEC482" s="49"/>
      <c r="FED482" s="49"/>
      <c r="FEE482" s="49"/>
      <c r="FEF482" s="49"/>
      <c r="FEG482" s="49"/>
      <c r="FEH482" s="49"/>
      <c r="FEI482" s="49"/>
      <c r="FEJ482" s="49"/>
      <c r="FEK482" s="49"/>
      <c r="FEL482" s="49"/>
      <c r="FEM482" s="49"/>
      <c r="FEN482" s="49"/>
      <c r="FEO482" s="49"/>
      <c r="FEP482" s="49"/>
      <c r="FEQ482" s="49"/>
      <c r="FER482" s="49"/>
      <c r="FES482" s="49"/>
      <c r="FET482" s="49"/>
      <c r="FEU482" s="49"/>
      <c r="FEV482" s="49"/>
      <c r="FEW482" s="49"/>
      <c r="FEX482" s="49"/>
      <c r="FEY482" s="49"/>
      <c r="FEZ482" s="49"/>
      <c r="FFA482" s="49"/>
      <c r="FFB482" s="49"/>
      <c r="FFC482" s="49"/>
      <c r="FFD482" s="49"/>
      <c r="FFE482" s="49"/>
      <c r="FFF482" s="49"/>
      <c r="FFG482" s="49"/>
      <c r="FFH482" s="49"/>
      <c r="FFI482" s="49"/>
      <c r="FFJ482" s="49"/>
      <c r="FFK482" s="49"/>
      <c r="FFL482" s="49"/>
      <c r="FFM482" s="49"/>
      <c r="FFN482" s="49"/>
      <c r="FFO482" s="49"/>
      <c r="FFP482" s="49"/>
      <c r="FFQ482" s="49"/>
      <c r="FFR482" s="49"/>
      <c r="FFS482" s="49"/>
      <c r="FFT482" s="49"/>
      <c r="FFU482" s="49"/>
      <c r="FFV482" s="49"/>
      <c r="FFW482" s="49"/>
      <c r="FFX482" s="49"/>
      <c r="FFY482" s="49"/>
      <c r="FFZ482" s="49"/>
      <c r="FGA482" s="49"/>
      <c r="FGB482" s="49"/>
      <c r="FGC482" s="49"/>
      <c r="FGD482" s="49"/>
      <c r="FGE482" s="49"/>
      <c r="FGF482" s="49"/>
      <c r="FGG482" s="49"/>
      <c r="FGH482" s="49"/>
      <c r="FGI482" s="49"/>
      <c r="FGJ482" s="49"/>
      <c r="FGK482" s="49"/>
      <c r="FGL482" s="49"/>
      <c r="FGM482" s="49"/>
      <c r="FGN482" s="49"/>
      <c r="FGO482" s="49"/>
      <c r="FGP482" s="49"/>
      <c r="FGQ482" s="49"/>
      <c r="FGR482" s="49"/>
      <c r="FGS482" s="49"/>
      <c r="FGT482" s="49"/>
      <c r="FGU482" s="49"/>
      <c r="FGV482" s="49"/>
      <c r="FGW482" s="49"/>
      <c r="FGX482" s="49"/>
      <c r="FGY482" s="49"/>
      <c r="FGZ482" s="49"/>
      <c r="FHA482" s="49"/>
      <c r="FHB482" s="49"/>
      <c r="FHC482" s="49"/>
      <c r="FHD482" s="49"/>
      <c r="FHE482" s="49"/>
      <c r="FHF482" s="49"/>
      <c r="FHG482" s="49"/>
      <c r="FHH482" s="49"/>
      <c r="FHI482" s="49"/>
      <c r="FHJ482" s="49"/>
      <c r="FHK482" s="49"/>
      <c r="FHL482" s="49"/>
      <c r="FHM482" s="49"/>
      <c r="FHN482" s="49"/>
      <c r="FHO482" s="49"/>
      <c r="FHP482" s="49"/>
      <c r="FHQ482" s="49"/>
      <c r="FHR482" s="49"/>
      <c r="FHS482" s="49"/>
      <c r="FHT482" s="49"/>
      <c r="FHU482" s="49"/>
      <c r="FHV482" s="49"/>
      <c r="FHW482" s="49"/>
      <c r="FHX482" s="49"/>
      <c r="FHY482" s="49"/>
      <c r="FHZ482" s="49"/>
      <c r="FIA482" s="49"/>
      <c r="FIB482" s="49"/>
      <c r="FIC482" s="49"/>
      <c r="FID482" s="49"/>
      <c r="FIE482" s="49"/>
      <c r="FIF482" s="49"/>
      <c r="FIG482" s="49"/>
      <c r="FIH482" s="49"/>
      <c r="FII482" s="49"/>
      <c r="FIJ482" s="49"/>
      <c r="FIK482" s="49"/>
      <c r="FIL482" s="49"/>
      <c r="FIM482" s="49"/>
      <c r="FIN482" s="49"/>
      <c r="FIO482" s="49"/>
      <c r="FIP482" s="49"/>
      <c r="FIQ482" s="49"/>
      <c r="FIR482" s="49"/>
      <c r="FIS482" s="49"/>
      <c r="FIT482" s="49"/>
      <c r="FIU482" s="49"/>
      <c r="FIV482" s="49"/>
      <c r="FIW482" s="49"/>
      <c r="FIX482" s="49"/>
      <c r="FIY482" s="49"/>
      <c r="FIZ482" s="49"/>
      <c r="FJA482" s="49"/>
      <c r="FJB482" s="49"/>
      <c r="FJC482" s="49"/>
      <c r="FJD482" s="49"/>
      <c r="FJE482" s="49"/>
      <c r="FJF482" s="49"/>
      <c r="FJG482" s="49"/>
      <c r="FJH482" s="49"/>
      <c r="FJI482" s="49"/>
      <c r="FJJ482" s="49"/>
      <c r="FJK482" s="49"/>
      <c r="FJL482" s="49"/>
      <c r="FJM482" s="49"/>
      <c r="FJN482" s="49"/>
      <c r="FJO482" s="49"/>
      <c r="FJP482" s="49"/>
      <c r="FJQ482" s="49"/>
      <c r="FJR482" s="49"/>
      <c r="FJS482" s="49"/>
      <c r="FJT482" s="49"/>
      <c r="FJU482" s="49"/>
      <c r="FJV482" s="49"/>
      <c r="FJW482" s="49"/>
      <c r="FJX482" s="49"/>
      <c r="FJY482" s="49"/>
      <c r="FJZ482" s="49"/>
      <c r="FKA482" s="49"/>
      <c r="FKB482" s="49"/>
      <c r="FKC482" s="49"/>
      <c r="FKD482" s="49"/>
      <c r="FKE482" s="49"/>
      <c r="FKF482" s="49"/>
      <c r="FKG482" s="49"/>
      <c r="FKH482" s="49"/>
      <c r="FKI482" s="49"/>
      <c r="FKJ482" s="49"/>
      <c r="FKK482" s="49"/>
      <c r="FKL482" s="49"/>
      <c r="FKM482" s="49"/>
      <c r="FKN482" s="49"/>
      <c r="FKO482" s="49"/>
      <c r="FKP482" s="49"/>
      <c r="FKQ482" s="49"/>
      <c r="FKR482" s="49"/>
      <c r="FKS482" s="49"/>
      <c r="FKT482" s="49"/>
      <c r="FKU482" s="49"/>
      <c r="FKV482" s="49"/>
      <c r="FKW482" s="49"/>
      <c r="FKX482" s="49"/>
      <c r="FKY482" s="49"/>
      <c r="FKZ482" s="49"/>
      <c r="FLA482" s="49"/>
      <c r="FLB482" s="49"/>
      <c r="FLC482" s="49"/>
      <c r="FLD482" s="49"/>
      <c r="FLE482" s="49"/>
      <c r="FLF482" s="49"/>
      <c r="FLG482" s="49"/>
      <c r="FLH482" s="49"/>
      <c r="FLI482" s="49"/>
      <c r="FLJ482" s="49"/>
      <c r="FLK482" s="49"/>
      <c r="FLL482" s="49"/>
      <c r="FLM482" s="49"/>
      <c r="FLN482" s="49"/>
      <c r="FLO482" s="49"/>
      <c r="FLP482" s="49"/>
      <c r="FLQ482" s="49"/>
      <c r="FLR482" s="49"/>
      <c r="FLS482" s="49"/>
      <c r="FLT482" s="49"/>
      <c r="FLU482" s="49"/>
      <c r="FLV482" s="49"/>
      <c r="FLW482" s="49"/>
      <c r="FLX482" s="49"/>
      <c r="FLY482" s="49"/>
      <c r="FLZ482" s="49"/>
      <c r="FMA482" s="49"/>
      <c r="FMB482" s="49"/>
      <c r="FMC482" s="49"/>
      <c r="FMD482" s="49"/>
      <c r="FME482" s="49"/>
      <c r="FMF482" s="49"/>
      <c r="FMG482" s="49"/>
      <c r="FMH482" s="49"/>
      <c r="FMI482" s="49"/>
      <c r="FMJ482" s="49"/>
      <c r="FMK482" s="49"/>
      <c r="FML482" s="49"/>
      <c r="FMM482" s="49"/>
      <c r="FMN482" s="49"/>
      <c r="FMO482" s="49"/>
      <c r="FMP482" s="49"/>
      <c r="FMQ482" s="49"/>
      <c r="FMR482" s="49"/>
      <c r="FMS482" s="49"/>
      <c r="FMT482" s="49"/>
      <c r="FMU482" s="49"/>
      <c r="FMV482" s="49"/>
      <c r="FMW482" s="49"/>
      <c r="FMX482" s="49"/>
      <c r="FMY482" s="49"/>
      <c r="FMZ482" s="49"/>
      <c r="FNA482" s="49"/>
      <c r="FNB482" s="49"/>
      <c r="FNC482" s="49"/>
      <c r="FND482" s="49"/>
      <c r="FNE482" s="49"/>
      <c r="FNF482" s="49"/>
      <c r="FNG482" s="49"/>
      <c r="FNH482" s="49"/>
      <c r="FNI482" s="49"/>
      <c r="FNJ482" s="49"/>
      <c r="FNK482" s="49"/>
      <c r="FNL482" s="49"/>
      <c r="FNM482" s="49"/>
      <c r="FNN482" s="49"/>
      <c r="FNO482" s="49"/>
      <c r="FNP482" s="49"/>
      <c r="FNQ482" s="49"/>
      <c r="FNR482" s="49"/>
      <c r="FNS482" s="49"/>
      <c r="FNT482" s="49"/>
      <c r="FNU482" s="49"/>
      <c r="FNV482" s="49"/>
      <c r="FNW482" s="49"/>
      <c r="FNX482" s="49"/>
      <c r="FNY482" s="49"/>
      <c r="FNZ482" s="49"/>
      <c r="FOA482" s="49"/>
      <c r="FOB482" s="49"/>
      <c r="FOC482" s="49"/>
      <c r="FOD482" s="49"/>
      <c r="FOE482" s="49"/>
      <c r="FOF482" s="49"/>
      <c r="FOG482" s="49"/>
      <c r="FOH482" s="49"/>
      <c r="FOI482" s="49"/>
      <c r="FOJ482" s="49"/>
      <c r="FOK482" s="49"/>
      <c r="FOL482" s="49"/>
      <c r="FOM482" s="49"/>
      <c r="FON482" s="49"/>
      <c r="FOO482" s="49"/>
      <c r="FOP482" s="49"/>
      <c r="FOQ482" s="49"/>
      <c r="FOR482" s="49"/>
      <c r="FOS482" s="49"/>
      <c r="FOT482" s="49"/>
      <c r="FOU482" s="49"/>
      <c r="FOV482" s="49"/>
      <c r="FOW482" s="49"/>
      <c r="FOX482" s="49"/>
      <c r="FOY482" s="49"/>
      <c r="FOZ482" s="49"/>
      <c r="FPA482" s="49"/>
      <c r="FPB482" s="49"/>
      <c r="FPC482" s="49"/>
      <c r="FPD482" s="49"/>
      <c r="FPE482" s="49"/>
      <c r="FPF482" s="49"/>
      <c r="FPG482" s="49"/>
      <c r="FPH482" s="49"/>
      <c r="FPI482" s="49"/>
      <c r="FPJ482" s="49"/>
      <c r="FPK482" s="49"/>
      <c r="FPL482" s="49"/>
      <c r="FPM482" s="49"/>
      <c r="FPN482" s="49"/>
      <c r="FPO482" s="49"/>
      <c r="FPP482" s="49"/>
      <c r="FPQ482" s="49"/>
      <c r="FPR482" s="49"/>
      <c r="FPS482" s="49"/>
      <c r="FPT482" s="49"/>
      <c r="FPU482" s="49"/>
      <c r="FPV482" s="49"/>
      <c r="FPW482" s="49"/>
      <c r="FPX482" s="49"/>
      <c r="FPY482" s="49"/>
      <c r="FPZ482" s="49"/>
      <c r="FQA482" s="49"/>
      <c r="FQB482" s="49"/>
      <c r="FQC482" s="49"/>
      <c r="FQD482" s="49"/>
      <c r="FQE482" s="49"/>
      <c r="FQF482" s="49"/>
      <c r="FQG482" s="49"/>
      <c r="FQH482" s="49"/>
      <c r="FQI482" s="49"/>
      <c r="FQJ482" s="49"/>
      <c r="FQK482" s="49"/>
      <c r="FQL482" s="49"/>
      <c r="FQM482" s="49"/>
      <c r="FQN482" s="49"/>
      <c r="FQO482" s="49"/>
      <c r="FQP482" s="49"/>
      <c r="FQQ482" s="49"/>
      <c r="FQR482" s="49"/>
      <c r="FQS482" s="49"/>
      <c r="FQT482" s="49"/>
      <c r="FQU482" s="49"/>
      <c r="FQV482" s="49"/>
      <c r="FQW482" s="49"/>
      <c r="FQX482" s="49"/>
      <c r="FQY482" s="49"/>
      <c r="FQZ482" s="49"/>
      <c r="FRA482" s="49"/>
      <c r="FRB482" s="49"/>
      <c r="FRC482" s="49"/>
      <c r="FRD482" s="49"/>
      <c r="FRE482" s="49"/>
      <c r="FRF482" s="49"/>
      <c r="FRG482" s="49"/>
      <c r="FRH482" s="49"/>
      <c r="FRI482" s="49"/>
      <c r="FRJ482" s="49"/>
      <c r="FRK482" s="49"/>
      <c r="FRL482" s="49"/>
      <c r="FRM482" s="49"/>
      <c r="FRN482" s="49"/>
      <c r="FRO482" s="49"/>
      <c r="FRP482" s="49"/>
      <c r="FRQ482" s="49"/>
      <c r="FRR482" s="49"/>
      <c r="FRS482" s="49"/>
      <c r="FRT482" s="49"/>
      <c r="FRU482" s="49"/>
      <c r="FRV482" s="49"/>
      <c r="FRW482" s="49"/>
      <c r="FRX482" s="49"/>
      <c r="FRY482" s="49"/>
      <c r="FRZ482" s="49"/>
      <c r="FSA482" s="49"/>
      <c r="FSB482" s="49"/>
      <c r="FSC482" s="49"/>
      <c r="FSD482" s="49"/>
      <c r="FSE482" s="49"/>
      <c r="FSF482" s="49"/>
      <c r="FSG482" s="49"/>
      <c r="FSH482" s="49"/>
      <c r="FSI482" s="49"/>
      <c r="FSJ482" s="49"/>
      <c r="FSK482" s="49"/>
      <c r="FSL482" s="49"/>
      <c r="FSM482" s="49"/>
      <c r="FSN482" s="49"/>
      <c r="FSO482" s="49"/>
      <c r="FSP482" s="49"/>
      <c r="FSQ482" s="49"/>
      <c r="FSR482" s="49"/>
      <c r="FSS482" s="49"/>
      <c r="FST482" s="49"/>
      <c r="FSU482" s="49"/>
      <c r="FSV482" s="49"/>
      <c r="FSW482" s="49"/>
      <c r="FSX482" s="49"/>
      <c r="FSY482" s="49"/>
      <c r="FSZ482" s="49"/>
      <c r="FTA482" s="49"/>
      <c r="FTB482" s="49"/>
      <c r="FTC482" s="49"/>
      <c r="FTD482" s="49"/>
      <c r="FTE482" s="49"/>
      <c r="FTF482" s="49"/>
      <c r="FTG482" s="49"/>
      <c r="FTH482" s="49"/>
      <c r="FTI482" s="49"/>
      <c r="FTJ482" s="49"/>
      <c r="FTK482" s="49"/>
      <c r="FTL482" s="49"/>
      <c r="FTM482" s="49"/>
      <c r="FTN482" s="49"/>
      <c r="FTO482" s="49"/>
      <c r="FTP482" s="49"/>
      <c r="FTQ482" s="49"/>
      <c r="FTR482" s="49"/>
      <c r="FTS482" s="49"/>
      <c r="FTT482" s="49"/>
      <c r="FTU482" s="49"/>
      <c r="FTV482" s="49"/>
      <c r="FTW482" s="49"/>
      <c r="FTX482" s="49"/>
      <c r="FTY482" s="49"/>
      <c r="FTZ482" s="49"/>
      <c r="FUA482" s="49"/>
      <c r="FUB482" s="49"/>
      <c r="FUC482" s="49"/>
      <c r="FUD482" s="49"/>
      <c r="FUE482" s="49"/>
      <c r="FUF482" s="49"/>
      <c r="FUG482" s="49"/>
      <c r="FUH482" s="49"/>
      <c r="FUI482" s="49"/>
      <c r="FUJ482" s="49"/>
      <c r="FUK482" s="49"/>
      <c r="FUL482" s="49"/>
      <c r="FUM482" s="49"/>
      <c r="FUN482" s="49"/>
      <c r="FUO482" s="49"/>
      <c r="FUP482" s="49"/>
      <c r="FUQ482" s="49"/>
      <c r="FUR482" s="49"/>
      <c r="FUS482" s="49"/>
      <c r="FUT482" s="49"/>
      <c r="FUU482" s="49"/>
      <c r="FUV482" s="49"/>
      <c r="FUW482" s="49"/>
      <c r="FUX482" s="49"/>
      <c r="FUY482" s="49"/>
      <c r="FUZ482" s="49"/>
      <c r="FVA482" s="49"/>
      <c r="FVB482" s="49"/>
      <c r="FVC482" s="49"/>
      <c r="FVD482" s="49"/>
      <c r="FVE482" s="49"/>
      <c r="FVF482" s="49"/>
      <c r="FVG482" s="49"/>
      <c r="FVH482" s="49"/>
      <c r="FVI482" s="49"/>
      <c r="FVJ482" s="49"/>
      <c r="FVK482" s="49"/>
      <c r="FVL482" s="49"/>
      <c r="FVM482" s="49"/>
      <c r="FVN482" s="49"/>
      <c r="FVO482" s="49"/>
      <c r="FVP482" s="49"/>
      <c r="FVQ482" s="49"/>
      <c r="FVR482" s="49"/>
      <c r="FVS482" s="49"/>
      <c r="FVT482" s="49"/>
      <c r="FVU482" s="49"/>
      <c r="FVV482" s="49"/>
      <c r="FVW482" s="49"/>
      <c r="FVX482" s="49"/>
      <c r="FVY482" s="49"/>
      <c r="FVZ482" s="49"/>
      <c r="FWA482" s="49"/>
      <c r="FWB482" s="49"/>
      <c r="FWC482" s="49"/>
      <c r="FWD482" s="49"/>
      <c r="FWE482" s="49"/>
      <c r="FWF482" s="49"/>
      <c r="FWG482" s="49"/>
      <c r="FWH482" s="49"/>
      <c r="FWI482" s="49"/>
      <c r="FWJ482" s="49"/>
      <c r="FWK482" s="49"/>
      <c r="FWL482" s="49"/>
      <c r="FWM482" s="49"/>
      <c r="FWN482" s="49"/>
      <c r="FWO482" s="49"/>
      <c r="FWP482" s="49"/>
      <c r="FWQ482" s="49"/>
      <c r="FWR482" s="49"/>
      <c r="FWS482" s="49"/>
      <c r="FWT482" s="49"/>
      <c r="FWU482" s="49"/>
      <c r="FWV482" s="49"/>
      <c r="FWW482" s="49"/>
      <c r="FWX482" s="49"/>
      <c r="FWY482" s="49"/>
      <c r="FWZ482" s="49"/>
      <c r="FXA482" s="49"/>
      <c r="FXB482" s="49"/>
      <c r="FXC482" s="49"/>
      <c r="FXD482" s="49"/>
      <c r="FXE482" s="49"/>
      <c r="FXF482" s="49"/>
      <c r="FXG482" s="49"/>
      <c r="FXH482" s="49"/>
      <c r="FXI482" s="49"/>
      <c r="FXJ482" s="49"/>
      <c r="FXK482" s="49"/>
      <c r="FXL482" s="49"/>
      <c r="FXM482" s="49"/>
      <c r="FXN482" s="49"/>
      <c r="FXO482" s="49"/>
      <c r="FXP482" s="49"/>
      <c r="FXQ482" s="49"/>
      <c r="FXR482" s="49"/>
      <c r="FXS482" s="49"/>
      <c r="FXT482" s="49"/>
      <c r="FXU482" s="49"/>
      <c r="FXV482" s="49"/>
      <c r="FXW482" s="49"/>
      <c r="FXX482" s="49"/>
      <c r="FXY482" s="49"/>
      <c r="FXZ482" s="49"/>
      <c r="FYA482" s="49"/>
      <c r="FYB482" s="49"/>
      <c r="FYC482" s="49"/>
      <c r="FYD482" s="49"/>
      <c r="FYE482" s="49"/>
      <c r="FYF482" s="49"/>
      <c r="FYG482" s="49"/>
      <c r="FYH482" s="49"/>
      <c r="FYI482" s="49"/>
      <c r="FYJ482" s="49"/>
      <c r="FYK482" s="49"/>
      <c r="FYL482" s="49"/>
      <c r="FYM482" s="49"/>
      <c r="FYN482" s="49"/>
      <c r="FYO482" s="49"/>
      <c r="FYP482" s="49"/>
      <c r="FYQ482" s="49"/>
      <c r="FYR482" s="49"/>
      <c r="FYS482" s="49"/>
      <c r="FYT482" s="49"/>
      <c r="FYU482" s="49"/>
      <c r="FYV482" s="49"/>
      <c r="FYW482" s="49"/>
      <c r="FYX482" s="49"/>
      <c r="FYY482" s="49"/>
      <c r="FYZ482" s="49"/>
      <c r="FZA482" s="49"/>
      <c r="FZB482" s="49"/>
      <c r="FZC482" s="49"/>
      <c r="FZD482" s="49"/>
      <c r="FZE482" s="49"/>
      <c r="FZF482" s="49"/>
      <c r="FZG482" s="49"/>
      <c r="FZH482" s="49"/>
      <c r="FZI482" s="49"/>
      <c r="FZJ482" s="49"/>
      <c r="FZK482" s="49"/>
      <c r="FZL482" s="49"/>
      <c r="FZM482" s="49"/>
      <c r="FZN482" s="49"/>
      <c r="FZO482" s="49"/>
      <c r="FZP482" s="49"/>
      <c r="FZQ482" s="49"/>
      <c r="FZR482" s="49"/>
      <c r="FZS482" s="49"/>
      <c r="FZT482" s="49"/>
      <c r="FZU482" s="49"/>
      <c r="FZV482" s="49"/>
      <c r="FZW482" s="49"/>
      <c r="FZX482" s="49"/>
      <c r="FZY482" s="49"/>
      <c r="FZZ482" s="49"/>
      <c r="GAA482" s="49"/>
      <c r="GAB482" s="49"/>
      <c r="GAC482" s="49"/>
      <c r="GAD482" s="49"/>
      <c r="GAE482" s="49"/>
      <c r="GAF482" s="49"/>
      <c r="GAG482" s="49"/>
      <c r="GAH482" s="49"/>
      <c r="GAI482" s="49"/>
      <c r="GAJ482" s="49"/>
      <c r="GAK482" s="49"/>
      <c r="GAL482" s="49"/>
      <c r="GAM482" s="49"/>
      <c r="GAN482" s="49"/>
      <c r="GAO482" s="49"/>
      <c r="GAP482" s="49"/>
      <c r="GAQ482" s="49"/>
      <c r="GAR482" s="49"/>
      <c r="GAS482" s="49"/>
      <c r="GAT482" s="49"/>
      <c r="GAU482" s="49"/>
      <c r="GAV482" s="49"/>
      <c r="GAW482" s="49"/>
      <c r="GAX482" s="49"/>
      <c r="GAY482" s="49"/>
      <c r="GAZ482" s="49"/>
      <c r="GBA482" s="49"/>
      <c r="GBB482" s="49"/>
      <c r="GBC482" s="49"/>
      <c r="GBD482" s="49"/>
      <c r="GBE482" s="49"/>
      <c r="GBF482" s="49"/>
      <c r="GBG482" s="49"/>
      <c r="GBH482" s="49"/>
      <c r="GBI482" s="49"/>
      <c r="GBJ482" s="49"/>
      <c r="GBK482" s="49"/>
      <c r="GBL482" s="49"/>
      <c r="GBM482" s="49"/>
      <c r="GBN482" s="49"/>
      <c r="GBO482" s="49"/>
      <c r="GBP482" s="49"/>
      <c r="GBQ482" s="49"/>
      <c r="GBR482" s="49"/>
      <c r="GBS482" s="49"/>
      <c r="GBT482" s="49"/>
      <c r="GBU482" s="49"/>
      <c r="GBV482" s="49"/>
      <c r="GBW482" s="49"/>
      <c r="GBX482" s="49"/>
      <c r="GBY482" s="49"/>
      <c r="GBZ482" s="49"/>
      <c r="GCA482" s="49"/>
      <c r="GCB482" s="49"/>
      <c r="GCC482" s="49"/>
      <c r="GCD482" s="49"/>
      <c r="GCE482" s="49"/>
      <c r="GCF482" s="49"/>
      <c r="GCG482" s="49"/>
      <c r="GCH482" s="49"/>
      <c r="GCI482" s="49"/>
      <c r="GCJ482" s="49"/>
      <c r="GCK482" s="49"/>
      <c r="GCL482" s="49"/>
      <c r="GCM482" s="49"/>
      <c r="GCN482" s="49"/>
      <c r="GCO482" s="49"/>
      <c r="GCP482" s="49"/>
      <c r="GCQ482" s="49"/>
      <c r="GCR482" s="49"/>
      <c r="GCS482" s="49"/>
      <c r="GCT482" s="49"/>
      <c r="GCU482" s="49"/>
      <c r="GCV482" s="49"/>
      <c r="GCW482" s="49"/>
      <c r="GCX482" s="49"/>
      <c r="GCY482" s="49"/>
      <c r="GCZ482" s="49"/>
      <c r="GDA482" s="49"/>
      <c r="GDB482" s="49"/>
      <c r="GDC482" s="49"/>
      <c r="GDD482" s="49"/>
      <c r="GDE482" s="49"/>
      <c r="GDF482" s="49"/>
      <c r="GDG482" s="49"/>
      <c r="GDH482" s="49"/>
      <c r="GDI482" s="49"/>
      <c r="GDJ482" s="49"/>
      <c r="GDK482" s="49"/>
      <c r="GDL482" s="49"/>
      <c r="GDM482" s="49"/>
      <c r="GDN482" s="49"/>
      <c r="GDO482" s="49"/>
      <c r="GDP482" s="49"/>
      <c r="GDQ482" s="49"/>
      <c r="GDR482" s="49"/>
      <c r="GDS482" s="49"/>
      <c r="GDT482" s="49"/>
      <c r="GDU482" s="49"/>
      <c r="GDV482" s="49"/>
      <c r="GDW482" s="49"/>
      <c r="GDX482" s="49"/>
      <c r="GDY482" s="49"/>
      <c r="GDZ482" s="49"/>
      <c r="GEA482" s="49"/>
      <c r="GEB482" s="49"/>
      <c r="GEC482" s="49"/>
      <c r="GED482" s="49"/>
      <c r="GEE482" s="49"/>
      <c r="GEF482" s="49"/>
      <c r="GEG482" s="49"/>
      <c r="GEH482" s="49"/>
      <c r="GEI482" s="49"/>
      <c r="GEJ482" s="49"/>
      <c r="GEK482" s="49"/>
      <c r="GEL482" s="49"/>
      <c r="GEM482" s="49"/>
      <c r="GEN482" s="49"/>
      <c r="GEO482" s="49"/>
      <c r="GEP482" s="49"/>
      <c r="GEQ482" s="49"/>
      <c r="GER482" s="49"/>
      <c r="GES482" s="49"/>
      <c r="GET482" s="49"/>
      <c r="GEU482" s="49"/>
      <c r="GEV482" s="49"/>
      <c r="GEW482" s="49"/>
      <c r="GEX482" s="49"/>
      <c r="GEY482" s="49"/>
      <c r="GEZ482" s="49"/>
      <c r="GFA482" s="49"/>
      <c r="GFB482" s="49"/>
      <c r="GFC482" s="49"/>
      <c r="GFD482" s="49"/>
      <c r="GFE482" s="49"/>
      <c r="GFF482" s="49"/>
      <c r="GFG482" s="49"/>
      <c r="GFH482" s="49"/>
      <c r="GFI482" s="49"/>
      <c r="GFJ482" s="49"/>
      <c r="GFK482" s="49"/>
      <c r="GFL482" s="49"/>
      <c r="GFM482" s="49"/>
      <c r="GFN482" s="49"/>
      <c r="GFO482" s="49"/>
      <c r="GFP482" s="49"/>
      <c r="GFQ482" s="49"/>
      <c r="GFR482" s="49"/>
      <c r="GFS482" s="49"/>
      <c r="GFT482" s="49"/>
      <c r="GFU482" s="49"/>
      <c r="GFV482" s="49"/>
      <c r="GFW482" s="49"/>
      <c r="GFX482" s="49"/>
      <c r="GFY482" s="49"/>
      <c r="GFZ482" s="49"/>
      <c r="GGA482" s="49"/>
      <c r="GGB482" s="49"/>
      <c r="GGC482" s="49"/>
      <c r="GGD482" s="49"/>
      <c r="GGE482" s="49"/>
      <c r="GGF482" s="49"/>
      <c r="GGG482" s="49"/>
      <c r="GGH482" s="49"/>
      <c r="GGI482" s="49"/>
      <c r="GGJ482" s="49"/>
      <c r="GGK482" s="49"/>
      <c r="GGL482" s="49"/>
      <c r="GGM482" s="49"/>
      <c r="GGN482" s="49"/>
      <c r="GGO482" s="49"/>
      <c r="GGP482" s="49"/>
      <c r="GGQ482" s="49"/>
      <c r="GGR482" s="49"/>
      <c r="GGS482" s="49"/>
      <c r="GGT482" s="49"/>
      <c r="GGU482" s="49"/>
      <c r="GGV482" s="49"/>
      <c r="GGW482" s="49"/>
      <c r="GGX482" s="49"/>
      <c r="GGY482" s="49"/>
      <c r="GGZ482" s="49"/>
      <c r="GHA482" s="49"/>
      <c r="GHB482" s="49"/>
      <c r="GHC482" s="49"/>
      <c r="GHD482" s="49"/>
      <c r="GHE482" s="49"/>
      <c r="GHF482" s="49"/>
      <c r="GHG482" s="49"/>
      <c r="GHH482" s="49"/>
      <c r="GHI482" s="49"/>
      <c r="GHJ482" s="49"/>
      <c r="GHK482" s="49"/>
      <c r="GHL482" s="49"/>
      <c r="GHM482" s="49"/>
      <c r="GHN482" s="49"/>
      <c r="GHO482" s="49"/>
      <c r="GHP482" s="49"/>
      <c r="GHQ482" s="49"/>
      <c r="GHR482" s="49"/>
      <c r="GHS482" s="49"/>
      <c r="GHT482" s="49"/>
      <c r="GHU482" s="49"/>
      <c r="GHV482" s="49"/>
      <c r="GHW482" s="49"/>
      <c r="GHX482" s="49"/>
      <c r="GHY482" s="49"/>
      <c r="GHZ482" s="49"/>
      <c r="GIA482" s="49"/>
      <c r="GIB482" s="49"/>
      <c r="GIC482" s="49"/>
      <c r="GID482" s="49"/>
      <c r="GIE482" s="49"/>
      <c r="GIF482" s="49"/>
      <c r="GIG482" s="49"/>
      <c r="GIH482" s="49"/>
      <c r="GII482" s="49"/>
      <c r="GIJ482" s="49"/>
      <c r="GIK482" s="49"/>
      <c r="GIL482" s="49"/>
      <c r="GIM482" s="49"/>
      <c r="GIN482" s="49"/>
      <c r="GIO482" s="49"/>
      <c r="GIP482" s="49"/>
      <c r="GIQ482" s="49"/>
      <c r="GIR482" s="49"/>
      <c r="GIS482" s="49"/>
      <c r="GIT482" s="49"/>
      <c r="GIU482" s="49"/>
      <c r="GIV482" s="49"/>
      <c r="GIW482" s="49"/>
      <c r="GIX482" s="49"/>
      <c r="GIY482" s="49"/>
      <c r="GIZ482" s="49"/>
      <c r="GJA482" s="49"/>
      <c r="GJB482" s="49"/>
      <c r="GJC482" s="49"/>
      <c r="GJD482" s="49"/>
      <c r="GJE482" s="49"/>
      <c r="GJF482" s="49"/>
      <c r="GJG482" s="49"/>
      <c r="GJH482" s="49"/>
      <c r="GJI482" s="49"/>
      <c r="GJJ482" s="49"/>
      <c r="GJK482" s="49"/>
      <c r="GJL482" s="49"/>
      <c r="GJM482" s="49"/>
      <c r="GJN482" s="49"/>
      <c r="GJO482" s="49"/>
      <c r="GJP482" s="49"/>
      <c r="GJQ482" s="49"/>
      <c r="GJR482" s="49"/>
      <c r="GJS482" s="49"/>
      <c r="GJT482" s="49"/>
      <c r="GJU482" s="49"/>
      <c r="GJV482" s="49"/>
      <c r="GJW482" s="49"/>
      <c r="GJX482" s="49"/>
      <c r="GJY482" s="49"/>
      <c r="GJZ482" s="49"/>
      <c r="GKA482" s="49"/>
      <c r="GKB482" s="49"/>
      <c r="GKC482" s="49"/>
      <c r="GKD482" s="49"/>
      <c r="GKE482" s="49"/>
      <c r="GKF482" s="49"/>
      <c r="GKG482" s="49"/>
      <c r="GKH482" s="49"/>
      <c r="GKI482" s="49"/>
      <c r="GKJ482" s="49"/>
      <c r="GKK482" s="49"/>
      <c r="GKL482" s="49"/>
      <c r="GKM482" s="49"/>
      <c r="GKN482" s="49"/>
      <c r="GKO482" s="49"/>
      <c r="GKP482" s="49"/>
      <c r="GKQ482" s="49"/>
      <c r="GKR482" s="49"/>
      <c r="GKS482" s="49"/>
      <c r="GKT482" s="49"/>
      <c r="GKU482" s="49"/>
      <c r="GKV482" s="49"/>
      <c r="GKW482" s="49"/>
      <c r="GKX482" s="49"/>
      <c r="GKY482" s="49"/>
      <c r="GKZ482" s="49"/>
      <c r="GLA482" s="49"/>
      <c r="GLB482" s="49"/>
      <c r="GLC482" s="49"/>
      <c r="GLD482" s="49"/>
      <c r="GLE482" s="49"/>
      <c r="GLF482" s="49"/>
      <c r="GLG482" s="49"/>
      <c r="GLH482" s="49"/>
      <c r="GLI482" s="49"/>
      <c r="GLJ482" s="49"/>
      <c r="GLK482" s="49"/>
      <c r="GLL482" s="49"/>
      <c r="GLM482" s="49"/>
      <c r="GLN482" s="49"/>
      <c r="GLO482" s="49"/>
      <c r="GLP482" s="49"/>
      <c r="GLQ482" s="49"/>
      <c r="GLR482" s="49"/>
      <c r="GLS482" s="49"/>
      <c r="GLT482" s="49"/>
      <c r="GLU482" s="49"/>
      <c r="GLV482" s="49"/>
      <c r="GLW482" s="49"/>
      <c r="GLX482" s="49"/>
      <c r="GLY482" s="49"/>
      <c r="GLZ482" s="49"/>
      <c r="GMA482" s="49"/>
      <c r="GMB482" s="49"/>
      <c r="GMC482" s="49"/>
      <c r="GMD482" s="49"/>
      <c r="GME482" s="49"/>
      <c r="GMF482" s="49"/>
      <c r="GMG482" s="49"/>
      <c r="GMH482" s="49"/>
      <c r="GMI482" s="49"/>
      <c r="GMJ482" s="49"/>
      <c r="GMK482" s="49"/>
      <c r="GML482" s="49"/>
      <c r="GMM482" s="49"/>
      <c r="GMN482" s="49"/>
      <c r="GMO482" s="49"/>
      <c r="GMP482" s="49"/>
      <c r="GMQ482" s="49"/>
      <c r="GMR482" s="49"/>
      <c r="GMS482" s="49"/>
      <c r="GMT482" s="49"/>
      <c r="GMU482" s="49"/>
      <c r="GMV482" s="49"/>
      <c r="GMW482" s="49"/>
      <c r="GMX482" s="49"/>
      <c r="GMY482" s="49"/>
      <c r="GMZ482" s="49"/>
      <c r="GNA482" s="49"/>
      <c r="GNB482" s="49"/>
      <c r="GNC482" s="49"/>
      <c r="GND482" s="49"/>
      <c r="GNE482" s="49"/>
      <c r="GNF482" s="49"/>
      <c r="GNG482" s="49"/>
      <c r="GNH482" s="49"/>
      <c r="GNI482" s="49"/>
      <c r="GNJ482" s="49"/>
      <c r="GNK482" s="49"/>
      <c r="GNL482" s="49"/>
      <c r="GNM482" s="49"/>
      <c r="GNN482" s="49"/>
      <c r="GNO482" s="49"/>
      <c r="GNP482" s="49"/>
      <c r="GNQ482" s="49"/>
      <c r="GNR482" s="49"/>
      <c r="GNS482" s="49"/>
      <c r="GNT482" s="49"/>
      <c r="GNU482" s="49"/>
      <c r="GNV482" s="49"/>
      <c r="GNW482" s="49"/>
      <c r="GNX482" s="49"/>
      <c r="GNY482" s="49"/>
      <c r="GNZ482" s="49"/>
      <c r="GOA482" s="49"/>
      <c r="GOB482" s="49"/>
      <c r="GOC482" s="49"/>
      <c r="GOD482" s="49"/>
      <c r="GOE482" s="49"/>
      <c r="GOF482" s="49"/>
      <c r="GOG482" s="49"/>
      <c r="GOH482" s="49"/>
      <c r="GOI482" s="49"/>
      <c r="GOJ482" s="49"/>
      <c r="GOK482" s="49"/>
      <c r="GOL482" s="49"/>
      <c r="GOM482" s="49"/>
      <c r="GON482" s="49"/>
      <c r="GOO482" s="49"/>
      <c r="GOP482" s="49"/>
      <c r="GOQ482" s="49"/>
      <c r="GOR482" s="49"/>
      <c r="GOS482" s="49"/>
      <c r="GOT482" s="49"/>
      <c r="GOU482" s="49"/>
      <c r="GOV482" s="49"/>
      <c r="GOW482" s="49"/>
      <c r="GOX482" s="49"/>
      <c r="GOY482" s="49"/>
      <c r="GOZ482" s="49"/>
      <c r="GPA482" s="49"/>
      <c r="GPB482" s="49"/>
      <c r="GPC482" s="49"/>
      <c r="GPD482" s="49"/>
      <c r="GPE482" s="49"/>
      <c r="GPF482" s="49"/>
      <c r="GPG482" s="49"/>
      <c r="GPH482" s="49"/>
      <c r="GPI482" s="49"/>
      <c r="GPJ482" s="49"/>
      <c r="GPK482" s="49"/>
      <c r="GPL482" s="49"/>
      <c r="GPM482" s="49"/>
      <c r="GPN482" s="49"/>
      <c r="GPO482" s="49"/>
      <c r="GPP482" s="49"/>
      <c r="GPQ482" s="49"/>
      <c r="GPR482" s="49"/>
      <c r="GPS482" s="49"/>
      <c r="GPT482" s="49"/>
      <c r="GPU482" s="49"/>
      <c r="GPV482" s="49"/>
      <c r="GPW482" s="49"/>
      <c r="GPX482" s="49"/>
      <c r="GPY482" s="49"/>
      <c r="GPZ482" s="49"/>
      <c r="GQA482" s="49"/>
      <c r="GQB482" s="49"/>
      <c r="GQC482" s="49"/>
      <c r="GQD482" s="49"/>
      <c r="GQE482" s="49"/>
      <c r="GQF482" s="49"/>
      <c r="GQG482" s="49"/>
      <c r="GQH482" s="49"/>
      <c r="GQI482" s="49"/>
      <c r="GQJ482" s="49"/>
      <c r="GQK482" s="49"/>
      <c r="GQL482" s="49"/>
      <c r="GQM482" s="49"/>
      <c r="GQN482" s="49"/>
      <c r="GQO482" s="49"/>
      <c r="GQP482" s="49"/>
      <c r="GQQ482" s="49"/>
      <c r="GQR482" s="49"/>
      <c r="GQS482" s="49"/>
      <c r="GQT482" s="49"/>
      <c r="GQU482" s="49"/>
      <c r="GQV482" s="49"/>
      <c r="GQW482" s="49"/>
      <c r="GQX482" s="49"/>
      <c r="GQY482" s="49"/>
      <c r="GQZ482" s="49"/>
      <c r="GRA482" s="49"/>
      <c r="GRB482" s="49"/>
      <c r="GRC482" s="49"/>
      <c r="GRD482" s="49"/>
      <c r="GRE482" s="49"/>
      <c r="GRF482" s="49"/>
      <c r="GRG482" s="49"/>
      <c r="GRH482" s="49"/>
      <c r="GRI482" s="49"/>
      <c r="GRJ482" s="49"/>
      <c r="GRK482" s="49"/>
      <c r="GRL482" s="49"/>
      <c r="GRM482" s="49"/>
      <c r="GRN482" s="49"/>
      <c r="GRO482" s="49"/>
      <c r="GRP482" s="49"/>
      <c r="GRQ482" s="49"/>
      <c r="GRR482" s="49"/>
      <c r="GRS482" s="49"/>
      <c r="GRT482" s="49"/>
      <c r="GRU482" s="49"/>
      <c r="GRV482" s="49"/>
      <c r="GRW482" s="49"/>
      <c r="GRX482" s="49"/>
      <c r="GRY482" s="49"/>
      <c r="GRZ482" s="49"/>
      <c r="GSA482" s="49"/>
      <c r="GSB482" s="49"/>
      <c r="GSC482" s="49"/>
      <c r="GSD482" s="49"/>
      <c r="GSE482" s="49"/>
      <c r="GSF482" s="49"/>
      <c r="GSG482" s="49"/>
      <c r="GSH482" s="49"/>
      <c r="GSI482" s="49"/>
      <c r="GSJ482" s="49"/>
      <c r="GSK482" s="49"/>
      <c r="GSL482" s="49"/>
      <c r="GSM482" s="49"/>
      <c r="GSN482" s="49"/>
      <c r="GSO482" s="49"/>
      <c r="GSP482" s="49"/>
      <c r="GSQ482" s="49"/>
      <c r="GSR482" s="49"/>
      <c r="GSS482" s="49"/>
      <c r="GST482" s="49"/>
      <c r="GSU482" s="49"/>
      <c r="GSV482" s="49"/>
      <c r="GSW482" s="49"/>
      <c r="GSX482" s="49"/>
      <c r="GSY482" s="49"/>
      <c r="GSZ482" s="49"/>
      <c r="GTA482" s="49"/>
      <c r="GTB482" s="49"/>
      <c r="GTC482" s="49"/>
      <c r="GTD482" s="49"/>
      <c r="GTE482" s="49"/>
      <c r="GTF482" s="49"/>
      <c r="GTG482" s="49"/>
      <c r="GTH482" s="49"/>
      <c r="GTI482" s="49"/>
      <c r="GTJ482" s="49"/>
      <c r="GTK482" s="49"/>
      <c r="GTL482" s="49"/>
      <c r="GTM482" s="49"/>
      <c r="GTN482" s="49"/>
      <c r="GTO482" s="49"/>
      <c r="GTP482" s="49"/>
      <c r="GTQ482" s="49"/>
      <c r="GTR482" s="49"/>
      <c r="GTS482" s="49"/>
      <c r="GTT482" s="49"/>
      <c r="GTU482" s="49"/>
      <c r="GTV482" s="49"/>
      <c r="GTW482" s="49"/>
      <c r="GTX482" s="49"/>
      <c r="GTY482" s="49"/>
      <c r="GTZ482" s="49"/>
      <c r="GUA482" s="49"/>
      <c r="GUB482" s="49"/>
      <c r="GUC482" s="49"/>
      <c r="GUD482" s="49"/>
      <c r="GUE482" s="49"/>
      <c r="GUF482" s="49"/>
      <c r="GUG482" s="49"/>
      <c r="GUH482" s="49"/>
      <c r="GUI482" s="49"/>
      <c r="GUJ482" s="49"/>
      <c r="GUK482" s="49"/>
      <c r="GUL482" s="49"/>
      <c r="GUM482" s="49"/>
      <c r="GUN482" s="49"/>
      <c r="GUO482" s="49"/>
      <c r="GUP482" s="49"/>
      <c r="GUQ482" s="49"/>
      <c r="GUR482" s="49"/>
      <c r="GUS482" s="49"/>
      <c r="GUT482" s="49"/>
      <c r="GUU482" s="49"/>
      <c r="GUV482" s="49"/>
      <c r="GUW482" s="49"/>
      <c r="GUX482" s="49"/>
      <c r="GUY482" s="49"/>
      <c r="GUZ482" s="49"/>
      <c r="GVA482" s="49"/>
      <c r="GVB482" s="49"/>
      <c r="GVC482" s="49"/>
      <c r="GVD482" s="49"/>
      <c r="GVE482" s="49"/>
      <c r="GVF482" s="49"/>
      <c r="GVG482" s="49"/>
      <c r="GVH482" s="49"/>
      <c r="GVI482" s="49"/>
      <c r="GVJ482" s="49"/>
      <c r="GVK482" s="49"/>
      <c r="GVL482" s="49"/>
      <c r="GVM482" s="49"/>
      <c r="GVN482" s="49"/>
      <c r="GVO482" s="49"/>
      <c r="GVP482" s="49"/>
      <c r="GVQ482" s="49"/>
      <c r="GVR482" s="49"/>
      <c r="GVS482" s="49"/>
      <c r="GVT482" s="49"/>
      <c r="GVU482" s="49"/>
      <c r="GVV482" s="49"/>
      <c r="GVW482" s="49"/>
      <c r="GVX482" s="49"/>
      <c r="GVY482" s="49"/>
      <c r="GVZ482" s="49"/>
      <c r="GWA482" s="49"/>
      <c r="GWB482" s="49"/>
      <c r="GWC482" s="49"/>
      <c r="GWD482" s="49"/>
      <c r="GWE482" s="49"/>
      <c r="GWF482" s="49"/>
      <c r="GWG482" s="49"/>
      <c r="GWH482" s="49"/>
      <c r="GWI482" s="49"/>
      <c r="GWJ482" s="49"/>
      <c r="GWK482" s="49"/>
      <c r="GWL482" s="49"/>
      <c r="GWM482" s="49"/>
      <c r="GWN482" s="49"/>
      <c r="GWO482" s="49"/>
      <c r="GWP482" s="49"/>
      <c r="GWQ482" s="49"/>
      <c r="GWR482" s="49"/>
      <c r="GWS482" s="49"/>
      <c r="GWT482" s="49"/>
      <c r="GWU482" s="49"/>
      <c r="GWV482" s="49"/>
      <c r="GWW482" s="49"/>
      <c r="GWX482" s="49"/>
      <c r="GWY482" s="49"/>
      <c r="GWZ482" s="49"/>
      <c r="GXA482" s="49"/>
      <c r="GXB482" s="49"/>
      <c r="GXC482" s="49"/>
      <c r="GXD482" s="49"/>
      <c r="GXE482" s="49"/>
      <c r="GXF482" s="49"/>
      <c r="GXG482" s="49"/>
      <c r="GXH482" s="49"/>
      <c r="GXI482" s="49"/>
      <c r="GXJ482" s="49"/>
      <c r="GXK482" s="49"/>
      <c r="GXL482" s="49"/>
      <c r="GXM482" s="49"/>
      <c r="GXN482" s="49"/>
      <c r="GXO482" s="49"/>
      <c r="GXP482" s="49"/>
      <c r="GXQ482" s="49"/>
      <c r="GXR482" s="49"/>
      <c r="GXS482" s="49"/>
      <c r="GXT482" s="49"/>
      <c r="GXU482" s="49"/>
      <c r="GXV482" s="49"/>
      <c r="GXW482" s="49"/>
      <c r="GXX482" s="49"/>
      <c r="GXY482" s="49"/>
      <c r="GXZ482" s="49"/>
      <c r="GYA482" s="49"/>
      <c r="GYB482" s="49"/>
      <c r="GYC482" s="49"/>
      <c r="GYD482" s="49"/>
      <c r="GYE482" s="49"/>
      <c r="GYF482" s="49"/>
      <c r="GYG482" s="49"/>
      <c r="GYH482" s="49"/>
      <c r="GYI482" s="49"/>
      <c r="GYJ482" s="49"/>
      <c r="GYK482" s="49"/>
      <c r="GYL482" s="49"/>
      <c r="GYM482" s="49"/>
      <c r="GYN482" s="49"/>
      <c r="GYO482" s="49"/>
      <c r="GYP482" s="49"/>
      <c r="GYQ482" s="49"/>
      <c r="GYR482" s="49"/>
      <c r="GYS482" s="49"/>
      <c r="GYT482" s="49"/>
      <c r="GYU482" s="49"/>
      <c r="GYV482" s="49"/>
      <c r="GYW482" s="49"/>
      <c r="GYX482" s="49"/>
      <c r="GYY482" s="49"/>
      <c r="GYZ482" s="49"/>
      <c r="GZA482" s="49"/>
      <c r="GZB482" s="49"/>
      <c r="GZC482" s="49"/>
      <c r="GZD482" s="49"/>
      <c r="GZE482" s="49"/>
      <c r="GZF482" s="49"/>
      <c r="GZG482" s="49"/>
      <c r="GZH482" s="49"/>
      <c r="GZI482" s="49"/>
      <c r="GZJ482" s="49"/>
      <c r="GZK482" s="49"/>
      <c r="GZL482" s="49"/>
      <c r="GZM482" s="49"/>
      <c r="GZN482" s="49"/>
      <c r="GZO482" s="49"/>
      <c r="GZP482" s="49"/>
      <c r="GZQ482" s="49"/>
      <c r="GZR482" s="49"/>
      <c r="GZS482" s="49"/>
      <c r="GZT482" s="49"/>
      <c r="GZU482" s="49"/>
      <c r="GZV482" s="49"/>
      <c r="GZW482" s="49"/>
      <c r="GZX482" s="49"/>
      <c r="GZY482" s="49"/>
      <c r="GZZ482" s="49"/>
      <c r="HAA482" s="49"/>
      <c r="HAB482" s="49"/>
      <c r="HAC482" s="49"/>
      <c r="HAD482" s="49"/>
      <c r="HAE482" s="49"/>
      <c r="HAF482" s="49"/>
      <c r="HAG482" s="49"/>
      <c r="HAH482" s="49"/>
      <c r="HAI482" s="49"/>
      <c r="HAJ482" s="49"/>
      <c r="HAK482" s="49"/>
      <c r="HAL482" s="49"/>
      <c r="HAM482" s="49"/>
      <c r="HAN482" s="49"/>
      <c r="HAO482" s="49"/>
      <c r="HAP482" s="49"/>
      <c r="HAQ482" s="49"/>
      <c r="HAR482" s="49"/>
      <c r="HAS482" s="49"/>
      <c r="HAT482" s="49"/>
      <c r="HAU482" s="49"/>
      <c r="HAV482" s="49"/>
      <c r="HAW482" s="49"/>
      <c r="HAX482" s="49"/>
      <c r="HAY482" s="49"/>
      <c r="HAZ482" s="49"/>
      <c r="HBA482" s="49"/>
      <c r="HBB482" s="49"/>
      <c r="HBC482" s="49"/>
      <c r="HBD482" s="49"/>
      <c r="HBE482" s="49"/>
      <c r="HBF482" s="49"/>
      <c r="HBG482" s="49"/>
      <c r="HBH482" s="49"/>
      <c r="HBI482" s="49"/>
      <c r="HBJ482" s="49"/>
      <c r="HBK482" s="49"/>
      <c r="HBL482" s="49"/>
      <c r="HBM482" s="49"/>
      <c r="HBN482" s="49"/>
      <c r="HBO482" s="49"/>
      <c r="HBP482" s="49"/>
      <c r="HBQ482" s="49"/>
      <c r="HBR482" s="49"/>
      <c r="HBS482" s="49"/>
      <c r="HBT482" s="49"/>
      <c r="HBU482" s="49"/>
      <c r="HBV482" s="49"/>
      <c r="HBW482" s="49"/>
      <c r="HBX482" s="49"/>
      <c r="HBY482" s="49"/>
      <c r="HBZ482" s="49"/>
      <c r="HCA482" s="49"/>
      <c r="HCB482" s="49"/>
      <c r="HCC482" s="49"/>
      <c r="HCD482" s="49"/>
      <c r="HCE482" s="49"/>
      <c r="HCF482" s="49"/>
      <c r="HCG482" s="49"/>
      <c r="HCH482" s="49"/>
      <c r="HCI482" s="49"/>
      <c r="HCJ482" s="49"/>
      <c r="HCK482" s="49"/>
      <c r="HCL482" s="49"/>
      <c r="HCM482" s="49"/>
      <c r="HCN482" s="49"/>
      <c r="HCO482" s="49"/>
      <c r="HCP482" s="49"/>
      <c r="HCQ482" s="49"/>
      <c r="HCR482" s="49"/>
      <c r="HCS482" s="49"/>
      <c r="HCT482" s="49"/>
      <c r="HCU482" s="49"/>
      <c r="HCV482" s="49"/>
      <c r="HCW482" s="49"/>
      <c r="HCX482" s="49"/>
      <c r="HCY482" s="49"/>
      <c r="HCZ482" s="49"/>
      <c r="HDA482" s="49"/>
      <c r="HDB482" s="49"/>
      <c r="HDC482" s="49"/>
      <c r="HDD482" s="49"/>
      <c r="HDE482" s="49"/>
      <c r="HDF482" s="49"/>
      <c r="HDG482" s="49"/>
      <c r="HDH482" s="49"/>
      <c r="HDI482" s="49"/>
      <c r="HDJ482" s="49"/>
      <c r="HDK482" s="49"/>
      <c r="HDL482" s="49"/>
      <c r="HDM482" s="49"/>
      <c r="HDN482" s="49"/>
      <c r="HDO482" s="49"/>
      <c r="HDP482" s="49"/>
      <c r="HDQ482" s="49"/>
      <c r="HDR482" s="49"/>
      <c r="HDS482" s="49"/>
      <c r="HDT482" s="49"/>
      <c r="HDU482" s="49"/>
      <c r="HDV482" s="49"/>
      <c r="HDW482" s="49"/>
      <c r="HDX482" s="49"/>
      <c r="HDY482" s="49"/>
      <c r="HDZ482" s="49"/>
      <c r="HEA482" s="49"/>
      <c r="HEB482" s="49"/>
      <c r="HEC482" s="49"/>
      <c r="HED482" s="49"/>
      <c r="HEE482" s="49"/>
      <c r="HEF482" s="49"/>
      <c r="HEG482" s="49"/>
      <c r="HEH482" s="49"/>
      <c r="HEI482" s="49"/>
      <c r="HEJ482" s="49"/>
      <c r="HEK482" s="49"/>
      <c r="HEL482" s="49"/>
      <c r="HEM482" s="49"/>
      <c r="HEN482" s="49"/>
      <c r="HEO482" s="49"/>
      <c r="HEP482" s="49"/>
      <c r="HEQ482" s="49"/>
      <c r="HER482" s="49"/>
      <c r="HES482" s="49"/>
      <c r="HET482" s="49"/>
      <c r="HEU482" s="49"/>
      <c r="HEV482" s="49"/>
      <c r="HEW482" s="49"/>
      <c r="HEX482" s="49"/>
      <c r="HEY482" s="49"/>
      <c r="HEZ482" s="49"/>
      <c r="HFA482" s="49"/>
      <c r="HFB482" s="49"/>
      <c r="HFC482" s="49"/>
      <c r="HFD482" s="49"/>
      <c r="HFE482" s="49"/>
      <c r="HFF482" s="49"/>
      <c r="HFG482" s="49"/>
      <c r="HFH482" s="49"/>
      <c r="HFI482" s="49"/>
      <c r="HFJ482" s="49"/>
      <c r="HFK482" s="49"/>
      <c r="HFL482" s="49"/>
      <c r="HFM482" s="49"/>
      <c r="HFN482" s="49"/>
      <c r="HFO482" s="49"/>
      <c r="HFP482" s="49"/>
      <c r="HFQ482" s="49"/>
      <c r="HFR482" s="49"/>
      <c r="HFS482" s="49"/>
      <c r="HFT482" s="49"/>
      <c r="HFU482" s="49"/>
      <c r="HFV482" s="49"/>
      <c r="HFW482" s="49"/>
      <c r="HFX482" s="49"/>
      <c r="HFY482" s="49"/>
      <c r="HFZ482" s="49"/>
      <c r="HGA482" s="49"/>
      <c r="HGB482" s="49"/>
      <c r="HGC482" s="49"/>
      <c r="HGD482" s="49"/>
      <c r="HGE482" s="49"/>
      <c r="HGF482" s="49"/>
      <c r="HGG482" s="49"/>
      <c r="HGH482" s="49"/>
      <c r="HGI482" s="49"/>
      <c r="HGJ482" s="49"/>
      <c r="HGK482" s="49"/>
      <c r="HGL482" s="49"/>
      <c r="HGM482" s="49"/>
      <c r="HGN482" s="49"/>
      <c r="HGO482" s="49"/>
      <c r="HGP482" s="49"/>
      <c r="HGQ482" s="49"/>
      <c r="HGR482" s="49"/>
      <c r="HGS482" s="49"/>
      <c r="HGT482" s="49"/>
      <c r="HGU482" s="49"/>
      <c r="HGV482" s="49"/>
      <c r="HGW482" s="49"/>
      <c r="HGX482" s="49"/>
      <c r="HGY482" s="49"/>
      <c r="HGZ482" s="49"/>
      <c r="HHA482" s="49"/>
      <c r="HHB482" s="49"/>
      <c r="HHC482" s="49"/>
      <c r="HHD482" s="49"/>
      <c r="HHE482" s="49"/>
      <c r="HHF482" s="49"/>
      <c r="HHG482" s="49"/>
      <c r="HHH482" s="49"/>
      <c r="HHI482" s="49"/>
      <c r="HHJ482" s="49"/>
      <c r="HHK482" s="49"/>
      <c r="HHL482" s="49"/>
      <c r="HHM482" s="49"/>
      <c r="HHN482" s="49"/>
      <c r="HHO482" s="49"/>
      <c r="HHP482" s="49"/>
      <c r="HHQ482" s="49"/>
      <c r="HHR482" s="49"/>
      <c r="HHS482" s="49"/>
      <c r="HHT482" s="49"/>
      <c r="HHU482" s="49"/>
      <c r="HHV482" s="49"/>
      <c r="HHW482" s="49"/>
      <c r="HHX482" s="49"/>
      <c r="HHY482" s="49"/>
      <c r="HHZ482" s="49"/>
      <c r="HIA482" s="49"/>
      <c r="HIB482" s="49"/>
      <c r="HIC482" s="49"/>
      <c r="HID482" s="49"/>
      <c r="HIE482" s="49"/>
      <c r="HIF482" s="49"/>
      <c r="HIG482" s="49"/>
      <c r="HIH482" s="49"/>
      <c r="HII482" s="49"/>
      <c r="HIJ482" s="49"/>
      <c r="HIK482" s="49"/>
      <c r="HIL482" s="49"/>
      <c r="HIM482" s="49"/>
      <c r="HIN482" s="49"/>
      <c r="HIO482" s="49"/>
      <c r="HIP482" s="49"/>
      <c r="HIQ482" s="49"/>
      <c r="HIR482" s="49"/>
      <c r="HIS482" s="49"/>
      <c r="HIT482" s="49"/>
      <c r="HIU482" s="49"/>
      <c r="HIV482" s="49"/>
      <c r="HIW482" s="49"/>
      <c r="HIX482" s="49"/>
      <c r="HIY482" s="49"/>
      <c r="HIZ482" s="49"/>
      <c r="HJA482" s="49"/>
      <c r="HJB482" s="49"/>
      <c r="HJC482" s="49"/>
      <c r="HJD482" s="49"/>
      <c r="HJE482" s="49"/>
      <c r="HJF482" s="49"/>
      <c r="HJG482" s="49"/>
      <c r="HJH482" s="49"/>
      <c r="HJI482" s="49"/>
      <c r="HJJ482" s="49"/>
      <c r="HJK482" s="49"/>
      <c r="HJL482" s="49"/>
      <c r="HJM482" s="49"/>
      <c r="HJN482" s="49"/>
      <c r="HJO482" s="49"/>
      <c r="HJP482" s="49"/>
      <c r="HJQ482" s="49"/>
      <c r="HJR482" s="49"/>
      <c r="HJS482" s="49"/>
      <c r="HJT482" s="49"/>
      <c r="HJU482" s="49"/>
      <c r="HJV482" s="49"/>
      <c r="HJW482" s="49"/>
      <c r="HJX482" s="49"/>
      <c r="HJY482" s="49"/>
      <c r="HJZ482" s="49"/>
      <c r="HKA482" s="49"/>
      <c r="HKB482" s="49"/>
      <c r="HKC482" s="49"/>
      <c r="HKD482" s="49"/>
      <c r="HKE482" s="49"/>
      <c r="HKF482" s="49"/>
      <c r="HKG482" s="49"/>
      <c r="HKH482" s="49"/>
      <c r="HKI482" s="49"/>
      <c r="HKJ482" s="49"/>
      <c r="HKK482" s="49"/>
      <c r="HKL482" s="49"/>
      <c r="HKM482" s="49"/>
      <c r="HKN482" s="49"/>
      <c r="HKO482" s="49"/>
      <c r="HKP482" s="49"/>
      <c r="HKQ482" s="49"/>
      <c r="HKR482" s="49"/>
      <c r="HKS482" s="49"/>
      <c r="HKT482" s="49"/>
      <c r="HKU482" s="49"/>
      <c r="HKV482" s="49"/>
      <c r="HKW482" s="49"/>
      <c r="HKX482" s="49"/>
      <c r="HKY482" s="49"/>
      <c r="HKZ482" s="49"/>
      <c r="HLA482" s="49"/>
      <c r="HLB482" s="49"/>
      <c r="HLC482" s="49"/>
      <c r="HLD482" s="49"/>
      <c r="HLE482" s="49"/>
      <c r="HLF482" s="49"/>
      <c r="HLG482" s="49"/>
      <c r="HLH482" s="49"/>
      <c r="HLI482" s="49"/>
      <c r="HLJ482" s="49"/>
      <c r="HLK482" s="49"/>
      <c r="HLL482" s="49"/>
      <c r="HLM482" s="49"/>
      <c r="HLN482" s="49"/>
      <c r="HLO482" s="49"/>
      <c r="HLP482" s="49"/>
      <c r="HLQ482" s="49"/>
      <c r="HLR482" s="49"/>
      <c r="HLS482" s="49"/>
      <c r="HLT482" s="49"/>
      <c r="HLU482" s="49"/>
      <c r="HLV482" s="49"/>
      <c r="HLW482" s="49"/>
      <c r="HLX482" s="49"/>
      <c r="HLY482" s="49"/>
      <c r="HLZ482" s="49"/>
      <c r="HMA482" s="49"/>
      <c r="HMB482" s="49"/>
      <c r="HMC482" s="49"/>
      <c r="HMD482" s="49"/>
      <c r="HME482" s="49"/>
      <c r="HMF482" s="49"/>
      <c r="HMG482" s="49"/>
      <c r="HMH482" s="49"/>
      <c r="HMI482" s="49"/>
      <c r="HMJ482" s="49"/>
      <c r="HMK482" s="49"/>
      <c r="HML482" s="49"/>
      <c r="HMM482" s="49"/>
      <c r="HMN482" s="49"/>
      <c r="HMO482" s="49"/>
      <c r="HMP482" s="49"/>
      <c r="HMQ482" s="49"/>
      <c r="HMR482" s="49"/>
      <c r="HMS482" s="49"/>
      <c r="HMT482" s="49"/>
      <c r="HMU482" s="49"/>
      <c r="HMV482" s="49"/>
      <c r="HMW482" s="49"/>
      <c r="HMX482" s="49"/>
      <c r="HMY482" s="49"/>
      <c r="HMZ482" s="49"/>
      <c r="HNA482" s="49"/>
      <c r="HNB482" s="49"/>
      <c r="HNC482" s="49"/>
      <c r="HND482" s="49"/>
      <c r="HNE482" s="49"/>
      <c r="HNF482" s="49"/>
      <c r="HNG482" s="49"/>
      <c r="HNH482" s="49"/>
      <c r="HNI482" s="49"/>
      <c r="HNJ482" s="49"/>
      <c r="HNK482" s="49"/>
      <c r="HNL482" s="49"/>
      <c r="HNM482" s="49"/>
      <c r="HNN482" s="49"/>
      <c r="HNO482" s="49"/>
      <c r="HNP482" s="49"/>
      <c r="HNQ482" s="49"/>
      <c r="HNR482" s="49"/>
      <c r="HNS482" s="49"/>
      <c r="HNT482" s="49"/>
      <c r="HNU482" s="49"/>
      <c r="HNV482" s="49"/>
      <c r="HNW482" s="49"/>
      <c r="HNX482" s="49"/>
      <c r="HNY482" s="49"/>
      <c r="HNZ482" s="49"/>
      <c r="HOA482" s="49"/>
      <c r="HOB482" s="49"/>
      <c r="HOC482" s="49"/>
      <c r="HOD482" s="49"/>
      <c r="HOE482" s="49"/>
      <c r="HOF482" s="49"/>
      <c r="HOG482" s="49"/>
      <c r="HOH482" s="49"/>
      <c r="HOI482" s="49"/>
      <c r="HOJ482" s="49"/>
      <c r="HOK482" s="49"/>
      <c r="HOL482" s="49"/>
      <c r="HOM482" s="49"/>
      <c r="HON482" s="49"/>
      <c r="HOO482" s="49"/>
      <c r="HOP482" s="49"/>
      <c r="HOQ482" s="49"/>
      <c r="HOR482" s="49"/>
      <c r="HOS482" s="49"/>
      <c r="HOT482" s="49"/>
      <c r="HOU482" s="49"/>
      <c r="HOV482" s="49"/>
      <c r="HOW482" s="49"/>
      <c r="HOX482" s="49"/>
      <c r="HOY482" s="49"/>
      <c r="HOZ482" s="49"/>
      <c r="HPA482" s="49"/>
      <c r="HPB482" s="49"/>
      <c r="HPC482" s="49"/>
      <c r="HPD482" s="49"/>
      <c r="HPE482" s="49"/>
      <c r="HPF482" s="49"/>
      <c r="HPG482" s="49"/>
      <c r="HPH482" s="49"/>
      <c r="HPI482" s="49"/>
      <c r="HPJ482" s="49"/>
      <c r="HPK482" s="49"/>
      <c r="HPL482" s="49"/>
      <c r="HPM482" s="49"/>
      <c r="HPN482" s="49"/>
      <c r="HPO482" s="49"/>
      <c r="HPP482" s="49"/>
      <c r="HPQ482" s="49"/>
      <c r="HPR482" s="49"/>
      <c r="HPS482" s="49"/>
      <c r="HPT482" s="49"/>
      <c r="HPU482" s="49"/>
      <c r="HPV482" s="49"/>
      <c r="HPW482" s="49"/>
      <c r="HPX482" s="49"/>
      <c r="HPY482" s="49"/>
      <c r="HPZ482" s="49"/>
      <c r="HQA482" s="49"/>
      <c r="HQB482" s="49"/>
      <c r="HQC482" s="49"/>
      <c r="HQD482" s="49"/>
      <c r="HQE482" s="49"/>
      <c r="HQF482" s="49"/>
      <c r="HQG482" s="49"/>
      <c r="HQH482" s="49"/>
      <c r="HQI482" s="49"/>
      <c r="HQJ482" s="49"/>
      <c r="HQK482" s="49"/>
      <c r="HQL482" s="49"/>
      <c r="HQM482" s="49"/>
      <c r="HQN482" s="49"/>
      <c r="HQO482" s="49"/>
      <c r="HQP482" s="49"/>
      <c r="HQQ482" s="49"/>
      <c r="HQR482" s="49"/>
      <c r="HQS482" s="49"/>
      <c r="HQT482" s="49"/>
      <c r="HQU482" s="49"/>
      <c r="HQV482" s="49"/>
      <c r="HQW482" s="49"/>
      <c r="HQX482" s="49"/>
      <c r="HQY482" s="49"/>
      <c r="HQZ482" s="49"/>
      <c r="HRA482" s="49"/>
      <c r="HRB482" s="49"/>
      <c r="HRC482" s="49"/>
      <c r="HRD482" s="49"/>
      <c r="HRE482" s="49"/>
      <c r="HRF482" s="49"/>
      <c r="HRG482" s="49"/>
      <c r="HRH482" s="49"/>
      <c r="HRI482" s="49"/>
      <c r="HRJ482" s="49"/>
      <c r="HRK482" s="49"/>
      <c r="HRL482" s="49"/>
      <c r="HRM482" s="49"/>
      <c r="HRN482" s="49"/>
      <c r="HRO482" s="49"/>
      <c r="HRP482" s="49"/>
      <c r="HRQ482" s="49"/>
      <c r="HRR482" s="49"/>
      <c r="HRS482" s="49"/>
      <c r="HRT482" s="49"/>
      <c r="HRU482" s="49"/>
      <c r="HRV482" s="49"/>
      <c r="HRW482" s="49"/>
      <c r="HRX482" s="49"/>
      <c r="HRY482" s="49"/>
      <c r="HRZ482" s="49"/>
      <c r="HSA482" s="49"/>
      <c r="HSB482" s="49"/>
      <c r="HSC482" s="49"/>
      <c r="HSD482" s="49"/>
      <c r="HSE482" s="49"/>
      <c r="HSF482" s="49"/>
      <c r="HSG482" s="49"/>
      <c r="HSH482" s="49"/>
      <c r="HSI482" s="49"/>
      <c r="HSJ482" s="49"/>
      <c r="HSK482" s="49"/>
      <c r="HSL482" s="49"/>
      <c r="HSM482" s="49"/>
      <c r="HSN482" s="49"/>
      <c r="HSO482" s="49"/>
      <c r="HSP482" s="49"/>
      <c r="HSQ482" s="49"/>
      <c r="HSR482" s="49"/>
      <c r="HSS482" s="49"/>
      <c r="HST482" s="49"/>
      <c r="HSU482" s="49"/>
      <c r="HSV482" s="49"/>
      <c r="HSW482" s="49"/>
      <c r="HSX482" s="49"/>
      <c r="HSY482" s="49"/>
      <c r="HSZ482" s="49"/>
      <c r="HTA482" s="49"/>
      <c r="HTB482" s="49"/>
      <c r="HTC482" s="49"/>
      <c r="HTD482" s="49"/>
      <c r="HTE482" s="49"/>
      <c r="HTF482" s="49"/>
      <c r="HTG482" s="49"/>
      <c r="HTH482" s="49"/>
      <c r="HTI482" s="49"/>
      <c r="HTJ482" s="49"/>
      <c r="HTK482" s="49"/>
      <c r="HTL482" s="49"/>
      <c r="HTM482" s="49"/>
      <c r="HTN482" s="49"/>
      <c r="HTO482" s="49"/>
      <c r="HTP482" s="49"/>
      <c r="HTQ482" s="49"/>
      <c r="HTR482" s="49"/>
      <c r="HTS482" s="49"/>
      <c r="HTT482" s="49"/>
      <c r="HTU482" s="49"/>
      <c r="HTV482" s="49"/>
      <c r="HTW482" s="49"/>
      <c r="HTX482" s="49"/>
      <c r="HTY482" s="49"/>
      <c r="HTZ482" s="49"/>
      <c r="HUA482" s="49"/>
      <c r="HUB482" s="49"/>
      <c r="HUC482" s="49"/>
      <c r="HUD482" s="49"/>
      <c r="HUE482" s="49"/>
      <c r="HUF482" s="49"/>
      <c r="HUG482" s="49"/>
      <c r="HUH482" s="49"/>
      <c r="HUI482" s="49"/>
      <c r="HUJ482" s="49"/>
      <c r="HUK482" s="49"/>
      <c r="HUL482" s="49"/>
      <c r="HUM482" s="49"/>
      <c r="HUN482" s="49"/>
      <c r="HUO482" s="49"/>
      <c r="HUP482" s="49"/>
      <c r="HUQ482" s="49"/>
      <c r="HUR482" s="49"/>
      <c r="HUS482" s="49"/>
      <c r="HUT482" s="49"/>
      <c r="HUU482" s="49"/>
      <c r="HUV482" s="49"/>
      <c r="HUW482" s="49"/>
      <c r="HUX482" s="49"/>
      <c r="HUY482" s="49"/>
      <c r="HUZ482" s="49"/>
      <c r="HVA482" s="49"/>
      <c r="HVB482" s="49"/>
      <c r="HVC482" s="49"/>
      <c r="HVD482" s="49"/>
      <c r="HVE482" s="49"/>
      <c r="HVF482" s="49"/>
      <c r="HVG482" s="49"/>
      <c r="HVH482" s="49"/>
      <c r="HVI482" s="49"/>
      <c r="HVJ482" s="49"/>
      <c r="HVK482" s="49"/>
      <c r="HVL482" s="49"/>
      <c r="HVM482" s="49"/>
      <c r="HVN482" s="49"/>
      <c r="HVO482" s="49"/>
      <c r="HVP482" s="49"/>
      <c r="HVQ482" s="49"/>
      <c r="HVR482" s="49"/>
      <c r="HVS482" s="49"/>
      <c r="HVT482" s="49"/>
      <c r="HVU482" s="49"/>
      <c r="HVV482" s="49"/>
      <c r="HVW482" s="49"/>
      <c r="HVX482" s="49"/>
      <c r="HVY482" s="49"/>
      <c r="HVZ482" s="49"/>
      <c r="HWA482" s="49"/>
      <c r="HWB482" s="49"/>
      <c r="HWC482" s="49"/>
      <c r="HWD482" s="49"/>
      <c r="HWE482" s="49"/>
      <c r="HWF482" s="49"/>
      <c r="HWG482" s="49"/>
      <c r="HWH482" s="49"/>
      <c r="HWI482" s="49"/>
      <c r="HWJ482" s="49"/>
      <c r="HWK482" s="49"/>
      <c r="HWL482" s="49"/>
      <c r="HWM482" s="49"/>
      <c r="HWN482" s="49"/>
      <c r="HWO482" s="49"/>
      <c r="HWP482" s="49"/>
      <c r="HWQ482" s="49"/>
      <c r="HWR482" s="49"/>
      <c r="HWS482" s="49"/>
      <c r="HWT482" s="49"/>
      <c r="HWU482" s="49"/>
      <c r="HWV482" s="49"/>
      <c r="HWW482" s="49"/>
      <c r="HWX482" s="49"/>
      <c r="HWY482" s="49"/>
      <c r="HWZ482" s="49"/>
      <c r="HXA482" s="49"/>
      <c r="HXB482" s="49"/>
      <c r="HXC482" s="49"/>
      <c r="HXD482" s="49"/>
      <c r="HXE482" s="49"/>
      <c r="HXF482" s="49"/>
      <c r="HXG482" s="49"/>
      <c r="HXH482" s="49"/>
      <c r="HXI482" s="49"/>
      <c r="HXJ482" s="49"/>
      <c r="HXK482" s="49"/>
      <c r="HXL482" s="49"/>
      <c r="HXM482" s="49"/>
      <c r="HXN482" s="49"/>
      <c r="HXO482" s="49"/>
      <c r="HXP482" s="49"/>
      <c r="HXQ482" s="49"/>
      <c r="HXR482" s="49"/>
      <c r="HXS482" s="49"/>
      <c r="HXT482" s="49"/>
      <c r="HXU482" s="49"/>
      <c r="HXV482" s="49"/>
      <c r="HXW482" s="49"/>
      <c r="HXX482" s="49"/>
      <c r="HXY482" s="49"/>
      <c r="HXZ482" s="49"/>
      <c r="HYA482" s="49"/>
      <c r="HYB482" s="49"/>
      <c r="HYC482" s="49"/>
      <c r="HYD482" s="49"/>
      <c r="HYE482" s="49"/>
      <c r="HYF482" s="49"/>
      <c r="HYG482" s="49"/>
      <c r="HYH482" s="49"/>
      <c r="HYI482" s="49"/>
      <c r="HYJ482" s="49"/>
      <c r="HYK482" s="49"/>
      <c r="HYL482" s="49"/>
      <c r="HYM482" s="49"/>
      <c r="HYN482" s="49"/>
      <c r="HYO482" s="49"/>
      <c r="HYP482" s="49"/>
      <c r="HYQ482" s="49"/>
      <c r="HYR482" s="49"/>
      <c r="HYS482" s="49"/>
      <c r="HYT482" s="49"/>
      <c r="HYU482" s="49"/>
      <c r="HYV482" s="49"/>
      <c r="HYW482" s="49"/>
      <c r="HYX482" s="49"/>
      <c r="HYY482" s="49"/>
      <c r="HYZ482" s="49"/>
      <c r="HZA482" s="49"/>
      <c r="HZB482" s="49"/>
      <c r="HZC482" s="49"/>
      <c r="HZD482" s="49"/>
      <c r="HZE482" s="49"/>
      <c r="HZF482" s="49"/>
      <c r="HZG482" s="49"/>
      <c r="HZH482" s="49"/>
      <c r="HZI482" s="49"/>
      <c r="HZJ482" s="49"/>
      <c r="HZK482" s="49"/>
      <c r="HZL482" s="49"/>
      <c r="HZM482" s="49"/>
      <c r="HZN482" s="49"/>
      <c r="HZO482" s="49"/>
      <c r="HZP482" s="49"/>
      <c r="HZQ482" s="49"/>
      <c r="HZR482" s="49"/>
      <c r="HZS482" s="49"/>
      <c r="HZT482" s="49"/>
      <c r="HZU482" s="49"/>
      <c r="HZV482" s="49"/>
      <c r="HZW482" s="49"/>
      <c r="HZX482" s="49"/>
      <c r="HZY482" s="49"/>
      <c r="HZZ482" s="49"/>
      <c r="IAA482" s="49"/>
      <c r="IAB482" s="49"/>
      <c r="IAC482" s="49"/>
      <c r="IAD482" s="49"/>
      <c r="IAE482" s="49"/>
      <c r="IAF482" s="49"/>
      <c r="IAG482" s="49"/>
      <c r="IAH482" s="49"/>
      <c r="IAI482" s="49"/>
      <c r="IAJ482" s="49"/>
      <c r="IAK482" s="49"/>
      <c r="IAL482" s="49"/>
      <c r="IAM482" s="49"/>
      <c r="IAN482" s="49"/>
      <c r="IAO482" s="49"/>
      <c r="IAP482" s="49"/>
      <c r="IAQ482" s="49"/>
      <c r="IAR482" s="49"/>
      <c r="IAS482" s="49"/>
      <c r="IAT482" s="49"/>
      <c r="IAU482" s="49"/>
      <c r="IAV482" s="49"/>
      <c r="IAW482" s="49"/>
      <c r="IAX482" s="49"/>
      <c r="IAY482" s="49"/>
      <c r="IAZ482" s="49"/>
      <c r="IBA482" s="49"/>
      <c r="IBB482" s="49"/>
      <c r="IBC482" s="49"/>
      <c r="IBD482" s="49"/>
      <c r="IBE482" s="49"/>
      <c r="IBF482" s="49"/>
      <c r="IBG482" s="49"/>
      <c r="IBH482" s="49"/>
      <c r="IBI482" s="49"/>
      <c r="IBJ482" s="49"/>
      <c r="IBK482" s="49"/>
      <c r="IBL482" s="49"/>
      <c r="IBM482" s="49"/>
      <c r="IBN482" s="49"/>
      <c r="IBO482" s="49"/>
      <c r="IBP482" s="49"/>
      <c r="IBQ482" s="49"/>
      <c r="IBR482" s="49"/>
      <c r="IBS482" s="49"/>
      <c r="IBT482" s="49"/>
      <c r="IBU482" s="49"/>
      <c r="IBV482" s="49"/>
      <c r="IBW482" s="49"/>
      <c r="IBX482" s="49"/>
      <c r="IBY482" s="49"/>
      <c r="IBZ482" s="49"/>
      <c r="ICA482" s="49"/>
      <c r="ICB482" s="49"/>
      <c r="ICC482" s="49"/>
      <c r="ICD482" s="49"/>
      <c r="ICE482" s="49"/>
      <c r="ICF482" s="49"/>
      <c r="ICG482" s="49"/>
      <c r="ICH482" s="49"/>
      <c r="ICI482" s="49"/>
      <c r="ICJ482" s="49"/>
      <c r="ICK482" s="49"/>
      <c r="ICL482" s="49"/>
      <c r="ICM482" s="49"/>
      <c r="ICN482" s="49"/>
      <c r="ICO482" s="49"/>
      <c r="ICP482" s="49"/>
      <c r="ICQ482" s="49"/>
      <c r="ICR482" s="49"/>
      <c r="ICS482" s="49"/>
      <c r="ICT482" s="49"/>
      <c r="ICU482" s="49"/>
      <c r="ICV482" s="49"/>
      <c r="ICW482" s="49"/>
      <c r="ICX482" s="49"/>
      <c r="ICY482" s="49"/>
      <c r="ICZ482" s="49"/>
      <c r="IDA482" s="49"/>
      <c r="IDB482" s="49"/>
      <c r="IDC482" s="49"/>
      <c r="IDD482" s="49"/>
      <c r="IDE482" s="49"/>
      <c r="IDF482" s="49"/>
      <c r="IDG482" s="49"/>
      <c r="IDH482" s="49"/>
      <c r="IDI482" s="49"/>
      <c r="IDJ482" s="49"/>
      <c r="IDK482" s="49"/>
      <c r="IDL482" s="49"/>
      <c r="IDM482" s="49"/>
      <c r="IDN482" s="49"/>
      <c r="IDO482" s="49"/>
      <c r="IDP482" s="49"/>
      <c r="IDQ482" s="49"/>
      <c r="IDR482" s="49"/>
      <c r="IDS482" s="49"/>
      <c r="IDT482" s="49"/>
      <c r="IDU482" s="49"/>
      <c r="IDV482" s="49"/>
      <c r="IDW482" s="49"/>
      <c r="IDX482" s="49"/>
      <c r="IDY482" s="49"/>
      <c r="IDZ482" s="49"/>
      <c r="IEA482" s="49"/>
      <c r="IEB482" s="49"/>
      <c r="IEC482" s="49"/>
      <c r="IED482" s="49"/>
      <c r="IEE482" s="49"/>
      <c r="IEF482" s="49"/>
      <c r="IEG482" s="49"/>
      <c r="IEH482" s="49"/>
      <c r="IEI482" s="49"/>
      <c r="IEJ482" s="49"/>
      <c r="IEK482" s="49"/>
      <c r="IEL482" s="49"/>
      <c r="IEM482" s="49"/>
      <c r="IEN482" s="49"/>
      <c r="IEO482" s="49"/>
      <c r="IEP482" s="49"/>
      <c r="IEQ482" s="49"/>
      <c r="IER482" s="49"/>
      <c r="IES482" s="49"/>
      <c r="IET482" s="49"/>
      <c r="IEU482" s="49"/>
      <c r="IEV482" s="49"/>
      <c r="IEW482" s="49"/>
      <c r="IEX482" s="49"/>
      <c r="IEY482" s="49"/>
      <c r="IEZ482" s="49"/>
      <c r="IFA482" s="49"/>
      <c r="IFB482" s="49"/>
      <c r="IFC482" s="49"/>
      <c r="IFD482" s="49"/>
      <c r="IFE482" s="49"/>
      <c r="IFF482" s="49"/>
      <c r="IFG482" s="49"/>
      <c r="IFH482" s="49"/>
      <c r="IFI482" s="49"/>
      <c r="IFJ482" s="49"/>
      <c r="IFK482" s="49"/>
      <c r="IFL482" s="49"/>
      <c r="IFM482" s="49"/>
      <c r="IFN482" s="49"/>
      <c r="IFO482" s="49"/>
      <c r="IFP482" s="49"/>
      <c r="IFQ482" s="49"/>
      <c r="IFR482" s="49"/>
      <c r="IFS482" s="49"/>
      <c r="IFT482" s="49"/>
      <c r="IFU482" s="49"/>
      <c r="IFV482" s="49"/>
      <c r="IFW482" s="49"/>
      <c r="IFX482" s="49"/>
      <c r="IFY482" s="49"/>
      <c r="IFZ482" s="49"/>
      <c r="IGA482" s="49"/>
      <c r="IGB482" s="49"/>
      <c r="IGC482" s="49"/>
      <c r="IGD482" s="49"/>
      <c r="IGE482" s="49"/>
      <c r="IGF482" s="49"/>
      <c r="IGG482" s="49"/>
      <c r="IGH482" s="49"/>
      <c r="IGI482" s="49"/>
      <c r="IGJ482" s="49"/>
      <c r="IGK482" s="49"/>
      <c r="IGL482" s="49"/>
      <c r="IGM482" s="49"/>
      <c r="IGN482" s="49"/>
      <c r="IGO482" s="49"/>
      <c r="IGP482" s="49"/>
      <c r="IGQ482" s="49"/>
      <c r="IGR482" s="49"/>
      <c r="IGS482" s="49"/>
      <c r="IGT482" s="49"/>
      <c r="IGU482" s="49"/>
      <c r="IGV482" s="49"/>
      <c r="IGW482" s="49"/>
      <c r="IGX482" s="49"/>
      <c r="IGY482" s="49"/>
      <c r="IGZ482" s="49"/>
      <c r="IHA482" s="49"/>
      <c r="IHB482" s="49"/>
      <c r="IHC482" s="49"/>
      <c r="IHD482" s="49"/>
      <c r="IHE482" s="49"/>
      <c r="IHF482" s="49"/>
      <c r="IHG482" s="49"/>
      <c r="IHH482" s="49"/>
      <c r="IHI482" s="49"/>
      <c r="IHJ482" s="49"/>
      <c r="IHK482" s="49"/>
      <c r="IHL482" s="49"/>
      <c r="IHM482" s="49"/>
      <c r="IHN482" s="49"/>
      <c r="IHO482" s="49"/>
      <c r="IHP482" s="49"/>
      <c r="IHQ482" s="49"/>
      <c r="IHR482" s="49"/>
      <c r="IHS482" s="49"/>
      <c r="IHT482" s="49"/>
      <c r="IHU482" s="49"/>
      <c r="IHV482" s="49"/>
      <c r="IHW482" s="49"/>
      <c r="IHX482" s="49"/>
      <c r="IHY482" s="49"/>
      <c r="IHZ482" s="49"/>
      <c r="IIA482" s="49"/>
      <c r="IIB482" s="49"/>
      <c r="IIC482" s="49"/>
      <c r="IID482" s="49"/>
      <c r="IIE482" s="49"/>
      <c r="IIF482" s="49"/>
      <c r="IIG482" s="49"/>
      <c r="IIH482" s="49"/>
      <c r="III482" s="49"/>
      <c r="IIJ482" s="49"/>
      <c r="IIK482" s="49"/>
      <c r="IIL482" s="49"/>
      <c r="IIM482" s="49"/>
      <c r="IIN482" s="49"/>
      <c r="IIO482" s="49"/>
      <c r="IIP482" s="49"/>
      <c r="IIQ482" s="49"/>
      <c r="IIR482" s="49"/>
      <c r="IIS482" s="49"/>
      <c r="IIT482" s="49"/>
      <c r="IIU482" s="49"/>
      <c r="IIV482" s="49"/>
      <c r="IIW482" s="49"/>
      <c r="IIX482" s="49"/>
      <c r="IIY482" s="49"/>
      <c r="IIZ482" s="49"/>
      <c r="IJA482" s="49"/>
      <c r="IJB482" s="49"/>
      <c r="IJC482" s="49"/>
      <c r="IJD482" s="49"/>
      <c r="IJE482" s="49"/>
      <c r="IJF482" s="49"/>
      <c r="IJG482" s="49"/>
      <c r="IJH482" s="49"/>
      <c r="IJI482" s="49"/>
      <c r="IJJ482" s="49"/>
      <c r="IJK482" s="49"/>
      <c r="IJL482" s="49"/>
      <c r="IJM482" s="49"/>
      <c r="IJN482" s="49"/>
      <c r="IJO482" s="49"/>
      <c r="IJP482" s="49"/>
      <c r="IJQ482" s="49"/>
      <c r="IJR482" s="49"/>
      <c r="IJS482" s="49"/>
      <c r="IJT482" s="49"/>
      <c r="IJU482" s="49"/>
      <c r="IJV482" s="49"/>
      <c r="IJW482" s="49"/>
      <c r="IJX482" s="49"/>
      <c r="IJY482" s="49"/>
      <c r="IJZ482" s="49"/>
      <c r="IKA482" s="49"/>
      <c r="IKB482" s="49"/>
      <c r="IKC482" s="49"/>
      <c r="IKD482" s="49"/>
      <c r="IKE482" s="49"/>
      <c r="IKF482" s="49"/>
      <c r="IKG482" s="49"/>
      <c r="IKH482" s="49"/>
      <c r="IKI482" s="49"/>
      <c r="IKJ482" s="49"/>
      <c r="IKK482" s="49"/>
      <c r="IKL482" s="49"/>
      <c r="IKM482" s="49"/>
      <c r="IKN482" s="49"/>
      <c r="IKO482" s="49"/>
      <c r="IKP482" s="49"/>
      <c r="IKQ482" s="49"/>
      <c r="IKR482" s="49"/>
      <c r="IKS482" s="49"/>
      <c r="IKT482" s="49"/>
      <c r="IKU482" s="49"/>
      <c r="IKV482" s="49"/>
      <c r="IKW482" s="49"/>
      <c r="IKX482" s="49"/>
      <c r="IKY482" s="49"/>
      <c r="IKZ482" s="49"/>
      <c r="ILA482" s="49"/>
      <c r="ILB482" s="49"/>
      <c r="ILC482" s="49"/>
      <c r="ILD482" s="49"/>
      <c r="ILE482" s="49"/>
      <c r="ILF482" s="49"/>
      <c r="ILG482" s="49"/>
      <c r="ILH482" s="49"/>
      <c r="ILI482" s="49"/>
      <c r="ILJ482" s="49"/>
      <c r="ILK482" s="49"/>
      <c r="ILL482" s="49"/>
      <c r="ILM482" s="49"/>
      <c r="ILN482" s="49"/>
      <c r="ILO482" s="49"/>
      <c r="ILP482" s="49"/>
      <c r="ILQ482" s="49"/>
      <c r="ILR482" s="49"/>
      <c r="ILS482" s="49"/>
      <c r="ILT482" s="49"/>
      <c r="ILU482" s="49"/>
      <c r="ILV482" s="49"/>
      <c r="ILW482" s="49"/>
      <c r="ILX482" s="49"/>
      <c r="ILY482" s="49"/>
      <c r="ILZ482" s="49"/>
      <c r="IMA482" s="49"/>
      <c r="IMB482" s="49"/>
      <c r="IMC482" s="49"/>
      <c r="IMD482" s="49"/>
      <c r="IME482" s="49"/>
      <c r="IMF482" s="49"/>
      <c r="IMG482" s="49"/>
      <c r="IMH482" s="49"/>
      <c r="IMI482" s="49"/>
      <c r="IMJ482" s="49"/>
      <c r="IMK482" s="49"/>
      <c r="IML482" s="49"/>
      <c r="IMM482" s="49"/>
      <c r="IMN482" s="49"/>
      <c r="IMO482" s="49"/>
      <c r="IMP482" s="49"/>
      <c r="IMQ482" s="49"/>
      <c r="IMR482" s="49"/>
      <c r="IMS482" s="49"/>
      <c r="IMT482" s="49"/>
      <c r="IMU482" s="49"/>
      <c r="IMV482" s="49"/>
      <c r="IMW482" s="49"/>
      <c r="IMX482" s="49"/>
      <c r="IMY482" s="49"/>
      <c r="IMZ482" s="49"/>
      <c r="INA482" s="49"/>
      <c r="INB482" s="49"/>
      <c r="INC482" s="49"/>
      <c r="IND482" s="49"/>
      <c r="INE482" s="49"/>
      <c r="INF482" s="49"/>
      <c r="ING482" s="49"/>
      <c r="INH482" s="49"/>
      <c r="INI482" s="49"/>
      <c r="INJ482" s="49"/>
      <c r="INK482" s="49"/>
      <c r="INL482" s="49"/>
      <c r="INM482" s="49"/>
      <c r="INN482" s="49"/>
      <c r="INO482" s="49"/>
      <c r="INP482" s="49"/>
      <c r="INQ482" s="49"/>
      <c r="INR482" s="49"/>
      <c r="INS482" s="49"/>
      <c r="INT482" s="49"/>
      <c r="INU482" s="49"/>
      <c r="INV482" s="49"/>
      <c r="INW482" s="49"/>
      <c r="INX482" s="49"/>
      <c r="INY482" s="49"/>
      <c r="INZ482" s="49"/>
      <c r="IOA482" s="49"/>
      <c r="IOB482" s="49"/>
      <c r="IOC482" s="49"/>
      <c r="IOD482" s="49"/>
      <c r="IOE482" s="49"/>
      <c r="IOF482" s="49"/>
      <c r="IOG482" s="49"/>
      <c r="IOH482" s="49"/>
      <c r="IOI482" s="49"/>
      <c r="IOJ482" s="49"/>
      <c r="IOK482" s="49"/>
      <c r="IOL482" s="49"/>
      <c r="IOM482" s="49"/>
      <c r="ION482" s="49"/>
      <c r="IOO482" s="49"/>
      <c r="IOP482" s="49"/>
      <c r="IOQ482" s="49"/>
      <c r="IOR482" s="49"/>
      <c r="IOS482" s="49"/>
      <c r="IOT482" s="49"/>
      <c r="IOU482" s="49"/>
      <c r="IOV482" s="49"/>
      <c r="IOW482" s="49"/>
      <c r="IOX482" s="49"/>
      <c r="IOY482" s="49"/>
      <c r="IOZ482" s="49"/>
      <c r="IPA482" s="49"/>
      <c r="IPB482" s="49"/>
      <c r="IPC482" s="49"/>
      <c r="IPD482" s="49"/>
      <c r="IPE482" s="49"/>
      <c r="IPF482" s="49"/>
      <c r="IPG482" s="49"/>
      <c r="IPH482" s="49"/>
      <c r="IPI482" s="49"/>
      <c r="IPJ482" s="49"/>
      <c r="IPK482" s="49"/>
      <c r="IPL482" s="49"/>
      <c r="IPM482" s="49"/>
      <c r="IPN482" s="49"/>
      <c r="IPO482" s="49"/>
      <c r="IPP482" s="49"/>
      <c r="IPQ482" s="49"/>
      <c r="IPR482" s="49"/>
      <c r="IPS482" s="49"/>
      <c r="IPT482" s="49"/>
      <c r="IPU482" s="49"/>
      <c r="IPV482" s="49"/>
      <c r="IPW482" s="49"/>
      <c r="IPX482" s="49"/>
      <c r="IPY482" s="49"/>
      <c r="IPZ482" s="49"/>
      <c r="IQA482" s="49"/>
      <c r="IQB482" s="49"/>
      <c r="IQC482" s="49"/>
      <c r="IQD482" s="49"/>
      <c r="IQE482" s="49"/>
      <c r="IQF482" s="49"/>
      <c r="IQG482" s="49"/>
      <c r="IQH482" s="49"/>
      <c r="IQI482" s="49"/>
      <c r="IQJ482" s="49"/>
      <c r="IQK482" s="49"/>
      <c r="IQL482" s="49"/>
      <c r="IQM482" s="49"/>
      <c r="IQN482" s="49"/>
      <c r="IQO482" s="49"/>
      <c r="IQP482" s="49"/>
      <c r="IQQ482" s="49"/>
      <c r="IQR482" s="49"/>
      <c r="IQS482" s="49"/>
      <c r="IQT482" s="49"/>
      <c r="IQU482" s="49"/>
      <c r="IQV482" s="49"/>
      <c r="IQW482" s="49"/>
      <c r="IQX482" s="49"/>
      <c r="IQY482" s="49"/>
      <c r="IQZ482" s="49"/>
      <c r="IRA482" s="49"/>
      <c r="IRB482" s="49"/>
      <c r="IRC482" s="49"/>
      <c r="IRD482" s="49"/>
      <c r="IRE482" s="49"/>
      <c r="IRF482" s="49"/>
      <c r="IRG482" s="49"/>
      <c r="IRH482" s="49"/>
      <c r="IRI482" s="49"/>
      <c r="IRJ482" s="49"/>
      <c r="IRK482" s="49"/>
      <c r="IRL482" s="49"/>
      <c r="IRM482" s="49"/>
      <c r="IRN482" s="49"/>
      <c r="IRO482" s="49"/>
      <c r="IRP482" s="49"/>
      <c r="IRQ482" s="49"/>
      <c r="IRR482" s="49"/>
      <c r="IRS482" s="49"/>
      <c r="IRT482" s="49"/>
      <c r="IRU482" s="49"/>
      <c r="IRV482" s="49"/>
      <c r="IRW482" s="49"/>
      <c r="IRX482" s="49"/>
      <c r="IRY482" s="49"/>
      <c r="IRZ482" s="49"/>
      <c r="ISA482" s="49"/>
      <c r="ISB482" s="49"/>
      <c r="ISC482" s="49"/>
      <c r="ISD482" s="49"/>
      <c r="ISE482" s="49"/>
      <c r="ISF482" s="49"/>
      <c r="ISG482" s="49"/>
      <c r="ISH482" s="49"/>
      <c r="ISI482" s="49"/>
      <c r="ISJ482" s="49"/>
      <c r="ISK482" s="49"/>
      <c r="ISL482" s="49"/>
      <c r="ISM482" s="49"/>
      <c r="ISN482" s="49"/>
      <c r="ISO482" s="49"/>
      <c r="ISP482" s="49"/>
      <c r="ISQ482" s="49"/>
      <c r="ISR482" s="49"/>
      <c r="ISS482" s="49"/>
      <c r="IST482" s="49"/>
      <c r="ISU482" s="49"/>
      <c r="ISV482" s="49"/>
      <c r="ISW482" s="49"/>
      <c r="ISX482" s="49"/>
      <c r="ISY482" s="49"/>
      <c r="ISZ482" s="49"/>
      <c r="ITA482" s="49"/>
      <c r="ITB482" s="49"/>
      <c r="ITC482" s="49"/>
      <c r="ITD482" s="49"/>
      <c r="ITE482" s="49"/>
      <c r="ITF482" s="49"/>
      <c r="ITG482" s="49"/>
      <c r="ITH482" s="49"/>
      <c r="ITI482" s="49"/>
      <c r="ITJ482" s="49"/>
      <c r="ITK482" s="49"/>
      <c r="ITL482" s="49"/>
      <c r="ITM482" s="49"/>
      <c r="ITN482" s="49"/>
      <c r="ITO482" s="49"/>
      <c r="ITP482" s="49"/>
      <c r="ITQ482" s="49"/>
      <c r="ITR482" s="49"/>
      <c r="ITS482" s="49"/>
      <c r="ITT482" s="49"/>
      <c r="ITU482" s="49"/>
      <c r="ITV482" s="49"/>
      <c r="ITW482" s="49"/>
      <c r="ITX482" s="49"/>
      <c r="ITY482" s="49"/>
      <c r="ITZ482" s="49"/>
      <c r="IUA482" s="49"/>
      <c r="IUB482" s="49"/>
      <c r="IUC482" s="49"/>
      <c r="IUD482" s="49"/>
      <c r="IUE482" s="49"/>
      <c r="IUF482" s="49"/>
      <c r="IUG482" s="49"/>
      <c r="IUH482" s="49"/>
      <c r="IUI482" s="49"/>
      <c r="IUJ482" s="49"/>
      <c r="IUK482" s="49"/>
      <c r="IUL482" s="49"/>
      <c r="IUM482" s="49"/>
      <c r="IUN482" s="49"/>
      <c r="IUO482" s="49"/>
      <c r="IUP482" s="49"/>
      <c r="IUQ482" s="49"/>
      <c r="IUR482" s="49"/>
      <c r="IUS482" s="49"/>
      <c r="IUT482" s="49"/>
      <c r="IUU482" s="49"/>
      <c r="IUV482" s="49"/>
      <c r="IUW482" s="49"/>
      <c r="IUX482" s="49"/>
      <c r="IUY482" s="49"/>
      <c r="IUZ482" s="49"/>
      <c r="IVA482" s="49"/>
      <c r="IVB482" s="49"/>
      <c r="IVC482" s="49"/>
      <c r="IVD482" s="49"/>
      <c r="IVE482" s="49"/>
      <c r="IVF482" s="49"/>
      <c r="IVG482" s="49"/>
      <c r="IVH482" s="49"/>
      <c r="IVI482" s="49"/>
      <c r="IVJ482" s="49"/>
      <c r="IVK482" s="49"/>
      <c r="IVL482" s="49"/>
      <c r="IVM482" s="49"/>
      <c r="IVN482" s="49"/>
      <c r="IVO482" s="49"/>
      <c r="IVP482" s="49"/>
      <c r="IVQ482" s="49"/>
      <c r="IVR482" s="49"/>
      <c r="IVS482" s="49"/>
      <c r="IVT482" s="49"/>
      <c r="IVU482" s="49"/>
      <c r="IVV482" s="49"/>
      <c r="IVW482" s="49"/>
      <c r="IVX482" s="49"/>
      <c r="IVY482" s="49"/>
      <c r="IVZ482" s="49"/>
      <c r="IWA482" s="49"/>
      <c r="IWB482" s="49"/>
      <c r="IWC482" s="49"/>
      <c r="IWD482" s="49"/>
      <c r="IWE482" s="49"/>
      <c r="IWF482" s="49"/>
      <c r="IWG482" s="49"/>
      <c r="IWH482" s="49"/>
      <c r="IWI482" s="49"/>
      <c r="IWJ482" s="49"/>
      <c r="IWK482" s="49"/>
      <c r="IWL482" s="49"/>
      <c r="IWM482" s="49"/>
      <c r="IWN482" s="49"/>
      <c r="IWO482" s="49"/>
      <c r="IWP482" s="49"/>
      <c r="IWQ482" s="49"/>
      <c r="IWR482" s="49"/>
      <c r="IWS482" s="49"/>
      <c r="IWT482" s="49"/>
      <c r="IWU482" s="49"/>
      <c r="IWV482" s="49"/>
      <c r="IWW482" s="49"/>
      <c r="IWX482" s="49"/>
      <c r="IWY482" s="49"/>
      <c r="IWZ482" s="49"/>
      <c r="IXA482" s="49"/>
      <c r="IXB482" s="49"/>
      <c r="IXC482" s="49"/>
      <c r="IXD482" s="49"/>
      <c r="IXE482" s="49"/>
      <c r="IXF482" s="49"/>
      <c r="IXG482" s="49"/>
      <c r="IXH482" s="49"/>
      <c r="IXI482" s="49"/>
      <c r="IXJ482" s="49"/>
      <c r="IXK482" s="49"/>
      <c r="IXL482" s="49"/>
      <c r="IXM482" s="49"/>
      <c r="IXN482" s="49"/>
      <c r="IXO482" s="49"/>
      <c r="IXP482" s="49"/>
      <c r="IXQ482" s="49"/>
      <c r="IXR482" s="49"/>
      <c r="IXS482" s="49"/>
      <c r="IXT482" s="49"/>
      <c r="IXU482" s="49"/>
      <c r="IXV482" s="49"/>
      <c r="IXW482" s="49"/>
      <c r="IXX482" s="49"/>
      <c r="IXY482" s="49"/>
      <c r="IXZ482" s="49"/>
      <c r="IYA482" s="49"/>
      <c r="IYB482" s="49"/>
      <c r="IYC482" s="49"/>
      <c r="IYD482" s="49"/>
      <c r="IYE482" s="49"/>
      <c r="IYF482" s="49"/>
      <c r="IYG482" s="49"/>
      <c r="IYH482" s="49"/>
      <c r="IYI482" s="49"/>
      <c r="IYJ482" s="49"/>
      <c r="IYK482" s="49"/>
      <c r="IYL482" s="49"/>
      <c r="IYM482" s="49"/>
      <c r="IYN482" s="49"/>
      <c r="IYO482" s="49"/>
      <c r="IYP482" s="49"/>
      <c r="IYQ482" s="49"/>
      <c r="IYR482" s="49"/>
      <c r="IYS482" s="49"/>
      <c r="IYT482" s="49"/>
      <c r="IYU482" s="49"/>
      <c r="IYV482" s="49"/>
      <c r="IYW482" s="49"/>
      <c r="IYX482" s="49"/>
      <c r="IYY482" s="49"/>
      <c r="IYZ482" s="49"/>
      <c r="IZA482" s="49"/>
      <c r="IZB482" s="49"/>
      <c r="IZC482" s="49"/>
      <c r="IZD482" s="49"/>
      <c r="IZE482" s="49"/>
      <c r="IZF482" s="49"/>
      <c r="IZG482" s="49"/>
      <c r="IZH482" s="49"/>
      <c r="IZI482" s="49"/>
      <c r="IZJ482" s="49"/>
      <c r="IZK482" s="49"/>
      <c r="IZL482" s="49"/>
      <c r="IZM482" s="49"/>
      <c r="IZN482" s="49"/>
      <c r="IZO482" s="49"/>
      <c r="IZP482" s="49"/>
      <c r="IZQ482" s="49"/>
      <c r="IZR482" s="49"/>
      <c r="IZS482" s="49"/>
      <c r="IZT482" s="49"/>
      <c r="IZU482" s="49"/>
      <c r="IZV482" s="49"/>
      <c r="IZW482" s="49"/>
      <c r="IZX482" s="49"/>
      <c r="IZY482" s="49"/>
      <c r="IZZ482" s="49"/>
      <c r="JAA482" s="49"/>
      <c r="JAB482" s="49"/>
      <c r="JAC482" s="49"/>
      <c r="JAD482" s="49"/>
      <c r="JAE482" s="49"/>
      <c r="JAF482" s="49"/>
      <c r="JAG482" s="49"/>
      <c r="JAH482" s="49"/>
      <c r="JAI482" s="49"/>
      <c r="JAJ482" s="49"/>
      <c r="JAK482" s="49"/>
      <c r="JAL482" s="49"/>
      <c r="JAM482" s="49"/>
      <c r="JAN482" s="49"/>
      <c r="JAO482" s="49"/>
      <c r="JAP482" s="49"/>
      <c r="JAQ482" s="49"/>
      <c r="JAR482" s="49"/>
      <c r="JAS482" s="49"/>
      <c r="JAT482" s="49"/>
      <c r="JAU482" s="49"/>
      <c r="JAV482" s="49"/>
      <c r="JAW482" s="49"/>
      <c r="JAX482" s="49"/>
      <c r="JAY482" s="49"/>
      <c r="JAZ482" s="49"/>
      <c r="JBA482" s="49"/>
      <c r="JBB482" s="49"/>
      <c r="JBC482" s="49"/>
      <c r="JBD482" s="49"/>
      <c r="JBE482" s="49"/>
      <c r="JBF482" s="49"/>
      <c r="JBG482" s="49"/>
      <c r="JBH482" s="49"/>
      <c r="JBI482" s="49"/>
      <c r="JBJ482" s="49"/>
      <c r="JBK482" s="49"/>
      <c r="JBL482" s="49"/>
      <c r="JBM482" s="49"/>
      <c r="JBN482" s="49"/>
      <c r="JBO482" s="49"/>
      <c r="JBP482" s="49"/>
      <c r="JBQ482" s="49"/>
      <c r="JBR482" s="49"/>
      <c r="JBS482" s="49"/>
      <c r="JBT482" s="49"/>
      <c r="JBU482" s="49"/>
      <c r="JBV482" s="49"/>
      <c r="JBW482" s="49"/>
      <c r="JBX482" s="49"/>
      <c r="JBY482" s="49"/>
      <c r="JBZ482" s="49"/>
      <c r="JCA482" s="49"/>
      <c r="JCB482" s="49"/>
      <c r="JCC482" s="49"/>
      <c r="JCD482" s="49"/>
      <c r="JCE482" s="49"/>
      <c r="JCF482" s="49"/>
      <c r="JCG482" s="49"/>
      <c r="JCH482" s="49"/>
      <c r="JCI482" s="49"/>
      <c r="JCJ482" s="49"/>
      <c r="JCK482" s="49"/>
      <c r="JCL482" s="49"/>
      <c r="JCM482" s="49"/>
      <c r="JCN482" s="49"/>
      <c r="JCO482" s="49"/>
      <c r="JCP482" s="49"/>
      <c r="JCQ482" s="49"/>
      <c r="JCR482" s="49"/>
      <c r="JCS482" s="49"/>
      <c r="JCT482" s="49"/>
      <c r="JCU482" s="49"/>
      <c r="JCV482" s="49"/>
      <c r="JCW482" s="49"/>
      <c r="JCX482" s="49"/>
      <c r="JCY482" s="49"/>
      <c r="JCZ482" s="49"/>
      <c r="JDA482" s="49"/>
      <c r="JDB482" s="49"/>
      <c r="JDC482" s="49"/>
      <c r="JDD482" s="49"/>
      <c r="JDE482" s="49"/>
      <c r="JDF482" s="49"/>
      <c r="JDG482" s="49"/>
      <c r="JDH482" s="49"/>
      <c r="JDI482" s="49"/>
      <c r="JDJ482" s="49"/>
      <c r="JDK482" s="49"/>
      <c r="JDL482" s="49"/>
      <c r="JDM482" s="49"/>
      <c r="JDN482" s="49"/>
      <c r="JDO482" s="49"/>
      <c r="JDP482" s="49"/>
      <c r="JDQ482" s="49"/>
      <c r="JDR482" s="49"/>
      <c r="JDS482" s="49"/>
      <c r="JDT482" s="49"/>
      <c r="JDU482" s="49"/>
      <c r="JDV482" s="49"/>
      <c r="JDW482" s="49"/>
      <c r="JDX482" s="49"/>
      <c r="JDY482" s="49"/>
      <c r="JDZ482" s="49"/>
      <c r="JEA482" s="49"/>
      <c r="JEB482" s="49"/>
      <c r="JEC482" s="49"/>
      <c r="JED482" s="49"/>
      <c r="JEE482" s="49"/>
      <c r="JEF482" s="49"/>
      <c r="JEG482" s="49"/>
      <c r="JEH482" s="49"/>
      <c r="JEI482" s="49"/>
      <c r="JEJ482" s="49"/>
      <c r="JEK482" s="49"/>
      <c r="JEL482" s="49"/>
      <c r="JEM482" s="49"/>
      <c r="JEN482" s="49"/>
      <c r="JEO482" s="49"/>
      <c r="JEP482" s="49"/>
      <c r="JEQ482" s="49"/>
      <c r="JER482" s="49"/>
      <c r="JES482" s="49"/>
      <c r="JET482" s="49"/>
      <c r="JEU482" s="49"/>
      <c r="JEV482" s="49"/>
      <c r="JEW482" s="49"/>
      <c r="JEX482" s="49"/>
      <c r="JEY482" s="49"/>
      <c r="JEZ482" s="49"/>
      <c r="JFA482" s="49"/>
      <c r="JFB482" s="49"/>
      <c r="JFC482" s="49"/>
      <c r="JFD482" s="49"/>
      <c r="JFE482" s="49"/>
      <c r="JFF482" s="49"/>
      <c r="JFG482" s="49"/>
      <c r="JFH482" s="49"/>
      <c r="JFI482" s="49"/>
      <c r="JFJ482" s="49"/>
      <c r="JFK482" s="49"/>
      <c r="JFL482" s="49"/>
      <c r="JFM482" s="49"/>
      <c r="JFN482" s="49"/>
      <c r="JFO482" s="49"/>
      <c r="JFP482" s="49"/>
      <c r="JFQ482" s="49"/>
      <c r="JFR482" s="49"/>
      <c r="JFS482" s="49"/>
      <c r="JFT482" s="49"/>
      <c r="JFU482" s="49"/>
      <c r="JFV482" s="49"/>
      <c r="JFW482" s="49"/>
      <c r="JFX482" s="49"/>
      <c r="JFY482" s="49"/>
      <c r="JFZ482" s="49"/>
      <c r="JGA482" s="49"/>
      <c r="JGB482" s="49"/>
      <c r="JGC482" s="49"/>
      <c r="JGD482" s="49"/>
      <c r="JGE482" s="49"/>
      <c r="JGF482" s="49"/>
      <c r="JGG482" s="49"/>
      <c r="JGH482" s="49"/>
      <c r="JGI482" s="49"/>
      <c r="JGJ482" s="49"/>
      <c r="JGK482" s="49"/>
      <c r="JGL482" s="49"/>
      <c r="JGM482" s="49"/>
      <c r="JGN482" s="49"/>
      <c r="JGO482" s="49"/>
      <c r="JGP482" s="49"/>
      <c r="JGQ482" s="49"/>
      <c r="JGR482" s="49"/>
      <c r="JGS482" s="49"/>
      <c r="JGT482" s="49"/>
      <c r="JGU482" s="49"/>
      <c r="JGV482" s="49"/>
      <c r="JGW482" s="49"/>
      <c r="JGX482" s="49"/>
      <c r="JGY482" s="49"/>
      <c r="JGZ482" s="49"/>
      <c r="JHA482" s="49"/>
      <c r="JHB482" s="49"/>
      <c r="JHC482" s="49"/>
      <c r="JHD482" s="49"/>
      <c r="JHE482" s="49"/>
      <c r="JHF482" s="49"/>
      <c r="JHG482" s="49"/>
      <c r="JHH482" s="49"/>
      <c r="JHI482" s="49"/>
      <c r="JHJ482" s="49"/>
      <c r="JHK482" s="49"/>
      <c r="JHL482" s="49"/>
      <c r="JHM482" s="49"/>
      <c r="JHN482" s="49"/>
      <c r="JHO482" s="49"/>
      <c r="JHP482" s="49"/>
      <c r="JHQ482" s="49"/>
      <c r="JHR482" s="49"/>
      <c r="JHS482" s="49"/>
      <c r="JHT482" s="49"/>
      <c r="JHU482" s="49"/>
      <c r="JHV482" s="49"/>
      <c r="JHW482" s="49"/>
      <c r="JHX482" s="49"/>
      <c r="JHY482" s="49"/>
      <c r="JHZ482" s="49"/>
      <c r="JIA482" s="49"/>
      <c r="JIB482" s="49"/>
      <c r="JIC482" s="49"/>
      <c r="JID482" s="49"/>
      <c r="JIE482" s="49"/>
      <c r="JIF482" s="49"/>
      <c r="JIG482" s="49"/>
      <c r="JIH482" s="49"/>
      <c r="JII482" s="49"/>
      <c r="JIJ482" s="49"/>
      <c r="JIK482" s="49"/>
      <c r="JIL482" s="49"/>
      <c r="JIM482" s="49"/>
      <c r="JIN482" s="49"/>
      <c r="JIO482" s="49"/>
      <c r="JIP482" s="49"/>
      <c r="JIQ482" s="49"/>
      <c r="JIR482" s="49"/>
      <c r="JIS482" s="49"/>
      <c r="JIT482" s="49"/>
      <c r="JIU482" s="49"/>
      <c r="JIV482" s="49"/>
      <c r="JIW482" s="49"/>
      <c r="JIX482" s="49"/>
      <c r="JIY482" s="49"/>
      <c r="JIZ482" s="49"/>
      <c r="JJA482" s="49"/>
      <c r="JJB482" s="49"/>
      <c r="JJC482" s="49"/>
      <c r="JJD482" s="49"/>
      <c r="JJE482" s="49"/>
      <c r="JJF482" s="49"/>
      <c r="JJG482" s="49"/>
      <c r="JJH482" s="49"/>
      <c r="JJI482" s="49"/>
      <c r="JJJ482" s="49"/>
      <c r="JJK482" s="49"/>
      <c r="JJL482" s="49"/>
      <c r="JJM482" s="49"/>
      <c r="JJN482" s="49"/>
      <c r="JJO482" s="49"/>
      <c r="JJP482" s="49"/>
      <c r="JJQ482" s="49"/>
      <c r="JJR482" s="49"/>
      <c r="JJS482" s="49"/>
      <c r="JJT482" s="49"/>
      <c r="JJU482" s="49"/>
      <c r="JJV482" s="49"/>
      <c r="JJW482" s="49"/>
      <c r="JJX482" s="49"/>
      <c r="JJY482" s="49"/>
      <c r="JJZ482" s="49"/>
      <c r="JKA482" s="49"/>
      <c r="JKB482" s="49"/>
      <c r="JKC482" s="49"/>
      <c r="JKD482" s="49"/>
      <c r="JKE482" s="49"/>
      <c r="JKF482" s="49"/>
      <c r="JKG482" s="49"/>
      <c r="JKH482" s="49"/>
      <c r="JKI482" s="49"/>
      <c r="JKJ482" s="49"/>
      <c r="JKK482" s="49"/>
      <c r="JKL482" s="49"/>
      <c r="JKM482" s="49"/>
      <c r="JKN482" s="49"/>
      <c r="JKO482" s="49"/>
      <c r="JKP482" s="49"/>
      <c r="JKQ482" s="49"/>
      <c r="JKR482" s="49"/>
      <c r="JKS482" s="49"/>
      <c r="JKT482" s="49"/>
      <c r="JKU482" s="49"/>
      <c r="JKV482" s="49"/>
      <c r="JKW482" s="49"/>
      <c r="JKX482" s="49"/>
      <c r="JKY482" s="49"/>
      <c r="JKZ482" s="49"/>
      <c r="JLA482" s="49"/>
      <c r="JLB482" s="49"/>
      <c r="JLC482" s="49"/>
      <c r="JLD482" s="49"/>
      <c r="JLE482" s="49"/>
      <c r="JLF482" s="49"/>
      <c r="JLG482" s="49"/>
      <c r="JLH482" s="49"/>
      <c r="JLI482" s="49"/>
      <c r="JLJ482" s="49"/>
      <c r="JLK482" s="49"/>
      <c r="JLL482" s="49"/>
      <c r="JLM482" s="49"/>
      <c r="JLN482" s="49"/>
      <c r="JLO482" s="49"/>
      <c r="JLP482" s="49"/>
      <c r="JLQ482" s="49"/>
      <c r="JLR482" s="49"/>
      <c r="JLS482" s="49"/>
      <c r="JLT482" s="49"/>
      <c r="JLU482" s="49"/>
      <c r="JLV482" s="49"/>
      <c r="JLW482" s="49"/>
      <c r="JLX482" s="49"/>
      <c r="JLY482" s="49"/>
      <c r="JLZ482" s="49"/>
      <c r="JMA482" s="49"/>
      <c r="JMB482" s="49"/>
      <c r="JMC482" s="49"/>
      <c r="JMD482" s="49"/>
      <c r="JME482" s="49"/>
      <c r="JMF482" s="49"/>
      <c r="JMG482" s="49"/>
      <c r="JMH482" s="49"/>
      <c r="JMI482" s="49"/>
      <c r="JMJ482" s="49"/>
      <c r="JMK482" s="49"/>
      <c r="JML482" s="49"/>
      <c r="JMM482" s="49"/>
      <c r="JMN482" s="49"/>
      <c r="JMO482" s="49"/>
      <c r="JMP482" s="49"/>
      <c r="JMQ482" s="49"/>
      <c r="JMR482" s="49"/>
      <c r="JMS482" s="49"/>
      <c r="JMT482" s="49"/>
      <c r="JMU482" s="49"/>
      <c r="JMV482" s="49"/>
      <c r="JMW482" s="49"/>
      <c r="JMX482" s="49"/>
      <c r="JMY482" s="49"/>
      <c r="JMZ482" s="49"/>
      <c r="JNA482" s="49"/>
      <c r="JNB482" s="49"/>
      <c r="JNC482" s="49"/>
      <c r="JND482" s="49"/>
      <c r="JNE482" s="49"/>
      <c r="JNF482" s="49"/>
      <c r="JNG482" s="49"/>
      <c r="JNH482" s="49"/>
      <c r="JNI482" s="49"/>
      <c r="JNJ482" s="49"/>
      <c r="JNK482" s="49"/>
      <c r="JNL482" s="49"/>
      <c r="JNM482" s="49"/>
      <c r="JNN482" s="49"/>
      <c r="JNO482" s="49"/>
      <c r="JNP482" s="49"/>
      <c r="JNQ482" s="49"/>
      <c r="JNR482" s="49"/>
      <c r="JNS482" s="49"/>
      <c r="JNT482" s="49"/>
      <c r="JNU482" s="49"/>
      <c r="JNV482" s="49"/>
      <c r="JNW482" s="49"/>
      <c r="JNX482" s="49"/>
      <c r="JNY482" s="49"/>
      <c r="JNZ482" s="49"/>
      <c r="JOA482" s="49"/>
      <c r="JOB482" s="49"/>
      <c r="JOC482" s="49"/>
      <c r="JOD482" s="49"/>
      <c r="JOE482" s="49"/>
      <c r="JOF482" s="49"/>
      <c r="JOG482" s="49"/>
      <c r="JOH482" s="49"/>
      <c r="JOI482" s="49"/>
      <c r="JOJ482" s="49"/>
      <c r="JOK482" s="49"/>
      <c r="JOL482" s="49"/>
      <c r="JOM482" s="49"/>
      <c r="JON482" s="49"/>
      <c r="JOO482" s="49"/>
      <c r="JOP482" s="49"/>
      <c r="JOQ482" s="49"/>
      <c r="JOR482" s="49"/>
      <c r="JOS482" s="49"/>
      <c r="JOT482" s="49"/>
      <c r="JOU482" s="49"/>
      <c r="JOV482" s="49"/>
      <c r="JOW482" s="49"/>
      <c r="JOX482" s="49"/>
      <c r="JOY482" s="49"/>
      <c r="JOZ482" s="49"/>
      <c r="JPA482" s="49"/>
      <c r="JPB482" s="49"/>
      <c r="JPC482" s="49"/>
      <c r="JPD482" s="49"/>
      <c r="JPE482" s="49"/>
      <c r="JPF482" s="49"/>
      <c r="JPG482" s="49"/>
      <c r="JPH482" s="49"/>
      <c r="JPI482" s="49"/>
      <c r="JPJ482" s="49"/>
      <c r="JPK482" s="49"/>
      <c r="JPL482" s="49"/>
      <c r="JPM482" s="49"/>
      <c r="JPN482" s="49"/>
      <c r="JPO482" s="49"/>
      <c r="JPP482" s="49"/>
      <c r="JPQ482" s="49"/>
      <c r="JPR482" s="49"/>
      <c r="JPS482" s="49"/>
      <c r="JPT482" s="49"/>
      <c r="JPU482" s="49"/>
      <c r="JPV482" s="49"/>
      <c r="JPW482" s="49"/>
      <c r="JPX482" s="49"/>
      <c r="JPY482" s="49"/>
      <c r="JPZ482" s="49"/>
      <c r="JQA482" s="49"/>
      <c r="JQB482" s="49"/>
      <c r="JQC482" s="49"/>
      <c r="JQD482" s="49"/>
      <c r="JQE482" s="49"/>
      <c r="JQF482" s="49"/>
      <c r="JQG482" s="49"/>
      <c r="JQH482" s="49"/>
      <c r="JQI482" s="49"/>
      <c r="JQJ482" s="49"/>
      <c r="JQK482" s="49"/>
      <c r="JQL482" s="49"/>
      <c r="JQM482" s="49"/>
      <c r="JQN482" s="49"/>
      <c r="JQO482" s="49"/>
      <c r="JQP482" s="49"/>
      <c r="JQQ482" s="49"/>
      <c r="JQR482" s="49"/>
      <c r="JQS482" s="49"/>
      <c r="JQT482" s="49"/>
      <c r="JQU482" s="49"/>
      <c r="JQV482" s="49"/>
      <c r="JQW482" s="49"/>
      <c r="JQX482" s="49"/>
      <c r="JQY482" s="49"/>
      <c r="JQZ482" s="49"/>
      <c r="JRA482" s="49"/>
      <c r="JRB482" s="49"/>
      <c r="JRC482" s="49"/>
      <c r="JRD482" s="49"/>
      <c r="JRE482" s="49"/>
      <c r="JRF482" s="49"/>
      <c r="JRG482" s="49"/>
      <c r="JRH482" s="49"/>
      <c r="JRI482" s="49"/>
      <c r="JRJ482" s="49"/>
      <c r="JRK482" s="49"/>
      <c r="JRL482" s="49"/>
      <c r="JRM482" s="49"/>
      <c r="JRN482" s="49"/>
      <c r="JRO482" s="49"/>
      <c r="JRP482" s="49"/>
      <c r="JRQ482" s="49"/>
      <c r="JRR482" s="49"/>
      <c r="JRS482" s="49"/>
      <c r="JRT482" s="49"/>
      <c r="JRU482" s="49"/>
      <c r="JRV482" s="49"/>
      <c r="JRW482" s="49"/>
      <c r="JRX482" s="49"/>
      <c r="JRY482" s="49"/>
      <c r="JRZ482" s="49"/>
      <c r="JSA482" s="49"/>
      <c r="JSB482" s="49"/>
      <c r="JSC482" s="49"/>
      <c r="JSD482" s="49"/>
      <c r="JSE482" s="49"/>
      <c r="JSF482" s="49"/>
      <c r="JSG482" s="49"/>
      <c r="JSH482" s="49"/>
      <c r="JSI482" s="49"/>
      <c r="JSJ482" s="49"/>
      <c r="JSK482" s="49"/>
      <c r="JSL482" s="49"/>
      <c r="JSM482" s="49"/>
      <c r="JSN482" s="49"/>
      <c r="JSO482" s="49"/>
      <c r="JSP482" s="49"/>
      <c r="JSQ482" s="49"/>
      <c r="JSR482" s="49"/>
      <c r="JSS482" s="49"/>
      <c r="JST482" s="49"/>
      <c r="JSU482" s="49"/>
      <c r="JSV482" s="49"/>
      <c r="JSW482" s="49"/>
      <c r="JSX482" s="49"/>
      <c r="JSY482" s="49"/>
      <c r="JSZ482" s="49"/>
      <c r="JTA482" s="49"/>
      <c r="JTB482" s="49"/>
      <c r="JTC482" s="49"/>
      <c r="JTD482" s="49"/>
      <c r="JTE482" s="49"/>
      <c r="JTF482" s="49"/>
      <c r="JTG482" s="49"/>
      <c r="JTH482" s="49"/>
      <c r="JTI482" s="49"/>
      <c r="JTJ482" s="49"/>
      <c r="JTK482" s="49"/>
      <c r="JTL482" s="49"/>
      <c r="JTM482" s="49"/>
      <c r="JTN482" s="49"/>
      <c r="JTO482" s="49"/>
      <c r="JTP482" s="49"/>
      <c r="JTQ482" s="49"/>
      <c r="JTR482" s="49"/>
      <c r="JTS482" s="49"/>
      <c r="JTT482" s="49"/>
      <c r="JTU482" s="49"/>
      <c r="JTV482" s="49"/>
      <c r="JTW482" s="49"/>
      <c r="JTX482" s="49"/>
      <c r="JTY482" s="49"/>
      <c r="JTZ482" s="49"/>
      <c r="JUA482" s="49"/>
      <c r="JUB482" s="49"/>
      <c r="JUC482" s="49"/>
      <c r="JUD482" s="49"/>
      <c r="JUE482" s="49"/>
      <c r="JUF482" s="49"/>
      <c r="JUG482" s="49"/>
      <c r="JUH482" s="49"/>
      <c r="JUI482" s="49"/>
      <c r="JUJ482" s="49"/>
      <c r="JUK482" s="49"/>
      <c r="JUL482" s="49"/>
      <c r="JUM482" s="49"/>
      <c r="JUN482" s="49"/>
      <c r="JUO482" s="49"/>
      <c r="JUP482" s="49"/>
      <c r="JUQ482" s="49"/>
      <c r="JUR482" s="49"/>
      <c r="JUS482" s="49"/>
      <c r="JUT482" s="49"/>
      <c r="JUU482" s="49"/>
      <c r="JUV482" s="49"/>
      <c r="JUW482" s="49"/>
      <c r="JUX482" s="49"/>
      <c r="JUY482" s="49"/>
      <c r="JUZ482" s="49"/>
      <c r="JVA482" s="49"/>
      <c r="JVB482" s="49"/>
      <c r="JVC482" s="49"/>
      <c r="JVD482" s="49"/>
      <c r="JVE482" s="49"/>
      <c r="JVF482" s="49"/>
      <c r="JVG482" s="49"/>
      <c r="JVH482" s="49"/>
      <c r="JVI482" s="49"/>
      <c r="JVJ482" s="49"/>
      <c r="JVK482" s="49"/>
      <c r="JVL482" s="49"/>
      <c r="JVM482" s="49"/>
      <c r="JVN482" s="49"/>
      <c r="JVO482" s="49"/>
      <c r="JVP482" s="49"/>
      <c r="JVQ482" s="49"/>
      <c r="JVR482" s="49"/>
      <c r="JVS482" s="49"/>
      <c r="JVT482" s="49"/>
      <c r="JVU482" s="49"/>
      <c r="JVV482" s="49"/>
      <c r="JVW482" s="49"/>
      <c r="JVX482" s="49"/>
      <c r="JVY482" s="49"/>
      <c r="JVZ482" s="49"/>
      <c r="JWA482" s="49"/>
      <c r="JWB482" s="49"/>
      <c r="JWC482" s="49"/>
      <c r="JWD482" s="49"/>
      <c r="JWE482" s="49"/>
      <c r="JWF482" s="49"/>
      <c r="JWG482" s="49"/>
      <c r="JWH482" s="49"/>
      <c r="JWI482" s="49"/>
      <c r="JWJ482" s="49"/>
      <c r="JWK482" s="49"/>
      <c r="JWL482" s="49"/>
      <c r="JWM482" s="49"/>
      <c r="JWN482" s="49"/>
      <c r="JWO482" s="49"/>
      <c r="JWP482" s="49"/>
      <c r="JWQ482" s="49"/>
      <c r="JWR482" s="49"/>
      <c r="JWS482" s="49"/>
      <c r="JWT482" s="49"/>
      <c r="JWU482" s="49"/>
      <c r="JWV482" s="49"/>
      <c r="JWW482" s="49"/>
      <c r="JWX482" s="49"/>
      <c r="JWY482" s="49"/>
      <c r="JWZ482" s="49"/>
      <c r="JXA482" s="49"/>
      <c r="JXB482" s="49"/>
      <c r="JXC482" s="49"/>
      <c r="JXD482" s="49"/>
      <c r="JXE482" s="49"/>
      <c r="JXF482" s="49"/>
      <c r="JXG482" s="49"/>
      <c r="JXH482" s="49"/>
      <c r="JXI482" s="49"/>
      <c r="JXJ482" s="49"/>
      <c r="JXK482" s="49"/>
      <c r="JXL482" s="49"/>
      <c r="JXM482" s="49"/>
      <c r="JXN482" s="49"/>
      <c r="JXO482" s="49"/>
      <c r="JXP482" s="49"/>
      <c r="JXQ482" s="49"/>
      <c r="JXR482" s="49"/>
      <c r="JXS482" s="49"/>
      <c r="JXT482" s="49"/>
      <c r="JXU482" s="49"/>
      <c r="JXV482" s="49"/>
      <c r="JXW482" s="49"/>
      <c r="JXX482" s="49"/>
      <c r="JXY482" s="49"/>
      <c r="JXZ482" s="49"/>
      <c r="JYA482" s="49"/>
      <c r="JYB482" s="49"/>
      <c r="JYC482" s="49"/>
      <c r="JYD482" s="49"/>
      <c r="JYE482" s="49"/>
      <c r="JYF482" s="49"/>
      <c r="JYG482" s="49"/>
      <c r="JYH482" s="49"/>
      <c r="JYI482" s="49"/>
      <c r="JYJ482" s="49"/>
      <c r="JYK482" s="49"/>
      <c r="JYL482" s="49"/>
      <c r="JYM482" s="49"/>
      <c r="JYN482" s="49"/>
      <c r="JYO482" s="49"/>
      <c r="JYP482" s="49"/>
      <c r="JYQ482" s="49"/>
      <c r="JYR482" s="49"/>
      <c r="JYS482" s="49"/>
      <c r="JYT482" s="49"/>
      <c r="JYU482" s="49"/>
      <c r="JYV482" s="49"/>
      <c r="JYW482" s="49"/>
      <c r="JYX482" s="49"/>
      <c r="JYY482" s="49"/>
      <c r="JYZ482" s="49"/>
      <c r="JZA482" s="49"/>
      <c r="JZB482" s="49"/>
      <c r="JZC482" s="49"/>
      <c r="JZD482" s="49"/>
      <c r="JZE482" s="49"/>
      <c r="JZF482" s="49"/>
      <c r="JZG482" s="49"/>
      <c r="JZH482" s="49"/>
      <c r="JZI482" s="49"/>
      <c r="JZJ482" s="49"/>
      <c r="JZK482" s="49"/>
      <c r="JZL482" s="49"/>
      <c r="JZM482" s="49"/>
      <c r="JZN482" s="49"/>
      <c r="JZO482" s="49"/>
      <c r="JZP482" s="49"/>
      <c r="JZQ482" s="49"/>
      <c r="JZR482" s="49"/>
      <c r="JZS482" s="49"/>
      <c r="JZT482" s="49"/>
      <c r="JZU482" s="49"/>
      <c r="JZV482" s="49"/>
      <c r="JZW482" s="49"/>
      <c r="JZX482" s="49"/>
      <c r="JZY482" s="49"/>
      <c r="JZZ482" s="49"/>
      <c r="KAA482" s="49"/>
      <c r="KAB482" s="49"/>
      <c r="KAC482" s="49"/>
      <c r="KAD482" s="49"/>
      <c r="KAE482" s="49"/>
      <c r="KAF482" s="49"/>
      <c r="KAG482" s="49"/>
      <c r="KAH482" s="49"/>
      <c r="KAI482" s="49"/>
      <c r="KAJ482" s="49"/>
      <c r="KAK482" s="49"/>
      <c r="KAL482" s="49"/>
      <c r="KAM482" s="49"/>
      <c r="KAN482" s="49"/>
      <c r="KAO482" s="49"/>
      <c r="KAP482" s="49"/>
      <c r="KAQ482" s="49"/>
      <c r="KAR482" s="49"/>
      <c r="KAS482" s="49"/>
      <c r="KAT482" s="49"/>
      <c r="KAU482" s="49"/>
      <c r="KAV482" s="49"/>
      <c r="KAW482" s="49"/>
      <c r="KAX482" s="49"/>
      <c r="KAY482" s="49"/>
      <c r="KAZ482" s="49"/>
      <c r="KBA482" s="49"/>
      <c r="KBB482" s="49"/>
      <c r="KBC482" s="49"/>
      <c r="KBD482" s="49"/>
      <c r="KBE482" s="49"/>
      <c r="KBF482" s="49"/>
      <c r="KBG482" s="49"/>
      <c r="KBH482" s="49"/>
      <c r="KBI482" s="49"/>
      <c r="KBJ482" s="49"/>
      <c r="KBK482" s="49"/>
      <c r="KBL482" s="49"/>
      <c r="KBM482" s="49"/>
      <c r="KBN482" s="49"/>
      <c r="KBO482" s="49"/>
      <c r="KBP482" s="49"/>
      <c r="KBQ482" s="49"/>
      <c r="KBR482" s="49"/>
      <c r="KBS482" s="49"/>
      <c r="KBT482" s="49"/>
      <c r="KBU482" s="49"/>
      <c r="KBV482" s="49"/>
      <c r="KBW482" s="49"/>
      <c r="KBX482" s="49"/>
      <c r="KBY482" s="49"/>
      <c r="KBZ482" s="49"/>
      <c r="KCA482" s="49"/>
      <c r="KCB482" s="49"/>
      <c r="KCC482" s="49"/>
      <c r="KCD482" s="49"/>
      <c r="KCE482" s="49"/>
      <c r="KCF482" s="49"/>
      <c r="KCG482" s="49"/>
      <c r="KCH482" s="49"/>
      <c r="KCI482" s="49"/>
      <c r="KCJ482" s="49"/>
      <c r="KCK482" s="49"/>
      <c r="KCL482" s="49"/>
      <c r="KCM482" s="49"/>
      <c r="KCN482" s="49"/>
      <c r="KCO482" s="49"/>
      <c r="KCP482" s="49"/>
      <c r="KCQ482" s="49"/>
      <c r="KCR482" s="49"/>
      <c r="KCS482" s="49"/>
      <c r="KCT482" s="49"/>
      <c r="KCU482" s="49"/>
      <c r="KCV482" s="49"/>
      <c r="KCW482" s="49"/>
      <c r="KCX482" s="49"/>
      <c r="KCY482" s="49"/>
      <c r="KCZ482" s="49"/>
      <c r="KDA482" s="49"/>
      <c r="KDB482" s="49"/>
      <c r="KDC482" s="49"/>
      <c r="KDD482" s="49"/>
      <c r="KDE482" s="49"/>
      <c r="KDF482" s="49"/>
      <c r="KDG482" s="49"/>
      <c r="KDH482" s="49"/>
      <c r="KDI482" s="49"/>
      <c r="KDJ482" s="49"/>
      <c r="KDK482" s="49"/>
      <c r="KDL482" s="49"/>
      <c r="KDM482" s="49"/>
      <c r="KDN482" s="49"/>
      <c r="KDO482" s="49"/>
      <c r="KDP482" s="49"/>
      <c r="KDQ482" s="49"/>
      <c r="KDR482" s="49"/>
      <c r="KDS482" s="49"/>
      <c r="KDT482" s="49"/>
      <c r="KDU482" s="49"/>
      <c r="KDV482" s="49"/>
      <c r="KDW482" s="49"/>
      <c r="KDX482" s="49"/>
      <c r="KDY482" s="49"/>
      <c r="KDZ482" s="49"/>
      <c r="KEA482" s="49"/>
      <c r="KEB482" s="49"/>
      <c r="KEC482" s="49"/>
      <c r="KED482" s="49"/>
      <c r="KEE482" s="49"/>
      <c r="KEF482" s="49"/>
      <c r="KEG482" s="49"/>
      <c r="KEH482" s="49"/>
      <c r="KEI482" s="49"/>
      <c r="KEJ482" s="49"/>
      <c r="KEK482" s="49"/>
      <c r="KEL482" s="49"/>
      <c r="KEM482" s="49"/>
      <c r="KEN482" s="49"/>
      <c r="KEO482" s="49"/>
      <c r="KEP482" s="49"/>
      <c r="KEQ482" s="49"/>
      <c r="KER482" s="49"/>
      <c r="KES482" s="49"/>
      <c r="KET482" s="49"/>
      <c r="KEU482" s="49"/>
      <c r="KEV482" s="49"/>
      <c r="KEW482" s="49"/>
      <c r="KEX482" s="49"/>
      <c r="KEY482" s="49"/>
      <c r="KEZ482" s="49"/>
      <c r="KFA482" s="49"/>
      <c r="KFB482" s="49"/>
      <c r="KFC482" s="49"/>
      <c r="KFD482" s="49"/>
      <c r="KFE482" s="49"/>
      <c r="KFF482" s="49"/>
      <c r="KFG482" s="49"/>
      <c r="KFH482" s="49"/>
      <c r="KFI482" s="49"/>
      <c r="KFJ482" s="49"/>
      <c r="KFK482" s="49"/>
      <c r="KFL482" s="49"/>
      <c r="KFM482" s="49"/>
      <c r="KFN482" s="49"/>
      <c r="KFO482" s="49"/>
      <c r="KFP482" s="49"/>
      <c r="KFQ482" s="49"/>
      <c r="KFR482" s="49"/>
      <c r="KFS482" s="49"/>
      <c r="KFT482" s="49"/>
      <c r="KFU482" s="49"/>
      <c r="KFV482" s="49"/>
      <c r="KFW482" s="49"/>
      <c r="KFX482" s="49"/>
      <c r="KFY482" s="49"/>
      <c r="KFZ482" s="49"/>
      <c r="KGA482" s="49"/>
      <c r="KGB482" s="49"/>
      <c r="KGC482" s="49"/>
      <c r="KGD482" s="49"/>
      <c r="KGE482" s="49"/>
      <c r="KGF482" s="49"/>
      <c r="KGG482" s="49"/>
      <c r="KGH482" s="49"/>
      <c r="KGI482" s="49"/>
      <c r="KGJ482" s="49"/>
      <c r="KGK482" s="49"/>
      <c r="KGL482" s="49"/>
      <c r="KGM482" s="49"/>
      <c r="KGN482" s="49"/>
      <c r="KGO482" s="49"/>
      <c r="KGP482" s="49"/>
      <c r="KGQ482" s="49"/>
      <c r="KGR482" s="49"/>
      <c r="KGS482" s="49"/>
      <c r="KGT482" s="49"/>
      <c r="KGU482" s="49"/>
      <c r="KGV482" s="49"/>
      <c r="KGW482" s="49"/>
      <c r="KGX482" s="49"/>
      <c r="KGY482" s="49"/>
      <c r="KGZ482" s="49"/>
      <c r="KHA482" s="49"/>
      <c r="KHB482" s="49"/>
      <c r="KHC482" s="49"/>
      <c r="KHD482" s="49"/>
      <c r="KHE482" s="49"/>
      <c r="KHF482" s="49"/>
      <c r="KHG482" s="49"/>
      <c r="KHH482" s="49"/>
      <c r="KHI482" s="49"/>
      <c r="KHJ482" s="49"/>
      <c r="KHK482" s="49"/>
      <c r="KHL482" s="49"/>
      <c r="KHM482" s="49"/>
      <c r="KHN482" s="49"/>
      <c r="KHO482" s="49"/>
      <c r="KHP482" s="49"/>
      <c r="KHQ482" s="49"/>
      <c r="KHR482" s="49"/>
      <c r="KHS482" s="49"/>
      <c r="KHT482" s="49"/>
      <c r="KHU482" s="49"/>
      <c r="KHV482" s="49"/>
      <c r="KHW482" s="49"/>
      <c r="KHX482" s="49"/>
      <c r="KHY482" s="49"/>
      <c r="KHZ482" s="49"/>
      <c r="KIA482" s="49"/>
      <c r="KIB482" s="49"/>
      <c r="KIC482" s="49"/>
      <c r="KID482" s="49"/>
      <c r="KIE482" s="49"/>
      <c r="KIF482" s="49"/>
      <c r="KIG482" s="49"/>
      <c r="KIH482" s="49"/>
      <c r="KII482" s="49"/>
      <c r="KIJ482" s="49"/>
      <c r="KIK482" s="49"/>
      <c r="KIL482" s="49"/>
      <c r="KIM482" s="49"/>
      <c r="KIN482" s="49"/>
      <c r="KIO482" s="49"/>
      <c r="KIP482" s="49"/>
      <c r="KIQ482" s="49"/>
      <c r="KIR482" s="49"/>
      <c r="KIS482" s="49"/>
      <c r="KIT482" s="49"/>
      <c r="KIU482" s="49"/>
      <c r="KIV482" s="49"/>
      <c r="KIW482" s="49"/>
      <c r="KIX482" s="49"/>
      <c r="KIY482" s="49"/>
      <c r="KIZ482" s="49"/>
      <c r="KJA482" s="49"/>
      <c r="KJB482" s="49"/>
      <c r="KJC482" s="49"/>
      <c r="KJD482" s="49"/>
      <c r="KJE482" s="49"/>
      <c r="KJF482" s="49"/>
      <c r="KJG482" s="49"/>
      <c r="KJH482" s="49"/>
      <c r="KJI482" s="49"/>
      <c r="KJJ482" s="49"/>
      <c r="KJK482" s="49"/>
      <c r="KJL482" s="49"/>
      <c r="KJM482" s="49"/>
      <c r="KJN482" s="49"/>
      <c r="KJO482" s="49"/>
      <c r="KJP482" s="49"/>
      <c r="KJQ482" s="49"/>
      <c r="KJR482" s="49"/>
      <c r="KJS482" s="49"/>
      <c r="KJT482" s="49"/>
      <c r="KJU482" s="49"/>
      <c r="KJV482" s="49"/>
      <c r="KJW482" s="49"/>
      <c r="KJX482" s="49"/>
      <c r="KJY482" s="49"/>
      <c r="KJZ482" s="49"/>
      <c r="KKA482" s="49"/>
      <c r="KKB482" s="49"/>
      <c r="KKC482" s="49"/>
      <c r="KKD482" s="49"/>
      <c r="KKE482" s="49"/>
      <c r="KKF482" s="49"/>
      <c r="KKG482" s="49"/>
      <c r="KKH482" s="49"/>
      <c r="KKI482" s="49"/>
      <c r="KKJ482" s="49"/>
      <c r="KKK482" s="49"/>
      <c r="KKL482" s="49"/>
      <c r="KKM482" s="49"/>
      <c r="KKN482" s="49"/>
      <c r="KKO482" s="49"/>
      <c r="KKP482" s="49"/>
      <c r="KKQ482" s="49"/>
      <c r="KKR482" s="49"/>
      <c r="KKS482" s="49"/>
      <c r="KKT482" s="49"/>
      <c r="KKU482" s="49"/>
      <c r="KKV482" s="49"/>
      <c r="KKW482" s="49"/>
      <c r="KKX482" s="49"/>
      <c r="KKY482" s="49"/>
      <c r="KKZ482" s="49"/>
      <c r="KLA482" s="49"/>
      <c r="KLB482" s="49"/>
      <c r="KLC482" s="49"/>
      <c r="KLD482" s="49"/>
      <c r="KLE482" s="49"/>
      <c r="KLF482" s="49"/>
      <c r="KLG482" s="49"/>
      <c r="KLH482" s="49"/>
      <c r="KLI482" s="49"/>
      <c r="KLJ482" s="49"/>
      <c r="KLK482" s="49"/>
      <c r="KLL482" s="49"/>
      <c r="KLM482" s="49"/>
      <c r="KLN482" s="49"/>
      <c r="KLO482" s="49"/>
      <c r="KLP482" s="49"/>
      <c r="KLQ482" s="49"/>
      <c r="KLR482" s="49"/>
      <c r="KLS482" s="49"/>
      <c r="KLT482" s="49"/>
      <c r="KLU482" s="49"/>
      <c r="KLV482" s="49"/>
      <c r="KLW482" s="49"/>
      <c r="KLX482" s="49"/>
      <c r="KLY482" s="49"/>
      <c r="KLZ482" s="49"/>
      <c r="KMA482" s="49"/>
      <c r="KMB482" s="49"/>
      <c r="KMC482" s="49"/>
      <c r="KMD482" s="49"/>
      <c r="KME482" s="49"/>
      <c r="KMF482" s="49"/>
      <c r="KMG482" s="49"/>
      <c r="KMH482" s="49"/>
      <c r="KMI482" s="49"/>
      <c r="KMJ482" s="49"/>
      <c r="KMK482" s="49"/>
      <c r="KML482" s="49"/>
      <c r="KMM482" s="49"/>
      <c r="KMN482" s="49"/>
      <c r="KMO482" s="49"/>
      <c r="KMP482" s="49"/>
      <c r="KMQ482" s="49"/>
      <c r="KMR482" s="49"/>
      <c r="KMS482" s="49"/>
      <c r="KMT482" s="49"/>
      <c r="KMU482" s="49"/>
      <c r="KMV482" s="49"/>
      <c r="KMW482" s="49"/>
      <c r="KMX482" s="49"/>
      <c r="KMY482" s="49"/>
      <c r="KMZ482" s="49"/>
      <c r="KNA482" s="49"/>
      <c r="KNB482" s="49"/>
      <c r="KNC482" s="49"/>
      <c r="KND482" s="49"/>
      <c r="KNE482" s="49"/>
      <c r="KNF482" s="49"/>
      <c r="KNG482" s="49"/>
      <c r="KNH482" s="49"/>
      <c r="KNI482" s="49"/>
      <c r="KNJ482" s="49"/>
      <c r="KNK482" s="49"/>
      <c r="KNL482" s="49"/>
      <c r="KNM482" s="49"/>
      <c r="KNN482" s="49"/>
      <c r="KNO482" s="49"/>
      <c r="KNP482" s="49"/>
      <c r="KNQ482" s="49"/>
      <c r="KNR482" s="49"/>
      <c r="KNS482" s="49"/>
      <c r="KNT482" s="49"/>
      <c r="KNU482" s="49"/>
      <c r="KNV482" s="49"/>
      <c r="KNW482" s="49"/>
      <c r="KNX482" s="49"/>
      <c r="KNY482" s="49"/>
      <c r="KNZ482" s="49"/>
      <c r="KOA482" s="49"/>
      <c r="KOB482" s="49"/>
      <c r="KOC482" s="49"/>
      <c r="KOD482" s="49"/>
      <c r="KOE482" s="49"/>
      <c r="KOF482" s="49"/>
      <c r="KOG482" s="49"/>
      <c r="KOH482" s="49"/>
      <c r="KOI482" s="49"/>
      <c r="KOJ482" s="49"/>
      <c r="KOK482" s="49"/>
      <c r="KOL482" s="49"/>
      <c r="KOM482" s="49"/>
      <c r="KON482" s="49"/>
      <c r="KOO482" s="49"/>
      <c r="KOP482" s="49"/>
      <c r="KOQ482" s="49"/>
      <c r="KOR482" s="49"/>
      <c r="KOS482" s="49"/>
      <c r="KOT482" s="49"/>
      <c r="KOU482" s="49"/>
      <c r="KOV482" s="49"/>
      <c r="KOW482" s="49"/>
      <c r="KOX482" s="49"/>
      <c r="KOY482" s="49"/>
      <c r="KOZ482" s="49"/>
      <c r="KPA482" s="49"/>
      <c r="KPB482" s="49"/>
      <c r="KPC482" s="49"/>
      <c r="KPD482" s="49"/>
      <c r="KPE482" s="49"/>
      <c r="KPF482" s="49"/>
      <c r="KPG482" s="49"/>
      <c r="KPH482" s="49"/>
      <c r="KPI482" s="49"/>
      <c r="KPJ482" s="49"/>
      <c r="KPK482" s="49"/>
      <c r="KPL482" s="49"/>
      <c r="KPM482" s="49"/>
      <c r="KPN482" s="49"/>
      <c r="KPO482" s="49"/>
      <c r="KPP482" s="49"/>
      <c r="KPQ482" s="49"/>
      <c r="KPR482" s="49"/>
      <c r="KPS482" s="49"/>
      <c r="KPT482" s="49"/>
      <c r="KPU482" s="49"/>
      <c r="KPV482" s="49"/>
      <c r="KPW482" s="49"/>
      <c r="KPX482" s="49"/>
      <c r="KPY482" s="49"/>
      <c r="KPZ482" s="49"/>
      <c r="KQA482" s="49"/>
      <c r="KQB482" s="49"/>
      <c r="KQC482" s="49"/>
      <c r="KQD482" s="49"/>
      <c r="KQE482" s="49"/>
      <c r="KQF482" s="49"/>
      <c r="KQG482" s="49"/>
      <c r="KQH482" s="49"/>
      <c r="KQI482" s="49"/>
      <c r="KQJ482" s="49"/>
      <c r="KQK482" s="49"/>
      <c r="KQL482" s="49"/>
      <c r="KQM482" s="49"/>
      <c r="KQN482" s="49"/>
      <c r="KQO482" s="49"/>
      <c r="KQP482" s="49"/>
      <c r="KQQ482" s="49"/>
      <c r="KQR482" s="49"/>
      <c r="KQS482" s="49"/>
      <c r="KQT482" s="49"/>
      <c r="KQU482" s="49"/>
      <c r="KQV482" s="49"/>
      <c r="KQW482" s="49"/>
      <c r="KQX482" s="49"/>
      <c r="KQY482" s="49"/>
      <c r="KQZ482" s="49"/>
      <c r="KRA482" s="49"/>
      <c r="KRB482" s="49"/>
      <c r="KRC482" s="49"/>
      <c r="KRD482" s="49"/>
      <c r="KRE482" s="49"/>
      <c r="KRF482" s="49"/>
      <c r="KRG482" s="49"/>
      <c r="KRH482" s="49"/>
      <c r="KRI482" s="49"/>
      <c r="KRJ482" s="49"/>
      <c r="KRK482" s="49"/>
      <c r="KRL482" s="49"/>
      <c r="KRM482" s="49"/>
      <c r="KRN482" s="49"/>
      <c r="KRO482" s="49"/>
      <c r="KRP482" s="49"/>
      <c r="KRQ482" s="49"/>
      <c r="KRR482" s="49"/>
      <c r="KRS482" s="49"/>
      <c r="KRT482" s="49"/>
      <c r="KRU482" s="49"/>
      <c r="KRV482" s="49"/>
      <c r="KRW482" s="49"/>
      <c r="KRX482" s="49"/>
      <c r="KRY482" s="49"/>
      <c r="KRZ482" s="49"/>
      <c r="KSA482" s="49"/>
      <c r="KSB482" s="49"/>
      <c r="KSC482" s="49"/>
      <c r="KSD482" s="49"/>
      <c r="KSE482" s="49"/>
      <c r="KSF482" s="49"/>
      <c r="KSG482" s="49"/>
      <c r="KSH482" s="49"/>
      <c r="KSI482" s="49"/>
      <c r="KSJ482" s="49"/>
      <c r="KSK482" s="49"/>
      <c r="KSL482" s="49"/>
      <c r="KSM482" s="49"/>
      <c r="KSN482" s="49"/>
      <c r="KSO482" s="49"/>
      <c r="KSP482" s="49"/>
      <c r="KSQ482" s="49"/>
      <c r="KSR482" s="49"/>
      <c r="KSS482" s="49"/>
      <c r="KST482" s="49"/>
      <c r="KSU482" s="49"/>
      <c r="KSV482" s="49"/>
      <c r="KSW482" s="49"/>
      <c r="KSX482" s="49"/>
      <c r="KSY482" s="49"/>
      <c r="KSZ482" s="49"/>
      <c r="KTA482" s="49"/>
      <c r="KTB482" s="49"/>
      <c r="KTC482" s="49"/>
      <c r="KTD482" s="49"/>
      <c r="KTE482" s="49"/>
      <c r="KTF482" s="49"/>
      <c r="KTG482" s="49"/>
      <c r="KTH482" s="49"/>
      <c r="KTI482" s="49"/>
      <c r="KTJ482" s="49"/>
      <c r="KTK482" s="49"/>
      <c r="KTL482" s="49"/>
      <c r="KTM482" s="49"/>
      <c r="KTN482" s="49"/>
      <c r="KTO482" s="49"/>
      <c r="KTP482" s="49"/>
      <c r="KTQ482" s="49"/>
      <c r="KTR482" s="49"/>
      <c r="KTS482" s="49"/>
      <c r="KTT482" s="49"/>
      <c r="KTU482" s="49"/>
      <c r="KTV482" s="49"/>
      <c r="KTW482" s="49"/>
      <c r="KTX482" s="49"/>
      <c r="KTY482" s="49"/>
      <c r="KTZ482" s="49"/>
      <c r="KUA482" s="49"/>
      <c r="KUB482" s="49"/>
      <c r="KUC482" s="49"/>
      <c r="KUD482" s="49"/>
      <c r="KUE482" s="49"/>
      <c r="KUF482" s="49"/>
      <c r="KUG482" s="49"/>
      <c r="KUH482" s="49"/>
      <c r="KUI482" s="49"/>
      <c r="KUJ482" s="49"/>
      <c r="KUK482" s="49"/>
      <c r="KUL482" s="49"/>
      <c r="KUM482" s="49"/>
      <c r="KUN482" s="49"/>
      <c r="KUO482" s="49"/>
      <c r="KUP482" s="49"/>
      <c r="KUQ482" s="49"/>
      <c r="KUR482" s="49"/>
      <c r="KUS482" s="49"/>
      <c r="KUT482" s="49"/>
      <c r="KUU482" s="49"/>
      <c r="KUV482" s="49"/>
      <c r="KUW482" s="49"/>
      <c r="KUX482" s="49"/>
      <c r="KUY482" s="49"/>
      <c r="KUZ482" s="49"/>
      <c r="KVA482" s="49"/>
      <c r="KVB482" s="49"/>
      <c r="KVC482" s="49"/>
      <c r="KVD482" s="49"/>
      <c r="KVE482" s="49"/>
      <c r="KVF482" s="49"/>
      <c r="KVG482" s="49"/>
      <c r="KVH482" s="49"/>
      <c r="KVI482" s="49"/>
      <c r="KVJ482" s="49"/>
      <c r="KVK482" s="49"/>
      <c r="KVL482" s="49"/>
      <c r="KVM482" s="49"/>
      <c r="KVN482" s="49"/>
      <c r="KVO482" s="49"/>
      <c r="KVP482" s="49"/>
      <c r="KVQ482" s="49"/>
      <c r="KVR482" s="49"/>
      <c r="KVS482" s="49"/>
      <c r="KVT482" s="49"/>
      <c r="KVU482" s="49"/>
      <c r="KVV482" s="49"/>
      <c r="KVW482" s="49"/>
      <c r="KVX482" s="49"/>
      <c r="KVY482" s="49"/>
      <c r="KVZ482" s="49"/>
      <c r="KWA482" s="49"/>
      <c r="KWB482" s="49"/>
      <c r="KWC482" s="49"/>
      <c r="KWD482" s="49"/>
      <c r="KWE482" s="49"/>
      <c r="KWF482" s="49"/>
      <c r="KWG482" s="49"/>
      <c r="KWH482" s="49"/>
      <c r="KWI482" s="49"/>
      <c r="KWJ482" s="49"/>
      <c r="KWK482" s="49"/>
      <c r="KWL482" s="49"/>
      <c r="KWM482" s="49"/>
      <c r="KWN482" s="49"/>
      <c r="KWO482" s="49"/>
      <c r="KWP482" s="49"/>
      <c r="KWQ482" s="49"/>
      <c r="KWR482" s="49"/>
      <c r="KWS482" s="49"/>
      <c r="KWT482" s="49"/>
      <c r="KWU482" s="49"/>
      <c r="KWV482" s="49"/>
      <c r="KWW482" s="49"/>
      <c r="KWX482" s="49"/>
      <c r="KWY482" s="49"/>
      <c r="KWZ482" s="49"/>
      <c r="KXA482" s="49"/>
      <c r="KXB482" s="49"/>
      <c r="KXC482" s="49"/>
      <c r="KXD482" s="49"/>
      <c r="KXE482" s="49"/>
      <c r="KXF482" s="49"/>
      <c r="KXG482" s="49"/>
      <c r="KXH482" s="49"/>
      <c r="KXI482" s="49"/>
      <c r="KXJ482" s="49"/>
      <c r="KXK482" s="49"/>
      <c r="KXL482" s="49"/>
      <c r="KXM482" s="49"/>
      <c r="KXN482" s="49"/>
      <c r="KXO482" s="49"/>
      <c r="KXP482" s="49"/>
      <c r="KXQ482" s="49"/>
      <c r="KXR482" s="49"/>
      <c r="KXS482" s="49"/>
      <c r="KXT482" s="49"/>
      <c r="KXU482" s="49"/>
      <c r="KXV482" s="49"/>
      <c r="KXW482" s="49"/>
      <c r="KXX482" s="49"/>
      <c r="KXY482" s="49"/>
      <c r="KXZ482" s="49"/>
      <c r="KYA482" s="49"/>
      <c r="KYB482" s="49"/>
      <c r="KYC482" s="49"/>
      <c r="KYD482" s="49"/>
      <c r="KYE482" s="49"/>
      <c r="KYF482" s="49"/>
      <c r="KYG482" s="49"/>
      <c r="KYH482" s="49"/>
      <c r="KYI482" s="49"/>
      <c r="KYJ482" s="49"/>
      <c r="KYK482" s="49"/>
      <c r="KYL482" s="49"/>
      <c r="KYM482" s="49"/>
      <c r="KYN482" s="49"/>
      <c r="KYO482" s="49"/>
      <c r="KYP482" s="49"/>
      <c r="KYQ482" s="49"/>
      <c r="KYR482" s="49"/>
      <c r="KYS482" s="49"/>
      <c r="KYT482" s="49"/>
      <c r="KYU482" s="49"/>
      <c r="KYV482" s="49"/>
      <c r="KYW482" s="49"/>
      <c r="KYX482" s="49"/>
      <c r="KYY482" s="49"/>
      <c r="KYZ482" s="49"/>
      <c r="KZA482" s="49"/>
      <c r="KZB482" s="49"/>
      <c r="KZC482" s="49"/>
      <c r="KZD482" s="49"/>
      <c r="KZE482" s="49"/>
      <c r="KZF482" s="49"/>
      <c r="KZG482" s="49"/>
      <c r="KZH482" s="49"/>
      <c r="KZI482" s="49"/>
      <c r="KZJ482" s="49"/>
      <c r="KZK482" s="49"/>
      <c r="KZL482" s="49"/>
      <c r="KZM482" s="49"/>
      <c r="KZN482" s="49"/>
      <c r="KZO482" s="49"/>
      <c r="KZP482" s="49"/>
      <c r="KZQ482" s="49"/>
      <c r="KZR482" s="49"/>
      <c r="KZS482" s="49"/>
      <c r="KZT482" s="49"/>
      <c r="KZU482" s="49"/>
      <c r="KZV482" s="49"/>
      <c r="KZW482" s="49"/>
      <c r="KZX482" s="49"/>
      <c r="KZY482" s="49"/>
      <c r="KZZ482" s="49"/>
      <c r="LAA482" s="49"/>
      <c r="LAB482" s="49"/>
      <c r="LAC482" s="49"/>
      <c r="LAD482" s="49"/>
      <c r="LAE482" s="49"/>
      <c r="LAF482" s="49"/>
      <c r="LAG482" s="49"/>
      <c r="LAH482" s="49"/>
      <c r="LAI482" s="49"/>
      <c r="LAJ482" s="49"/>
      <c r="LAK482" s="49"/>
      <c r="LAL482" s="49"/>
      <c r="LAM482" s="49"/>
      <c r="LAN482" s="49"/>
      <c r="LAO482" s="49"/>
      <c r="LAP482" s="49"/>
      <c r="LAQ482" s="49"/>
      <c r="LAR482" s="49"/>
      <c r="LAS482" s="49"/>
      <c r="LAT482" s="49"/>
      <c r="LAU482" s="49"/>
      <c r="LAV482" s="49"/>
      <c r="LAW482" s="49"/>
      <c r="LAX482" s="49"/>
      <c r="LAY482" s="49"/>
      <c r="LAZ482" s="49"/>
      <c r="LBA482" s="49"/>
      <c r="LBB482" s="49"/>
      <c r="LBC482" s="49"/>
      <c r="LBD482" s="49"/>
      <c r="LBE482" s="49"/>
      <c r="LBF482" s="49"/>
      <c r="LBG482" s="49"/>
      <c r="LBH482" s="49"/>
      <c r="LBI482" s="49"/>
      <c r="LBJ482" s="49"/>
      <c r="LBK482" s="49"/>
      <c r="LBL482" s="49"/>
      <c r="LBM482" s="49"/>
      <c r="LBN482" s="49"/>
      <c r="LBO482" s="49"/>
      <c r="LBP482" s="49"/>
      <c r="LBQ482" s="49"/>
      <c r="LBR482" s="49"/>
      <c r="LBS482" s="49"/>
      <c r="LBT482" s="49"/>
      <c r="LBU482" s="49"/>
      <c r="LBV482" s="49"/>
      <c r="LBW482" s="49"/>
      <c r="LBX482" s="49"/>
      <c r="LBY482" s="49"/>
      <c r="LBZ482" s="49"/>
      <c r="LCA482" s="49"/>
      <c r="LCB482" s="49"/>
      <c r="LCC482" s="49"/>
      <c r="LCD482" s="49"/>
      <c r="LCE482" s="49"/>
      <c r="LCF482" s="49"/>
      <c r="LCG482" s="49"/>
      <c r="LCH482" s="49"/>
      <c r="LCI482" s="49"/>
      <c r="LCJ482" s="49"/>
      <c r="LCK482" s="49"/>
      <c r="LCL482" s="49"/>
      <c r="LCM482" s="49"/>
      <c r="LCN482" s="49"/>
      <c r="LCO482" s="49"/>
      <c r="LCP482" s="49"/>
      <c r="LCQ482" s="49"/>
      <c r="LCR482" s="49"/>
      <c r="LCS482" s="49"/>
      <c r="LCT482" s="49"/>
      <c r="LCU482" s="49"/>
      <c r="LCV482" s="49"/>
      <c r="LCW482" s="49"/>
      <c r="LCX482" s="49"/>
      <c r="LCY482" s="49"/>
      <c r="LCZ482" s="49"/>
      <c r="LDA482" s="49"/>
      <c r="LDB482" s="49"/>
      <c r="LDC482" s="49"/>
      <c r="LDD482" s="49"/>
      <c r="LDE482" s="49"/>
      <c r="LDF482" s="49"/>
      <c r="LDG482" s="49"/>
      <c r="LDH482" s="49"/>
      <c r="LDI482" s="49"/>
      <c r="LDJ482" s="49"/>
      <c r="LDK482" s="49"/>
      <c r="LDL482" s="49"/>
      <c r="LDM482" s="49"/>
      <c r="LDN482" s="49"/>
      <c r="LDO482" s="49"/>
      <c r="LDP482" s="49"/>
      <c r="LDQ482" s="49"/>
      <c r="LDR482" s="49"/>
      <c r="LDS482" s="49"/>
      <c r="LDT482" s="49"/>
      <c r="LDU482" s="49"/>
      <c r="LDV482" s="49"/>
      <c r="LDW482" s="49"/>
      <c r="LDX482" s="49"/>
      <c r="LDY482" s="49"/>
      <c r="LDZ482" s="49"/>
      <c r="LEA482" s="49"/>
      <c r="LEB482" s="49"/>
      <c r="LEC482" s="49"/>
      <c r="LED482" s="49"/>
      <c r="LEE482" s="49"/>
      <c r="LEF482" s="49"/>
      <c r="LEG482" s="49"/>
      <c r="LEH482" s="49"/>
      <c r="LEI482" s="49"/>
      <c r="LEJ482" s="49"/>
      <c r="LEK482" s="49"/>
      <c r="LEL482" s="49"/>
      <c r="LEM482" s="49"/>
      <c r="LEN482" s="49"/>
      <c r="LEO482" s="49"/>
      <c r="LEP482" s="49"/>
      <c r="LEQ482" s="49"/>
      <c r="LER482" s="49"/>
      <c r="LES482" s="49"/>
      <c r="LET482" s="49"/>
      <c r="LEU482" s="49"/>
      <c r="LEV482" s="49"/>
      <c r="LEW482" s="49"/>
      <c r="LEX482" s="49"/>
      <c r="LEY482" s="49"/>
      <c r="LEZ482" s="49"/>
      <c r="LFA482" s="49"/>
      <c r="LFB482" s="49"/>
      <c r="LFC482" s="49"/>
      <c r="LFD482" s="49"/>
      <c r="LFE482" s="49"/>
      <c r="LFF482" s="49"/>
      <c r="LFG482" s="49"/>
      <c r="LFH482" s="49"/>
      <c r="LFI482" s="49"/>
      <c r="LFJ482" s="49"/>
      <c r="LFK482" s="49"/>
      <c r="LFL482" s="49"/>
      <c r="LFM482" s="49"/>
      <c r="LFN482" s="49"/>
      <c r="LFO482" s="49"/>
      <c r="LFP482" s="49"/>
      <c r="LFQ482" s="49"/>
      <c r="LFR482" s="49"/>
      <c r="LFS482" s="49"/>
      <c r="LFT482" s="49"/>
      <c r="LFU482" s="49"/>
      <c r="LFV482" s="49"/>
      <c r="LFW482" s="49"/>
      <c r="LFX482" s="49"/>
      <c r="LFY482" s="49"/>
      <c r="LFZ482" s="49"/>
      <c r="LGA482" s="49"/>
      <c r="LGB482" s="49"/>
      <c r="LGC482" s="49"/>
      <c r="LGD482" s="49"/>
      <c r="LGE482" s="49"/>
      <c r="LGF482" s="49"/>
      <c r="LGG482" s="49"/>
      <c r="LGH482" s="49"/>
      <c r="LGI482" s="49"/>
      <c r="LGJ482" s="49"/>
      <c r="LGK482" s="49"/>
      <c r="LGL482" s="49"/>
      <c r="LGM482" s="49"/>
      <c r="LGN482" s="49"/>
      <c r="LGO482" s="49"/>
      <c r="LGP482" s="49"/>
      <c r="LGQ482" s="49"/>
      <c r="LGR482" s="49"/>
      <c r="LGS482" s="49"/>
      <c r="LGT482" s="49"/>
      <c r="LGU482" s="49"/>
      <c r="LGV482" s="49"/>
      <c r="LGW482" s="49"/>
      <c r="LGX482" s="49"/>
      <c r="LGY482" s="49"/>
      <c r="LGZ482" s="49"/>
      <c r="LHA482" s="49"/>
      <c r="LHB482" s="49"/>
      <c r="LHC482" s="49"/>
      <c r="LHD482" s="49"/>
      <c r="LHE482" s="49"/>
      <c r="LHF482" s="49"/>
      <c r="LHG482" s="49"/>
      <c r="LHH482" s="49"/>
      <c r="LHI482" s="49"/>
      <c r="LHJ482" s="49"/>
      <c r="LHK482" s="49"/>
      <c r="LHL482" s="49"/>
      <c r="LHM482" s="49"/>
      <c r="LHN482" s="49"/>
      <c r="LHO482" s="49"/>
      <c r="LHP482" s="49"/>
      <c r="LHQ482" s="49"/>
      <c r="LHR482" s="49"/>
      <c r="LHS482" s="49"/>
      <c r="LHT482" s="49"/>
      <c r="LHU482" s="49"/>
      <c r="LHV482" s="49"/>
      <c r="LHW482" s="49"/>
      <c r="LHX482" s="49"/>
      <c r="LHY482" s="49"/>
      <c r="LHZ482" s="49"/>
      <c r="LIA482" s="49"/>
      <c r="LIB482" s="49"/>
      <c r="LIC482" s="49"/>
      <c r="LID482" s="49"/>
      <c r="LIE482" s="49"/>
      <c r="LIF482" s="49"/>
      <c r="LIG482" s="49"/>
      <c r="LIH482" s="49"/>
      <c r="LII482" s="49"/>
      <c r="LIJ482" s="49"/>
      <c r="LIK482" s="49"/>
      <c r="LIL482" s="49"/>
      <c r="LIM482" s="49"/>
      <c r="LIN482" s="49"/>
      <c r="LIO482" s="49"/>
      <c r="LIP482" s="49"/>
      <c r="LIQ482" s="49"/>
      <c r="LIR482" s="49"/>
      <c r="LIS482" s="49"/>
      <c r="LIT482" s="49"/>
      <c r="LIU482" s="49"/>
      <c r="LIV482" s="49"/>
      <c r="LIW482" s="49"/>
      <c r="LIX482" s="49"/>
      <c r="LIY482" s="49"/>
      <c r="LIZ482" s="49"/>
      <c r="LJA482" s="49"/>
      <c r="LJB482" s="49"/>
      <c r="LJC482" s="49"/>
      <c r="LJD482" s="49"/>
      <c r="LJE482" s="49"/>
      <c r="LJF482" s="49"/>
      <c r="LJG482" s="49"/>
      <c r="LJH482" s="49"/>
      <c r="LJI482" s="49"/>
      <c r="LJJ482" s="49"/>
      <c r="LJK482" s="49"/>
      <c r="LJL482" s="49"/>
      <c r="LJM482" s="49"/>
      <c r="LJN482" s="49"/>
      <c r="LJO482" s="49"/>
      <c r="LJP482" s="49"/>
      <c r="LJQ482" s="49"/>
      <c r="LJR482" s="49"/>
      <c r="LJS482" s="49"/>
      <c r="LJT482" s="49"/>
      <c r="LJU482" s="49"/>
      <c r="LJV482" s="49"/>
      <c r="LJW482" s="49"/>
      <c r="LJX482" s="49"/>
      <c r="LJY482" s="49"/>
      <c r="LJZ482" s="49"/>
      <c r="LKA482" s="49"/>
      <c r="LKB482" s="49"/>
      <c r="LKC482" s="49"/>
      <c r="LKD482" s="49"/>
      <c r="LKE482" s="49"/>
      <c r="LKF482" s="49"/>
      <c r="LKG482" s="49"/>
      <c r="LKH482" s="49"/>
      <c r="LKI482" s="49"/>
      <c r="LKJ482" s="49"/>
      <c r="LKK482" s="49"/>
      <c r="LKL482" s="49"/>
      <c r="LKM482" s="49"/>
      <c r="LKN482" s="49"/>
      <c r="LKO482" s="49"/>
      <c r="LKP482" s="49"/>
      <c r="LKQ482" s="49"/>
      <c r="LKR482" s="49"/>
      <c r="LKS482" s="49"/>
      <c r="LKT482" s="49"/>
      <c r="LKU482" s="49"/>
      <c r="LKV482" s="49"/>
      <c r="LKW482" s="49"/>
      <c r="LKX482" s="49"/>
      <c r="LKY482" s="49"/>
      <c r="LKZ482" s="49"/>
      <c r="LLA482" s="49"/>
      <c r="LLB482" s="49"/>
      <c r="LLC482" s="49"/>
      <c r="LLD482" s="49"/>
      <c r="LLE482" s="49"/>
      <c r="LLF482" s="49"/>
      <c r="LLG482" s="49"/>
      <c r="LLH482" s="49"/>
      <c r="LLI482" s="49"/>
      <c r="LLJ482" s="49"/>
      <c r="LLK482" s="49"/>
      <c r="LLL482" s="49"/>
      <c r="LLM482" s="49"/>
      <c r="LLN482" s="49"/>
      <c r="LLO482" s="49"/>
      <c r="LLP482" s="49"/>
      <c r="LLQ482" s="49"/>
      <c r="LLR482" s="49"/>
      <c r="LLS482" s="49"/>
      <c r="LLT482" s="49"/>
      <c r="LLU482" s="49"/>
      <c r="LLV482" s="49"/>
      <c r="LLW482" s="49"/>
      <c r="LLX482" s="49"/>
      <c r="LLY482" s="49"/>
      <c r="LLZ482" s="49"/>
      <c r="LMA482" s="49"/>
      <c r="LMB482" s="49"/>
      <c r="LMC482" s="49"/>
      <c r="LMD482" s="49"/>
      <c r="LME482" s="49"/>
      <c r="LMF482" s="49"/>
      <c r="LMG482" s="49"/>
      <c r="LMH482" s="49"/>
      <c r="LMI482" s="49"/>
      <c r="LMJ482" s="49"/>
      <c r="LMK482" s="49"/>
      <c r="LML482" s="49"/>
      <c r="LMM482" s="49"/>
      <c r="LMN482" s="49"/>
      <c r="LMO482" s="49"/>
      <c r="LMP482" s="49"/>
      <c r="LMQ482" s="49"/>
      <c r="LMR482" s="49"/>
      <c r="LMS482" s="49"/>
      <c r="LMT482" s="49"/>
      <c r="LMU482" s="49"/>
      <c r="LMV482" s="49"/>
      <c r="LMW482" s="49"/>
      <c r="LMX482" s="49"/>
      <c r="LMY482" s="49"/>
      <c r="LMZ482" s="49"/>
      <c r="LNA482" s="49"/>
      <c r="LNB482" s="49"/>
      <c r="LNC482" s="49"/>
      <c r="LND482" s="49"/>
      <c r="LNE482" s="49"/>
      <c r="LNF482" s="49"/>
      <c r="LNG482" s="49"/>
      <c r="LNH482" s="49"/>
      <c r="LNI482" s="49"/>
      <c r="LNJ482" s="49"/>
      <c r="LNK482" s="49"/>
      <c r="LNL482" s="49"/>
      <c r="LNM482" s="49"/>
      <c r="LNN482" s="49"/>
      <c r="LNO482" s="49"/>
      <c r="LNP482" s="49"/>
      <c r="LNQ482" s="49"/>
      <c r="LNR482" s="49"/>
      <c r="LNS482" s="49"/>
      <c r="LNT482" s="49"/>
      <c r="LNU482" s="49"/>
      <c r="LNV482" s="49"/>
      <c r="LNW482" s="49"/>
      <c r="LNX482" s="49"/>
      <c r="LNY482" s="49"/>
      <c r="LNZ482" s="49"/>
      <c r="LOA482" s="49"/>
      <c r="LOB482" s="49"/>
      <c r="LOC482" s="49"/>
      <c r="LOD482" s="49"/>
      <c r="LOE482" s="49"/>
      <c r="LOF482" s="49"/>
      <c r="LOG482" s="49"/>
      <c r="LOH482" s="49"/>
      <c r="LOI482" s="49"/>
      <c r="LOJ482" s="49"/>
      <c r="LOK482" s="49"/>
      <c r="LOL482" s="49"/>
      <c r="LOM482" s="49"/>
      <c r="LON482" s="49"/>
      <c r="LOO482" s="49"/>
      <c r="LOP482" s="49"/>
      <c r="LOQ482" s="49"/>
      <c r="LOR482" s="49"/>
      <c r="LOS482" s="49"/>
      <c r="LOT482" s="49"/>
      <c r="LOU482" s="49"/>
      <c r="LOV482" s="49"/>
      <c r="LOW482" s="49"/>
      <c r="LOX482" s="49"/>
      <c r="LOY482" s="49"/>
      <c r="LOZ482" s="49"/>
      <c r="LPA482" s="49"/>
      <c r="LPB482" s="49"/>
      <c r="LPC482" s="49"/>
      <c r="LPD482" s="49"/>
      <c r="LPE482" s="49"/>
      <c r="LPF482" s="49"/>
      <c r="LPG482" s="49"/>
      <c r="LPH482" s="49"/>
      <c r="LPI482" s="49"/>
      <c r="LPJ482" s="49"/>
      <c r="LPK482" s="49"/>
      <c r="LPL482" s="49"/>
      <c r="LPM482" s="49"/>
      <c r="LPN482" s="49"/>
      <c r="LPO482" s="49"/>
      <c r="LPP482" s="49"/>
      <c r="LPQ482" s="49"/>
      <c r="LPR482" s="49"/>
      <c r="LPS482" s="49"/>
      <c r="LPT482" s="49"/>
      <c r="LPU482" s="49"/>
      <c r="LPV482" s="49"/>
      <c r="LPW482" s="49"/>
      <c r="LPX482" s="49"/>
      <c r="LPY482" s="49"/>
      <c r="LPZ482" s="49"/>
      <c r="LQA482" s="49"/>
      <c r="LQB482" s="49"/>
      <c r="LQC482" s="49"/>
      <c r="LQD482" s="49"/>
      <c r="LQE482" s="49"/>
      <c r="LQF482" s="49"/>
      <c r="LQG482" s="49"/>
      <c r="LQH482" s="49"/>
      <c r="LQI482" s="49"/>
      <c r="LQJ482" s="49"/>
      <c r="LQK482" s="49"/>
      <c r="LQL482" s="49"/>
      <c r="LQM482" s="49"/>
      <c r="LQN482" s="49"/>
      <c r="LQO482" s="49"/>
      <c r="LQP482" s="49"/>
      <c r="LQQ482" s="49"/>
      <c r="LQR482" s="49"/>
      <c r="LQS482" s="49"/>
      <c r="LQT482" s="49"/>
      <c r="LQU482" s="49"/>
      <c r="LQV482" s="49"/>
      <c r="LQW482" s="49"/>
      <c r="LQX482" s="49"/>
      <c r="LQY482" s="49"/>
      <c r="LQZ482" s="49"/>
      <c r="LRA482" s="49"/>
      <c r="LRB482" s="49"/>
      <c r="LRC482" s="49"/>
      <c r="LRD482" s="49"/>
      <c r="LRE482" s="49"/>
      <c r="LRF482" s="49"/>
      <c r="LRG482" s="49"/>
      <c r="LRH482" s="49"/>
      <c r="LRI482" s="49"/>
      <c r="LRJ482" s="49"/>
      <c r="LRK482" s="49"/>
      <c r="LRL482" s="49"/>
      <c r="LRM482" s="49"/>
      <c r="LRN482" s="49"/>
      <c r="LRO482" s="49"/>
      <c r="LRP482" s="49"/>
      <c r="LRQ482" s="49"/>
      <c r="LRR482" s="49"/>
      <c r="LRS482" s="49"/>
      <c r="LRT482" s="49"/>
      <c r="LRU482" s="49"/>
      <c r="LRV482" s="49"/>
      <c r="LRW482" s="49"/>
      <c r="LRX482" s="49"/>
      <c r="LRY482" s="49"/>
      <c r="LRZ482" s="49"/>
      <c r="LSA482" s="49"/>
      <c r="LSB482" s="49"/>
      <c r="LSC482" s="49"/>
      <c r="LSD482" s="49"/>
      <c r="LSE482" s="49"/>
      <c r="LSF482" s="49"/>
      <c r="LSG482" s="49"/>
      <c r="LSH482" s="49"/>
      <c r="LSI482" s="49"/>
      <c r="LSJ482" s="49"/>
      <c r="LSK482" s="49"/>
      <c r="LSL482" s="49"/>
      <c r="LSM482" s="49"/>
      <c r="LSN482" s="49"/>
      <c r="LSO482" s="49"/>
      <c r="LSP482" s="49"/>
      <c r="LSQ482" s="49"/>
      <c r="LSR482" s="49"/>
      <c r="LSS482" s="49"/>
      <c r="LST482" s="49"/>
      <c r="LSU482" s="49"/>
      <c r="LSV482" s="49"/>
      <c r="LSW482" s="49"/>
      <c r="LSX482" s="49"/>
      <c r="LSY482" s="49"/>
      <c r="LSZ482" s="49"/>
      <c r="LTA482" s="49"/>
      <c r="LTB482" s="49"/>
      <c r="LTC482" s="49"/>
      <c r="LTD482" s="49"/>
      <c r="LTE482" s="49"/>
      <c r="LTF482" s="49"/>
      <c r="LTG482" s="49"/>
      <c r="LTH482" s="49"/>
      <c r="LTI482" s="49"/>
      <c r="LTJ482" s="49"/>
      <c r="LTK482" s="49"/>
      <c r="LTL482" s="49"/>
      <c r="LTM482" s="49"/>
      <c r="LTN482" s="49"/>
      <c r="LTO482" s="49"/>
      <c r="LTP482" s="49"/>
      <c r="LTQ482" s="49"/>
      <c r="LTR482" s="49"/>
      <c r="LTS482" s="49"/>
      <c r="LTT482" s="49"/>
      <c r="LTU482" s="49"/>
      <c r="LTV482" s="49"/>
      <c r="LTW482" s="49"/>
      <c r="LTX482" s="49"/>
      <c r="LTY482" s="49"/>
      <c r="LTZ482" s="49"/>
      <c r="LUA482" s="49"/>
      <c r="LUB482" s="49"/>
      <c r="LUC482" s="49"/>
      <c r="LUD482" s="49"/>
      <c r="LUE482" s="49"/>
      <c r="LUF482" s="49"/>
      <c r="LUG482" s="49"/>
      <c r="LUH482" s="49"/>
      <c r="LUI482" s="49"/>
      <c r="LUJ482" s="49"/>
      <c r="LUK482" s="49"/>
      <c r="LUL482" s="49"/>
      <c r="LUM482" s="49"/>
      <c r="LUN482" s="49"/>
      <c r="LUO482" s="49"/>
      <c r="LUP482" s="49"/>
      <c r="LUQ482" s="49"/>
      <c r="LUR482" s="49"/>
      <c r="LUS482" s="49"/>
      <c r="LUT482" s="49"/>
      <c r="LUU482" s="49"/>
      <c r="LUV482" s="49"/>
      <c r="LUW482" s="49"/>
      <c r="LUX482" s="49"/>
      <c r="LUY482" s="49"/>
      <c r="LUZ482" s="49"/>
      <c r="LVA482" s="49"/>
      <c r="LVB482" s="49"/>
      <c r="LVC482" s="49"/>
      <c r="LVD482" s="49"/>
      <c r="LVE482" s="49"/>
      <c r="LVF482" s="49"/>
      <c r="LVG482" s="49"/>
      <c r="LVH482" s="49"/>
      <c r="LVI482" s="49"/>
      <c r="LVJ482" s="49"/>
      <c r="LVK482" s="49"/>
      <c r="LVL482" s="49"/>
      <c r="LVM482" s="49"/>
      <c r="LVN482" s="49"/>
      <c r="LVO482" s="49"/>
      <c r="LVP482" s="49"/>
      <c r="LVQ482" s="49"/>
      <c r="LVR482" s="49"/>
      <c r="LVS482" s="49"/>
      <c r="LVT482" s="49"/>
      <c r="LVU482" s="49"/>
      <c r="LVV482" s="49"/>
      <c r="LVW482" s="49"/>
      <c r="LVX482" s="49"/>
      <c r="LVY482" s="49"/>
      <c r="LVZ482" s="49"/>
      <c r="LWA482" s="49"/>
      <c r="LWB482" s="49"/>
      <c r="LWC482" s="49"/>
      <c r="LWD482" s="49"/>
      <c r="LWE482" s="49"/>
      <c r="LWF482" s="49"/>
      <c r="LWG482" s="49"/>
      <c r="LWH482" s="49"/>
      <c r="LWI482" s="49"/>
      <c r="LWJ482" s="49"/>
      <c r="LWK482" s="49"/>
      <c r="LWL482" s="49"/>
      <c r="LWM482" s="49"/>
      <c r="LWN482" s="49"/>
      <c r="LWO482" s="49"/>
      <c r="LWP482" s="49"/>
      <c r="LWQ482" s="49"/>
      <c r="LWR482" s="49"/>
      <c r="LWS482" s="49"/>
      <c r="LWT482" s="49"/>
      <c r="LWU482" s="49"/>
      <c r="LWV482" s="49"/>
      <c r="LWW482" s="49"/>
      <c r="LWX482" s="49"/>
      <c r="LWY482" s="49"/>
      <c r="LWZ482" s="49"/>
      <c r="LXA482" s="49"/>
      <c r="LXB482" s="49"/>
      <c r="LXC482" s="49"/>
      <c r="LXD482" s="49"/>
      <c r="LXE482" s="49"/>
      <c r="LXF482" s="49"/>
      <c r="LXG482" s="49"/>
      <c r="LXH482" s="49"/>
      <c r="LXI482" s="49"/>
      <c r="LXJ482" s="49"/>
      <c r="LXK482" s="49"/>
      <c r="LXL482" s="49"/>
      <c r="LXM482" s="49"/>
      <c r="LXN482" s="49"/>
      <c r="LXO482" s="49"/>
      <c r="LXP482" s="49"/>
      <c r="LXQ482" s="49"/>
      <c r="LXR482" s="49"/>
      <c r="LXS482" s="49"/>
      <c r="LXT482" s="49"/>
      <c r="LXU482" s="49"/>
      <c r="LXV482" s="49"/>
      <c r="LXW482" s="49"/>
      <c r="LXX482" s="49"/>
      <c r="LXY482" s="49"/>
      <c r="LXZ482" s="49"/>
      <c r="LYA482" s="49"/>
      <c r="LYB482" s="49"/>
      <c r="LYC482" s="49"/>
      <c r="LYD482" s="49"/>
      <c r="LYE482" s="49"/>
      <c r="LYF482" s="49"/>
      <c r="LYG482" s="49"/>
      <c r="LYH482" s="49"/>
      <c r="LYI482" s="49"/>
      <c r="LYJ482" s="49"/>
      <c r="LYK482" s="49"/>
      <c r="LYL482" s="49"/>
      <c r="LYM482" s="49"/>
      <c r="LYN482" s="49"/>
      <c r="LYO482" s="49"/>
      <c r="LYP482" s="49"/>
      <c r="LYQ482" s="49"/>
      <c r="LYR482" s="49"/>
      <c r="LYS482" s="49"/>
      <c r="LYT482" s="49"/>
      <c r="LYU482" s="49"/>
      <c r="LYV482" s="49"/>
      <c r="LYW482" s="49"/>
      <c r="LYX482" s="49"/>
      <c r="LYY482" s="49"/>
      <c r="LYZ482" s="49"/>
      <c r="LZA482" s="49"/>
      <c r="LZB482" s="49"/>
      <c r="LZC482" s="49"/>
      <c r="LZD482" s="49"/>
      <c r="LZE482" s="49"/>
      <c r="LZF482" s="49"/>
      <c r="LZG482" s="49"/>
      <c r="LZH482" s="49"/>
      <c r="LZI482" s="49"/>
      <c r="LZJ482" s="49"/>
      <c r="LZK482" s="49"/>
      <c r="LZL482" s="49"/>
      <c r="LZM482" s="49"/>
      <c r="LZN482" s="49"/>
      <c r="LZO482" s="49"/>
      <c r="LZP482" s="49"/>
      <c r="LZQ482" s="49"/>
      <c r="LZR482" s="49"/>
      <c r="LZS482" s="49"/>
      <c r="LZT482" s="49"/>
      <c r="LZU482" s="49"/>
      <c r="LZV482" s="49"/>
      <c r="LZW482" s="49"/>
      <c r="LZX482" s="49"/>
      <c r="LZY482" s="49"/>
      <c r="LZZ482" s="49"/>
      <c r="MAA482" s="49"/>
      <c r="MAB482" s="49"/>
      <c r="MAC482" s="49"/>
      <c r="MAD482" s="49"/>
      <c r="MAE482" s="49"/>
      <c r="MAF482" s="49"/>
      <c r="MAG482" s="49"/>
      <c r="MAH482" s="49"/>
      <c r="MAI482" s="49"/>
      <c r="MAJ482" s="49"/>
      <c r="MAK482" s="49"/>
      <c r="MAL482" s="49"/>
      <c r="MAM482" s="49"/>
      <c r="MAN482" s="49"/>
      <c r="MAO482" s="49"/>
      <c r="MAP482" s="49"/>
      <c r="MAQ482" s="49"/>
      <c r="MAR482" s="49"/>
      <c r="MAS482" s="49"/>
      <c r="MAT482" s="49"/>
      <c r="MAU482" s="49"/>
      <c r="MAV482" s="49"/>
      <c r="MAW482" s="49"/>
      <c r="MAX482" s="49"/>
      <c r="MAY482" s="49"/>
      <c r="MAZ482" s="49"/>
      <c r="MBA482" s="49"/>
      <c r="MBB482" s="49"/>
      <c r="MBC482" s="49"/>
      <c r="MBD482" s="49"/>
      <c r="MBE482" s="49"/>
      <c r="MBF482" s="49"/>
      <c r="MBG482" s="49"/>
      <c r="MBH482" s="49"/>
      <c r="MBI482" s="49"/>
      <c r="MBJ482" s="49"/>
      <c r="MBK482" s="49"/>
      <c r="MBL482" s="49"/>
      <c r="MBM482" s="49"/>
      <c r="MBN482" s="49"/>
      <c r="MBO482" s="49"/>
      <c r="MBP482" s="49"/>
      <c r="MBQ482" s="49"/>
      <c r="MBR482" s="49"/>
      <c r="MBS482" s="49"/>
      <c r="MBT482" s="49"/>
      <c r="MBU482" s="49"/>
      <c r="MBV482" s="49"/>
      <c r="MBW482" s="49"/>
      <c r="MBX482" s="49"/>
      <c r="MBY482" s="49"/>
      <c r="MBZ482" s="49"/>
      <c r="MCA482" s="49"/>
      <c r="MCB482" s="49"/>
      <c r="MCC482" s="49"/>
      <c r="MCD482" s="49"/>
      <c r="MCE482" s="49"/>
      <c r="MCF482" s="49"/>
      <c r="MCG482" s="49"/>
      <c r="MCH482" s="49"/>
      <c r="MCI482" s="49"/>
      <c r="MCJ482" s="49"/>
      <c r="MCK482" s="49"/>
      <c r="MCL482" s="49"/>
      <c r="MCM482" s="49"/>
      <c r="MCN482" s="49"/>
      <c r="MCO482" s="49"/>
      <c r="MCP482" s="49"/>
      <c r="MCQ482" s="49"/>
      <c r="MCR482" s="49"/>
      <c r="MCS482" s="49"/>
      <c r="MCT482" s="49"/>
      <c r="MCU482" s="49"/>
      <c r="MCV482" s="49"/>
      <c r="MCW482" s="49"/>
      <c r="MCX482" s="49"/>
      <c r="MCY482" s="49"/>
      <c r="MCZ482" s="49"/>
      <c r="MDA482" s="49"/>
      <c r="MDB482" s="49"/>
      <c r="MDC482" s="49"/>
      <c r="MDD482" s="49"/>
      <c r="MDE482" s="49"/>
      <c r="MDF482" s="49"/>
      <c r="MDG482" s="49"/>
      <c r="MDH482" s="49"/>
      <c r="MDI482" s="49"/>
      <c r="MDJ482" s="49"/>
      <c r="MDK482" s="49"/>
      <c r="MDL482" s="49"/>
      <c r="MDM482" s="49"/>
      <c r="MDN482" s="49"/>
      <c r="MDO482" s="49"/>
      <c r="MDP482" s="49"/>
      <c r="MDQ482" s="49"/>
      <c r="MDR482" s="49"/>
      <c r="MDS482" s="49"/>
      <c r="MDT482" s="49"/>
      <c r="MDU482" s="49"/>
      <c r="MDV482" s="49"/>
      <c r="MDW482" s="49"/>
      <c r="MDX482" s="49"/>
      <c r="MDY482" s="49"/>
      <c r="MDZ482" s="49"/>
      <c r="MEA482" s="49"/>
      <c r="MEB482" s="49"/>
      <c r="MEC482" s="49"/>
      <c r="MED482" s="49"/>
      <c r="MEE482" s="49"/>
      <c r="MEF482" s="49"/>
      <c r="MEG482" s="49"/>
      <c r="MEH482" s="49"/>
      <c r="MEI482" s="49"/>
      <c r="MEJ482" s="49"/>
      <c r="MEK482" s="49"/>
      <c r="MEL482" s="49"/>
      <c r="MEM482" s="49"/>
      <c r="MEN482" s="49"/>
      <c r="MEO482" s="49"/>
      <c r="MEP482" s="49"/>
      <c r="MEQ482" s="49"/>
      <c r="MER482" s="49"/>
      <c r="MES482" s="49"/>
      <c r="MET482" s="49"/>
      <c r="MEU482" s="49"/>
      <c r="MEV482" s="49"/>
      <c r="MEW482" s="49"/>
      <c r="MEX482" s="49"/>
      <c r="MEY482" s="49"/>
      <c r="MEZ482" s="49"/>
      <c r="MFA482" s="49"/>
      <c r="MFB482" s="49"/>
      <c r="MFC482" s="49"/>
      <c r="MFD482" s="49"/>
      <c r="MFE482" s="49"/>
      <c r="MFF482" s="49"/>
      <c r="MFG482" s="49"/>
      <c r="MFH482" s="49"/>
      <c r="MFI482" s="49"/>
      <c r="MFJ482" s="49"/>
      <c r="MFK482" s="49"/>
      <c r="MFL482" s="49"/>
      <c r="MFM482" s="49"/>
      <c r="MFN482" s="49"/>
      <c r="MFO482" s="49"/>
      <c r="MFP482" s="49"/>
      <c r="MFQ482" s="49"/>
      <c r="MFR482" s="49"/>
      <c r="MFS482" s="49"/>
      <c r="MFT482" s="49"/>
      <c r="MFU482" s="49"/>
      <c r="MFV482" s="49"/>
      <c r="MFW482" s="49"/>
      <c r="MFX482" s="49"/>
      <c r="MFY482" s="49"/>
      <c r="MFZ482" s="49"/>
      <c r="MGA482" s="49"/>
      <c r="MGB482" s="49"/>
      <c r="MGC482" s="49"/>
      <c r="MGD482" s="49"/>
      <c r="MGE482" s="49"/>
      <c r="MGF482" s="49"/>
      <c r="MGG482" s="49"/>
      <c r="MGH482" s="49"/>
      <c r="MGI482" s="49"/>
      <c r="MGJ482" s="49"/>
      <c r="MGK482" s="49"/>
      <c r="MGL482" s="49"/>
      <c r="MGM482" s="49"/>
      <c r="MGN482" s="49"/>
      <c r="MGO482" s="49"/>
      <c r="MGP482" s="49"/>
      <c r="MGQ482" s="49"/>
      <c r="MGR482" s="49"/>
      <c r="MGS482" s="49"/>
      <c r="MGT482" s="49"/>
      <c r="MGU482" s="49"/>
      <c r="MGV482" s="49"/>
      <c r="MGW482" s="49"/>
      <c r="MGX482" s="49"/>
      <c r="MGY482" s="49"/>
      <c r="MGZ482" s="49"/>
      <c r="MHA482" s="49"/>
      <c r="MHB482" s="49"/>
      <c r="MHC482" s="49"/>
      <c r="MHD482" s="49"/>
      <c r="MHE482" s="49"/>
      <c r="MHF482" s="49"/>
      <c r="MHG482" s="49"/>
      <c r="MHH482" s="49"/>
      <c r="MHI482" s="49"/>
      <c r="MHJ482" s="49"/>
      <c r="MHK482" s="49"/>
      <c r="MHL482" s="49"/>
      <c r="MHM482" s="49"/>
      <c r="MHN482" s="49"/>
      <c r="MHO482" s="49"/>
      <c r="MHP482" s="49"/>
      <c r="MHQ482" s="49"/>
      <c r="MHR482" s="49"/>
      <c r="MHS482" s="49"/>
      <c r="MHT482" s="49"/>
      <c r="MHU482" s="49"/>
      <c r="MHV482" s="49"/>
      <c r="MHW482" s="49"/>
      <c r="MHX482" s="49"/>
      <c r="MHY482" s="49"/>
      <c r="MHZ482" s="49"/>
      <c r="MIA482" s="49"/>
      <c r="MIB482" s="49"/>
      <c r="MIC482" s="49"/>
      <c r="MID482" s="49"/>
      <c r="MIE482" s="49"/>
      <c r="MIF482" s="49"/>
      <c r="MIG482" s="49"/>
      <c r="MIH482" s="49"/>
      <c r="MII482" s="49"/>
      <c r="MIJ482" s="49"/>
      <c r="MIK482" s="49"/>
      <c r="MIL482" s="49"/>
      <c r="MIM482" s="49"/>
      <c r="MIN482" s="49"/>
      <c r="MIO482" s="49"/>
      <c r="MIP482" s="49"/>
      <c r="MIQ482" s="49"/>
      <c r="MIR482" s="49"/>
      <c r="MIS482" s="49"/>
      <c r="MIT482" s="49"/>
      <c r="MIU482" s="49"/>
      <c r="MIV482" s="49"/>
      <c r="MIW482" s="49"/>
      <c r="MIX482" s="49"/>
      <c r="MIY482" s="49"/>
      <c r="MIZ482" s="49"/>
      <c r="MJA482" s="49"/>
      <c r="MJB482" s="49"/>
      <c r="MJC482" s="49"/>
      <c r="MJD482" s="49"/>
      <c r="MJE482" s="49"/>
      <c r="MJF482" s="49"/>
      <c r="MJG482" s="49"/>
      <c r="MJH482" s="49"/>
      <c r="MJI482" s="49"/>
      <c r="MJJ482" s="49"/>
      <c r="MJK482" s="49"/>
      <c r="MJL482" s="49"/>
      <c r="MJM482" s="49"/>
      <c r="MJN482" s="49"/>
      <c r="MJO482" s="49"/>
      <c r="MJP482" s="49"/>
      <c r="MJQ482" s="49"/>
      <c r="MJR482" s="49"/>
      <c r="MJS482" s="49"/>
      <c r="MJT482" s="49"/>
      <c r="MJU482" s="49"/>
      <c r="MJV482" s="49"/>
      <c r="MJW482" s="49"/>
      <c r="MJX482" s="49"/>
      <c r="MJY482" s="49"/>
      <c r="MJZ482" s="49"/>
      <c r="MKA482" s="49"/>
      <c r="MKB482" s="49"/>
      <c r="MKC482" s="49"/>
      <c r="MKD482" s="49"/>
      <c r="MKE482" s="49"/>
      <c r="MKF482" s="49"/>
      <c r="MKG482" s="49"/>
      <c r="MKH482" s="49"/>
      <c r="MKI482" s="49"/>
      <c r="MKJ482" s="49"/>
      <c r="MKK482" s="49"/>
      <c r="MKL482" s="49"/>
      <c r="MKM482" s="49"/>
      <c r="MKN482" s="49"/>
      <c r="MKO482" s="49"/>
      <c r="MKP482" s="49"/>
      <c r="MKQ482" s="49"/>
      <c r="MKR482" s="49"/>
      <c r="MKS482" s="49"/>
      <c r="MKT482" s="49"/>
      <c r="MKU482" s="49"/>
      <c r="MKV482" s="49"/>
      <c r="MKW482" s="49"/>
      <c r="MKX482" s="49"/>
      <c r="MKY482" s="49"/>
      <c r="MKZ482" s="49"/>
      <c r="MLA482" s="49"/>
      <c r="MLB482" s="49"/>
      <c r="MLC482" s="49"/>
      <c r="MLD482" s="49"/>
      <c r="MLE482" s="49"/>
      <c r="MLF482" s="49"/>
      <c r="MLG482" s="49"/>
      <c r="MLH482" s="49"/>
      <c r="MLI482" s="49"/>
      <c r="MLJ482" s="49"/>
      <c r="MLK482" s="49"/>
      <c r="MLL482" s="49"/>
      <c r="MLM482" s="49"/>
      <c r="MLN482" s="49"/>
      <c r="MLO482" s="49"/>
      <c r="MLP482" s="49"/>
      <c r="MLQ482" s="49"/>
      <c r="MLR482" s="49"/>
      <c r="MLS482" s="49"/>
      <c r="MLT482" s="49"/>
      <c r="MLU482" s="49"/>
      <c r="MLV482" s="49"/>
      <c r="MLW482" s="49"/>
      <c r="MLX482" s="49"/>
      <c r="MLY482" s="49"/>
      <c r="MLZ482" s="49"/>
      <c r="MMA482" s="49"/>
      <c r="MMB482" s="49"/>
      <c r="MMC482" s="49"/>
      <c r="MMD482" s="49"/>
      <c r="MME482" s="49"/>
      <c r="MMF482" s="49"/>
      <c r="MMG482" s="49"/>
      <c r="MMH482" s="49"/>
      <c r="MMI482" s="49"/>
      <c r="MMJ482" s="49"/>
      <c r="MMK482" s="49"/>
      <c r="MML482" s="49"/>
      <c r="MMM482" s="49"/>
      <c r="MMN482" s="49"/>
      <c r="MMO482" s="49"/>
      <c r="MMP482" s="49"/>
      <c r="MMQ482" s="49"/>
      <c r="MMR482" s="49"/>
      <c r="MMS482" s="49"/>
      <c r="MMT482" s="49"/>
      <c r="MMU482" s="49"/>
      <c r="MMV482" s="49"/>
      <c r="MMW482" s="49"/>
      <c r="MMX482" s="49"/>
      <c r="MMY482" s="49"/>
      <c r="MMZ482" s="49"/>
      <c r="MNA482" s="49"/>
      <c r="MNB482" s="49"/>
      <c r="MNC482" s="49"/>
      <c r="MND482" s="49"/>
      <c r="MNE482" s="49"/>
      <c r="MNF482" s="49"/>
      <c r="MNG482" s="49"/>
      <c r="MNH482" s="49"/>
      <c r="MNI482" s="49"/>
      <c r="MNJ482" s="49"/>
      <c r="MNK482" s="49"/>
      <c r="MNL482" s="49"/>
      <c r="MNM482" s="49"/>
      <c r="MNN482" s="49"/>
      <c r="MNO482" s="49"/>
      <c r="MNP482" s="49"/>
      <c r="MNQ482" s="49"/>
      <c r="MNR482" s="49"/>
      <c r="MNS482" s="49"/>
      <c r="MNT482" s="49"/>
      <c r="MNU482" s="49"/>
      <c r="MNV482" s="49"/>
      <c r="MNW482" s="49"/>
      <c r="MNX482" s="49"/>
      <c r="MNY482" s="49"/>
      <c r="MNZ482" s="49"/>
      <c r="MOA482" s="49"/>
      <c r="MOB482" s="49"/>
      <c r="MOC482" s="49"/>
      <c r="MOD482" s="49"/>
      <c r="MOE482" s="49"/>
      <c r="MOF482" s="49"/>
      <c r="MOG482" s="49"/>
      <c r="MOH482" s="49"/>
      <c r="MOI482" s="49"/>
      <c r="MOJ482" s="49"/>
      <c r="MOK482" s="49"/>
      <c r="MOL482" s="49"/>
      <c r="MOM482" s="49"/>
      <c r="MON482" s="49"/>
      <c r="MOO482" s="49"/>
      <c r="MOP482" s="49"/>
      <c r="MOQ482" s="49"/>
      <c r="MOR482" s="49"/>
      <c r="MOS482" s="49"/>
      <c r="MOT482" s="49"/>
      <c r="MOU482" s="49"/>
      <c r="MOV482" s="49"/>
      <c r="MOW482" s="49"/>
      <c r="MOX482" s="49"/>
      <c r="MOY482" s="49"/>
      <c r="MOZ482" s="49"/>
      <c r="MPA482" s="49"/>
      <c r="MPB482" s="49"/>
      <c r="MPC482" s="49"/>
      <c r="MPD482" s="49"/>
      <c r="MPE482" s="49"/>
      <c r="MPF482" s="49"/>
      <c r="MPG482" s="49"/>
      <c r="MPH482" s="49"/>
      <c r="MPI482" s="49"/>
      <c r="MPJ482" s="49"/>
      <c r="MPK482" s="49"/>
      <c r="MPL482" s="49"/>
      <c r="MPM482" s="49"/>
      <c r="MPN482" s="49"/>
      <c r="MPO482" s="49"/>
      <c r="MPP482" s="49"/>
      <c r="MPQ482" s="49"/>
      <c r="MPR482" s="49"/>
      <c r="MPS482" s="49"/>
      <c r="MPT482" s="49"/>
      <c r="MPU482" s="49"/>
      <c r="MPV482" s="49"/>
      <c r="MPW482" s="49"/>
      <c r="MPX482" s="49"/>
      <c r="MPY482" s="49"/>
      <c r="MPZ482" s="49"/>
      <c r="MQA482" s="49"/>
      <c r="MQB482" s="49"/>
      <c r="MQC482" s="49"/>
      <c r="MQD482" s="49"/>
      <c r="MQE482" s="49"/>
      <c r="MQF482" s="49"/>
      <c r="MQG482" s="49"/>
      <c r="MQH482" s="49"/>
      <c r="MQI482" s="49"/>
      <c r="MQJ482" s="49"/>
      <c r="MQK482" s="49"/>
      <c r="MQL482" s="49"/>
      <c r="MQM482" s="49"/>
      <c r="MQN482" s="49"/>
      <c r="MQO482" s="49"/>
      <c r="MQP482" s="49"/>
      <c r="MQQ482" s="49"/>
      <c r="MQR482" s="49"/>
      <c r="MQS482" s="49"/>
      <c r="MQT482" s="49"/>
      <c r="MQU482" s="49"/>
      <c r="MQV482" s="49"/>
      <c r="MQW482" s="49"/>
      <c r="MQX482" s="49"/>
      <c r="MQY482" s="49"/>
      <c r="MQZ482" s="49"/>
      <c r="MRA482" s="49"/>
      <c r="MRB482" s="49"/>
      <c r="MRC482" s="49"/>
      <c r="MRD482" s="49"/>
      <c r="MRE482" s="49"/>
      <c r="MRF482" s="49"/>
      <c r="MRG482" s="49"/>
      <c r="MRH482" s="49"/>
      <c r="MRI482" s="49"/>
      <c r="MRJ482" s="49"/>
      <c r="MRK482" s="49"/>
      <c r="MRL482" s="49"/>
      <c r="MRM482" s="49"/>
      <c r="MRN482" s="49"/>
      <c r="MRO482" s="49"/>
      <c r="MRP482" s="49"/>
      <c r="MRQ482" s="49"/>
      <c r="MRR482" s="49"/>
      <c r="MRS482" s="49"/>
      <c r="MRT482" s="49"/>
      <c r="MRU482" s="49"/>
      <c r="MRV482" s="49"/>
      <c r="MRW482" s="49"/>
      <c r="MRX482" s="49"/>
      <c r="MRY482" s="49"/>
      <c r="MRZ482" s="49"/>
      <c r="MSA482" s="49"/>
      <c r="MSB482" s="49"/>
      <c r="MSC482" s="49"/>
      <c r="MSD482" s="49"/>
      <c r="MSE482" s="49"/>
      <c r="MSF482" s="49"/>
      <c r="MSG482" s="49"/>
      <c r="MSH482" s="49"/>
      <c r="MSI482" s="49"/>
      <c r="MSJ482" s="49"/>
      <c r="MSK482" s="49"/>
      <c r="MSL482" s="49"/>
      <c r="MSM482" s="49"/>
      <c r="MSN482" s="49"/>
      <c r="MSO482" s="49"/>
      <c r="MSP482" s="49"/>
      <c r="MSQ482" s="49"/>
      <c r="MSR482" s="49"/>
      <c r="MSS482" s="49"/>
      <c r="MST482" s="49"/>
      <c r="MSU482" s="49"/>
      <c r="MSV482" s="49"/>
      <c r="MSW482" s="49"/>
      <c r="MSX482" s="49"/>
      <c r="MSY482" s="49"/>
      <c r="MSZ482" s="49"/>
      <c r="MTA482" s="49"/>
      <c r="MTB482" s="49"/>
      <c r="MTC482" s="49"/>
      <c r="MTD482" s="49"/>
      <c r="MTE482" s="49"/>
      <c r="MTF482" s="49"/>
      <c r="MTG482" s="49"/>
      <c r="MTH482" s="49"/>
      <c r="MTI482" s="49"/>
      <c r="MTJ482" s="49"/>
      <c r="MTK482" s="49"/>
      <c r="MTL482" s="49"/>
      <c r="MTM482" s="49"/>
      <c r="MTN482" s="49"/>
      <c r="MTO482" s="49"/>
      <c r="MTP482" s="49"/>
      <c r="MTQ482" s="49"/>
      <c r="MTR482" s="49"/>
      <c r="MTS482" s="49"/>
      <c r="MTT482" s="49"/>
      <c r="MTU482" s="49"/>
      <c r="MTV482" s="49"/>
      <c r="MTW482" s="49"/>
      <c r="MTX482" s="49"/>
      <c r="MTY482" s="49"/>
      <c r="MTZ482" s="49"/>
      <c r="MUA482" s="49"/>
      <c r="MUB482" s="49"/>
      <c r="MUC482" s="49"/>
      <c r="MUD482" s="49"/>
      <c r="MUE482" s="49"/>
      <c r="MUF482" s="49"/>
      <c r="MUG482" s="49"/>
      <c r="MUH482" s="49"/>
      <c r="MUI482" s="49"/>
      <c r="MUJ482" s="49"/>
      <c r="MUK482" s="49"/>
      <c r="MUL482" s="49"/>
      <c r="MUM482" s="49"/>
      <c r="MUN482" s="49"/>
      <c r="MUO482" s="49"/>
      <c r="MUP482" s="49"/>
      <c r="MUQ482" s="49"/>
      <c r="MUR482" s="49"/>
      <c r="MUS482" s="49"/>
      <c r="MUT482" s="49"/>
      <c r="MUU482" s="49"/>
      <c r="MUV482" s="49"/>
      <c r="MUW482" s="49"/>
      <c r="MUX482" s="49"/>
      <c r="MUY482" s="49"/>
      <c r="MUZ482" s="49"/>
      <c r="MVA482" s="49"/>
      <c r="MVB482" s="49"/>
      <c r="MVC482" s="49"/>
      <c r="MVD482" s="49"/>
      <c r="MVE482" s="49"/>
      <c r="MVF482" s="49"/>
      <c r="MVG482" s="49"/>
      <c r="MVH482" s="49"/>
      <c r="MVI482" s="49"/>
      <c r="MVJ482" s="49"/>
      <c r="MVK482" s="49"/>
      <c r="MVL482" s="49"/>
      <c r="MVM482" s="49"/>
      <c r="MVN482" s="49"/>
      <c r="MVO482" s="49"/>
      <c r="MVP482" s="49"/>
      <c r="MVQ482" s="49"/>
      <c r="MVR482" s="49"/>
      <c r="MVS482" s="49"/>
      <c r="MVT482" s="49"/>
      <c r="MVU482" s="49"/>
      <c r="MVV482" s="49"/>
      <c r="MVW482" s="49"/>
      <c r="MVX482" s="49"/>
      <c r="MVY482" s="49"/>
      <c r="MVZ482" s="49"/>
      <c r="MWA482" s="49"/>
      <c r="MWB482" s="49"/>
      <c r="MWC482" s="49"/>
      <c r="MWD482" s="49"/>
      <c r="MWE482" s="49"/>
      <c r="MWF482" s="49"/>
      <c r="MWG482" s="49"/>
      <c r="MWH482" s="49"/>
      <c r="MWI482" s="49"/>
      <c r="MWJ482" s="49"/>
      <c r="MWK482" s="49"/>
      <c r="MWL482" s="49"/>
      <c r="MWM482" s="49"/>
      <c r="MWN482" s="49"/>
      <c r="MWO482" s="49"/>
      <c r="MWP482" s="49"/>
      <c r="MWQ482" s="49"/>
      <c r="MWR482" s="49"/>
      <c r="MWS482" s="49"/>
      <c r="MWT482" s="49"/>
      <c r="MWU482" s="49"/>
      <c r="MWV482" s="49"/>
      <c r="MWW482" s="49"/>
      <c r="MWX482" s="49"/>
      <c r="MWY482" s="49"/>
      <c r="MWZ482" s="49"/>
      <c r="MXA482" s="49"/>
      <c r="MXB482" s="49"/>
      <c r="MXC482" s="49"/>
      <c r="MXD482" s="49"/>
      <c r="MXE482" s="49"/>
      <c r="MXF482" s="49"/>
      <c r="MXG482" s="49"/>
      <c r="MXH482" s="49"/>
      <c r="MXI482" s="49"/>
      <c r="MXJ482" s="49"/>
      <c r="MXK482" s="49"/>
      <c r="MXL482" s="49"/>
      <c r="MXM482" s="49"/>
      <c r="MXN482" s="49"/>
      <c r="MXO482" s="49"/>
      <c r="MXP482" s="49"/>
      <c r="MXQ482" s="49"/>
      <c r="MXR482" s="49"/>
      <c r="MXS482" s="49"/>
      <c r="MXT482" s="49"/>
      <c r="MXU482" s="49"/>
      <c r="MXV482" s="49"/>
      <c r="MXW482" s="49"/>
      <c r="MXX482" s="49"/>
      <c r="MXY482" s="49"/>
      <c r="MXZ482" s="49"/>
      <c r="MYA482" s="49"/>
      <c r="MYB482" s="49"/>
      <c r="MYC482" s="49"/>
      <c r="MYD482" s="49"/>
      <c r="MYE482" s="49"/>
      <c r="MYF482" s="49"/>
      <c r="MYG482" s="49"/>
      <c r="MYH482" s="49"/>
      <c r="MYI482" s="49"/>
      <c r="MYJ482" s="49"/>
      <c r="MYK482" s="49"/>
      <c r="MYL482" s="49"/>
      <c r="MYM482" s="49"/>
      <c r="MYN482" s="49"/>
      <c r="MYO482" s="49"/>
      <c r="MYP482" s="49"/>
      <c r="MYQ482" s="49"/>
      <c r="MYR482" s="49"/>
      <c r="MYS482" s="49"/>
      <c r="MYT482" s="49"/>
      <c r="MYU482" s="49"/>
      <c r="MYV482" s="49"/>
      <c r="MYW482" s="49"/>
      <c r="MYX482" s="49"/>
      <c r="MYY482" s="49"/>
      <c r="MYZ482" s="49"/>
      <c r="MZA482" s="49"/>
      <c r="MZB482" s="49"/>
      <c r="MZC482" s="49"/>
      <c r="MZD482" s="49"/>
      <c r="MZE482" s="49"/>
      <c r="MZF482" s="49"/>
      <c r="MZG482" s="49"/>
      <c r="MZH482" s="49"/>
      <c r="MZI482" s="49"/>
      <c r="MZJ482" s="49"/>
      <c r="MZK482" s="49"/>
      <c r="MZL482" s="49"/>
      <c r="MZM482" s="49"/>
      <c r="MZN482" s="49"/>
      <c r="MZO482" s="49"/>
      <c r="MZP482" s="49"/>
      <c r="MZQ482" s="49"/>
      <c r="MZR482" s="49"/>
      <c r="MZS482" s="49"/>
      <c r="MZT482" s="49"/>
      <c r="MZU482" s="49"/>
      <c r="MZV482" s="49"/>
      <c r="MZW482" s="49"/>
      <c r="MZX482" s="49"/>
      <c r="MZY482" s="49"/>
      <c r="MZZ482" s="49"/>
      <c r="NAA482" s="49"/>
      <c r="NAB482" s="49"/>
      <c r="NAC482" s="49"/>
      <c r="NAD482" s="49"/>
      <c r="NAE482" s="49"/>
      <c r="NAF482" s="49"/>
      <c r="NAG482" s="49"/>
      <c r="NAH482" s="49"/>
      <c r="NAI482" s="49"/>
      <c r="NAJ482" s="49"/>
      <c r="NAK482" s="49"/>
      <c r="NAL482" s="49"/>
      <c r="NAM482" s="49"/>
      <c r="NAN482" s="49"/>
      <c r="NAO482" s="49"/>
      <c r="NAP482" s="49"/>
      <c r="NAQ482" s="49"/>
      <c r="NAR482" s="49"/>
      <c r="NAS482" s="49"/>
      <c r="NAT482" s="49"/>
      <c r="NAU482" s="49"/>
      <c r="NAV482" s="49"/>
      <c r="NAW482" s="49"/>
      <c r="NAX482" s="49"/>
      <c r="NAY482" s="49"/>
      <c r="NAZ482" s="49"/>
      <c r="NBA482" s="49"/>
      <c r="NBB482" s="49"/>
      <c r="NBC482" s="49"/>
      <c r="NBD482" s="49"/>
      <c r="NBE482" s="49"/>
      <c r="NBF482" s="49"/>
      <c r="NBG482" s="49"/>
      <c r="NBH482" s="49"/>
      <c r="NBI482" s="49"/>
      <c r="NBJ482" s="49"/>
      <c r="NBK482" s="49"/>
      <c r="NBL482" s="49"/>
      <c r="NBM482" s="49"/>
      <c r="NBN482" s="49"/>
      <c r="NBO482" s="49"/>
      <c r="NBP482" s="49"/>
      <c r="NBQ482" s="49"/>
      <c r="NBR482" s="49"/>
      <c r="NBS482" s="49"/>
      <c r="NBT482" s="49"/>
      <c r="NBU482" s="49"/>
      <c r="NBV482" s="49"/>
      <c r="NBW482" s="49"/>
      <c r="NBX482" s="49"/>
      <c r="NBY482" s="49"/>
      <c r="NBZ482" s="49"/>
      <c r="NCA482" s="49"/>
      <c r="NCB482" s="49"/>
      <c r="NCC482" s="49"/>
      <c r="NCD482" s="49"/>
      <c r="NCE482" s="49"/>
      <c r="NCF482" s="49"/>
      <c r="NCG482" s="49"/>
      <c r="NCH482" s="49"/>
      <c r="NCI482" s="49"/>
      <c r="NCJ482" s="49"/>
      <c r="NCK482" s="49"/>
      <c r="NCL482" s="49"/>
      <c r="NCM482" s="49"/>
      <c r="NCN482" s="49"/>
      <c r="NCO482" s="49"/>
      <c r="NCP482" s="49"/>
      <c r="NCQ482" s="49"/>
      <c r="NCR482" s="49"/>
      <c r="NCS482" s="49"/>
      <c r="NCT482" s="49"/>
      <c r="NCU482" s="49"/>
      <c r="NCV482" s="49"/>
      <c r="NCW482" s="49"/>
      <c r="NCX482" s="49"/>
      <c r="NCY482" s="49"/>
      <c r="NCZ482" s="49"/>
      <c r="NDA482" s="49"/>
      <c r="NDB482" s="49"/>
      <c r="NDC482" s="49"/>
      <c r="NDD482" s="49"/>
      <c r="NDE482" s="49"/>
      <c r="NDF482" s="49"/>
      <c r="NDG482" s="49"/>
      <c r="NDH482" s="49"/>
      <c r="NDI482" s="49"/>
      <c r="NDJ482" s="49"/>
      <c r="NDK482" s="49"/>
      <c r="NDL482" s="49"/>
      <c r="NDM482" s="49"/>
      <c r="NDN482" s="49"/>
      <c r="NDO482" s="49"/>
      <c r="NDP482" s="49"/>
      <c r="NDQ482" s="49"/>
      <c r="NDR482" s="49"/>
      <c r="NDS482" s="49"/>
      <c r="NDT482" s="49"/>
      <c r="NDU482" s="49"/>
      <c r="NDV482" s="49"/>
      <c r="NDW482" s="49"/>
      <c r="NDX482" s="49"/>
      <c r="NDY482" s="49"/>
      <c r="NDZ482" s="49"/>
      <c r="NEA482" s="49"/>
      <c r="NEB482" s="49"/>
      <c r="NEC482" s="49"/>
      <c r="NED482" s="49"/>
      <c r="NEE482" s="49"/>
      <c r="NEF482" s="49"/>
      <c r="NEG482" s="49"/>
      <c r="NEH482" s="49"/>
      <c r="NEI482" s="49"/>
      <c r="NEJ482" s="49"/>
      <c r="NEK482" s="49"/>
      <c r="NEL482" s="49"/>
      <c r="NEM482" s="49"/>
      <c r="NEN482" s="49"/>
      <c r="NEO482" s="49"/>
      <c r="NEP482" s="49"/>
      <c r="NEQ482" s="49"/>
      <c r="NER482" s="49"/>
      <c r="NES482" s="49"/>
      <c r="NET482" s="49"/>
      <c r="NEU482" s="49"/>
      <c r="NEV482" s="49"/>
      <c r="NEW482" s="49"/>
      <c r="NEX482" s="49"/>
      <c r="NEY482" s="49"/>
      <c r="NEZ482" s="49"/>
      <c r="NFA482" s="49"/>
      <c r="NFB482" s="49"/>
      <c r="NFC482" s="49"/>
      <c r="NFD482" s="49"/>
      <c r="NFE482" s="49"/>
      <c r="NFF482" s="49"/>
      <c r="NFG482" s="49"/>
      <c r="NFH482" s="49"/>
      <c r="NFI482" s="49"/>
      <c r="NFJ482" s="49"/>
      <c r="NFK482" s="49"/>
      <c r="NFL482" s="49"/>
      <c r="NFM482" s="49"/>
      <c r="NFN482" s="49"/>
      <c r="NFO482" s="49"/>
      <c r="NFP482" s="49"/>
      <c r="NFQ482" s="49"/>
      <c r="NFR482" s="49"/>
      <c r="NFS482" s="49"/>
      <c r="NFT482" s="49"/>
      <c r="NFU482" s="49"/>
      <c r="NFV482" s="49"/>
      <c r="NFW482" s="49"/>
      <c r="NFX482" s="49"/>
      <c r="NFY482" s="49"/>
      <c r="NFZ482" s="49"/>
      <c r="NGA482" s="49"/>
      <c r="NGB482" s="49"/>
      <c r="NGC482" s="49"/>
      <c r="NGD482" s="49"/>
      <c r="NGE482" s="49"/>
      <c r="NGF482" s="49"/>
      <c r="NGG482" s="49"/>
      <c r="NGH482" s="49"/>
      <c r="NGI482" s="49"/>
      <c r="NGJ482" s="49"/>
      <c r="NGK482" s="49"/>
      <c r="NGL482" s="49"/>
      <c r="NGM482" s="49"/>
      <c r="NGN482" s="49"/>
      <c r="NGO482" s="49"/>
      <c r="NGP482" s="49"/>
      <c r="NGQ482" s="49"/>
      <c r="NGR482" s="49"/>
      <c r="NGS482" s="49"/>
      <c r="NGT482" s="49"/>
      <c r="NGU482" s="49"/>
      <c r="NGV482" s="49"/>
      <c r="NGW482" s="49"/>
      <c r="NGX482" s="49"/>
      <c r="NGY482" s="49"/>
      <c r="NGZ482" s="49"/>
      <c r="NHA482" s="49"/>
      <c r="NHB482" s="49"/>
      <c r="NHC482" s="49"/>
      <c r="NHD482" s="49"/>
      <c r="NHE482" s="49"/>
      <c r="NHF482" s="49"/>
      <c r="NHG482" s="49"/>
      <c r="NHH482" s="49"/>
      <c r="NHI482" s="49"/>
      <c r="NHJ482" s="49"/>
      <c r="NHK482" s="49"/>
      <c r="NHL482" s="49"/>
      <c r="NHM482" s="49"/>
      <c r="NHN482" s="49"/>
      <c r="NHO482" s="49"/>
      <c r="NHP482" s="49"/>
      <c r="NHQ482" s="49"/>
      <c r="NHR482" s="49"/>
      <c r="NHS482" s="49"/>
      <c r="NHT482" s="49"/>
      <c r="NHU482" s="49"/>
      <c r="NHV482" s="49"/>
      <c r="NHW482" s="49"/>
      <c r="NHX482" s="49"/>
      <c r="NHY482" s="49"/>
      <c r="NHZ482" s="49"/>
      <c r="NIA482" s="49"/>
      <c r="NIB482" s="49"/>
      <c r="NIC482" s="49"/>
      <c r="NID482" s="49"/>
      <c r="NIE482" s="49"/>
      <c r="NIF482" s="49"/>
      <c r="NIG482" s="49"/>
      <c r="NIH482" s="49"/>
      <c r="NII482" s="49"/>
      <c r="NIJ482" s="49"/>
      <c r="NIK482" s="49"/>
      <c r="NIL482" s="49"/>
      <c r="NIM482" s="49"/>
      <c r="NIN482" s="49"/>
      <c r="NIO482" s="49"/>
      <c r="NIP482" s="49"/>
      <c r="NIQ482" s="49"/>
      <c r="NIR482" s="49"/>
      <c r="NIS482" s="49"/>
      <c r="NIT482" s="49"/>
      <c r="NIU482" s="49"/>
      <c r="NIV482" s="49"/>
      <c r="NIW482" s="49"/>
      <c r="NIX482" s="49"/>
      <c r="NIY482" s="49"/>
      <c r="NIZ482" s="49"/>
      <c r="NJA482" s="49"/>
      <c r="NJB482" s="49"/>
      <c r="NJC482" s="49"/>
      <c r="NJD482" s="49"/>
      <c r="NJE482" s="49"/>
      <c r="NJF482" s="49"/>
      <c r="NJG482" s="49"/>
      <c r="NJH482" s="49"/>
      <c r="NJI482" s="49"/>
      <c r="NJJ482" s="49"/>
      <c r="NJK482" s="49"/>
      <c r="NJL482" s="49"/>
      <c r="NJM482" s="49"/>
      <c r="NJN482" s="49"/>
      <c r="NJO482" s="49"/>
      <c r="NJP482" s="49"/>
      <c r="NJQ482" s="49"/>
      <c r="NJR482" s="49"/>
      <c r="NJS482" s="49"/>
      <c r="NJT482" s="49"/>
      <c r="NJU482" s="49"/>
      <c r="NJV482" s="49"/>
      <c r="NJW482" s="49"/>
      <c r="NJX482" s="49"/>
      <c r="NJY482" s="49"/>
      <c r="NJZ482" s="49"/>
      <c r="NKA482" s="49"/>
      <c r="NKB482" s="49"/>
      <c r="NKC482" s="49"/>
      <c r="NKD482" s="49"/>
      <c r="NKE482" s="49"/>
      <c r="NKF482" s="49"/>
      <c r="NKG482" s="49"/>
      <c r="NKH482" s="49"/>
      <c r="NKI482" s="49"/>
      <c r="NKJ482" s="49"/>
      <c r="NKK482" s="49"/>
      <c r="NKL482" s="49"/>
      <c r="NKM482" s="49"/>
      <c r="NKN482" s="49"/>
      <c r="NKO482" s="49"/>
      <c r="NKP482" s="49"/>
      <c r="NKQ482" s="49"/>
      <c r="NKR482" s="49"/>
      <c r="NKS482" s="49"/>
      <c r="NKT482" s="49"/>
      <c r="NKU482" s="49"/>
      <c r="NKV482" s="49"/>
      <c r="NKW482" s="49"/>
      <c r="NKX482" s="49"/>
      <c r="NKY482" s="49"/>
      <c r="NKZ482" s="49"/>
      <c r="NLA482" s="49"/>
      <c r="NLB482" s="49"/>
      <c r="NLC482" s="49"/>
      <c r="NLD482" s="49"/>
      <c r="NLE482" s="49"/>
      <c r="NLF482" s="49"/>
      <c r="NLG482" s="49"/>
      <c r="NLH482" s="49"/>
      <c r="NLI482" s="49"/>
      <c r="NLJ482" s="49"/>
      <c r="NLK482" s="49"/>
      <c r="NLL482" s="49"/>
      <c r="NLM482" s="49"/>
      <c r="NLN482" s="49"/>
      <c r="NLO482" s="49"/>
      <c r="NLP482" s="49"/>
      <c r="NLQ482" s="49"/>
      <c r="NLR482" s="49"/>
      <c r="NLS482" s="49"/>
      <c r="NLT482" s="49"/>
      <c r="NLU482" s="49"/>
      <c r="NLV482" s="49"/>
      <c r="NLW482" s="49"/>
      <c r="NLX482" s="49"/>
      <c r="NLY482" s="49"/>
      <c r="NLZ482" s="49"/>
      <c r="NMA482" s="49"/>
      <c r="NMB482" s="49"/>
      <c r="NMC482" s="49"/>
      <c r="NMD482" s="49"/>
      <c r="NME482" s="49"/>
      <c r="NMF482" s="49"/>
      <c r="NMG482" s="49"/>
      <c r="NMH482" s="49"/>
      <c r="NMI482" s="49"/>
      <c r="NMJ482" s="49"/>
      <c r="NMK482" s="49"/>
      <c r="NML482" s="49"/>
      <c r="NMM482" s="49"/>
      <c r="NMN482" s="49"/>
      <c r="NMO482" s="49"/>
      <c r="NMP482" s="49"/>
      <c r="NMQ482" s="49"/>
      <c r="NMR482" s="49"/>
      <c r="NMS482" s="49"/>
      <c r="NMT482" s="49"/>
      <c r="NMU482" s="49"/>
      <c r="NMV482" s="49"/>
      <c r="NMW482" s="49"/>
      <c r="NMX482" s="49"/>
      <c r="NMY482" s="49"/>
      <c r="NMZ482" s="49"/>
      <c r="NNA482" s="49"/>
      <c r="NNB482" s="49"/>
      <c r="NNC482" s="49"/>
      <c r="NND482" s="49"/>
      <c r="NNE482" s="49"/>
      <c r="NNF482" s="49"/>
      <c r="NNG482" s="49"/>
      <c r="NNH482" s="49"/>
      <c r="NNI482" s="49"/>
      <c r="NNJ482" s="49"/>
      <c r="NNK482" s="49"/>
      <c r="NNL482" s="49"/>
      <c r="NNM482" s="49"/>
      <c r="NNN482" s="49"/>
      <c r="NNO482" s="49"/>
      <c r="NNP482" s="49"/>
      <c r="NNQ482" s="49"/>
      <c r="NNR482" s="49"/>
      <c r="NNS482" s="49"/>
      <c r="NNT482" s="49"/>
      <c r="NNU482" s="49"/>
      <c r="NNV482" s="49"/>
      <c r="NNW482" s="49"/>
      <c r="NNX482" s="49"/>
      <c r="NNY482" s="49"/>
      <c r="NNZ482" s="49"/>
      <c r="NOA482" s="49"/>
      <c r="NOB482" s="49"/>
      <c r="NOC482" s="49"/>
      <c r="NOD482" s="49"/>
      <c r="NOE482" s="49"/>
      <c r="NOF482" s="49"/>
      <c r="NOG482" s="49"/>
      <c r="NOH482" s="49"/>
      <c r="NOI482" s="49"/>
      <c r="NOJ482" s="49"/>
      <c r="NOK482" s="49"/>
      <c r="NOL482" s="49"/>
      <c r="NOM482" s="49"/>
      <c r="NON482" s="49"/>
      <c r="NOO482" s="49"/>
      <c r="NOP482" s="49"/>
      <c r="NOQ482" s="49"/>
      <c r="NOR482" s="49"/>
      <c r="NOS482" s="49"/>
      <c r="NOT482" s="49"/>
      <c r="NOU482" s="49"/>
      <c r="NOV482" s="49"/>
      <c r="NOW482" s="49"/>
      <c r="NOX482" s="49"/>
      <c r="NOY482" s="49"/>
      <c r="NOZ482" s="49"/>
      <c r="NPA482" s="49"/>
      <c r="NPB482" s="49"/>
      <c r="NPC482" s="49"/>
      <c r="NPD482" s="49"/>
      <c r="NPE482" s="49"/>
      <c r="NPF482" s="49"/>
      <c r="NPG482" s="49"/>
      <c r="NPH482" s="49"/>
      <c r="NPI482" s="49"/>
      <c r="NPJ482" s="49"/>
      <c r="NPK482" s="49"/>
      <c r="NPL482" s="49"/>
      <c r="NPM482" s="49"/>
      <c r="NPN482" s="49"/>
      <c r="NPO482" s="49"/>
      <c r="NPP482" s="49"/>
      <c r="NPQ482" s="49"/>
      <c r="NPR482" s="49"/>
      <c r="NPS482" s="49"/>
      <c r="NPT482" s="49"/>
      <c r="NPU482" s="49"/>
      <c r="NPV482" s="49"/>
      <c r="NPW482" s="49"/>
      <c r="NPX482" s="49"/>
      <c r="NPY482" s="49"/>
      <c r="NPZ482" s="49"/>
      <c r="NQA482" s="49"/>
      <c r="NQB482" s="49"/>
      <c r="NQC482" s="49"/>
      <c r="NQD482" s="49"/>
      <c r="NQE482" s="49"/>
      <c r="NQF482" s="49"/>
      <c r="NQG482" s="49"/>
      <c r="NQH482" s="49"/>
      <c r="NQI482" s="49"/>
      <c r="NQJ482" s="49"/>
      <c r="NQK482" s="49"/>
      <c r="NQL482" s="49"/>
      <c r="NQM482" s="49"/>
      <c r="NQN482" s="49"/>
      <c r="NQO482" s="49"/>
      <c r="NQP482" s="49"/>
      <c r="NQQ482" s="49"/>
      <c r="NQR482" s="49"/>
      <c r="NQS482" s="49"/>
      <c r="NQT482" s="49"/>
      <c r="NQU482" s="49"/>
      <c r="NQV482" s="49"/>
      <c r="NQW482" s="49"/>
      <c r="NQX482" s="49"/>
      <c r="NQY482" s="49"/>
      <c r="NQZ482" s="49"/>
      <c r="NRA482" s="49"/>
      <c r="NRB482" s="49"/>
      <c r="NRC482" s="49"/>
      <c r="NRD482" s="49"/>
      <c r="NRE482" s="49"/>
      <c r="NRF482" s="49"/>
      <c r="NRG482" s="49"/>
      <c r="NRH482" s="49"/>
      <c r="NRI482" s="49"/>
      <c r="NRJ482" s="49"/>
      <c r="NRK482" s="49"/>
      <c r="NRL482" s="49"/>
      <c r="NRM482" s="49"/>
      <c r="NRN482" s="49"/>
      <c r="NRO482" s="49"/>
      <c r="NRP482" s="49"/>
      <c r="NRQ482" s="49"/>
      <c r="NRR482" s="49"/>
      <c r="NRS482" s="49"/>
      <c r="NRT482" s="49"/>
      <c r="NRU482" s="49"/>
      <c r="NRV482" s="49"/>
      <c r="NRW482" s="49"/>
      <c r="NRX482" s="49"/>
      <c r="NRY482" s="49"/>
      <c r="NRZ482" s="49"/>
      <c r="NSA482" s="49"/>
      <c r="NSB482" s="49"/>
      <c r="NSC482" s="49"/>
      <c r="NSD482" s="49"/>
      <c r="NSE482" s="49"/>
      <c r="NSF482" s="49"/>
      <c r="NSG482" s="49"/>
      <c r="NSH482" s="49"/>
      <c r="NSI482" s="49"/>
      <c r="NSJ482" s="49"/>
      <c r="NSK482" s="49"/>
      <c r="NSL482" s="49"/>
      <c r="NSM482" s="49"/>
      <c r="NSN482" s="49"/>
      <c r="NSO482" s="49"/>
      <c r="NSP482" s="49"/>
      <c r="NSQ482" s="49"/>
      <c r="NSR482" s="49"/>
      <c r="NSS482" s="49"/>
      <c r="NST482" s="49"/>
      <c r="NSU482" s="49"/>
      <c r="NSV482" s="49"/>
      <c r="NSW482" s="49"/>
      <c r="NSX482" s="49"/>
      <c r="NSY482" s="49"/>
      <c r="NSZ482" s="49"/>
      <c r="NTA482" s="49"/>
      <c r="NTB482" s="49"/>
      <c r="NTC482" s="49"/>
      <c r="NTD482" s="49"/>
      <c r="NTE482" s="49"/>
      <c r="NTF482" s="49"/>
      <c r="NTG482" s="49"/>
      <c r="NTH482" s="49"/>
      <c r="NTI482" s="49"/>
      <c r="NTJ482" s="49"/>
      <c r="NTK482" s="49"/>
      <c r="NTL482" s="49"/>
      <c r="NTM482" s="49"/>
      <c r="NTN482" s="49"/>
      <c r="NTO482" s="49"/>
      <c r="NTP482" s="49"/>
      <c r="NTQ482" s="49"/>
      <c r="NTR482" s="49"/>
      <c r="NTS482" s="49"/>
      <c r="NTT482" s="49"/>
      <c r="NTU482" s="49"/>
      <c r="NTV482" s="49"/>
      <c r="NTW482" s="49"/>
      <c r="NTX482" s="49"/>
      <c r="NTY482" s="49"/>
      <c r="NTZ482" s="49"/>
      <c r="NUA482" s="49"/>
      <c r="NUB482" s="49"/>
      <c r="NUC482" s="49"/>
      <c r="NUD482" s="49"/>
      <c r="NUE482" s="49"/>
      <c r="NUF482" s="49"/>
      <c r="NUG482" s="49"/>
      <c r="NUH482" s="49"/>
      <c r="NUI482" s="49"/>
      <c r="NUJ482" s="49"/>
      <c r="NUK482" s="49"/>
      <c r="NUL482" s="49"/>
      <c r="NUM482" s="49"/>
      <c r="NUN482" s="49"/>
      <c r="NUO482" s="49"/>
      <c r="NUP482" s="49"/>
      <c r="NUQ482" s="49"/>
      <c r="NUR482" s="49"/>
      <c r="NUS482" s="49"/>
      <c r="NUT482" s="49"/>
      <c r="NUU482" s="49"/>
      <c r="NUV482" s="49"/>
      <c r="NUW482" s="49"/>
      <c r="NUX482" s="49"/>
      <c r="NUY482" s="49"/>
      <c r="NUZ482" s="49"/>
      <c r="NVA482" s="49"/>
      <c r="NVB482" s="49"/>
      <c r="NVC482" s="49"/>
      <c r="NVD482" s="49"/>
      <c r="NVE482" s="49"/>
      <c r="NVF482" s="49"/>
      <c r="NVG482" s="49"/>
      <c r="NVH482" s="49"/>
      <c r="NVI482" s="49"/>
      <c r="NVJ482" s="49"/>
      <c r="NVK482" s="49"/>
      <c r="NVL482" s="49"/>
      <c r="NVM482" s="49"/>
      <c r="NVN482" s="49"/>
      <c r="NVO482" s="49"/>
      <c r="NVP482" s="49"/>
      <c r="NVQ482" s="49"/>
      <c r="NVR482" s="49"/>
      <c r="NVS482" s="49"/>
      <c r="NVT482" s="49"/>
      <c r="NVU482" s="49"/>
      <c r="NVV482" s="49"/>
      <c r="NVW482" s="49"/>
      <c r="NVX482" s="49"/>
      <c r="NVY482" s="49"/>
      <c r="NVZ482" s="49"/>
      <c r="NWA482" s="49"/>
      <c r="NWB482" s="49"/>
      <c r="NWC482" s="49"/>
      <c r="NWD482" s="49"/>
      <c r="NWE482" s="49"/>
      <c r="NWF482" s="49"/>
      <c r="NWG482" s="49"/>
      <c r="NWH482" s="49"/>
      <c r="NWI482" s="49"/>
      <c r="NWJ482" s="49"/>
      <c r="NWK482" s="49"/>
      <c r="NWL482" s="49"/>
      <c r="NWM482" s="49"/>
      <c r="NWN482" s="49"/>
      <c r="NWO482" s="49"/>
      <c r="NWP482" s="49"/>
      <c r="NWQ482" s="49"/>
      <c r="NWR482" s="49"/>
      <c r="NWS482" s="49"/>
      <c r="NWT482" s="49"/>
      <c r="NWU482" s="49"/>
      <c r="NWV482" s="49"/>
      <c r="NWW482" s="49"/>
      <c r="NWX482" s="49"/>
      <c r="NWY482" s="49"/>
      <c r="NWZ482" s="49"/>
      <c r="NXA482" s="49"/>
      <c r="NXB482" s="49"/>
      <c r="NXC482" s="49"/>
      <c r="NXD482" s="49"/>
      <c r="NXE482" s="49"/>
      <c r="NXF482" s="49"/>
      <c r="NXG482" s="49"/>
      <c r="NXH482" s="49"/>
      <c r="NXI482" s="49"/>
      <c r="NXJ482" s="49"/>
      <c r="NXK482" s="49"/>
      <c r="NXL482" s="49"/>
      <c r="NXM482" s="49"/>
      <c r="NXN482" s="49"/>
      <c r="NXO482" s="49"/>
      <c r="NXP482" s="49"/>
      <c r="NXQ482" s="49"/>
      <c r="NXR482" s="49"/>
      <c r="NXS482" s="49"/>
      <c r="NXT482" s="49"/>
      <c r="NXU482" s="49"/>
      <c r="NXV482" s="49"/>
      <c r="NXW482" s="49"/>
      <c r="NXX482" s="49"/>
      <c r="NXY482" s="49"/>
      <c r="NXZ482" s="49"/>
      <c r="NYA482" s="49"/>
      <c r="NYB482" s="49"/>
      <c r="NYC482" s="49"/>
      <c r="NYD482" s="49"/>
      <c r="NYE482" s="49"/>
      <c r="NYF482" s="49"/>
      <c r="NYG482" s="49"/>
      <c r="NYH482" s="49"/>
      <c r="NYI482" s="49"/>
      <c r="NYJ482" s="49"/>
      <c r="NYK482" s="49"/>
      <c r="NYL482" s="49"/>
      <c r="NYM482" s="49"/>
      <c r="NYN482" s="49"/>
      <c r="NYO482" s="49"/>
      <c r="NYP482" s="49"/>
      <c r="NYQ482" s="49"/>
      <c r="NYR482" s="49"/>
      <c r="NYS482" s="49"/>
      <c r="NYT482" s="49"/>
      <c r="NYU482" s="49"/>
      <c r="NYV482" s="49"/>
      <c r="NYW482" s="49"/>
      <c r="NYX482" s="49"/>
      <c r="NYY482" s="49"/>
      <c r="NYZ482" s="49"/>
      <c r="NZA482" s="49"/>
      <c r="NZB482" s="49"/>
      <c r="NZC482" s="49"/>
      <c r="NZD482" s="49"/>
      <c r="NZE482" s="49"/>
      <c r="NZF482" s="49"/>
      <c r="NZG482" s="49"/>
      <c r="NZH482" s="49"/>
      <c r="NZI482" s="49"/>
      <c r="NZJ482" s="49"/>
      <c r="NZK482" s="49"/>
      <c r="NZL482" s="49"/>
      <c r="NZM482" s="49"/>
      <c r="NZN482" s="49"/>
      <c r="NZO482" s="49"/>
      <c r="NZP482" s="49"/>
      <c r="NZQ482" s="49"/>
      <c r="NZR482" s="49"/>
      <c r="NZS482" s="49"/>
      <c r="NZT482" s="49"/>
      <c r="NZU482" s="49"/>
      <c r="NZV482" s="49"/>
      <c r="NZW482" s="49"/>
      <c r="NZX482" s="49"/>
      <c r="NZY482" s="49"/>
      <c r="NZZ482" s="49"/>
      <c r="OAA482" s="49"/>
      <c r="OAB482" s="49"/>
      <c r="OAC482" s="49"/>
      <c r="OAD482" s="49"/>
      <c r="OAE482" s="49"/>
      <c r="OAF482" s="49"/>
      <c r="OAG482" s="49"/>
      <c r="OAH482" s="49"/>
      <c r="OAI482" s="49"/>
      <c r="OAJ482" s="49"/>
      <c r="OAK482" s="49"/>
      <c r="OAL482" s="49"/>
      <c r="OAM482" s="49"/>
      <c r="OAN482" s="49"/>
      <c r="OAO482" s="49"/>
      <c r="OAP482" s="49"/>
      <c r="OAQ482" s="49"/>
      <c r="OAR482" s="49"/>
      <c r="OAS482" s="49"/>
      <c r="OAT482" s="49"/>
      <c r="OAU482" s="49"/>
      <c r="OAV482" s="49"/>
      <c r="OAW482" s="49"/>
      <c r="OAX482" s="49"/>
      <c r="OAY482" s="49"/>
      <c r="OAZ482" s="49"/>
      <c r="OBA482" s="49"/>
      <c r="OBB482" s="49"/>
      <c r="OBC482" s="49"/>
      <c r="OBD482" s="49"/>
      <c r="OBE482" s="49"/>
      <c r="OBF482" s="49"/>
      <c r="OBG482" s="49"/>
      <c r="OBH482" s="49"/>
      <c r="OBI482" s="49"/>
      <c r="OBJ482" s="49"/>
      <c r="OBK482" s="49"/>
      <c r="OBL482" s="49"/>
      <c r="OBM482" s="49"/>
      <c r="OBN482" s="49"/>
      <c r="OBO482" s="49"/>
      <c r="OBP482" s="49"/>
      <c r="OBQ482" s="49"/>
      <c r="OBR482" s="49"/>
      <c r="OBS482" s="49"/>
      <c r="OBT482" s="49"/>
      <c r="OBU482" s="49"/>
      <c r="OBV482" s="49"/>
      <c r="OBW482" s="49"/>
      <c r="OBX482" s="49"/>
      <c r="OBY482" s="49"/>
      <c r="OBZ482" s="49"/>
      <c r="OCA482" s="49"/>
      <c r="OCB482" s="49"/>
      <c r="OCC482" s="49"/>
      <c r="OCD482" s="49"/>
      <c r="OCE482" s="49"/>
      <c r="OCF482" s="49"/>
      <c r="OCG482" s="49"/>
      <c r="OCH482" s="49"/>
      <c r="OCI482" s="49"/>
      <c r="OCJ482" s="49"/>
      <c r="OCK482" s="49"/>
      <c r="OCL482" s="49"/>
      <c r="OCM482" s="49"/>
      <c r="OCN482" s="49"/>
      <c r="OCO482" s="49"/>
      <c r="OCP482" s="49"/>
      <c r="OCQ482" s="49"/>
      <c r="OCR482" s="49"/>
      <c r="OCS482" s="49"/>
      <c r="OCT482" s="49"/>
      <c r="OCU482" s="49"/>
      <c r="OCV482" s="49"/>
      <c r="OCW482" s="49"/>
      <c r="OCX482" s="49"/>
      <c r="OCY482" s="49"/>
      <c r="OCZ482" s="49"/>
      <c r="ODA482" s="49"/>
      <c r="ODB482" s="49"/>
      <c r="ODC482" s="49"/>
      <c r="ODD482" s="49"/>
      <c r="ODE482" s="49"/>
      <c r="ODF482" s="49"/>
      <c r="ODG482" s="49"/>
      <c r="ODH482" s="49"/>
      <c r="ODI482" s="49"/>
      <c r="ODJ482" s="49"/>
      <c r="ODK482" s="49"/>
      <c r="ODL482" s="49"/>
      <c r="ODM482" s="49"/>
      <c r="ODN482" s="49"/>
      <c r="ODO482" s="49"/>
      <c r="ODP482" s="49"/>
      <c r="ODQ482" s="49"/>
      <c r="ODR482" s="49"/>
      <c r="ODS482" s="49"/>
      <c r="ODT482" s="49"/>
      <c r="ODU482" s="49"/>
      <c r="ODV482" s="49"/>
      <c r="ODW482" s="49"/>
      <c r="ODX482" s="49"/>
      <c r="ODY482" s="49"/>
      <c r="ODZ482" s="49"/>
      <c r="OEA482" s="49"/>
      <c r="OEB482" s="49"/>
      <c r="OEC482" s="49"/>
      <c r="OED482" s="49"/>
      <c r="OEE482" s="49"/>
      <c r="OEF482" s="49"/>
      <c r="OEG482" s="49"/>
      <c r="OEH482" s="49"/>
      <c r="OEI482" s="49"/>
      <c r="OEJ482" s="49"/>
      <c r="OEK482" s="49"/>
      <c r="OEL482" s="49"/>
      <c r="OEM482" s="49"/>
      <c r="OEN482" s="49"/>
      <c r="OEO482" s="49"/>
      <c r="OEP482" s="49"/>
      <c r="OEQ482" s="49"/>
      <c r="OER482" s="49"/>
      <c r="OES482" s="49"/>
      <c r="OET482" s="49"/>
      <c r="OEU482" s="49"/>
      <c r="OEV482" s="49"/>
      <c r="OEW482" s="49"/>
      <c r="OEX482" s="49"/>
      <c r="OEY482" s="49"/>
      <c r="OEZ482" s="49"/>
      <c r="OFA482" s="49"/>
      <c r="OFB482" s="49"/>
      <c r="OFC482" s="49"/>
      <c r="OFD482" s="49"/>
      <c r="OFE482" s="49"/>
      <c r="OFF482" s="49"/>
      <c r="OFG482" s="49"/>
      <c r="OFH482" s="49"/>
      <c r="OFI482" s="49"/>
      <c r="OFJ482" s="49"/>
      <c r="OFK482" s="49"/>
      <c r="OFL482" s="49"/>
      <c r="OFM482" s="49"/>
      <c r="OFN482" s="49"/>
      <c r="OFO482" s="49"/>
      <c r="OFP482" s="49"/>
      <c r="OFQ482" s="49"/>
      <c r="OFR482" s="49"/>
      <c r="OFS482" s="49"/>
      <c r="OFT482" s="49"/>
      <c r="OFU482" s="49"/>
      <c r="OFV482" s="49"/>
      <c r="OFW482" s="49"/>
      <c r="OFX482" s="49"/>
      <c r="OFY482" s="49"/>
      <c r="OFZ482" s="49"/>
      <c r="OGA482" s="49"/>
      <c r="OGB482" s="49"/>
      <c r="OGC482" s="49"/>
      <c r="OGD482" s="49"/>
      <c r="OGE482" s="49"/>
      <c r="OGF482" s="49"/>
      <c r="OGG482" s="49"/>
      <c r="OGH482" s="49"/>
      <c r="OGI482" s="49"/>
      <c r="OGJ482" s="49"/>
      <c r="OGK482" s="49"/>
      <c r="OGL482" s="49"/>
      <c r="OGM482" s="49"/>
      <c r="OGN482" s="49"/>
      <c r="OGO482" s="49"/>
      <c r="OGP482" s="49"/>
      <c r="OGQ482" s="49"/>
      <c r="OGR482" s="49"/>
      <c r="OGS482" s="49"/>
      <c r="OGT482" s="49"/>
      <c r="OGU482" s="49"/>
      <c r="OGV482" s="49"/>
      <c r="OGW482" s="49"/>
      <c r="OGX482" s="49"/>
      <c r="OGY482" s="49"/>
      <c r="OGZ482" s="49"/>
      <c r="OHA482" s="49"/>
      <c r="OHB482" s="49"/>
      <c r="OHC482" s="49"/>
      <c r="OHD482" s="49"/>
      <c r="OHE482" s="49"/>
      <c r="OHF482" s="49"/>
      <c r="OHG482" s="49"/>
      <c r="OHH482" s="49"/>
      <c r="OHI482" s="49"/>
      <c r="OHJ482" s="49"/>
      <c r="OHK482" s="49"/>
      <c r="OHL482" s="49"/>
      <c r="OHM482" s="49"/>
      <c r="OHN482" s="49"/>
      <c r="OHO482" s="49"/>
      <c r="OHP482" s="49"/>
      <c r="OHQ482" s="49"/>
      <c r="OHR482" s="49"/>
      <c r="OHS482" s="49"/>
      <c r="OHT482" s="49"/>
      <c r="OHU482" s="49"/>
      <c r="OHV482" s="49"/>
      <c r="OHW482" s="49"/>
      <c r="OHX482" s="49"/>
      <c r="OHY482" s="49"/>
      <c r="OHZ482" s="49"/>
      <c r="OIA482" s="49"/>
      <c r="OIB482" s="49"/>
      <c r="OIC482" s="49"/>
      <c r="OID482" s="49"/>
      <c r="OIE482" s="49"/>
      <c r="OIF482" s="49"/>
      <c r="OIG482" s="49"/>
      <c r="OIH482" s="49"/>
      <c r="OII482" s="49"/>
      <c r="OIJ482" s="49"/>
      <c r="OIK482" s="49"/>
      <c r="OIL482" s="49"/>
      <c r="OIM482" s="49"/>
      <c r="OIN482" s="49"/>
      <c r="OIO482" s="49"/>
      <c r="OIP482" s="49"/>
      <c r="OIQ482" s="49"/>
      <c r="OIR482" s="49"/>
      <c r="OIS482" s="49"/>
      <c r="OIT482" s="49"/>
      <c r="OIU482" s="49"/>
      <c r="OIV482" s="49"/>
      <c r="OIW482" s="49"/>
      <c r="OIX482" s="49"/>
      <c r="OIY482" s="49"/>
      <c r="OIZ482" s="49"/>
      <c r="OJA482" s="49"/>
      <c r="OJB482" s="49"/>
      <c r="OJC482" s="49"/>
      <c r="OJD482" s="49"/>
      <c r="OJE482" s="49"/>
      <c r="OJF482" s="49"/>
      <c r="OJG482" s="49"/>
      <c r="OJH482" s="49"/>
      <c r="OJI482" s="49"/>
      <c r="OJJ482" s="49"/>
      <c r="OJK482" s="49"/>
      <c r="OJL482" s="49"/>
      <c r="OJM482" s="49"/>
      <c r="OJN482" s="49"/>
      <c r="OJO482" s="49"/>
      <c r="OJP482" s="49"/>
      <c r="OJQ482" s="49"/>
      <c r="OJR482" s="49"/>
      <c r="OJS482" s="49"/>
      <c r="OJT482" s="49"/>
      <c r="OJU482" s="49"/>
      <c r="OJV482" s="49"/>
      <c r="OJW482" s="49"/>
      <c r="OJX482" s="49"/>
      <c r="OJY482" s="49"/>
      <c r="OJZ482" s="49"/>
      <c r="OKA482" s="49"/>
      <c r="OKB482" s="49"/>
      <c r="OKC482" s="49"/>
      <c r="OKD482" s="49"/>
      <c r="OKE482" s="49"/>
      <c r="OKF482" s="49"/>
      <c r="OKG482" s="49"/>
      <c r="OKH482" s="49"/>
      <c r="OKI482" s="49"/>
      <c r="OKJ482" s="49"/>
      <c r="OKK482" s="49"/>
      <c r="OKL482" s="49"/>
      <c r="OKM482" s="49"/>
      <c r="OKN482" s="49"/>
      <c r="OKO482" s="49"/>
      <c r="OKP482" s="49"/>
      <c r="OKQ482" s="49"/>
      <c r="OKR482" s="49"/>
      <c r="OKS482" s="49"/>
      <c r="OKT482" s="49"/>
      <c r="OKU482" s="49"/>
      <c r="OKV482" s="49"/>
      <c r="OKW482" s="49"/>
      <c r="OKX482" s="49"/>
      <c r="OKY482" s="49"/>
      <c r="OKZ482" s="49"/>
      <c r="OLA482" s="49"/>
      <c r="OLB482" s="49"/>
      <c r="OLC482" s="49"/>
      <c r="OLD482" s="49"/>
      <c r="OLE482" s="49"/>
      <c r="OLF482" s="49"/>
      <c r="OLG482" s="49"/>
      <c r="OLH482" s="49"/>
      <c r="OLI482" s="49"/>
      <c r="OLJ482" s="49"/>
      <c r="OLK482" s="49"/>
      <c r="OLL482" s="49"/>
      <c r="OLM482" s="49"/>
      <c r="OLN482" s="49"/>
      <c r="OLO482" s="49"/>
      <c r="OLP482" s="49"/>
      <c r="OLQ482" s="49"/>
      <c r="OLR482" s="49"/>
      <c r="OLS482" s="49"/>
      <c r="OLT482" s="49"/>
      <c r="OLU482" s="49"/>
      <c r="OLV482" s="49"/>
      <c r="OLW482" s="49"/>
      <c r="OLX482" s="49"/>
      <c r="OLY482" s="49"/>
      <c r="OLZ482" s="49"/>
      <c r="OMA482" s="49"/>
      <c r="OMB482" s="49"/>
      <c r="OMC482" s="49"/>
      <c r="OMD482" s="49"/>
      <c r="OME482" s="49"/>
      <c r="OMF482" s="49"/>
      <c r="OMG482" s="49"/>
      <c r="OMH482" s="49"/>
      <c r="OMI482" s="49"/>
      <c r="OMJ482" s="49"/>
      <c r="OMK482" s="49"/>
      <c r="OML482" s="49"/>
      <c r="OMM482" s="49"/>
      <c r="OMN482" s="49"/>
      <c r="OMO482" s="49"/>
      <c r="OMP482" s="49"/>
      <c r="OMQ482" s="49"/>
      <c r="OMR482" s="49"/>
      <c r="OMS482" s="49"/>
      <c r="OMT482" s="49"/>
      <c r="OMU482" s="49"/>
      <c r="OMV482" s="49"/>
      <c r="OMW482" s="49"/>
      <c r="OMX482" s="49"/>
      <c r="OMY482" s="49"/>
      <c r="OMZ482" s="49"/>
      <c r="ONA482" s="49"/>
      <c r="ONB482" s="49"/>
      <c r="ONC482" s="49"/>
      <c r="OND482" s="49"/>
      <c r="ONE482" s="49"/>
      <c r="ONF482" s="49"/>
      <c r="ONG482" s="49"/>
      <c r="ONH482" s="49"/>
      <c r="ONI482" s="49"/>
      <c r="ONJ482" s="49"/>
      <c r="ONK482" s="49"/>
      <c r="ONL482" s="49"/>
      <c r="ONM482" s="49"/>
      <c r="ONN482" s="49"/>
      <c r="ONO482" s="49"/>
      <c r="ONP482" s="49"/>
      <c r="ONQ482" s="49"/>
      <c r="ONR482" s="49"/>
      <c r="ONS482" s="49"/>
      <c r="ONT482" s="49"/>
      <c r="ONU482" s="49"/>
      <c r="ONV482" s="49"/>
      <c r="ONW482" s="49"/>
      <c r="ONX482" s="49"/>
      <c r="ONY482" s="49"/>
      <c r="ONZ482" s="49"/>
      <c r="OOA482" s="49"/>
      <c r="OOB482" s="49"/>
      <c r="OOC482" s="49"/>
      <c r="OOD482" s="49"/>
      <c r="OOE482" s="49"/>
      <c r="OOF482" s="49"/>
      <c r="OOG482" s="49"/>
      <c r="OOH482" s="49"/>
      <c r="OOI482" s="49"/>
      <c r="OOJ482" s="49"/>
      <c r="OOK482" s="49"/>
      <c r="OOL482" s="49"/>
      <c r="OOM482" s="49"/>
      <c r="OON482" s="49"/>
      <c r="OOO482" s="49"/>
      <c r="OOP482" s="49"/>
      <c r="OOQ482" s="49"/>
      <c r="OOR482" s="49"/>
      <c r="OOS482" s="49"/>
      <c r="OOT482" s="49"/>
      <c r="OOU482" s="49"/>
      <c r="OOV482" s="49"/>
      <c r="OOW482" s="49"/>
      <c r="OOX482" s="49"/>
      <c r="OOY482" s="49"/>
      <c r="OOZ482" s="49"/>
      <c r="OPA482" s="49"/>
      <c r="OPB482" s="49"/>
      <c r="OPC482" s="49"/>
      <c r="OPD482" s="49"/>
      <c r="OPE482" s="49"/>
      <c r="OPF482" s="49"/>
      <c r="OPG482" s="49"/>
      <c r="OPH482" s="49"/>
      <c r="OPI482" s="49"/>
      <c r="OPJ482" s="49"/>
      <c r="OPK482" s="49"/>
      <c r="OPL482" s="49"/>
      <c r="OPM482" s="49"/>
      <c r="OPN482" s="49"/>
      <c r="OPO482" s="49"/>
      <c r="OPP482" s="49"/>
      <c r="OPQ482" s="49"/>
      <c r="OPR482" s="49"/>
      <c r="OPS482" s="49"/>
      <c r="OPT482" s="49"/>
      <c r="OPU482" s="49"/>
      <c r="OPV482" s="49"/>
      <c r="OPW482" s="49"/>
      <c r="OPX482" s="49"/>
      <c r="OPY482" s="49"/>
      <c r="OPZ482" s="49"/>
      <c r="OQA482" s="49"/>
      <c r="OQB482" s="49"/>
      <c r="OQC482" s="49"/>
      <c r="OQD482" s="49"/>
      <c r="OQE482" s="49"/>
      <c r="OQF482" s="49"/>
      <c r="OQG482" s="49"/>
      <c r="OQH482" s="49"/>
      <c r="OQI482" s="49"/>
      <c r="OQJ482" s="49"/>
      <c r="OQK482" s="49"/>
      <c r="OQL482" s="49"/>
      <c r="OQM482" s="49"/>
      <c r="OQN482" s="49"/>
      <c r="OQO482" s="49"/>
      <c r="OQP482" s="49"/>
      <c r="OQQ482" s="49"/>
      <c r="OQR482" s="49"/>
      <c r="OQS482" s="49"/>
      <c r="OQT482" s="49"/>
      <c r="OQU482" s="49"/>
      <c r="OQV482" s="49"/>
      <c r="OQW482" s="49"/>
      <c r="OQX482" s="49"/>
      <c r="OQY482" s="49"/>
      <c r="OQZ482" s="49"/>
      <c r="ORA482" s="49"/>
      <c r="ORB482" s="49"/>
      <c r="ORC482" s="49"/>
      <c r="ORD482" s="49"/>
      <c r="ORE482" s="49"/>
      <c r="ORF482" s="49"/>
      <c r="ORG482" s="49"/>
      <c r="ORH482" s="49"/>
      <c r="ORI482" s="49"/>
      <c r="ORJ482" s="49"/>
      <c r="ORK482" s="49"/>
      <c r="ORL482" s="49"/>
      <c r="ORM482" s="49"/>
      <c r="ORN482" s="49"/>
      <c r="ORO482" s="49"/>
      <c r="ORP482" s="49"/>
      <c r="ORQ482" s="49"/>
      <c r="ORR482" s="49"/>
      <c r="ORS482" s="49"/>
      <c r="ORT482" s="49"/>
      <c r="ORU482" s="49"/>
      <c r="ORV482" s="49"/>
      <c r="ORW482" s="49"/>
      <c r="ORX482" s="49"/>
      <c r="ORY482" s="49"/>
      <c r="ORZ482" s="49"/>
      <c r="OSA482" s="49"/>
      <c r="OSB482" s="49"/>
      <c r="OSC482" s="49"/>
      <c r="OSD482" s="49"/>
      <c r="OSE482" s="49"/>
      <c r="OSF482" s="49"/>
      <c r="OSG482" s="49"/>
      <c r="OSH482" s="49"/>
      <c r="OSI482" s="49"/>
      <c r="OSJ482" s="49"/>
      <c r="OSK482" s="49"/>
      <c r="OSL482" s="49"/>
      <c r="OSM482" s="49"/>
      <c r="OSN482" s="49"/>
      <c r="OSO482" s="49"/>
      <c r="OSP482" s="49"/>
      <c r="OSQ482" s="49"/>
      <c r="OSR482" s="49"/>
      <c r="OSS482" s="49"/>
      <c r="OST482" s="49"/>
      <c r="OSU482" s="49"/>
      <c r="OSV482" s="49"/>
      <c r="OSW482" s="49"/>
      <c r="OSX482" s="49"/>
      <c r="OSY482" s="49"/>
      <c r="OSZ482" s="49"/>
      <c r="OTA482" s="49"/>
      <c r="OTB482" s="49"/>
      <c r="OTC482" s="49"/>
      <c r="OTD482" s="49"/>
      <c r="OTE482" s="49"/>
      <c r="OTF482" s="49"/>
      <c r="OTG482" s="49"/>
      <c r="OTH482" s="49"/>
      <c r="OTI482" s="49"/>
      <c r="OTJ482" s="49"/>
      <c r="OTK482" s="49"/>
      <c r="OTL482" s="49"/>
      <c r="OTM482" s="49"/>
      <c r="OTN482" s="49"/>
      <c r="OTO482" s="49"/>
      <c r="OTP482" s="49"/>
      <c r="OTQ482" s="49"/>
      <c r="OTR482" s="49"/>
      <c r="OTS482" s="49"/>
      <c r="OTT482" s="49"/>
      <c r="OTU482" s="49"/>
      <c r="OTV482" s="49"/>
      <c r="OTW482" s="49"/>
      <c r="OTX482" s="49"/>
      <c r="OTY482" s="49"/>
      <c r="OTZ482" s="49"/>
      <c r="OUA482" s="49"/>
      <c r="OUB482" s="49"/>
      <c r="OUC482" s="49"/>
      <c r="OUD482" s="49"/>
      <c r="OUE482" s="49"/>
      <c r="OUF482" s="49"/>
      <c r="OUG482" s="49"/>
      <c r="OUH482" s="49"/>
      <c r="OUI482" s="49"/>
      <c r="OUJ482" s="49"/>
      <c r="OUK482" s="49"/>
      <c r="OUL482" s="49"/>
      <c r="OUM482" s="49"/>
      <c r="OUN482" s="49"/>
      <c r="OUO482" s="49"/>
      <c r="OUP482" s="49"/>
      <c r="OUQ482" s="49"/>
      <c r="OUR482" s="49"/>
      <c r="OUS482" s="49"/>
      <c r="OUT482" s="49"/>
      <c r="OUU482" s="49"/>
      <c r="OUV482" s="49"/>
      <c r="OUW482" s="49"/>
      <c r="OUX482" s="49"/>
      <c r="OUY482" s="49"/>
      <c r="OUZ482" s="49"/>
      <c r="OVA482" s="49"/>
      <c r="OVB482" s="49"/>
      <c r="OVC482" s="49"/>
      <c r="OVD482" s="49"/>
      <c r="OVE482" s="49"/>
      <c r="OVF482" s="49"/>
      <c r="OVG482" s="49"/>
      <c r="OVH482" s="49"/>
      <c r="OVI482" s="49"/>
      <c r="OVJ482" s="49"/>
      <c r="OVK482" s="49"/>
      <c r="OVL482" s="49"/>
      <c r="OVM482" s="49"/>
      <c r="OVN482" s="49"/>
      <c r="OVO482" s="49"/>
      <c r="OVP482" s="49"/>
      <c r="OVQ482" s="49"/>
      <c r="OVR482" s="49"/>
      <c r="OVS482" s="49"/>
      <c r="OVT482" s="49"/>
      <c r="OVU482" s="49"/>
      <c r="OVV482" s="49"/>
      <c r="OVW482" s="49"/>
      <c r="OVX482" s="49"/>
      <c r="OVY482" s="49"/>
      <c r="OVZ482" s="49"/>
      <c r="OWA482" s="49"/>
      <c r="OWB482" s="49"/>
      <c r="OWC482" s="49"/>
      <c r="OWD482" s="49"/>
      <c r="OWE482" s="49"/>
      <c r="OWF482" s="49"/>
      <c r="OWG482" s="49"/>
      <c r="OWH482" s="49"/>
      <c r="OWI482" s="49"/>
      <c r="OWJ482" s="49"/>
      <c r="OWK482" s="49"/>
      <c r="OWL482" s="49"/>
      <c r="OWM482" s="49"/>
      <c r="OWN482" s="49"/>
      <c r="OWO482" s="49"/>
      <c r="OWP482" s="49"/>
      <c r="OWQ482" s="49"/>
      <c r="OWR482" s="49"/>
      <c r="OWS482" s="49"/>
      <c r="OWT482" s="49"/>
      <c r="OWU482" s="49"/>
      <c r="OWV482" s="49"/>
      <c r="OWW482" s="49"/>
      <c r="OWX482" s="49"/>
      <c r="OWY482" s="49"/>
      <c r="OWZ482" s="49"/>
      <c r="OXA482" s="49"/>
      <c r="OXB482" s="49"/>
      <c r="OXC482" s="49"/>
      <c r="OXD482" s="49"/>
      <c r="OXE482" s="49"/>
      <c r="OXF482" s="49"/>
      <c r="OXG482" s="49"/>
      <c r="OXH482" s="49"/>
      <c r="OXI482" s="49"/>
      <c r="OXJ482" s="49"/>
      <c r="OXK482" s="49"/>
      <c r="OXL482" s="49"/>
      <c r="OXM482" s="49"/>
      <c r="OXN482" s="49"/>
      <c r="OXO482" s="49"/>
      <c r="OXP482" s="49"/>
      <c r="OXQ482" s="49"/>
      <c r="OXR482" s="49"/>
      <c r="OXS482" s="49"/>
      <c r="OXT482" s="49"/>
      <c r="OXU482" s="49"/>
      <c r="OXV482" s="49"/>
      <c r="OXW482" s="49"/>
      <c r="OXX482" s="49"/>
      <c r="OXY482" s="49"/>
      <c r="OXZ482" s="49"/>
      <c r="OYA482" s="49"/>
      <c r="OYB482" s="49"/>
      <c r="OYC482" s="49"/>
      <c r="OYD482" s="49"/>
      <c r="OYE482" s="49"/>
      <c r="OYF482" s="49"/>
      <c r="OYG482" s="49"/>
      <c r="OYH482" s="49"/>
      <c r="OYI482" s="49"/>
      <c r="OYJ482" s="49"/>
      <c r="OYK482" s="49"/>
      <c r="OYL482" s="49"/>
      <c r="OYM482" s="49"/>
      <c r="OYN482" s="49"/>
      <c r="OYO482" s="49"/>
      <c r="OYP482" s="49"/>
      <c r="OYQ482" s="49"/>
      <c r="OYR482" s="49"/>
      <c r="OYS482" s="49"/>
      <c r="OYT482" s="49"/>
      <c r="OYU482" s="49"/>
      <c r="OYV482" s="49"/>
      <c r="OYW482" s="49"/>
      <c r="OYX482" s="49"/>
      <c r="OYY482" s="49"/>
      <c r="OYZ482" s="49"/>
      <c r="OZA482" s="49"/>
      <c r="OZB482" s="49"/>
      <c r="OZC482" s="49"/>
      <c r="OZD482" s="49"/>
      <c r="OZE482" s="49"/>
      <c r="OZF482" s="49"/>
      <c r="OZG482" s="49"/>
      <c r="OZH482" s="49"/>
      <c r="OZI482" s="49"/>
      <c r="OZJ482" s="49"/>
      <c r="OZK482" s="49"/>
      <c r="OZL482" s="49"/>
      <c r="OZM482" s="49"/>
      <c r="OZN482" s="49"/>
      <c r="OZO482" s="49"/>
      <c r="OZP482" s="49"/>
      <c r="OZQ482" s="49"/>
      <c r="OZR482" s="49"/>
      <c r="OZS482" s="49"/>
      <c r="OZT482" s="49"/>
      <c r="OZU482" s="49"/>
      <c r="OZV482" s="49"/>
      <c r="OZW482" s="49"/>
      <c r="OZX482" s="49"/>
      <c r="OZY482" s="49"/>
      <c r="OZZ482" s="49"/>
      <c r="PAA482" s="49"/>
      <c r="PAB482" s="49"/>
      <c r="PAC482" s="49"/>
      <c r="PAD482" s="49"/>
      <c r="PAE482" s="49"/>
      <c r="PAF482" s="49"/>
      <c r="PAG482" s="49"/>
      <c r="PAH482" s="49"/>
      <c r="PAI482" s="49"/>
      <c r="PAJ482" s="49"/>
      <c r="PAK482" s="49"/>
      <c r="PAL482" s="49"/>
      <c r="PAM482" s="49"/>
      <c r="PAN482" s="49"/>
      <c r="PAO482" s="49"/>
      <c r="PAP482" s="49"/>
      <c r="PAQ482" s="49"/>
      <c r="PAR482" s="49"/>
      <c r="PAS482" s="49"/>
      <c r="PAT482" s="49"/>
      <c r="PAU482" s="49"/>
      <c r="PAV482" s="49"/>
      <c r="PAW482" s="49"/>
      <c r="PAX482" s="49"/>
      <c r="PAY482" s="49"/>
      <c r="PAZ482" s="49"/>
      <c r="PBA482" s="49"/>
      <c r="PBB482" s="49"/>
      <c r="PBC482" s="49"/>
      <c r="PBD482" s="49"/>
      <c r="PBE482" s="49"/>
      <c r="PBF482" s="49"/>
      <c r="PBG482" s="49"/>
      <c r="PBH482" s="49"/>
      <c r="PBI482" s="49"/>
      <c r="PBJ482" s="49"/>
      <c r="PBK482" s="49"/>
      <c r="PBL482" s="49"/>
      <c r="PBM482" s="49"/>
      <c r="PBN482" s="49"/>
      <c r="PBO482" s="49"/>
      <c r="PBP482" s="49"/>
      <c r="PBQ482" s="49"/>
      <c r="PBR482" s="49"/>
      <c r="PBS482" s="49"/>
      <c r="PBT482" s="49"/>
      <c r="PBU482" s="49"/>
      <c r="PBV482" s="49"/>
      <c r="PBW482" s="49"/>
      <c r="PBX482" s="49"/>
      <c r="PBY482" s="49"/>
      <c r="PBZ482" s="49"/>
      <c r="PCA482" s="49"/>
      <c r="PCB482" s="49"/>
      <c r="PCC482" s="49"/>
      <c r="PCD482" s="49"/>
      <c r="PCE482" s="49"/>
      <c r="PCF482" s="49"/>
      <c r="PCG482" s="49"/>
      <c r="PCH482" s="49"/>
      <c r="PCI482" s="49"/>
      <c r="PCJ482" s="49"/>
      <c r="PCK482" s="49"/>
      <c r="PCL482" s="49"/>
      <c r="PCM482" s="49"/>
      <c r="PCN482" s="49"/>
      <c r="PCO482" s="49"/>
      <c r="PCP482" s="49"/>
      <c r="PCQ482" s="49"/>
      <c r="PCR482" s="49"/>
      <c r="PCS482" s="49"/>
      <c r="PCT482" s="49"/>
      <c r="PCU482" s="49"/>
      <c r="PCV482" s="49"/>
      <c r="PCW482" s="49"/>
      <c r="PCX482" s="49"/>
      <c r="PCY482" s="49"/>
      <c r="PCZ482" s="49"/>
      <c r="PDA482" s="49"/>
      <c r="PDB482" s="49"/>
      <c r="PDC482" s="49"/>
      <c r="PDD482" s="49"/>
      <c r="PDE482" s="49"/>
      <c r="PDF482" s="49"/>
      <c r="PDG482" s="49"/>
      <c r="PDH482" s="49"/>
      <c r="PDI482" s="49"/>
      <c r="PDJ482" s="49"/>
      <c r="PDK482" s="49"/>
      <c r="PDL482" s="49"/>
      <c r="PDM482" s="49"/>
      <c r="PDN482" s="49"/>
      <c r="PDO482" s="49"/>
      <c r="PDP482" s="49"/>
      <c r="PDQ482" s="49"/>
      <c r="PDR482" s="49"/>
      <c r="PDS482" s="49"/>
      <c r="PDT482" s="49"/>
      <c r="PDU482" s="49"/>
      <c r="PDV482" s="49"/>
      <c r="PDW482" s="49"/>
      <c r="PDX482" s="49"/>
      <c r="PDY482" s="49"/>
      <c r="PDZ482" s="49"/>
      <c r="PEA482" s="49"/>
      <c r="PEB482" s="49"/>
      <c r="PEC482" s="49"/>
      <c r="PED482" s="49"/>
      <c r="PEE482" s="49"/>
      <c r="PEF482" s="49"/>
      <c r="PEG482" s="49"/>
      <c r="PEH482" s="49"/>
      <c r="PEI482" s="49"/>
      <c r="PEJ482" s="49"/>
      <c r="PEK482" s="49"/>
      <c r="PEL482" s="49"/>
      <c r="PEM482" s="49"/>
      <c r="PEN482" s="49"/>
      <c r="PEO482" s="49"/>
      <c r="PEP482" s="49"/>
      <c r="PEQ482" s="49"/>
      <c r="PER482" s="49"/>
      <c r="PES482" s="49"/>
      <c r="PET482" s="49"/>
      <c r="PEU482" s="49"/>
      <c r="PEV482" s="49"/>
      <c r="PEW482" s="49"/>
      <c r="PEX482" s="49"/>
      <c r="PEY482" s="49"/>
      <c r="PEZ482" s="49"/>
      <c r="PFA482" s="49"/>
      <c r="PFB482" s="49"/>
      <c r="PFC482" s="49"/>
      <c r="PFD482" s="49"/>
      <c r="PFE482" s="49"/>
      <c r="PFF482" s="49"/>
      <c r="PFG482" s="49"/>
      <c r="PFH482" s="49"/>
      <c r="PFI482" s="49"/>
      <c r="PFJ482" s="49"/>
      <c r="PFK482" s="49"/>
      <c r="PFL482" s="49"/>
      <c r="PFM482" s="49"/>
      <c r="PFN482" s="49"/>
      <c r="PFO482" s="49"/>
      <c r="PFP482" s="49"/>
      <c r="PFQ482" s="49"/>
      <c r="PFR482" s="49"/>
      <c r="PFS482" s="49"/>
      <c r="PFT482" s="49"/>
      <c r="PFU482" s="49"/>
      <c r="PFV482" s="49"/>
      <c r="PFW482" s="49"/>
      <c r="PFX482" s="49"/>
      <c r="PFY482" s="49"/>
      <c r="PFZ482" s="49"/>
      <c r="PGA482" s="49"/>
      <c r="PGB482" s="49"/>
      <c r="PGC482" s="49"/>
      <c r="PGD482" s="49"/>
      <c r="PGE482" s="49"/>
      <c r="PGF482" s="49"/>
      <c r="PGG482" s="49"/>
      <c r="PGH482" s="49"/>
      <c r="PGI482" s="49"/>
      <c r="PGJ482" s="49"/>
      <c r="PGK482" s="49"/>
      <c r="PGL482" s="49"/>
      <c r="PGM482" s="49"/>
      <c r="PGN482" s="49"/>
      <c r="PGO482" s="49"/>
      <c r="PGP482" s="49"/>
      <c r="PGQ482" s="49"/>
      <c r="PGR482" s="49"/>
      <c r="PGS482" s="49"/>
      <c r="PGT482" s="49"/>
      <c r="PGU482" s="49"/>
      <c r="PGV482" s="49"/>
      <c r="PGW482" s="49"/>
      <c r="PGX482" s="49"/>
      <c r="PGY482" s="49"/>
      <c r="PGZ482" s="49"/>
      <c r="PHA482" s="49"/>
      <c r="PHB482" s="49"/>
      <c r="PHC482" s="49"/>
      <c r="PHD482" s="49"/>
      <c r="PHE482" s="49"/>
      <c r="PHF482" s="49"/>
      <c r="PHG482" s="49"/>
      <c r="PHH482" s="49"/>
      <c r="PHI482" s="49"/>
      <c r="PHJ482" s="49"/>
      <c r="PHK482" s="49"/>
      <c r="PHL482" s="49"/>
      <c r="PHM482" s="49"/>
      <c r="PHN482" s="49"/>
      <c r="PHO482" s="49"/>
      <c r="PHP482" s="49"/>
      <c r="PHQ482" s="49"/>
      <c r="PHR482" s="49"/>
      <c r="PHS482" s="49"/>
      <c r="PHT482" s="49"/>
      <c r="PHU482" s="49"/>
      <c r="PHV482" s="49"/>
      <c r="PHW482" s="49"/>
      <c r="PHX482" s="49"/>
      <c r="PHY482" s="49"/>
      <c r="PHZ482" s="49"/>
      <c r="PIA482" s="49"/>
      <c r="PIB482" s="49"/>
      <c r="PIC482" s="49"/>
      <c r="PID482" s="49"/>
      <c r="PIE482" s="49"/>
      <c r="PIF482" s="49"/>
      <c r="PIG482" s="49"/>
      <c r="PIH482" s="49"/>
      <c r="PII482" s="49"/>
      <c r="PIJ482" s="49"/>
      <c r="PIK482" s="49"/>
      <c r="PIL482" s="49"/>
      <c r="PIM482" s="49"/>
      <c r="PIN482" s="49"/>
      <c r="PIO482" s="49"/>
      <c r="PIP482" s="49"/>
      <c r="PIQ482" s="49"/>
      <c r="PIR482" s="49"/>
      <c r="PIS482" s="49"/>
      <c r="PIT482" s="49"/>
      <c r="PIU482" s="49"/>
      <c r="PIV482" s="49"/>
      <c r="PIW482" s="49"/>
      <c r="PIX482" s="49"/>
      <c r="PIY482" s="49"/>
      <c r="PIZ482" s="49"/>
      <c r="PJA482" s="49"/>
      <c r="PJB482" s="49"/>
      <c r="PJC482" s="49"/>
      <c r="PJD482" s="49"/>
      <c r="PJE482" s="49"/>
      <c r="PJF482" s="49"/>
      <c r="PJG482" s="49"/>
      <c r="PJH482" s="49"/>
      <c r="PJI482" s="49"/>
      <c r="PJJ482" s="49"/>
      <c r="PJK482" s="49"/>
      <c r="PJL482" s="49"/>
      <c r="PJM482" s="49"/>
      <c r="PJN482" s="49"/>
      <c r="PJO482" s="49"/>
      <c r="PJP482" s="49"/>
      <c r="PJQ482" s="49"/>
      <c r="PJR482" s="49"/>
      <c r="PJS482" s="49"/>
      <c r="PJT482" s="49"/>
      <c r="PJU482" s="49"/>
      <c r="PJV482" s="49"/>
      <c r="PJW482" s="49"/>
      <c r="PJX482" s="49"/>
      <c r="PJY482" s="49"/>
      <c r="PJZ482" s="49"/>
      <c r="PKA482" s="49"/>
      <c r="PKB482" s="49"/>
      <c r="PKC482" s="49"/>
      <c r="PKD482" s="49"/>
      <c r="PKE482" s="49"/>
      <c r="PKF482" s="49"/>
      <c r="PKG482" s="49"/>
      <c r="PKH482" s="49"/>
      <c r="PKI482" s="49"/>
      <c r="PKJ482" s="49"/>
      <c r="PKK482" s="49"/>
      <c r="PKL482" s="49"/>
      <c r="PKM482" s="49"/>
      <c r="PKN482" s="49"/>
      <c r="PKO482" s="49"/>
      <c r="PKP482" s="49"/>
      <c r="PKQ482" s="49"/>
      <c r="PKR482" s="49"/>
      <c r="PKS482" s="49"/>
      <c r="PKT482" s="49"/>
      <c r="PKU482" s="49"/>
      <c r="PKV482" s="49"/>
      <c r="PKW482" s="49"/>
      <c r="PKX482" s="49"/>
      <c r="PKY482" s="49"/>
      <c r="PKZ482" s="49"/>
      <c r="PLA482" s="49"/>
      <c r="PLB482" s="49"/>
      <c r="PLC482" s="49"/>
      <c r="PLD482" s="49"/>
      <c r="PLE482" s="49"/>
      <c r="PLF482" s="49"/>
      <c r="PLG482" s="49"/>
      <c r="PLH482" s="49"/>
      <c r="PLI482" s="49"/>
      <c r="PLJ482" s="49"/>
      <c r="PLK482" s="49"/>
      <c r="PLL482" s="49"/>
      <c r="PLM482" s="49"/>
      <c r="PLN482" s="49"/>
      <c r="PLO482" s="49"/>
      <c r="PLP482" s="49"/>
      <c r="PLQ482" s="49"/>
      <c r="PLR482" s="49"/>
      <c r="PLS482" s="49"/>
      <c r="PLT482" s="49"/>
      <c r="PLU482" s="49"/>
      <c r="PLV482" s="49"/>
      <c r="PLW482" s="49"/>
      <c r="PLX482" s="49"/>
      <c r="PLY482" s="49"/>
      <c r="PLZ482" s="49"/>
      <c r="PMA482" s="49"/>
      <c r="PMB482" s="49"/>
      <c r="PMC482" s="49"/>
      <c r="PMD482" s="49"/>
      <c r="PME482" s="49"/>
      <c r="PMF482" s="49"/>
      <c r="PMG482" s="49"/>
      <c r="PMH482" s="49"/>
      <c r="PMI482" s="49"/>
      <c r="PMJ482" s="49"/>
      <c r="PMK482" s="49"/>
      <c r="PML482" s="49"/>
      <c r="PMM482" s="49"/>
      <c r="PMN482" s="49"/>
      <c r="PMO482" s="49"/>
      <c r="PMP482" s="49"/>
      <c r="PMQ482" s="49"/>
      <c r="PMR482" s="49"/>
      <c r="PMS482" s="49"/>
      <c r="PMT482" s="49"/>
      <c r="PMU482" s="49"/>
      <c r="PMV482" s="49"/>
      <c r="PMW482" s="49"/>
      <c r="PMX482" s="49"/>
      <c r="PMY482" s="49"/>
      <c r="PMZ482" s="49"/>
      <c r="PNA482" s="49"/>
      <c r="PNB482" s="49"/>
      <c r="PNC482" s="49"/>
      <c r="PND482" s="49"/>
      <c r="PNE482" s="49"/>
      <c r="PNF482" s="49"/>
      <c r="PNG482" s="49"/>
      <c r="PNH482" s="49"/>
      <c r="PNI482" s="49"/>
      <c r="PNJ482" s="49"/>
      <c r="PNK482" s="49"/>
      <c r="PNL482" s="49"/>
      <c r="PNM482" s="49"/>
      <c r="PNN482" s="49"/>
      <c r="PNO482" s="49"/>
      <c r="PNP482" s="49"/>
      <c r="PNQ482" s="49"/>
      <c r="PNR482" s="49"/>
      <c r="PNS482" s="49"/>
      <c r="PNT482" s="49"/>
      <c r="PNU482" s="49"/>
      <c r="PNV482" s="49"/>
      <c r="PNW482" s="49"/>
      <c r="PNX482" s="49"/>
      <c r="PNY482" s="49"/>
      <c r="PNZ482" s="49"/>
      <c r="POA482" s="49"/>
      <c r="POB482" s="49"/>
      <c r="POC482" s="49"/>
      <c r="POD482" s="49"/>
      <c r="POE482" s="49"/>
      <c r="POF482" s="49"/>
      <c r="POG482" s="49"/>
      <c r="POH482" s="49"/>
      <c r="POI482" s="49"/>
      <c r="POJ482" s="49"/>
      <c r="POK482" s="49"/>
      <c r="POL482" s="49"/>
      <c r="POM482" s="49"/>
      <c r="PON482" s="49"/>
      <c r="POO482" s="49"/>
      <c r="POP482" s="49"/>
      <c r="POQ482" s="49"/>
      <c r="POR482" s="49"/>
      <c r="POS482" s="49"/>
      <c r="POT482" s="49"/>
      <c r="POU482" s="49"/>
      <c r="POV482" s="49"/>
      <c r="POW482" s="49"/>
      <c r="POX482" s="49"/>
      <c r="POY482" s="49"/>
      <c r="POZ482" s="49"/>
      <c r="PPA482" s="49"/>
      <c r="PPB482" s="49"/>
      <c r="PPC482" s="49"/>
      <c r="PPD482" s="49"/>
      <c r="PPE482" s="49"/>
      <c r="PPF482" s="49"/>
      <c r="PPG482" s="49"/>
      <c r="PPH482" s="49"/>
      <c r="PPI482" s="49"/>
      <c r="PPJ482" s="49"/>
      <c r="PPK482" s="49"/>
      <c r="PPL482" s="49"/>
      <c r="PPM482" s="49"/>
      <c r="PPN482" s="49"/>
      <c r="PPO482" s="49"/>
      <c r="PPP482" s="49"/>
      <c r="PPQ482" s="49"/>
      <c r="PPR482" s="49"/>
      <c r="PPS482" s="49"/>
      <c r="PPT482" s="49"/>
      <c r="PPU482" s="49"/>
      <c r="PPV482" s="49"/>
      <c r="PPW482" s="49"/>
      <c r="PPX482" s="49"/>
      <c r="PPY482" s="49"/>
      <c r="PPZ482" s="49"/>
      <c r="PQA482" s="49"/>
      <c r="PQB482" s="49"/>
      <c r="PQC482" s="49"/>
      <c r="PQD482" s="49"/>
      <c r="PQE482" s="49"/>
      <c r="PQF482" s="49"/>
      <c r="PQG482" s="49"/>
      <c r="PQH482" s="49"/>
      <c r="PQI482" s="49"/>
      <c r="PQJ482" s="49"/>
      <c r="PQK482" s="49"/>
      <c r="PQL482" s="49"/>
      <c r="PQM482" s="49"/>
      <c r="PQN482" s="49"/>
      <c r="PQO482" s="49"/>
      <c r="PQP482" s="49"/>
      <c r="PQQ482" s="49"/>
      <c r="PQR482" s="49"/>
      <c r="PQS482" s="49"/>
      <c r="PQT482" s="49"/>
      <c r="PQU482" s="49"/>
      <c r="PQV482" s="49"/>
      <c r="PQW482" s="49"/>
      <c r="PQX482" s="49"/>
      <c r="PQY482" s="49"/>
      <c r="PQZ482" s="49"/>
      <c r="PRA482" s="49"/>
      <c r="PRB482" s="49"/>
      <c r="PRC482" s="49"/>
      <c r="PRD482" s="49"/>
      <c r="PRE482" s="49"/>
      <c r="PRF482" s="49"/>
      <c r="PRG482" s="49"/>
      <c r="PRH482" s="49"/>
      <c r="PRI482" s="49"/>
      <c r="PRJ482" s="49"/>
      <c r="PRK482" s="49"/>
      <c r="PRL482" s="49"/>
      <c r="PRM482" s="49"/>
      <c r="PRN482" s="49"/>
      <c r="PRO482" s="49"/>
      <c r="PRP482" s="49"/>
      <c r="PRQ482" s="49"/>
      <c r="PRR482" s="49"/>
      <c r="PRS482" s="49"/>
      <c r="PRT482" s="49"/>
      <c r="PRU482" s="49"/>
      <c r="PRV482" s="49"/>
      <c r="PRW482" s="49"/>
      <c r="PRX482" s="49"/>
      <c r="PRY482" s="49"/>
      <c r="PRZ482" s="49"/>
      <c r="PSA482" s="49"/>
      <c r="PSB482" s="49"/>
      <c r="PSC482" s="49"/>
      <c r="PSD482" s="49"/>
      <c r="PSE482" s="49"/>
      <c r="PSF482" s="49"/>
      <c r="PSG482" s="49"/>
      <c r="PSH482" s="49"/>
      <c r="PSI482" s="49"/>
      <c r="PSJ482" s="49"/>
      <c r="PSK482" s="49"/>
      <c r="PSL482" s="49"/>
      <c r="PSM482" s="49"/>
      <c r="PSN482" s="49"/>
      <c r="PSO482" s="49"/>
      <c r="PSP482" s="49"/>
      <c r="PSQ482" s="49"/>
      <c r="PSR482" s="49"/>
      <c r="PSS482" s="49"/>
      <c r="PST482" s="49"/>
      <c r="PSU482" s="49"/>
      <c r="PSV482" s="49"/>
      <c r="PSW482" s="49"/>
      <c r="PSX482" s="49"/>
      <c r="PSY482" s="49"/>
      <c r="PSZ482" s="49"/>
      <c r="PTA482" s="49"/>
      <c r="PTB482" s="49"/>
      <c r="PTC482" s="49"/>
      <c r="PTD482" s="49"/>
      <c r="PTE482" s="49"/>
      <c r="PTF482" s="49"/>
      <c r="PTG482" s="49"/>
      <c r="PTH482" s="49"/>
      <c r="PTI482" s="49"/>
      <c r="PTJ482" s="49"/>
      <c r="PTK482" s="49"/>
      <c r="PTL482" s="49"/>
      <c r="PTM482" s="49"/>
      <c r="PTN482" s="49"/>
      <c r="PTO482" s="49"/>
      <c r="PTP482" s="49"/>
      <c r="PTQ482" s="49"/>
      <c r="PTR482" s="49"/>
      <c r="PTS482" s="49"/>
      <c r="PTT482" s="49"/>
      <c r="PTU482" s="49"/>
      <c r="PTV482" s="49"/>
      <c r="PTW482" s="49"/>
      <c r="PTX482" s="49"/>
      <c r="PTY482" s="49"/>
      <c r="PTZ482" s="49"/>
      <c r="PUA482" s="49"/>
      <c r="PUB482" s="49"/>
      <c r="PUC482" s="49"/>
      <c r="PUD482" s="49"/>
      <c r="PUE482" s="49"/>
      <c r="PUF482" s="49"/>
      <c r="PUG482" s="49"/>
      <c r="PUH482" s="49"/>
      <c r="PUI482" s="49"/>
      <c r="PUJ482" s="49"/>
      <c r="PUK482" s="49"/>
      <c r="PUL482" s="49"/>
      <c r="PUM482" s="49"/>
      <c r="PUN482" s="49"/>
      <c r="PUO482" s="49"/>
      <c r="PUP482" s="49"/>
      <c r="PUQ482" s="49"/>
      <c r="PUR482" s="49"/>
      <c r="PUS482" s="49"/>
      <c r="PUT482" s="49"/>
      <c r="PUU482" s="49"/>
      <c r="PUV482" s="49"/>
      <c r="PUW482" s="49"/>
      <c r="PUX482" s="49"/>
      <c r="PUY482" s="49"/>
      <c r="PUZ482" s="49"/>
      <c r="PVA482" s="49"/>
      <c r="PVB482" s="49"/>
      <c r="PVC482" s="49"/>
      <c r="PVD482" s="49"/>
      <c r="PVE482" s="49"/>
      <c r="PVF482" s="49"/>
      <c r="PVG482" s="49"/>
      <c r="PVH482" s="49"/>
      <c r="PVI482" s="49"/>
      <c r="PVJ482" s="49"/>
      <c r="PVK482" s="49"/>
      <c r="PVL482" s="49"/>
      <c r="PVM482" s="49"/>
      <c r="PVN482" s="49"/>
      <c r="PVO482" s="49"/>
      <c r="PVP482" s="49"/>
      <c r="PVQ482" s="49"/>
      <c r="PVR482" s="49"/>
      <c r="PVS482" s="49"/>
      <c r="PVT482" s="49"/>
      <c r="PVU482" s="49"/>
      <c r="PVV482" s="49"/>
      <c r="PVW482" s="49"/>
      <c r="PVX482" s="49"/>
      <c r="PVY482" s="49"/>
      <c r="PVZ482" s="49"/>
      <c r="PWA482" s="49"/>
      <c r="PWB482" s="49"/>
      <c r="PWC482" s="49"/>
      <c r="PWD482" s="49"/>
      <c r="PWE482" s="49"/>
      <c r="PWF482" s="49"/>
      <c r="PWG482" s="49"/>
      <c r="PWH482" s="49"/>
      <c r="PWI482" s="49"/>
      <c r="PWJ482" s="49"/>
      <c r="PWK482" s="49"/>
      <c r="PWL482" s="49"/>
      <c r="PWM482" s="49"/>
      <c r="PWN482" s="49"/>
      <c r="PWO482" s="49"/>
      <c r="PWP482" s="49"/>
      <c r="PWQ482" s="49"/>
      <c r="PWR482" s="49"/>
      <c r="PWS482" s="49"/>
      <c r="PWT482" s="49"/>
      <c r="PWU482" s="49"/>
      <c r="PWV482" s="49"/>
      <c r="PWW482" s="49"/>
      <c r="PWX482" s="49"/>
      <c r="PWY482" s="49"/>
      <c r="PWZ482" s="49"/>
      <c r="PXA482" s="49"/>
      <c r="PXB482" s="49"/>
      <c r="PXC482" s="49"/>
      <c r="PXD482" s="49"/>
      <c r="PXE482" s="49"/>
      <c r="PXF482" s="49"/>
      <c r="PXG482" s="49"/>
      <c r="PXH482" s="49"/>
      <c r="PXI482" s="49"/>
      <c r="PXJ482" s="49"/>
      <c r="PXK482" s="49"/>
      <c r="PXL482" s="49"/>
      <c r="PXM482" s="49"/>
      <c r="PXN482" s="49"/>
      <c r="PXO482" s="49"/>
      <c r="PXP482" s="49"/>
      <c r="PXQ482" s="49"/>
      <c r="PXR482" s="49"/>
      <c r="PXS482" s="49"/>
      <c r="PXT482" s="49"/>
      <c r="PXU482" s="49"/>
      <c r="PXV482" s="49"/>
      <c r="PXW482" s="49"/>
      <c r="PXX482" s="49"/>
      <c r="PXY482" s="49"/>
      <c r="PXZ482" s="49"/>
      <c r="PYA482" s="49"/>
      <c r="PYB482" s="49"/>
      <c r="PYC482" s="49"/>
      <c r="PYD482" s="49"/>
      <c r="PYE482" s="49"/>
      <c r="PYF482" s="49"/>
      <c r="PYG482" s="49"/>
      <c r="PYH482" s="49"/>
      <c r="PYI482" s="49"/>
      <c r="PYJ482" s="49"/>
      <c r="PYK482" s="49"/>
      <c r="PYL482" s="49"/>
      <c r="PYM482" s="49"/>
      <c r="PYN482" s="49"/>
      <c r="PYO482" s="49"/>
      <c r="PYP482" s="49"/>
      <c r="PYQ482" s="49"/>
      <c r="PYR482" s="49"/>
      <c r="PYS482" s="49"/>
      <c r="PYT482" s="49"/>
      <c r="PYU482" s="49"/>
      <c r="PYV482" s="49"/>
      <c r="PYW482" s="49"/>
      <c r="PYX482" s="49"/>
      <c r="PYY482" s="49"/>
      <c r="PYZ482" s="49"/>
      <c r="PZA482" s="49"/>
      <c r="PZB482" s="49"/>
      <c r="PZC482" s="49"/>
      <c r="PZD482" s="49"/>
      <c r="PZE482" s="49"/>
      <c r="PZF482" s="49"/>
      <c r="PZG482" s="49"/>
      <c r="PZH482" s="49"/>
      <c r="PZI482" s="49"/>
      <c r="PZJ482" s="49"/>
      <c r="PZK482" s="49"/>
      <c r="PZL482" s="49"/>
      <c r="PZM482" s="49"/>
      <c r="PZN482" s="49"/>
      <c r="PZO482" s="49"/>
      <c r="PZP482" s="49"/>
      <c r="PZQ482" s="49"/>
      <c r="PZR482" s="49"/>
      <c r="PZS482" s="49"/>
      <c r="PZT482" s="49"/>
      <c r="PZU482" s="49"/>
      <c r="PZV482" s="49"/>
      <c r="PZW482" s="49"/>
      <c r="PZX482" s="49"/>
      <c r="PZY482" s="49"/>
      <c r="PZZ482" s="49"/>
      <c r="QAA482" s="49"/>
      <c r="QAB482" s="49"/>
      <c r="QAC482" s="49"/>
      <c r="QAD482" s="49"/>
      <c r="QAE482" s="49"/>
      <c r="QAF482" s="49"/>
      <c r="QAG482" s="49"/>
      <c r="QAH482" s="49"/>
      <c r="QAI482" s="49"/>
      <c r="QAJ482" s="49"/>
      <c r="QAK482" s="49"/>
      <c r="QAL482" s="49"/>
      <c r="QAM482" s="49"/>
      <c r="QAN482" s="49"/>
      <c r="QAO482" s="49"/>
      <c r="QAP482" s="49"/>
      <c r="QAQ482" s="49"/>
      <c r="QAR482" s="49"/>
      <c r="QAS482" s="49"/>
      <c r="QAT482" s="49"/>
      <c r="QAU482" s="49"/>
      <c r="QAV482" s="49"/>
      <c r="QAW482" s="49"/>
      <c r="QAX482" s="49"/>
      <c r="QAY482" s="49"/>
      <c r="QAZ482" s="49"/>
      <c r="QBA482" s="49"/>
      <c r="QBB482" s="49"/>
      <c r="QBC482" s="49"/>
      <c r="QBD482" s="49"/>
      <c r="QBE482" s="49"/>
      <c r="QBF482" s="49"/>
      <c r="QBG482" s="49"/>
      <c r="QBH482" s="49"/>
      <c r="QBI482" s="49"/>
      <c r="QBJ482" s="49"/>
      <c r="QBK482" s="49"/>
      <c r="QBL482" s="49"/>
      <c r="QBM482" s="49"/>
      <c r="QBN482" s="49"/>
      <c r="QBO482" s="49"/>
      <c r="QBP482" s="49"/>
      <c r="QBQ482" s="49"/>
      <c r="QBR482" s="49"/>
      <c r="QBS482" s="49"/>
      <c r="QBT482" s="49"/>
      <c r="QBU482" s="49"/>
      <c r="QBV482" s="49"/>
      <c r="QBW482" s="49"/>
      <c r="QBX482" s="49"/>
      <c r="QBY482" s="49"/>
      <c r="QBZ482" s="49"/>
      <c r="QCA482" s="49"/>
      <c r="QCB482" s="49"/>
      <c r="QCC482" s="49"/>
      <c r="QCD482" s="49"/>
      <c r="QCE482" s="49"/>
      <c r="QCF482" s="49"/>
      <c r="QCG482" s="49"/>
      <c r="QCH482" s="49"/>
      <c r="QCI482" s="49"/>
      <c r="QCJ482" s="49"/>
      <c r="QCK482" s="49"/>
      <c r="QCL482" s="49"/>
      <c r="QCM482" s="49"/>
      <c r="QCN482" s="49"/>
      <c r="QCO482" s="49"/>
      <c r="QCP482" s="49"/>
      <c r="QCQ482" s="49"/>
      <c r="QCR482" s="49"/>
      <c r="QCS482" s="49"/>
      <c r="QCT482" s="49"/>
      <c r="QCU482" s="49"/>
      <c r="QCV482" s="49"/>
      <c r="QCW482" s="49"/>
      <c r="QCX482" s="49"/>
      <c r="QCY482" s="49"/>
      <c r="QCZ482" s="49"/>
      <c r="QDA482" s="49"/>
      <c r="QDB482" s="49"/>
      <c r="QDC482" s="49"/>
      <c r="QDD482" s="49"/>
      <c r="QDE482" s="49"/>
      <c r="QDF482" s="49"/>
      <c r="QDG482" s="49"/>
      <c r="QDH482" s="49"/>
      <c r="QDI482" s="49"/>
      <c r="QDJ482" s="49"/>
      <c r="QDK482" s="49"/>
      <c r="QDL482" s="49"/>
      <c r="QDM482" s="49"/>
      <c r="QDN482" s="49"/>
      <c r="QDO482" s="49"/>
      <c r="QDP482" s="49"/>
      <c r="QDQ482" s="49"/>
      <c r="QDR482" s="49"/>
      <c r="QDS482" s="49"/>
      <c r="QDT482" s="49"/>
      <c r="QDU482" s="49"/>
      <c r="QDV482" s="49"/>
      <c r="QDW482" s="49"/>
      <c r="QDX482" s="49"/>
      <c r="QDY482" s="49"/>
      <c r="QDZ482" s="49"/>
      <c r="QEA482" s="49"/>
      <c r="QEB482" s="49"/>
      <c r="QEC482" s="49"/>
      <c r="QED482" s="49"/>
      <c r="QEE482" s="49"/>
      <c r="QEF482" s="49"/>
      <c r="QEG482" s="49"/>
      <c r="QEH482" s="49"/>
      <c r="QEI482" s="49"/>
      <c r="QEJ482" s="49"/>
      <c r="QEK482" s="49"/>
      <c r="QEL482" s="49"/>
      <c r="QEM482" s="49"/>
      <c r="QEN482" s="49"/>
      <c r="QEO482" s="49"/>
      <c r="QEP482" s="49"/>
      <c r="QEQ482" s="49"/>
      <c r="QER482" s="49"/>
      <c r="QES482" s="49"/>
      <c r="QET482" s="49"/>
      <c r="QEU482" s="49"/>
      <c r="QEV482" s="49"/>
      <c r="QEW482" s="49"/>
      <c r="QEX482" s="49"/>
      <c r="QEY482" s="49"/>
      <c r="QEZ482" s="49"/>
      <c r="QFA482" s="49"/>
      <c r="QFB482" s="49"/>
      <c r="QFC482" s="49"/>
      <c r="QFD482" s="49"/>
      <c r="QFE482" s="49"/>
      <c r="QFF482" s="49"/>
      <c r="QFG482" s="49"/>
      <c r="QFH482" s="49"/>
      <c r="QFI482" s="49"/>
      <c r="QFJ482" s="49"/>
      <c r="QFK482" s="49"/>
      <c r="QFL482" s="49"/>
      <c r="QFM482" s="49"/>
      <c r="QFN482" s="49"/>
      <c r="QFO482" s="49"/>
      <c r="QFP482" s="49"/>
      <c r="QFQ482" s="49"/>
      <c r="QFR482" s="49"/>
      <c r="QFS482" s="49"/>
      <c r="QFT482" s="49"/>
      <c r="QFU482" s="49"/>
      <c r="QFV482" s="49"/>
      <c r="QFW482" s="49"/>
      <c r="QFX482" s="49"/>
      <c r="QFY482" s="49"/>
      <c r="QFZ482" s="49"/>
      <c r="QGA482" s="49"/>
      <c r="QGB482" s="49"/>
      <c r="QGC482" s="49"/>
      <c r="QGD482" s="49"/>
      <c r="QGE482" s="49"/>
      <c r="QGF482" s="49"/>
      <c r="QGG482" s="49"/>
      <c r="QGH482" s="49"/>
      <c r="QGI482" s="49"/>
      <c r="QGJ482" s="49"/>
      <c r="QGK482" s="49"/>
      <c r="QGL482" s="49"/>
      <c r="QGM482" s="49"/>
      <c r="QGN482" s="49"/>
      <c r="QGO482" s="49"/>
      <c r="QGP482" s="49"/>
      <c r="QGQ482" s="49"/>
      <c r="QGR482" s="49"/>
      <c r="QGS482" s="49"/>
      <c r="QGT482" s="49"/>
      <c r="QGU482" s="49"/>
      <c r="QGV482" s="49"/>
      <c r="QGW482" s="49"/>
      <c r="QGX482" s="49"/>
      <c r="QGY482" s="49"/>
      <c r="QGZ482" s="49"/>
      <c r="QHA482" s="49"/>
      <c r="QHB482" s="49"/>
      <c r="QHC482" s="49"/>
      <c r="QHD482" s="49"/>
      <c r="QHE482" s="49"/>
      <c r="QHF482" s="49"/>
      <c r="QHG482" s="49"/>
      <c r="QHH482" s="49"/>
      <c r="QHI482" s="49"/>
      <c r="QHJ482" s="49"/>
      <c r="QHK482" s="49"/>
      <c r="QHL482" s="49"/>
      <c r="QHM482" s="49"/>
      <c r="QHN482" s="49"/>
      <c r="QHO482" s="49"/>
      <c r="QHP482" s="49"/>
      <c r="QHQ482" s="49"/>
      <c r="QHR482" s="49"/>
      <c r="QHS482" s="49"/>
      <c r="QHT482" s="49"/>
      <c r="QHU482" s="49"/>
      <c r="QHV482" s="49"/>
      <c r="QHW482" s="49"/>
      <c r="QHX482" s="49"/>
      <c r="QHY482" s="49"/>
      <c r="QHZ482" s="49"/>
      <c r="QIA482" s="49"/>
      <c r="QIB482" s="49"/>
      <c r="QIC482" s="49"/>
      <c r="QID482" s="49"/>
      <c r="QIE482" s="49"/>
      <c r="QIF482" s="49"/>
      <c r="QIG482" s="49"/>
      <c r="QIH482" s="49"/>
      <c r="QII482" s="49"/>
      <c r="QIJ482" s="49"/>
      <c r="QIK482" s="49"/>
      <c r="QIL482" s="49"/>
      <c r="QIM482" s="49"/>
      <c r="QIN482" s="49"/>
      <c r="QIO482" s="49"/>
      <c r="QIP482" s="49"/>
      <c r="QIQ482" s="49"/>
      <c r="QIR482" s="49"/>
      <c r="QIS482" s="49"/>
      <c r="QIT482" s="49"/>
      <c r="QIU482" s="49"/>
      <c r="QIV482" s="49"/>
      <c r="QIW482" s="49"/>
      <c r="QIX482" s="49"/>
      <c r="QIY482" s="49"/>
      <c r="QIZ482" s="49"/>
      <c r="QJA482" s="49"/>
      <c r="QJB482" s="49"/>
      <c r="QJC482" s="49"/>
      <c r="QJD482" s="49"/>
      <c r="QJE482" s="49"/>
      <c r="QJF482" s="49"/>
      <c r="QJG482" s="49"/>
      <c r="QJH482" s="49"/>
      <c r="QJI482" s="49"/>
      <c r="QJJ482" s="49"/>
      <c r="QJK482" s="49"/>
      <c r="QJL482" s="49"/>
      <c r="QJM482" s="49"/>
      <c r="QJN482" s="49"/>
      <c r="QJO482" s="49"/>
      <c r="QJP482" s="49"/>
      <c r="QJQ482" s="49"/>
      <c r="QJR482" s="49"/>
      <c r="QJS482" s="49"/>
      <c r="QJT482" s="49"/>
      <c r="QJU482" s="49"/>
      <c r="QJV482" s="49"/>
      <c r="QJW482" s="49"/>
      <c r="QJX482" s="49"/>
      <c r="QJY482" s="49"/>
      <c r="QJZ482" s="49"/>
      <c r="QKA482" s="49"/>
      <c r="QKB482" s="49"/>
      <c r="QKC482" s="49"/>
      <c r="QKD482" s="49"/>
      <c r="QKE482" s="49"/>
      <c r="QKF482" s="49"/>
      <c r="QKG482" s="49"/>
      <c r="QKH482" s="49"/>
      <c r="QKI482" s="49"/>
      <c r="QKJ482" s="49"/>
      <c r="QKK482" s="49"/>
      <c r="QKL482" s="49"/>
      <c r="QKM482" s="49"/>
      <c r="QKN482" s="49"/>
      <c r="QKO482" s="49"/>
      <c r="QKP482" s="49"/>
      <c r="QKQ482" s="49"/>
      <c r="QKR482" s="49"/>
      <c r="QKS482" s="49"/>
      <c r="QKT482" s="49"/>
      <c r="QKU482" s="49"/>
      <c r="QKV482" s="49"/>
      <c r="QKW482" s="49"/>
      <c r="QKX482" s="49"/>
      <c r="QKY482" s="49"/>
      <c r="QKZ482" s="49"/>
      <c r="QLA482" s="49"/>
      <c r="QLB482" s="49"/>
      <c r="QLC482" s="49"/>
      <c r="QLD482" s="49"/>
      <c r="QLE482" s="49"/>
      <c r="QLF482" s="49"/>
      <c r="QLG482" s="49"/>
      <c r="QLH482" s="49"/>
      <c r="QLI482" s="49"/>
      <c r="QLJ482" s="49"/>
      <c r="QLK482" s="49"/>
      <c r="QLL482" s="49"/>
      <c r="QLM482" s="49"/>
      <c r="QLN482" s="49"/>
      <c r="QLO482" s="49"/>
      <c r="QLP482" s="49"/>
      <c r="QLQ482" s="49"/>
      <c r="QLR482" s="49"/>
      <c r="QLS482" s="49"/>
      <c r="QLT482" s="49"/>
      <c r="QLU482" s="49"/>
      <c r="QLV482" s="49"/>
      <c r="QLW482" s="49"/>
      <c r="QLX482" s="49"/>
      <c r="QLY482" s="49"/>
      <c r="QLZ482" s="49"/>
      <c r="QMA482" s="49"/>
      <c r="QMB482" s="49"/>
      <c r="QMC482" s="49"/>
      <c r="QMD482" s="49"/>
      <c r="QME482" s="49"/>
      <c r="QMF482" s="49"/>
      <c r="QMG482" s="49"/>
      <c r="QMH482" s="49"/>
      <c r="QMI482" s="49"/>
      <c r="QMJ482" s="49"/>
      <c r="QMK482" s="49"/>
      <c r="QML482" s="49"/>
      <c r="QMM482" s="49"/>
      <c r="QMN482" s="49"/>
      <c r="QMO482" s="49"/>
      <c r="QMP482" s="49"/>
      <c r="QMQ482" s="49"/>
      <c r="QMR482" s="49"/>
      <c r="QMS482" s="49"/>
      <c r="QMT482" s="49"/>
      <c r="QMU482" s="49"/>
      <c r="QMV482" s="49"/>
      <c r="QMW482" s="49"/>
      <c r="QMX482" s="49"/>
      <c r="QMY482" s="49"/>
      <c r="QMZ482" s="49"/>
      <c r="QNA482" s="49"/>
      <c r="QNB482" s="49"/>
      <c r="QNC482" s="49"/>
      <c r="QND482" s="49"/>
      <c r="QNE482" s="49"/>
      <c r="QNF482" s="49"/>
      <c r="QNG482" s="49"/>
      <c r="QNH482" s="49"/>
      <c r="QNI482" s="49"/>
      <c r="QNJ482" s="49"/>
      <c r="QNK482" s="49"/>
      <c r="QNL482" s="49"/>
      <c r="QNM482" s="49"/>
      <c r="QNN482" s="49"/>
      <c r="QNO482" s="49"/>
      <c r="QNP482" s="49"/>
      <c r="QNQ482" s="49"/>
      <c r="QNR482" s="49"/>
      <c r="QNS482" s="49"/>
      <c r="QNT482" s="49"/>
      <c r="QNU482" s="49"/>
      <c r="QNV482" s="49"/>
      <c r="QNW482" s="49"/>
      <c r="QNX482" s="49"/>
      <c r="QNY482" s="49"/>
      <c r="QNZ482" s="49"/>
      <c r="QOA482" s="49"/>
      <c r="QOB482" s="49"/>
      <c r="QOC482" s="49"/>
      <c r="QOD482" s="49"/>
      <c r="QOE482" s="49"/>
      <c r="QOF482" s="49"/>
      <c r="QOG482" s="49"/>
      <c r="QOH482" s="49"/>
      <c r="QOI482" s="49"/>
      <c r="QOJ482" s="49"/>
      <c r="QOK482" s="49"/>
      <c r="QOL482" s="49"/>
      <c r="QOM482" s="49"/>
      <c r="QON482" s="49"/>
      <c r="QOO482" s="49"/>
      <c r="QOP482" s="49"/>
      <c r="QOQ482" s="49"/>
      <c r="QOR482" s="49"/>
      <c r="QOS482" s="49"/>
      <c r="QOT482" s="49"/>
      <c r="QOU482" s="49"/>
      <c r="QOV482" s="49"/>
      <c r="QOW482" s="49"/>
      <c r="QOX482" s="49"/>
      <c r="QOY482" s="49"/>
      <c r="QOZ482" s="49"/>
      <c r="QPA482" s="49"/>
      <c r="QPB482" s="49"/>
      <c r="QPC482" s="49"/>
      <c r="QPD482" s="49"/>
      <c r="QPE482" s="49"/>
      <c r="QPF482" s="49"/>
      <c r="QPG482" s="49"/>
      <c r="QPH482" s="49"/>
      <c r="QPI482" s="49"/>
      <c r="QPJ482" s="49"/>
      <c r="QPK482" s="49"/>
      <c r="QPL482" s="49"/>
      <c r="QPM482" s="49"/>
      <c r="QPN482" s="49"/>
      <c r="QPO482" s="49"/>
      <c r="QPP482" s="49"/>
      <c r="QPQ482" s="49"/>
      <c r="QPR482" s="49"/>
      <c r="QPS482" s="49"/>
      <c r="QPT482" s="49"/>
      <c r="QPU482" s="49"/>
      <c r="QPV482" s="49"/>
      <c r="QPW482" s="49"/>
      <c r="QPX482" s="49"/>
      <c r="QPY482" s="49"/>
      <c r="QPZ482" s="49"/>
      <c r="QQA482" s="49"/>
      <c r="QQB482" s="49"/>
      <c r="QQC482" s="49"/>
      <c r="QQD482" s="49"/>
      <c r="QQE482" s="49"/>
      <c r="QQF482" s="49"/>
      <c r="QQG482" s="49"/>
      <c r="QQH482" s="49"/>
      <c r="QQI482" s="49"/>
      <c r="QQJ482" s="49"/>
      <c r="QQK482" s="49"/>
      <c r="QQL482" s="49"/>
      <c r="QQM482" s="49"/>
      <c r="QQN482" s="49"/>
      <c r="QQO482" s="49"/>
      <c r="QQP482" s="49"/>
      <c r="QQQ482" s="49"/>
      <c r="QQR482" s="49"/>
      <c r="QQS482" s="49"/>
      <c r="QQT482" s="49"/>
      <c r="QQU482" s="49"/>
      <c r="QQV482" s="49"/>
      <c r="QQW482" s="49"/>
      <c r="QQX482" s="49"/>
      <c r="QQY482" s="49"/>
      <c r="QQZ482" s="49"/>
      <c r="QRA482" s="49"/>
      <c r="QRB482" s="49"/>
      <c r="QRC482" s="49"/>
      <c r="QRD482" s="49"/>
      <c r="QRE482" s="49"/>
      <c r="QRF482" s="49"/>
      <c r="QRG482" s="49"/>
      <c r="QRH482" s="49"/>
      <c r="QRI482" s="49"/>
      <c r="QRJ482" s="49"/>
      <c r="QRK482" s="49"/>
      <c r="QRL482" s="49"/>
      <c r="QRM482" s="49"/>
      <c r="QRN482" s="49"/>
      <c r="QRO482" s="49"/>
      <c r="QRP482" s="49"/>
      <c r="QRQ482" s="49"/>
      <c r="QRR482" s="49"/>
      <c r="QRS482" s="49"/>
      <c r="QRT482" s="49"/>
      <c r="QRU482" s="49"/>
      <c r="QRV482" s="49"/>
      <c r="QRW482" s="49"/>
      <c r="QRX482" s="49"/>
      <c r="QRY482" s="49"/>
      <c r="QRZ482" s="49"/>
      <c r="QSA482" s="49"/>
      <c r="QSB482" s="49"/>
      <c r="QSC482" s="49"/>
      <c r="QSD482" s="49"/>
      <c r="QSE482" s="49"/>
      <c r="QSF482" s="49"/>
      <c r="QSG482" s="49"/>
      <c r="QSH482" s="49"/>
      <c r="QSI482" s="49"/>
      <c r="QSJ482" s="49"/>
      <c r="QSK482" s="49"/>
      <c r="QSL482" s="49"/>
      <c r="QSM482" s="49"/>
      <c r="QSN482" s="49"/>
      <c r="QSO482" s="49"/>
      <c r="QSP482" s="49"/>
      <c r="QSQ482" s="49"/>
      <c r="QSR482" s="49"/>
      <c r="QSS482" s="49"/>
      <c r="QST482" s="49"/>
      <c r="QSU482" s="49"/>
      <c r="QSV482" s="49"/>
      <c r="QSW482" s="49"/>
      <c r="QSX482" s="49"/>
      <c r="QSY482" s="49"/>
      <c r="QSZ482" s="49"/>
      <c r="QTA482" s="49"/>
      <c r="QTB482" s="49"/>
      <c r="QTC482" s="49"/>
      <c r="QTD482" s="49"/>
      <c r="QTE482" s="49"/>
      <c r="QTF482" s="49"/>
      <c r="QTG482" s="49"/>
      <c r="QTH482" s="49"/>
      <c r="QTI482" s="49"/>
      <c r="QTJ482" s="49"/>
      <c r="QTK482" s="49"/>
      <c r="QTL482" s="49"/>
      <c r="QTM482" s="49"/>
      <c r="QTN482" s="49"/>
      <c r="QTO482" s="49"/>
      <c r="QTP482" s="49"/>
      <c r="QTQ482" s="49"/>
      <c r="QTR482" s="49"/>
      <c r="QTS482" s="49"/>
      <c r="QTT482" s="49"/>
      <c r="QTU482" s="49"/>
      <c r="QTV482" s="49"/>
      <c r="QTW482" s="49"/>
      <c r="QTX482" s="49"/>
      <c r="QTY482" s="49"/>
      <c r="QTZ482" s="49"/>
      <c r="QUA482" s="49"/>
      <c r="QUB482" s="49"/>
      <c r="QUC482" s="49"/>
      <c r="QUD482" s="49"/>
      <c r="QUE482" s="49"/>
      <c r="QUF482" s="49"/>
      <c r="QUG482" s="49"/>
      <c r="QUH482" s="49"/>
      <c r="QUI482" s="49"/>
      <c r="QUJ482" s="49"/>
      <c r="QUK482" s="49"/>
      <c r="QUL482" s="49"/>
      <c r="QUM482" s="49"/>
      <c r="QUN482" s="49"/>
      <c r="QUO482" s="49"/>
      <c r="QUP482" s="49"/>
      <c r="QUQ482" s="49"/>
      <c r="QUR482" s="49"/>
      <c r="QUS482" s="49"/>
      <c r="QUT482" s="49"/>
      <c r="QUU482" s="49"/>
      <c r="QUV482" s="49"/>
      <c r="QUW482" s="49"/>
      <c r="QUX482" s="49"/>
      <c r="QUY482" s="49"/>
      <c r="QUZ482" s="49"/>
      <c r="QVA482" s="49"/>
      <c r="QVB482" s="49"/>
      <c r="QVC482" s="49"/>
      <c r="QVD482" s="49"/>
      <c r="QVE482" s="49"/>
      <c r="QVF482" s="49"/>
      <c r="QVG482" s="49"/>
      <c r="QVH482" s="49"/>
      <c r="QVI482" s="49"/>
      <c r="QVJ482" s="49"/>
      <c r="QVK482" s="49"/>
      <c r="QVL482" s="49"/>
      <c r="QVM482" s="49"/>
      <c r="QVN482" s="49"/>
      <c r="QVO482" s="49"/>
      <c r="QVP482" s="49"/>
      <c r="QVQ482" s="49"/>
      <c r="QVR482" s="49"/>
      <c r="QVS482" s="49"/>
      <c r="QVT482" s="49"/>
      <c r="QVU482" s="49"/>
      <c r="QVV482" s="49"/>
      <c r="QVW482" s="49"/>
      <c r="QVX482" s="49"/>
      <c r="QVY482" s="49"/>
      <c r="QVZ482" s="49"/>
      <c r="QWA482" s="49"/>
      <c r="QWB482" s="49"/>
      <c r="QWC482" s="49"/>
      <c r="QWD482" s="49"/>
      <c r="QWE482" s="49"/>
      <c r="QWF482" s="49"/>
      <c r="QWG482" s="49"/>
      <c r="QWH482" s="49"/>
      <c r="QWI482" s="49"/>
      <c r="QWJ482" s="49"/>
      <c r="QWK482" s="49"/>
      <c r="QWL482" s="49"/>
      <c r="QWM482" s="49"/>
      <c r="QWN482" s="49"/>
      <c r="QWO482" s="49"/>
      <c r="QWP482" s="49"/>
      <c r="QWQ482" s="49"/>
      <c r="QWR482" s="49"/>
      <c r="QWS482" s="49"/>
      <c r="QWT482" s="49"/>
      <c r="QWU482" s="49"/>
      <c r="QWV482" s="49"/>
      <c r="QWW482" s="49"/>
      <c r="QWX482" s="49"/>
      <c r="QWY482" s="49"/>
      <c r="QWZ482" s="49"/>
      <c r="QXA482" s="49"/>
      <c r="QXB482" s="49"/>
      <c r="QXC482" s="49"/>
      <c r="QXD482" s="49"/>
      <c r="QXE482" s="49"/>
      <c r="QXF482" s="49"/>
      <c r="QXG482" s="49"/>
      <c r="QXH482" s="49"/>
      <c r="QXI482" s="49"/>
      <c r="QXJ482" s="49"/>
      <c r="QXK482" s="49"/>
      <c r="QXL482" s="49"/>
      <c r="QXM482" s="49"/>
      <c r="QXN482" s="49"/>
      <c r="QXO482" s="49"/>
      <c r="QXP482" s="49"/>
      <c r="QXQ482" s="49"/>
      <c r="QXR482" s="49"/>
      <c r="QXS482" s="49"/>
      <c r="QXT482" s="49"/>
      <c r="QXU482" s="49"/>
      <c r="QXV482" s="49"/>
      <c r="QXW482" s="49"/>
      <c r="QXX482" s="49"/>
      <c r="QXY482" s="49"/>
      <c r="QXZ482" s="49"/>
      <c r="QYA482" s="49"/>
      <c r="QYB482" s="49"/>
      <c r="QYC482" s="49"/>
      <c r="QYD482" s="49"/>
      <c r="QYE482" s="49"/>
      <c r="QYF482" s="49"/>
      <c r="QYG482" s="49"/>
      <c r="QYH482" s="49"/>
      <c r="QYI482" s="49"/>
      <c r="QYJ482" s="49"/>
      <c r="QYK482" s="49"/>
      <c r="QYL482" s="49"/>
      <c r="QYM482" s="49"/>
      <c r="QYN482" s="49"/>
      <c r="QYO482" s="49"/>
      <c r="QYP482" s="49"/>
      <c r="QYQ482" s="49"/>
      <c r="QYR482" s="49"/>
      <c r="QYS482" s="49"/>
      <c r="QYT482" s="49"/>
      <c r="QYU482" s="49"/>
      <c r="QYV482" s="49"/>
      <c r="QYW482" s="49"/>
      <c r="QYX482" s="49"/>
      <c r="QYY482" s="49"/>
      <c r="QYZ482" s="49"/>
      <c r="QZA482" s="49"/>
      <c r="QZB482" s="49"/>
      <c r="QZC482" s="49"/>
      <c r="QZD482" s="49"/>
      <c r="QZE482" s="49"/>
      <c r="QZF482" s="49"/>
      <c r="QZG482" s="49"/>
      <c r="QZH482" s="49"/>
      <c r="QZI482" s="49"/>
      <c r="QZJ482" s="49"/>
      <c r="QZK482" s="49"/>
      <c r="QZL482" s="49"/>
      <c r="QZM482" s="49"/>
      <c r="QZN482" s="49"/>
      <c r="QZO482" s="49"/>
      <c r="QZP482" s="49"/>
      <c r="QZQ482" s="49"/>
      <c r="QZR482" s="49"/>
      <c r="QZS482" s="49"/>
      <c r="QZT482" s="49"/>
      <c r="QZU482" s="49"/>
      <c r="QZV482" s="49"/>
      <c r="QZW482" s="49"/>
      <c r="QZX482" s="49"/>
      <c r="QZY482" s="49"/>
      <c r="QZZ482" s="49"/>
      <c r="RAA482" s="49"/>
      <c r="RAB482" s="49"/>
      <c r="RAC482" s="49"/>
      <c r="RAD482" s="49"/>
      <c r="RAE482" s="49"/>
      <c r="RAF482" s="49"/>
      <c r="RAG482" s="49"/>
      <c r="RAH482" s="49"/>
      <c r="RAI482" s="49"/>
      <c r="RAJ482" s="49"/>
      <c r="RAK482" s="49"/>
      <c r="RAL482" s="49"/>
      <c r="RAM482" s="49"/>
      <c r="RAN482" s="49"/>
      <c r="RAO482" s="49"/>
      <c r="RAP482" s="49"/>
      <c r="RAQ482" s="49"/>
      <c r="RAR482" s="49"/>
      <c r="RAS482" s="49"/>
      <c r="RAT482" s="49"/>
      <c r="RAU482" s="49"/>
      <c r="RAV482" s="49"/>
      <c r="RAW482" s="49"/>
      <c r="RAX482" s="49"/>
      <c r="RAY482" s="49"/>
      <c r="RAZ482" s="49"/>
      <c r="RBA482" s="49"/>
      <c r="RBB482" s="49"/>
      <c r="RBC482" s="49"/>
      <c r="RBD482" s="49"/>
      <c r="RBE482" s="49"/>
      <c r="RBF482" s="49"/>
      <c r="RBG482" s="49"/>
      <c r="RBH482" s="49"/>
      <c r="RBI482" s="49"/>
      <c r="RBJ482" s="49"/>
      <c r="RBK482" s="49"/>
      <c r="RBL482" s="49"/>
      <c r="RBM482" s="49"/>
      <c r="RBN482" s="49"/>
      <c r="RBO482" s="49"/>
      <c r="RBP482" s="49"/>
      <c r="RBQ482" s="49"/>
      <c r="RBR482" s="49"/>
      <c r="RBS482" s="49"/>
      <c r="RBT482" s="49"/>
      <c r="RBU482" s="49"/>
      <c r="RBV482" s="49"/>
      <c r="RBW482" s="49"/>
      <c r="RBX482" s="49"/>
      <c r="RBY482" s="49"/>
      <c r="RBZ482" s="49"/>
      <c r="RCA482" s="49"/>
      <c r="RCB482" s="49"/>
      <c r="RCC482" s="49"/>
      <c r="RCD482" s="49"/>
      <c r="RCE482" s="49"/>
      <c r="RCF482" s="49"/>
      <c r="RCG482" s="49"/>
      <c r="RCH482" s="49"/>
      <c r="RCI482" s="49"/>
      <c r="RCJ482" s="49"/>
      <c r="RCK482" s="49"/>
      <c r="RCL482" s="49"/>
      <c r="RCM482" s="49"/>
      <c r="RCN482" s="49"/>
      <c r="RCO482" s="49"/>
      <c r="RCP482" s="49"/>
      <c r="RCQ482" s="49"/>
      <c r="RCR482" s="49"/>
      <c r="RCS482" s="49"/>
      <c r="RCT482" s="49"/>
      <c r="RCU482" s="49"/>
      <c r="RCV482" s="49"/>
      <c r="RCW482" s="49"/>
      <c r="RCX482" s="49"/>
      <c r="RCY482" s="49"/>
      <c r="RCZ482" s="49"/>
      <c r="RDA482" s="49"/>
      <c r="RDB482" s="49"/>
      <c r="RDC482" s="49"/>
      <c r="RDD482" s="49"/>
      <c r="RDE482" s="49"/>
      <c r="RDF482" s="49"/>
      <c r="RDG482" s="49"/>
      <c r="RDH482" s="49"/>
      <c r="RDI482" s="49"/>
      <c r="RDJ482" s="49"/>
      <c r="RDK482" s="49"/>
      <c r="RDL482" s="49"/>
      <c r="RDM482" s="49"/>
      <c r="RDN482" s="49"/>
      <c r="RDO482" s="49"/>
      <c r="RDP482" s="49"/>
      <c r="RDQ482" s="49"/>
      <c r="RDR482" s="49"/>
      <c r="RDS482" s="49"/>
      <c r="RDT482" s="49"/>
      <c r="RDU482" s="49"/>
      <c r="RDV482" s="49"/>
      <c r="RDW482" s="49"/>
      <c r="RDX482" s="49"/>
      <c r="RDY482" s="49"/>
      <c r="RDZ482" s="49"/>
      <c r="REA482" s="49"/>
      <c r="REB482" s="49"/>
      <c r="REC482" s="49"/>
      <c r="RED482" s="49"/>
      <c r="REE482" s="49"/>
      <c r="REF482" s="49"/>
      <c r="REG482" s="49"/>
      <c r="REH482" s="49"/>
      <c r="REI482" s="49"/>
      <c r="REJ482" s="49"/>
      <c r="REK482" s="49"/>
      <c r="REL482" s="49"/>
      <c r="REM482" s="49"/>
      <c r="REN482" s="49"/>
      <c r="REO482" s="49"/>
      <c r="REP482" s="49"/>
      <c r="REQ482" s="49"/>
      <c r="RER482" s="49"/>
      <c r="RES482" s="49"/>
      <c r="RET482" s="49"/>
      <c r="REU482" s="49"/>
      <c r="REV482" s="49"/>
      <c r="REW482" s="49"/>
      <c r="REX482" s="49"/>
      <c r="REY482" s="49"/>
      <c r="REZ482" s="49"/>
      <c r="RFA482" s="49"/>
      <c r="RFB482" s="49"/>
      <c r="RFC482" s="49"/>
      <c r="RFD482" s="49"/>
      <c r="RFE482" s="49"/>
      <c r="RFF482" s="49"/>
      <c r="RFG482" s="49"/>
      <c r="RFH482" s="49"/>
      <c r="RFI482" s="49"/>
      <c r="RFJ482" s="49"/>
      <c r="RFK482" s="49"/>
      <c r="RFL482" s="49"/>
      <c r="RFM482" s="49"/>
      <c r="RFN482" s="49"/>
      <c r="RFO482" s="49"/>
      <c r="RFP482" s="49"/>
      <c r="RFQ482" s="49"/>
      <c r="RFR482" s="49"/>
      <c r="RFS482" s="49"/>
      <c r="RFT482" s="49"/>
      <c r="RFU482" s="49"/>
      <c r="RFV482" s="49"/>
      <c r="RFW482" s="49"/>
      <c r="RFX482" s="49"/>
      <c r="RFY482" s="49"/>
      <c r="RFZ482" s="49"/>
      <c r="RGA482" s="49"/>
      <c r="RGB482" s="49"/>
      <c r="RGC482" s="49"/>
      <c r="RGD482" s="49"/>
      <c r="RGE482" s="49"/>
      <c r="RGF482" s="49"/>
      <c r="RGG482" s="49"/>
      <c r="RGH482" s="49"/>
      <c r="RGI482" s="49"/>
      <c r="RGJ482" s="49"/>
      <c r="RGK482" s="49"/>
      <c r="RGL482" s="49"/>
      <c r="RGM482" s="49"/>
      <c r="RGN482" s="49"/>
      <c r="RGO482" s="49"/>
      <c r="RGP482" s="49"/>
      <c r="RGQ482" s="49"/>
      <c r="RGR482" s="49"/>
      <c r="RGS482" s="49"/>
      <c r="RGT482" s="49"/>
      <c r="RGU482" s="49"/>
      <c r="RGV482" s="49"/>
      <c r="RGW482" s="49"/>
      <c r="RGX482" s="49"/>
      <c r="RGY482" s="49"/>
      <c r="RGZ482" s="49"/>
      <c r="RHA482" s="49"/>
      <c r="RHB482" s="49"/>
      <c r="RHC482" s="49"/>
      <c r="RHD482" s="49"/>
      <c r="RHE482" s="49"/>
      <c r="RHF482" s="49"/>
      <c r="RHG482" s="49"/>
      <c r="RHH482" s="49"/>
      <c r="RHI482" s="49"/>
      <c r="RHJ482" s="49"/>
      <c r="RHK482" s="49"/>
      <c r="RHL482" s="49"/>
      <c r="RHM482" s="49"/>
      <c r="RHN482" s="49"/>
      <c r="RHO482" s="49"/>
      <c r="RHP482" s="49"/>
      <c r="RHQ482" s="49"/>
      <c r="RHR482" s="49"/>
      <c r="RHS482" s="49"/>
      <c r="RHT482" s="49"/>
      <c r="RHU482" s="49"/>
      <c r="RHV482" s="49"/>
      <c r="RHW482" s="49"/>
      <c r="RHX482" s="49"/>
      <c r="RHY482" s="49"/>
      <c r="RHZ482" s="49"/>
      <c r="RIA482" s="49"/>
      <c r="RIB482" s="49"/>
      <c r="RIC482" s="49"/>
      <c r="RID482" s="49"/>
      <c r="RIE482" s="49"/>
      <c r="RIF482" s="49"/>
      <c r="RIG482" s="49"/>
      <c r="RIH482" s="49"/>
      <c r="RII482" s="49"/>
      <c r="RIJ482" s="49"/>
      <c r="RIK482" s="49"/>
      <c r="RIL482" s="49"/>
      <c r="RIM482" s="49"/>
      <c r="RIN482" s="49"/>
      <c r="RIO482" s="49"/>
      <c r="RIP482" s="49"/>
      <c r="RIQ482" s="49"/>
      <c r="RIR482" s="49"/>
      <c r="RIS482" s="49"/>
      <c r="RIT482" s="49"/>
      <c r="RIU482" s="49"/>
      <c r="RIV482" s="49"/>
      <c r="RIW482" s="49"/>
      <c r="RIX482" s="49"/>
      <c r="RIY482" s="49"/>
      <c r="RIZ482" s="49"/>
      <c r="RJA482" s="49"/>
      <c r="RJB482" s="49"/>
      <c r="RJC482" s="49"/>
      <c r="RJD482" s="49"/>
      <c r="RJE482" s="49"/>
      <c r="RJF482" s="49"/>
      <c r="RJG482" s="49"/>
      <c r="RJH482" s="49"/>
      <c r="RJI482" s="49"/>
      <c r="RJJ482" s="49"/>
      <c r="RJK482" s="49"/>
      <c r="RJL482" s="49"/>
      <c r="RJM482" s="49"/>
      <c r="RJN482" s="49"/>
      <c r="RJO482" s="49"/>
      <c r="RJP482" s="49"/>
      <c r="RJQ482" s="49"/>
      <c r="RJR482" s="49"/>
      <c r="RJS482" s="49"/>
      <c r="RJT482" s="49"/>
      <c r="RJU482" s="49"/>
      <c r="RJV482" s="49"/>
      <c r="RJW482" s="49"/>
      <c r="RJX482" s="49"/>
      <c r="RJY482" s="49"/>
      <c r="RJZ482" s="49"/>
      <c r="RKA482" s="49"/>
      <c r="RKB482" s="49"/>
      <c r="RKC482" s="49"/>
      <c r="RKD482" s="49"/>
      <c r="RKE482" s="49"/>
      <c r="RKF482" s="49"/>
      <c r="RKG482" s="49"/>
      <c r="RKH482" s="49"/>
      <c r="RKI482" s="49"/>
      <c r="RKJ482" s="49"/>
      <c r="RKK482" s="49"/>
      <c r="RKL482" s="49"/>
      <c r="RKM482" s="49"/>
      <c r="RKN482" s="49"/>
      <c r="RKO482" s="49"/>
      <c r="RKP482" s="49"/>
      <c r="RKQ482" s="49"/>
      <c r="RKR482" s="49"/>
      <c r="RKS482" s="49"/>
      <c r="RKT482" s="49"/>
      <c r="RKU482" s="49"/>
      <c r="RKV482" s="49"/>
      <c r="RKW482" s="49"/>
      <c r="RKX482" s="49"/>
      <c r="RKY482" s="49"/>
      <c r="RKZ482" s="49"/>
      <c r="RLA482" s="49"/>
      <c r="RLB482" s="49"/>
      <c r="RLC482" s="49"/>
      <c r="RLD482" s="49"/>
      <c r="RLE482" s="49"/>
      <c r="RLF482" s="49"/>
      <c r="RLG482" s="49"/>
      <c r="RLH482" s="49"/>
      <c r="RLI482" s="49"/>
      <c r="RLJ482" s="49"/>
      <c r="RLK482" s="49"/>
      <c r="RLL482" s="49"/>
      <c r="RLM482" s="49"/>
      <c r="RLN482" s="49"/>
      <c r="RLO482" s="49"/>
      <c r="RLP482" s="49"/>
      <c r="RLQ482" s="49"/>
      <c r="RLR482" s="49"/>
      <c r="RLS482" s="49"/>
      <c r="RLT482" s="49"/>
      <c r="RLU482" s="49"/>
      <c r="RLV482" s="49"/>
      <c r="RLW482" s="49"/>
      <c r="RLX482" s="49"/>
      <c r="RLY482" s="49"/>
      <c r="RLZ482" s="49"/>
      <c r="RMA482" s="49"/>
      <c r="RMB482" s="49"/>
      <c r="RMC482" s="49"/>
      <c r="RMD482" s="49"/>
      <c r="RME482" s="49"/>
      <c r="RMF482" s="49"/>
      <c r="RMG482" s="49"/>
      <c r="RMH482" s="49"/>
      <c r="RMI482" s="49"/>
      <c r="RMJ482" s="49"/>
      <c r="RMK482" s="49"/>
      <c r="RML482" s="49"/>
      <c r="RMM482" s="49"/>
      <c r="RMN482" s="49"/>
      <c r="RMO482" s="49"/>
      <c r="RMP482" s="49"/>
      <c r="RMQ482" s="49"/>
      <c r="RMR482" s="49"/>
      <c r="RMS482" s="49"/>
      <c r="RMT482" s="49"/>
      <c r="RMU482" s="49"/>
      <c r="RMV482" s="49"/>
      <c r="RMW482" s="49"/>
      <c r="RMX482" s="49"/>
      <c r="RMY482" s="49"/>
      <c r="RMZ482" s="49"/>
      <c r="RNA482" s="49"/>
      <c r="RNB482" s="49"/>
      <c r="RNC482" s="49"/>
      <c r="RND482" s="49"/>
      <c r="RNE482" s="49"/>
      <c r="RNF482" s="49"/>
      <c r="RNG482" s="49"/>
      <c r="RNH482" s="49"/>
      <c r="RNI482" s="49"/>
      <c r="RNJ482" s="49"/>
      <c r="RNK482" s="49"/>
      <c r="RNL482" s="49"/>
      <c r="RNM482" s="49"/>
      <c r="RNN482" s="49"/>
      <c r="RNO482" s="49"/>
      <c r="RNP482" s="49"/>
      <c r="RNQ482" s="49"/>
      <c r="RNR482" s="49"/>
      <c r="RNS482" s="49"/>
      <c r="RNT482" s="49"/>
      <c r="RNU482" s="49"/>
      <c r="RNV482" s="49"/>
      <c r="RNW482" s="49"/>
      <c r="RNX482" s="49"/>
      <c r="RNY482" s="49"/>
      <c r="RNZ482" s="49"/>
      <c r="ROA482" s="49"/>
      <c r="ROB482" s="49"/>
      <c r="ROC482" s="49"/>
      <c r="ROD482" s="49"/>
      <c r="ROE482" s="49"/>
      <c r="ROF482" s="49"/>
      <c r="ROG482" s="49"/>
      <c r="ROH482" s="49"/>
      <c r="ROI482" s="49"/>
      <c r="ROJ482" s="49"/>
      <c r="ROK482" s="49"/>
      <c r="ROL482" s="49"/>
      <c r="ROM482" s="49"/>
      <c r="RON482" s="49"/>
      <c r="ROO482" s="49"/>
      <c r="ROP482" s="49"/>
      <c r="ROQ482" s="49"/>
      <c r="ROR482" s="49"/>
      <c r="ROS482" s="49"/>
      <c r="ROT482" s="49"/>
      <c r="ROU482" s="49"/>
      <c r="ROV482" s="49"/>
      <c r="ROW482" s="49"/>
      <c r="ROX482" s="49"/>
      <c r="ROY482" s="49"/>
      <c r="ROZ482" s="49"/>
      <c r="RPA482" s="49"/>
      <c r="RPB482" s="49"/>
      <c r="RPC482" s="49"/>
      <c r="RPD482" s="49"/>
      <c r="RPE482" s="49"/>
      <c r="RPF482" s="49"/>
      <c r="RPG482" s="49"/>
      <c r="RPH482" s="49"/>
      <c r="RPI482" s="49"/>
      <c r="RPJ482" s="49"/>
      <c r="RPK482" s="49"/>
      <c r="RPL482" s="49"/>
      <c r="RPM482" s="49"/>
      <c r="RPN482" s="49"/>
      <c r="RPO482" s="49"/>
      <c r="RPP482" s="49"/>
      <c r="RPQ482" s="49"/>
      <c r="RPR482" s="49"/>
      <c r="RPS482" s="49"/>
      <c r="RPT482" s="49"/>
      <c r="RPU482" s="49"/>
      <c r="RPV482" s="49"/>
      <c r="RPW482" s="49"/>
      <c r="RPX482" s="49"/>
      <c r="RPY482" s="49"/>
      <c r="RPZ482" s="49"/>
      <c r="RQA482" s="49"/>
      <c r="RQB482" s="49"/>
      <c r="RQC482" s="49"/>
      <c r="RQD482" s="49"/>
      <c r="RQE482" s="49"/>
      <c r="RQF482" s="49"/>
      <c r="RQG482" s="49"/>
      <c r="RQH482" s="49"/>
      <c r="RQI482" s="49"/>
      <c r="RQJ482" s="49"/>
      <c r="RQK482" s="49"/>
      <c r="RQL482" s="49"/>
      <c r="RQM482" s="49"/>
      <c r="RQN482" s="49"/>
      <c r="RQO482" s="49"/>
      <c r="RQP482" s="49"/>
      <c r="RQQ482" s="49"/>
      <c r="RQR482" s="49"/>
      <c r="RQS482" s="49"/>
      <c r="RQT482" s="49"/>
      <c r="RQU482" s="49"/>
      <c r="RQV482" s="49"/>
      <c r="RQW482" s="49"/>
      <c r="RQX482" s="49"/>
      <c r="RQY482" s="49"/>
      <c r="RQZ482" s="49"/>
      <c r="RRA482" s="49"/>
      <c r="RRB482" s="49"/>
      <c r="RRC482" s="49"/>
      <c r="RRD482" s="49"/>
      <c r="RRE482" s="49"/>
      <c r="RRF482" s="49"/>
      <c r="RRG482" s="49"/>
      <c r="RRH482" s="49"/>
      <c r="RRI482" s="49"/>
      <c r="RRJ482" s="49"/>
      <c r="RRK482" s="49"/>
      <c r="RRL482" s="49"/>
      <c r="RRM482" s="49"/>
      <c r="RRN482" s="49"/>
      <c r="RRO482" s="49"/>
      <c r="RRP482" s="49"/>
      <c r="RRQ482" s="49"/>
      <c r="RRR482" s="49"/>
      <c r="RRS482" s="49"/>
      <c r="RRT482" s="49"/>
      <c r="RRU482" s="49"/>
      <c r="RRV482" s="49"/>
      <c r="RRW482" s="49"/>
      <c r="RRX482" s="49"/>
      <c r="RRY482" s="49"/>
      <c r="RRZ482" s="49"/>
      <c r="RSA482" s="49"/>
      <c r="RSB482" s="49"/>
      <c r="RSC482" s="49"/>
      <c r="RSD482" s="49"/>
      <c r="RSE482" s="49"/>
      <c r="RSF482" s="49"/>
      <c r="RSG482" s="49"/>
      <c r="RSH482" s="49"/>
      <c r="RSI482" s="49"/>
      <c r="RSJ482" s="49"/>
      <c r="RSK482" s="49"/>
      <c r="RSL482" s="49"/>
      <c r="RSM482" s="49"/>
      <c r="RSN482" s="49"/>
      <c r="RSO482" s="49"/>
      <c r="RSP482" s="49"/>
      <c r="RSQ482" s="49"/>
      <c r="RSR482" s="49"/>
      <c r="RSS482" s="49"/>
      <c r="RST482" s="49"/>
      <c r="RSU482" s="49"/>
      <c r="RSV482" s="49"/>
      <c r="RSW482" s="49"/>
      <c r="RSX482" s="49"/>
      <c r="RSY482" s="49"/>
      <c r="RSZ482" s="49"/>
      <c r="RTA482" s="49"/>
      <c r="RTB482" s="49"/>
      <c r="RTC482" s="49"/>
      <c r="RTD482" s="49"/>
      <c r="RTE482" s="49"/>
      <c r="RTF482" s="49"/>
      <c r="RTG482" s="49"/>
      <c r="RTH482" s="49"/>
      <c r="RTI482" s="49"/>
      <c r="RTJ482" s="49"/>
      <c r="RTK482" s="49"/>
      <c r="RTL482" s="49"/>
      <c r="RTM482" s="49"/>
      <c r="RTN482" s="49"/>
      <c r="RTO482" s="49"/>
      <c r="RTP482" s="49"/>
      <c r="RTQ482" s="49"/>
      <c r="RTR482" s="49"/>
      <c r="RTS482" s="49"/>
      <c r="RTT482" s="49"/>
      <c r="RTU482" s="49"/>
      <c r="RTV482" s="49"/>
      <c r="RTW482" s="49"/>
      <c r="RTX482" s="49"/>
      <c r="RTY482" s="49"/>
      <c r="RTZ482" s="49"/>
      <c r="RUA482" s="49"/>
      <c r="RUB482" s="49"/>
      <c r="RUC482" s="49"/>
      <c r="RUD482" s="49"/>
      <c r="RUE482" s="49"/>
      <c r="RUF482" s="49"/>
      <c r="RUG482" s="49"/>
      <c r="RUH482" s="49"/>
      <c r="RUI482" s="49"/>
      <c r="RUJ482" s="49"/>
      <c r="RUK482" s="49"/>
      <c r="RUL482" s="49"/>
      <c r="RUM482" s="49"/>
      <c r="RUN482" s="49"/>
      <c r="RUO482" s="49"/>
      <c r="RUP482" s="49"/>
      <c r="RUQ482" s="49"/>
      <c r="RUR482" s="49"/>
      <c r="RUS482" s="49"/>
      <c r="RUT482" s="49"/>
      <c r="RUU482" s="49"/>
      <c r="RUV482" s="49"/>
      <c r="RUW482" s="49"/>
      <c r="RUX482" s="49"/>
      <c r="RUY482" s="49"/>
      <c r="RUZ482" s="49"/>
      <c r="RVA482" s="49"/>
      <c r="RVB482" s="49"/>
      <c r="RVC482" s="49"/>
      <c r="RVD482" s="49"/>
      <c r="RVE482" s="49"/>
      <c r="RVF482" s="49"/>
      <c r="RVG482" s="49"/>
      <c r="RVH482" s="49"/>
      <c r="RVI482" s="49"/>
      <c r="RVJ482" s="49"/>
      <c r="RVK482" s="49"/>
      <c r="RVL482" s="49"/>
      <c r="RVM482" s="49"/>
      <c r="RVN482" s="49"/>
      <c r="RVO482" s="49"/>
      <c r="RVP482" s="49"/>
      <c r="RVQ482" s="49"/>
      <c r="RVR482" s="49"/>
      <c r="RVS482" s="49"/>
      <c r="RVT482" s="49"/>
      <c r="RVU482" s="49"/>
      <c r="RVV482" s="49"/>
      <c r="RVW482" s="49"/>
      <c r="RVX482" s="49"/>
      <c r="RVY482" s="49"/>
      <c r="RVZ482" s="49"/>
      <c r="RWA482" s="49"/>
      <c r="RWB482" s="49"/>
      <c r="RWC482" s="49"/>
      <c r="RWD482" s="49"/>
      <c r="RWE482" s="49"/>
      <c r="RWF482" s="49"/>
      <c r="RWG482" s="49"/>
      <c r="RWH482" s="49"/>
      <c r="RWI482" s="49"/>
      <c r="RWJ482" s="49"/>
      <c r="RWK482" s="49"/>
      <c r="RWL482" s="49"/>
      <c r="RWM482" s="49"/>
      <c r="RWN482" s="49"/>
      <c r="RWO482" s="49"/>
      <c r="RWP482" s="49"/>
      <c r="RWQ482" s="49"/>
      <c r="RWR482" s="49"/>
      <c r="RWS482" s="49"/>
      <c r="RWT482" s="49"/>
      <c r="RWU482" s="49"/>
      <c r="RWV482" s="49"/>
      <c r="RWW482" s="49"/>
      <c r="RWX482" s="49"/>
      <c r="RWY482" s="49"/>
      <c r="RWZ482" s="49"/>
      <c r="RXA482" s="49"/>
      <c r="RXB482" s="49"/>
      <c r="RXC482" s="49"/>
      <c r="RXD482" s="49"/>
      <c r="RXE482" s="49"/>
      <c r="RXF482" s="49"/>
      <c r="RXG482" s="49"/>
      <c r="RXH482" s="49"/>
      <c r="RXI482" s="49"/>
      <c r="RXJ482" s="49"/>
      <c r="RXK482" s="49"/>
      <c r="RXL482" s="49"/>
      <c r="RXM482" s="49"/>
      <c r="RXN482" s="49"/>
      <c r="RXO482" s="49"/>
      <c r="RXP482" s="49"/>
      <c r="RXQ482" s="49"/>
      <c r="RXR482" s="49"/>
      <c r="RXS482" s="49"/>
      <c r="RXT482" s="49"/>
      <c r="RXU482" s="49"/>
      <c r="RXV482" s="49"/>
      <c r="RXW482" s="49"/>
      <c r="RXX482" s="49"/>
      <c r="RXY482" s="49"/>
      <c r="RXZ482" s="49"/>
      <c r="RYA482" s="49"/>
      <c r="RYB482" s="49"/>
      <c r="RYC482" s="49"/>
      <c r="RYD482" s="49"/>
      <c r="RYE482" s="49"/>
      <c r="RYF482" s="49"/>
      <c r="RYG482" s="49"/>
      <c r="RYH482" s="49"/>
      <c r="RYI482" s="49"/>
      <c r="RYJ482" s="49"/>
      <c r="RYK482" s="49"/>
      <c r="RYL482" s="49"/>
      <c r="RYM482" s="49"/>
      <c r="RYN482" s="49"/>
      <c r="RYO482" s="49"/>
      <c r="RYP482" s="49"/>
      <c r="RYQ482" s="49"/>
      <c r="RYR482" s="49"/>
      <c r="RYS482" s="49"/>
      <c r="RYT482" s="49"/>
      <c r="RYU482" s="49"/>
      <c r="RYV482" s="49"/>
      <c r="RYW482" s="49"/>
      <c r="RYX482" s="49"/>
      <c r="RYY482" s="49"/>
      <c r="RYZ482" s="49"/>
      <c r="RZA482" s="49"/>
      <c r="RZB482" s="49"/>
      <c r="RZC482" s="49"/>
      <c r="RZD482" s="49"/>
      <c r="RZE482" s="49"/>
      <c r="RZF482" s="49"/>
      <c r="RZG482" s="49"/>
      <c r="RZH482" s="49"/>
      <c r="RZI482" s="49"/>
      <c r="RZJ482" s="49"/>
      <c r="RZK482" s="49"/>
      <c r="RZL482" s="49"/>
      <c r="RZM482" s="49"/>
      <c r="RZN482" s="49"/>
      <c r="RZO482" s="49"/>
      <c r="RZP482" s="49"/>
      <c r="RZQ482" s="49"/>
      <c r="RZR482" s="49"/>
      <c r="RZS482" s="49"/>
      <c r="RZT482" s="49"/>
      <c r="RZU482" s="49"/>
      <c r="RZV482" s="49"/>
      <c r="RZW482" s="49"/>
      <c r="RZX482" s="49"/>
      <c r="RZY482" s="49"/>
      <c r="RZZ482" s="49"/>
      <c r="SAA482" s="49"/>
      <c r="SAB482" s="49"/>
      <c r="SAC482" s="49"/>
      <c r="SAD482" s="49"/>
      <c r="SAE482" s="49"/>
      <c r="SAF482" s="49"/>
      <c r="SAG482" s="49"/>
      <c r="SAH482" s="49"/>
      <c r="SAI482" s="49"/>
      <c r="SAJ482" s="49"/>
      <c r="SAK482" s="49"/>
      <c r="SAL482" s="49"/>
      <c r="SAM482" s="49"/>
      <c r="SAN482" s="49"/>
      <c r="SAO482" s="49"/>
      <c r="SAP482" s="49"/>
      <c r="SAQ482" s="49"/>
      <c r="SAR482" s="49"/>
      <c r="SAS482" s="49"/>
      <c r="SAT482" s="49"/>
      <c r="SAU482" s="49"/>
      <c r="SAV482" s="49"/>
      <c r="SAW482" s="49"/>
      <c r="SAX482" s="49"/>
      <c r="SAY482" s="49"/>
      <c r="SAZ482" s="49"/>
      <c r="SBA482" s="49"/>
      <c r="SBB482" s="49"/>
      <c r="SBC482" s="49"/>
      <c r="SBD482" s="49"/>
      <c r="SBE482" s="49"/>
      <c r="SBF482" s="49"/>
      <c r="SBG482" s="49"/>
      <c r="SBH482" s="49"/>
      <c r="SBI482" s="49"/>
      <c r="SBJ482" s="49"/>
      <c r="SBK482" s="49"/>
      <c r="SBL482" s="49"/>
      <c r="SBM482" s="49"/>
      <c r="SBN482" s="49"/>
      <c r="SBO482" s="49"/>
      <c r="SBP482" s="49"/>
      <c r="SBQ482" s="49"/>
      <c r="SBR482" s="49"/>
      <c r="SBS482" s="49"/>
      <c r="SBT482" s="49"/>
      <c r="SBU482" s="49"/>
      <c r="SBV482" s="49"/>
      <c r="SBW482" s="49"/>
      <c r="SBX482" s="49"/>
      <c r="SBY482" s="49"/>
      <c r="SBZ482" s="49"/>
      <c r="SCA482" s="49"/>
      <c r="SCB482" s="49"/>
      <c r="SCC482" s="49"/>
      <c r="SCD482" s="49"/>
      <c r="SCE482" s="49"/>
      <c r="SCF482" s="49"/>
      <c r="SCG482" s="49"/>
      <c r="SCH482" s="49"/>
      <c r="SCI482" s="49"/>
      <c r="SCJ482" s="49"/>
      <c r="SCK482" s="49"/>
      <c r="SCL482" s="49"/>
      <c r="SCM482" s="49"/>
      <c r="SCN482" s="49"/>
      <c r="SCO482" s="49"/>
      <c r="SCP482" s="49"/>
      <c r="SCQ482" s="49"/>
      <c r="SCR482" s="49"/>
      <c r="SCS482" s="49"/>
      <c r="SCT482" s="49"/>
      <c r="SCU482" s="49"/>
      <c r="SCV482" s="49"/>
      <c r="SCW482" s="49"/>
      <c r="SCX482" s="49"/>
      <c r="SCY482" s="49"/>
      <c r="SCZ482" s="49"/>
      <c r="SDA482" s="49"/>
      <c r="SDB482" s="49"/>
      <c r="SDC482" s="49"/>
      <c r="SDD482" s="49"/>
      <c r="SDE482" s="49"/>
      <c r="SDF482" s="49"/>
      <c r="SDG482" s="49"/>
      <c r="SDH482" s="49"/>
      <c r="SDI482" s="49"/>
      <c r="SDJ482" s="49"/>
      <c r="SDK482" s="49"/>
      <c r="SDL482" s="49"/>
      <c r="SDM482" s="49"/>
      <c r="SDN482" s="49"/>
      <c r="SDO482" s="49"/>
      <c r="SDP482" s="49"/>
      <c r="SDQ482" s="49"/>
      <c r="SDR482" s="49"/>
      <c r="SDS482" s="49"/>
      <c r="SDT482" s="49"/>
      <c r="SDU482" s="49"/>
      <c r="SDV482" s="49"/>
      <c r="SDW482" s="49"/>
      <c r="SDX482" s="49"/>
      <c r="SDY482" s="49"/>
      <c r="SDZ482" s="49"/>
      <c r="SEA482" s="49"/>
      <c r="SEB482" s="49"/>
      <c r="SEC482" s="49"/>
      <c r="SED482" s="49"/>
      <c r="SEE482" s="49"/>
      <c r="SEF482" s="49"/>
      <c r="SEG482" s="49"/>
      <c r="SEH482" s="49"/>
      <c r="SEI482" s="49"/>
      <c r="SEJ482" s="49"/>
      <c r="SEK482" s="49"/>
      <c r="SEL482" s="49"/>
      <c r="SEM482" s="49"/>
      <c r="SEN482" s="49"/>
      <c r="SEO482" s="49"/>
      <c r="SEP482" s="49"/>
      <c r="SEQ482" s="49"/>
      <c r="SER482" s="49"/>
      <c r="SES482" s="49"/>
      <c r="SET482" s="49"/>
      <c r="SEU482" s="49"/>
      <c r="SEV482" s="49"/>
      <c r="SEW482" s="49"/>
      <c r="SEX482" s="49"/>
      <c r="SEY482" s="49"/>
      <c r="SEZ482" s="49"/>
      <c r="SFA482" s="49"/>
      <c r="SFB482" s="49"/>
      <c r="SFC482" s="49"/>
      <c r="SFD482" s="49"/>
      <c r="SFE482" s="49"/>
      <c r="SFF482" s="49"/>
      <c r="SFG482" s="49"/>
      <c r="SFH482" s="49"/>
      <c r="SFI482" s="49"/>
      <c r="SFJ482" s="49"/>
      <c r="SFK482" s="49"/>
      <c r="SFL482" s="49"/>
      <c r="SFM482" s="49"/>
      <c r="SFN482" s="49"/>
      <c r="SFO482" s="49"/>
      <c r="SFP482" s="49"/>
      <c r="SFQ482" s="49"/>
      <c r="SFR482" s="49"/>
      <c r="SFS482" s="49"/>
      <c r="SFT482" s="49"/>
      <c r="SFU482" s="49"/>
      <c r="SFV482" s="49"/>
      <c r="SFW482" s="49"/>
      <c r="SFX482" s="49"/>
      <c r="SFY482" s="49"/>
      <c r="SFZ482" s="49"/>
      <c r="SGA482" s="49"/>
      <c r="SGB482" s="49"/>
      <c r="SGC482" s="49"/>
      <c r="SGD482" s="49"/>
      <c r="SGE482" s="49"/>
      <c r="SGF482" s="49"/>
      <c r="SGG482" s="49"/>
      <c r="SGH482" s="49"/>
      <c r="SGI482" s="49"/>
      <c r="SGJ482" s="49"/>
      <c r="SGK482" s="49"/>
      <c r="SGL482" s="49"/>
      <c r="SGM482" s="49"/>
      <c r="SGN482" s="49"/>
      <c r="SGO482" s="49"/>
      <c r="SGP482" s="49"/>
      <c r="SGQ482" s="49"/>
      <c r="SGR482" s="49"/>
      <c r="SGS482" s="49"/>
      <c r="SGT482" s="49"/>
      <c r="SGU482" s="49"/>
      <c r="SGV482" s="49"/>
      <c r="SGW482" s="49"/>
      <c r="SGX482" s="49"/>
      <c r="SGY482" s="49"/>
      <c r="SGZ482" s="49"/>
      <c r="SHA482" s="49"/>
      <c r="SHB482" s="49"/>
      <c r="SHC482" s="49"/>
      <c r="SHD482" s="49"/>
      <c r="SHE482" s="49"/>
      <c r="SHF482" s="49"/>
      <c r="SHG482" s="49"/>
      <c r="SHH482" s="49"/>
      <c r="SHI482" s="49"/>
      <c r="SHJ482" s="49"/>
      <c r="SHK482" s="49"/>
      <c r="SHL482" s="49"/>
      <c r="SHM482" s="49"/>
      <c r="SHN482" s="49"/>
      <c r="SHO482" s="49"/>
      <c r="SHP482" s="49"/>
      <c r="SHQ482" s="49"/>
      <c r="SHR482" s="49"/>
      <c r="SHS482" s="49"/>
      <c r="SHT482" s="49"/>
      <c r="SHU482" s="49"/>
      <c r="SHV482" s="49"/>
      <c r="SHW482" s="49"/>
      <c r="SHX482" s="49"/>
      <c r="SHY482" s="49"/>
      <c r="SHZ482" s="49"/>
      <c r="SIA482" s="49"/>
      <c r="SIB482" s="49"/>
      <c r="SIC482" s="49"/>
      <c r="SID482" s="49"/>
      <c r="SIE482" s="49"/>
      <c r="SIF482" s="49"/>
      <c r="SIG482" s="49"/>
      <c r="SIH482" s="49"/>
      <c r="SII482" s="49"/>
      <c r="SIJ482" s="49"/>
      <c r="SIK482" s="49"/>
      <c r="SIL482" s="49"/>
      <c r="SIM482" s="49"/>
      <c r="SIN482" s="49"/>
      <c r="SIO482" s="49"/>
      <c r="SIP482" s="49"/>
      <c r="SIQ482" s="49"/>
      <c r="SIR482" s="49"/>
      <c r="SIS482" s="49"/>
      <c r="SIT482" s="49"/>
      <c r="SIU482" s="49"/>
      <c r="SIV482" s="49"/>
      <c r="SIW482" s="49"/>
      <c r="SIX482" s="49"/>
      <c r="SIY482" s="49"/>
      <c r="SIZ482" s="49"/>
      <c r="SJA482" s="49"/>
      <c r="SJB482" s="49"/>
      <c r="SJC482" s="49"/>
      <c r="SJD482" s="49"/>
      <c r="SJE482" s="49"/>
      <c r="SJF482" s="49"/>
      <c r="SJG482" s="49"/>
      <c r="SJH482" s="49"/>
      <c r="SJI482" s="49"/>
      <c r="SJJ482" s="49"/>
      <c r="SJK482" s="49"/>
      <c r="SJL482" s="49"/>
      <c r="SJM482" s="49"/>
      <c r="SJN482" s="49"/>
      <c r="SJO482" s="49"/>
      <c r="SJP482" s="49"/>
      <c r="SJQ482" s="49"/>
      <c r="SJR482" s="49"/>
      <c r="SJS482" s="49"/>
      <c r="SJT482" s="49"/>
      <c r="SJU482" s="49"/>
      <c r="SJV482" s="49"/>
      <c r="SJW482" s="49"/>
      <c r="SJX482" s="49"/>
      <c r="SJY482" s="49"/>
      <c r="SJZ482" s="49"/>
      <c r="SKA482" s="49"/>
      <c r="SKB482" s="49"/>
      <c r="SKC482" s="49"/>
      <c r="SKD482" s="49"/>
      <c r="SKE482" s="49"/>
      <c r="SKF482" s="49"/>
      <c r="SKG482" s="49"/>
      <c r="SKH482" s="49"/>
      <c r="SKI482" s="49"/>
      <c r="SKJ482" s="49"/>
      <c r="SKK482" s="49"/>
      <c r="SKL482" s="49"/>
      <c r="SKM482" s="49"/>
      <c r="SKN482" s="49"/>
      <c r="SKO482" s="49"/>
      <c r="SKP482" s="49"/>
      <c r="SKQ482" s="49"/>
      <c r="SKR482" s="49"/>
      <c r="SKS482" s="49"/>
      <c r="SKT482" s="49"/>
      <c r="SKU482" s="49"/>
      <c r="SKV482" s="49"/>
      <c r="SKW482" s="49"/>
      <c r="SKX482" s="49"/>
      <c r="SKY482" s="49"/>
      <c r="SKZ482" s="49"/>
      <c r="SLA482" s="49"/>
      <c r="SLB482" s="49"/>
      <c r="SLC482" s="49"/>
      <c r="SLD482" s="49"/>
      <c r="SLE482" s="49"/>
      <c r="SLF482" s="49"/>
      <c r="SLG482" s="49"/>
      <c r="SLH482" s="49"/>
      <c r="SLI482" s="49"/>
      <c r="SLJ482" s="49"/>
      <c r="SLK482" s="49"/>
      <c r="SLL482" s="49"/>
      <c r="SLM482" s="49"/>
      <c r="SLN482" s="49"/>
      <c r="SLO482" s="49"/>
      <c r="SLP482" s="49"/>
      <c r="SLQ482" s="49"/>
      <c r="SLR482" s="49"/>
      <c r="SLS482" s="49"/>
      <c r="SLT482" s="49"/>
      <c r="SLU482" s="49"/>
      <c r="SLV482" s="49"/>
      <c r="SLW482" s="49"/>
      <c r="SLX482" s="49"/>
      <c r="SLY482" s="49"/>
      <c r="SLZ482" s="49"/>
      <c r="SMA482" s="49"/>
      <c r="SMB482" s="49"/>
      <c r="SMC482" s="49"/>
      <c r="SMD482" s="49"/>
      <c r="SME482" s="49"/>
      <c r="SMF482" s="49"/>
      <c r="SMG482" s="49"/>
      <c r="SMH482" s="49"/>
      <c r="SMI482" s="49"/>
      <c r="SMJ482" s="49"/>
      <c r="SMK482" s="49"/>
      <c r="SML482" s="49"/>
      <c r="SMM482" s="49"/>
      <c r="SMN482" s="49"/>
      <c r="SMO482" s="49"/>
      <c r="SMP482" s="49"/>
      <c r="SMQ482" s="49"/>
      <c r="SMR482" s="49"/>
      <c r="SMS482" s="49"/>
      <c r="SMT482" s="49"/>
      <c r="SMU482" s="49"/>
      <c r="SMV482" s="49"/>
      <c r="SMW482" s="49"/>
      <c r="SMX482" s="49"/>
      <c r="SMY482" s="49"/>
      <c r="SMZ482" s="49"/>
      <c r="SNA482" s="49"/>
      <c r="SNB482" s="49"/>
      <c r="SNC482" s="49"/>
      <c r="SND482" s="49"/>
      <c r="SNE482" s="49"/>
      <c r="SNF482" s="49"/>
      <c r="SNG482" s="49"/>
      <c r="SNH482" s="49"/>
      <c r="SNI482" s="49"/>
      <c r="SNJ482" s="49"/>
      <c r="SNK482" s="49"/>
      <c r="SNL482" s="49"/>
      <c r="SNM482" s="49"/>
      <c r="SNN482" s="49"/>
      <c r="SNO482" s="49"/>
      <c r="SNP482" s="49"/>
      <c r="SNQ482" s="49"/>
      <c r="SNR482" s="49"/>
      <c r="SNS482" s="49"/>
      <c r="SNT482" s="49"/>
      <c r="SNU482" s="49"/>
      <c r="SNV482" s="49"/>
      <c r="SNW482" s="49"/>
      <c r="SNX482" s="49"/>
      <c r="SNY482" s="49"/>
      <c r="SNZ482" s="49"/>
      <c r="SOA482" s="49"/>
      <c r="SOB482" s="49"/>
      <c r="SOC482" s="49"/>
      <c r="SOD482" s="49"/>
      <c r="SOE482" s="49"/>
      <c r="SOF482" s="49"/>
      <c r="SOG482" s="49"/>
      <c r="SOH482" s="49"/>
      <c r="SOI482" s="49"/>
      <c r="SOJ482" s="49"/>
      <c r="SOK482" s="49"/>
      <c r="SOL482" s="49"/>
      <c r="SOM482" s="49"/>
      <c r="SON482" s="49"/>
      <c r="SOO482" s="49"/>
      <c r="SOP482" s="49"/>
      <c r="SOQ482" s="49"/>
      <c r="SOR482" s="49"/>
      <c r="SOS482" s="49"/>
      <c r="SOT482" s="49"/>
      <c r="SOU482" s="49"/>
      <c r="SOV482" s="49"/>
      <c r="SOW482" s="49"/>
      <c r="SOX482" s="49"/>
      <c r="SOY482" s="49"/>
      <c r="SOZ482" s="49"/>
      <c r="SPA482" s="49"/>
      <c r="SPB482" s="49"/>
      <c r="SPC482" s="49"/>
      <c r="SPD482" s="49"/>
      <c r="SPE482" s="49"/>
      <c r="SPF482" s="49"/>
      <c r="SPG482" s="49"/>
      <c r="SPH482" s="49"/>
      <c r="SPI482" s="49"/>
      <c r="SPJ482" s="49"/>
      <c r="SPK482" s="49"/>
      <c r="SPL482" s="49"/>
      <c r="SPM482" s="49"/>
      <c r="SPN482" s="49"/>
      <c r="SPO482" s="49"/>
      <c r="SPP482" s="49"/>
      <c r="SPQ482" s="49"/>
      <c r="SPR482" s="49"/>
      <c r="SPS482" s="49"/>
      <c r="SPT482" s="49"/>
      <c r="SPU482" s="49"/>
      <c r="SPV482" s="49"/>
      <c r="SPW482" s="49"/>
      <c r="SPX482" s="49"/>
      <c r="SPY482" s="49"/>
      <c r="SPZ482" s="49"/>
      <c r="SQA482" s="49"/>
      <c r="SQB482" s="49"/>
      <c r="SQC482" s="49"/>
      <c r="SQD482" s="49"/>
      <c r="SQE482" s="49"/>
      <c r="SQF482" s="49"/>
      <c r="SQG482" s="49"/>
      <c r="SQH482" s="49"/>
      <c r="SQI482" s="49"/>
      <c r="SQJ482" s="49"/>
      <c r="SQK482" s="49"/>
      <c r="SQL482" s="49"/>
      <c r="SQM482" s="49"/>
      <c r="SQN482" s="49"/>
      <c r="SQO482" s="49"/>
      <c r="SQP482" s="49"/>
      <c r="SQQ482" s="49"/>
      <c r="SQR482" s="49"/>
      <c r="SQS482" s="49"/>
      <c r="SQT482" s="49"/>
      <c r="SQU482" s="49"/>
      <c r="SQV482" s="49"/>
      <c r="SQW482" s="49"/>
      <c r="SQX482" s="49"/>
      <c r="SQY482" s="49"/>
      <c r="SQZ482" s="49"/>
      <c r="SRA482" s="49"/>
      <c r="SRB482" s="49"/>
      <c r="SRC482" s="49"/>
      <c r="SRD482" s="49"/>
      <c r="SRE482" s="49"/>
      <c r="SRF482" s="49"/>
      <c r="SRG482" s="49"/>
      <c r="SRH482" s="49"/>
      <c r="SRI482" s="49"/>
      <c r="SRJ482" s="49"/>
      <c r="SRK482" s="49"/>
      <c r="SRL482" s="49"/>
      <c r="SRM482" s="49"/>
      <c r="SRN482" s="49"/>
      <c r="SRO482" s="49"/>
      <c r="SRP482" s="49"/>
      <c r="SRQ482" s="49"/>
      <c r="SRR482" s="49"/>
      <c r="SRS482" s="49"/>
      <c r="SRT482" s="49"/>
      <c r="SRU482" s="49"/>
      <c r="SRV482" s="49"/>
      <c r="SRW482" s="49"/>
      <c r="SRX482" s="49"/>
      <c r="SRY482" s="49"/>
      <c r="SRZ482" s="49"/>
      <c r="SSA482" s="49"/>
      <c r="SSB482" s="49"/>
      <c r="SSC482" s="49"/>
      <c r="SSD482" s="49"/>
      <c r="SSE482" s="49"/>
      <c r="SSF482" s="49"/>
      <c r="SSG482" s="49"/>
      <c r="SSH482" s="49"/>
      <c r="SSI482" s="49"/>
      <c r="SSJ482" s="49"/>
      <c r="SSK482" s="49"/>
      <c r="SSL482" s="49"/>
      <c r="SSM482" s="49"/>
      <c r="SSN482" s="49"/>
      <c r="SSO482" s="49"/>
      <c r="SSP482" s="49"/>
      <c r="SSQ482" s="49"/>
      <c r="SSR482" s="49"/>
      <c r="SSS482" s="49"/>
      <c r="SST482" s="49"/>
      <c r="SSU482" s="49"/>
      <c r="SSV482" s="49"/>
      <c r="SSW482" s="49"/>
      <c r="SSX482" s="49"/>
      <c r="SSY482" s="49"/>
      <c r="SSZ482" s="49"/>
      <c r="STA482" s="49"/>
      <c r="STB482" s="49"/>
      <c r="STC482" s="49"/>
      <c r="STD482" s="49"/>
      <c r="STE482" s="49"/>
      <c r="STF482" s="49"/>
      <c r="STG482" s="49"/>
      <c r="STH482" s="49"/>
      <c r="STI482" s="49"/>
      <c r="STJ482" s="49"/>
      <c r="STK482" s="49"/>
      <c r="STL482" s="49"/>
      <c r="STM482" s="49"/>
      <c r="STN482" s="49"/>
      <c r="STO482" s="49"/>
      <c r="STP482" s="49"/>
      <c r="STQ482" s="49"/>
      <c r="STR482" s="49"/>
      <c r="STS482" s="49"/>
      <c r="STT482" s="49"/>
      <c r="STU482" s="49"/>
      <c r="STV482" s="49"/>
      <c r="STW482" s="49"/>
      <c r="STX482" s="49"/>
      <c r="STY482" s="49"/>
      <c r="STZ482" s="49"/>
      <c r="SUA482" s="49"/>
      <c r="SUB482" s="49"/>
      <c r="SUC482" s="49"/>
      <c r="SUD482" s="49"/>
      <c r="SUE482" s="49"/>
      <c r="SUF482" s="49"/>
      <c r="SUG482" s="49"/>
      <c r="SUH482" s="49"/>
      <c r="SUI482" s="49"/>
      <c r="SUJ482" s="49"/>
      <c r="SUK482" s="49"/>
      <c r="SUL482" s="49"/>
      <c r="SUM482" s="49"/>
      <c r="SUN482" s="49"/>
      <c r="SUO482" s="49"/>
      <c r="SUP482" s="49"/>
      <c r="SUQ482" s="49"/>
      <c r="SUR482" s="49"/>
      <c r="SUS482" s="49"/>
      <c r="SUT482" s="49"/>
      <c r="SUU482" s="49"/>
      <c r="SUV482" s="49"/>
      <c r="SUW482" s="49"/>
      <c r="SUX482" s="49"/>
      <c r="SUY482" s="49"/>
      <c r="SUZ482" s="49"/>
      <c r="SVA482" s="49"/>
      <c r="SVB482" s="49"/>
      <c r="SVC482" s="49"/>
      <c r="SVD482" s="49"/>
      <c r="SVE482" s="49"/>
      <c r="SVF482" s="49"/>
      <c r="SVG482" s="49"/>
      <c r="SVH482" s="49"/>
      <c r="SVI482" s="49"/>
      <c r="SVJ482" s="49"/>
      <c r="SVK482" s="49"/>
      <c r="SVL482" s="49"/>
      <c r="SVM482" s="49"/>
      <c r="SVN482" s="49"/>
      <c r="SVO482" s="49"/>
      <c r="SVP482" s="49"/>
      <c r="SVQ482" s="49"/>
      <c r="SVR482" s="49"/>
      <c r="SVS482" s="49"/>
      <c r="SVT482" s="49"/>
      <c r="SVU482" s="49"/>
      <c r="SVV482" s="49"/>
      <c r="SVW482" s="49"/>
      <c r="SVX482" s="49"/>
      <c r="SVY482" s="49"/>
      <c r="SVZ482" s="49"/>
      <c r="SWA482" s="49"/>
      <c r="SWB482" s="49"/>
      <c r="SWC482" s="49"/>
      <c r="SWD482" s="49"/>
      <c r="SWE482" s="49"/>
      <c r="SWF482" s="49"/>
      <c r="SWG482" s="49"/>
      <c r="SWH482" s="49"/>
      <c r="SWI482" s="49"/>
      <c r="SWJ482" s="49"/>
      <c r="SWK482" s="49"/>
      <c r="SWL482" s="49"/>
      <c r="SWM482" s="49"/>
      <c r="SWN482" s="49"/>
      <c r="SWO482" s="49"/>
      <c r="SWP482" s="49"/>
      <c r="SWQ482" s="49"/>
      <c r="SWR482" s="49"/>
      <c r="SWS482" s="49"/>
      <c r="SWT482" s="49"/>
      <c r="SWU482" s="49"/>
      <c r="SWV482" s="49"/>
      <c r="SWW482" s="49"/>
      <c r="SWX482" s="49"/>
      <c r="SWY482" s="49"/>
      <c r="SWZ482" s="49"/>
      <c r="SXA482" s="49"/>
      <c r="SXB482" s="49"/>
      <c r="SXC482" s="49"/>
      <c r="SXD482" s="49"/>
      <c r="SXE482" s="49"/>
      <c r="SXF482" s="49"/>
      <c r="SXG482" s="49"/>
      <c r="SXH482" s="49"/>
      <c r="SXI482" s="49"/>
      <c r="SXJ482" s="49"/>
      <c r="SXK482" s="49"/>
      <c r="SXL482" s="49"/>
      <c r="SXM482" s="49"/>
      <c r="SXN482" s="49"/>
      <c r="SXO482" s="49"/>
      <c r="SXP482" s="49"/>
      <c r="SXQ482" s="49"/>
      <c r="SXR482" s="49"/>
      <c r="SXS482" s="49"/>
      <c r="SXT482" s="49"/>
      <c r="SXU482" s="49"/>
      <c r="SXV482" s="49"/>
      <c r="SXW482" s="49"/>
      <c r="SXX482" s="49"/>
      <c r="SXY482" s="49"/>
      <c r="SXZ482" s="49"/>
      <c r="SYA482" s="49"/>
      <c r="SYB482" s="49"/>
      <c r="SYC482" s="49"/>
      <c r="SYD482" s="49"/>
      <c r="SYE482" s="49"/>
      <c r="SYF482" s="49"/>
      <c r="SYG482" s="49"/>
      <c r="SYH482" s="49"/>
      <c r="SYI482" s="49"/>
      <c r="SYJ482" s="49"/>
      <c r="SYK482" s="49"/>
      <c r="SYL482" s="49"/>
      <c r="SYM482" s="49"/>
      <c r="SYN482" s="49"/>
      <c r="SYO482" s="49"/>
      <c r="SYP482" s="49"/>
      <c r="SYQ482" s="49"/>
      <c r="SYR482" s="49"/>
      <c r="SYS482" s="49"/>
      <c r="SYT482" s="49"/>
      <c r="SYU482" s="49"/>
      <c r="SYV482" s="49"/>
      <c r="SYW482" s="49"/>
      <c r="SYX482" s="49"/>
      <c r="SYY482" s="49"/>
      <c r="SYZ482" s="49"/>
      <c r="SZA482" s="49"/>
      <c r="SZB482" s="49"/>
      <c r="SZC482" s="49"/>
      <c r="SZD482" s="49"/>
      <c r="SZE482" s="49"/>
      <c r="SZF482" s="49"/>
      <c r="SZG482" s="49"/>
      <c r="SZH482" s="49"/>
      <c r="SZI482" s="49"/>
      <c r="SZJ482" s="49"/>
      <c r="SZK482" s="49"/>
      <c r="SZL482" s="49"/>
      <c r="SZM482" s="49"/>
      <c r="SZN482" s="49"/>
      <c r="SZO482" s="49"/>
      <c r="SZP482" s="49"/>
      <c r="SZQ482" s="49"/>
      <c r="SZR482" s="49"/>
      <c r="SZS482" s="49"/>
      <c r="SZT482" s="49"/>
      <c r="SZU482" s="49"/>
      <c r="SZV482" s="49"/>
      <c r="SZW482" s="49"/>
      <c r="SZX482" s="49"/>
      <c r="SZY482" s="49"/>
      <c r="SZZ482" s="49"/>
      <c r="TAA482" s="49"/>
      <c r="TAB482" s="49"/>
      <c r="TAC482" s="49"/>
      <c r="TAD482" s="49"/>
      <c r="TAE482" s="49"/>
      <c r="TAF482" s="49"/>
      <c r="TAG482" s="49"/>
      <c r="TAH482" s="49"/>
      <c r="TAI482" s="49"/>
      <c r="TAJ482" s="49"/>
      <c r="TAK482" s="49"/>
      <c r="TAL482" s="49"/>
      <c r="TAM482" s="49"/>
      <c r="TAN482" s="49"/>
      <c r="TAO482" s="49"/>
      <c r="TAP482" s="49"/>
      <c r="TAQ482" s="49"/>
      <c r="TAR482" s="49"/>
      <c r="TAS482" s="49"/>
      <c r="TAT482" s="49"/>
      <c r="TAU482" s="49"/>
      <c r="TAV482" s="49"/>
      <c r="TAW482" s="49"/>
      <c r="TAX482" s="49"/>
      <c r="TAY482" s="49"/>
      <c r="TAZ482" s="49"/>
      <c r="TBA482" s="49"/>
      <c r="TBB482" s="49"/>
      <c r="TBC482" s="49"/>
      <c r="TBD482" s="49"/>
      <c r="TBE482" s="49"/>
      <c r="TBF482" s="49"/>
      <c r="TBG482" s="49"/>
      <c r="TBH482" s="49"/>
      <c r="TBI482" s="49"/>
      <c r="TBJ482" s="49"/>
      <c r="TBK482" s="49"/>
      <c r="TBL482" s="49"/>
      <c r="TBM482" s="49"/>
      <c r="TBN482" s="49"/>
      <c r="TBO482" s="49"/>
      <c r="TBP482" s="49"/>
      <c r="TBQ482" s="49"/>
      <c r="TBR482" s="49"/>
      <c r="TBS482" s="49"/>
      <c r="TBT482" s="49"/>
      <c r="TBU482" s="49"/>
      <c r="TBV482" s="49"/>
      <c r="TBW482" s="49"/>
      <c r="TBX482" s="49"/>
      <c r="TBY482" s="49"/>
      <c r="TBZ482" s="49"/>
      <c r="TCA482" s="49"/>
      <c r="TCB482" s="49"/>
      <c r="TCC482" s="49"/>
      <c r="TCD482" s="49"/>
      <c r="TCE482" s="49"/>
      <c r="TCF482" s="49"/>
      <c r="TCG482" s="49"/>
      <c r="TCH482" s="49"/>
      <c r="TCI482" s="49"/>
      <c r="TCJ482" s="49"/>
      <c r="TCK482" s="49"/>
      <c r="TCL482" s="49"/>
      <c r="TCM482" s="49"/>
      <c r="TCN482" s="49"/>
      <c r="TCO482" s="49"/>
      <c r="TCP482" s="49"/>
      <c r="TCQ482" s="49"/>
      <c r="TCR482" s="49"/>
      <c r="TCS482" s="49"/>
      <c r="TCT482" s="49"/>
      <c r="TCU482" s="49"/>
      <c r="TCV482" s="49"/>
      <c r="TCW482" s="49"/>
      <c r="TCX482" s="49"/>
      <c r="TCY482" s="49"/>
      <c r="TCZ482" s="49"/>
      <c r="TDA482" s="49"/>
      <c r="TDB482" s="49"/>
      <c r="TDC482" s="49"/>
      <c r="TDD482" s="49"/>
      <c r="TDE482" s="49"/>
      <c r="TDF482" s="49"/>
      <c r="TDG482" s="49"/>
      <c r="TDH482" s="49"/>
      <c r="TDI482" s="49"/>
      <c r="TDJ482" s="49"/>
      <c r="TDK482" s="49"/>
      <c r="TDL482" s="49"/>
      <c r="TDM482" s="49"/>
      <c r="TDN482" s="49"/>
      <c r="TDO482" s="49"/>
      <c r="TDP482" s="49"/>
      <c r="TDQ482" s="49"/>
      <c r="TDR482" s="49"/>
      <c r="TDS482" s="49"/>
      <c r="TDT482" s="49"/>
      <c r="TDU482" s="49"/>
      <c r="TDV482" s="49"/>
      <c r="TDW482" s="49"/>
      <c r="TDX482" s="49"/>
      <c r="TDY482" s="49"/>
      <c r="TDZ482" s="49"/>
      <c r="TEA482" s="49"/>
      <c r="TEB482" s="49"/>
      <c r="TEC482" s="49"/>
      <c r="TED482" s="49"/>
      <c r="TEE482" s="49"/>
      <c r="TEF482" s="49"/>
      <c r="TEG482" s="49"/>
      <c r="TEH482" s="49"/>
      <c r="TEI482" s="49"/>
      <c r="TEJ482" s="49"/>
      <c r="TEK482" s="49"/>
      <c r="TEL482" s="49"/>
      <c r="TEM482" s="49"/>
      <c r="TEN482" s="49"/>
      <c r="TEO482" s="49"/>
      <c r="TEP482" s="49"/>
      <c r="TEQ482" s="49"/>
      <c r="TER482" s="49"/>
      <c r="TES482" s="49"/>
      <c r="TET482" s="49"/>
      <c r="TEU482" s="49"/>
      <c r="TEV482" s="49"/>
      <c r="TEW482" s="49"/>
      <c r="TEX482" s="49"/>
      <c r="TEY482" s="49"/>
      <c r="TEZ482" s="49"/>
      <c r="TFA482" s="49"/>
      <c r="TFB482" s="49"/>
      <c r="TFC482" s="49"/>
      <c r="TFD482" s="49"/>
      <c r="TFE482" s="49"/>
      <c r="TFF482" s="49"/>
      <c r="TFG482" s="49"/>
      <c r="TFH482" s="49"/>
      <c r="TFI482" s="49"/>
      <c r="TFJ482" s="49"/>
      <c r="TFK482" s="49"/>
      <c r="TFL482" s="49"/>
      <c r="TFM482" s="49"/>
      <c r="TFN482" s="49"/>
      <c r="TFO482" s="49"/>
      <c r="TFP482" s="49"/>
      <c r="TFQ482" s="49"/>
      <c r="TFR482" s="49"/>
      <c r="TFS482" s="49"/>
      <c r="TFT482" s="49"/>
      <c r="TFU482" s="49"/>
      <c r="TFV482" s="49"/>
      <c r="TFW482" s="49"/>
      <c r="TFX482" s="49"/>
      <c r="TFY482" s="49"/>
      <c r="TFZ482" s="49"/>
      <c r="TGA482" s="49"/>
      <c r="TGB482" s="49"/>
      <c r="TGC482" s="49"/>
      <c r="TGD482" s="49"/>
      <c r="TGE482" s="49"/>
      <c r="TGF482" s="49"/>
      <c r="TGG482" s="49"/>
      <c r="TGH482" s="49"/>
      <c r="TGI482" s="49"/>
      <c r="TGJ482" s="49"/>
      <c r="TGK482" s="49"/>
      <c r="TGL482" s="49"/>
      <c r="TGM482" s="49"/>
      <c r="TGN482" s="49"/>
      <c r="TGO482" s="49"/>
      <c r="TGP482" s="49"/>
      <c r="TGQ482" s="49"/>
      <c r="TGR482" s="49"/>
      <c r="TGS482" s="49"/>
      <c r="TGT482" s="49"/>
      <c r="TGU482" s="49"/>
      <c r="TGV482" s="49"/>
      <c r="TGW482" s="49"/>
      <c r="TGX482" s="49"/>
      <c r="TGY482" s="49"/>
      <c r="TGZ482" s="49"/>
      <c r="THA482" s="49"/>
      <c r="THB482" s="49"/>
      <c r="THC482" s="49"/>
      <c r="THD482" s="49"/>
      <c r="THE482" s="49"/>
      <c r="THF482" s="49"/>
      <c r="THG482" s="49"/>
      <c r="THH482" s="49"/>
      <c r="THI482" s="49"/>
      <c r="THJ482" s="49"/>
      <c r="THK482" s="49"/>
      <c r="THL482" s="49"/>
      <c r="THM482" s="49"/>
      <c r="THN482" s="49"/>
      <c r="THO482" s="49"/>
      <c r="THP482" s="49"/>
      <c r="THQ482" s="49"/>
      <c r="THR482" s="49"/>
      <c r="THS482" s="49"/>
      <c r="THT482" s="49"/>
      <c r="THU482" s="49"/>
      <c r="THV482" s="49"/>
      <c r="THW482" s="49"/>
      <c r="THX482" s="49"/>
      <c r="THY482" s="49"/>
      <c r="THZ482" s="49"/>
      <c r="TIA482" s="49"/>
      <c r="TIB482" s="49"/>
      <c r="TIC482" s="49"/>
      <c r="TID482" s="49"/>
      <c r="TIE482" s="49"/>
      <c r="TIF482" s="49"/>
      <c r="TIG482" s="49"/>
      <c r="TIH482" s="49"/>
      <c r="TII482" s="49"/>
      <c r="TIJ482" s="49"/>
      <c r="TIK482" s="49"/>
      <c r="TIL482" s="49"/>
      <c r="TIM482" s="49"/>
      <c r="TIN482" s="49"/>
      <c r="TIO482" s="49"/>
      <c r="TIP482" s="49"/>
      <c r="TIQ482" s="49"/>
      <c r="TIR482" s="49"/>
      <c r="TIS482" s="49"/>
      <c r="TIT482" s="49"/>
      <c r="TIU482" s="49"/>
      <c r="TIV482" s="49"/>
      <c r="TIW482" s="49"/>
      <c r="TIX482" s="49"/>
      <c r="TIY482" s="49"/>
      <c r="TIZ482" s="49"/>
      <c r="TJA482" s="49"/>
      <c r="TJB482" s="49"/>
      <c r="TJC482" s="49"/>
      <c r="TJD482" s="49"/>
      <c r="TJE482" s="49"/>
      <c r="TJF482" s="49"/>
      <c r="TJG482" s="49"/>
      <c r="TJH482" s="49"/>
      <c r="TJI482" s="49"/>
      <c r="TJJ482" s="49"/>
      <c r="TJK482" s="49"/>
      <c r="TJL482" s="49"/>
      <c r="TJM482" s="49"/>
      <c r="TJN482" s="49"/>
      <c r="TJO482" s="49"/>
      <c r="TJP482" s="49"/>
      <c r="TJQ482" s="49"/>
      <c r="TJR482" s="49"/>
      <c r="TJS482" s="49"/>
      <c r="TJT482" s="49"/>
      <c r="TJU482" s="49"/>
      <c r="TJV482" s="49"/>
      <c r="TJW482" s="49"/>
      <c r="TJX482" s="49"/>
      <c r="TJY482" s="49"/>
      <c r="TJZ482" s="49"/>
      <c r="TKA482" s="49"/>
      <c r="TKB482" s="49"/>
      <c r="TKC482" s="49"/>
      <c r="TKD482" s="49"/>
      <c r="TKE482" s="49"/>
      <c r="TKF482" s="49"/>
      <c r="TKG482" s="49"/>
      <c r="TKH482" s="49"/>
      <c r="TKI482" s="49"/>
      <c r="TKJ482" s="49"/>
      <c r="TKK482" s="49"/>
      <c r="TKL482" s="49"/>
      <c r="TKM482" s="49"/>
      <c r="TKN482" s="49"/>
      <c r="TKO482" s="49"/>
      <c r="TKP482" s="49"/>
      <c r="TKQ482" s="49"/>
      <c r="TKR482" s="49"/>
      <c r="TKS482" s="49"/>
      <c r="TKT482" s="49"/>
      <c r="TKU482" s="49"/>
      <c r="TKV482" s="49"/>
      <c r="TKW482" s="49"/>
      <c r="TKX482" s="49"/>
      <c r="TKY482" s="49"/>
      <c r="TKZ482" s="49"/>
      <c r="TLA482" s="49"/>
      <c r="TLB482" s="49"/>
      <c r="TLC482" s="49"/>
      <c r="TLD482" s="49"/>
      <c r="TLE482" s="49"/>
      <c r="TLF482" s="49"/>
      <c r="TLG482" s="49"/>
      <c r="TLH482" s="49"/>
      <c r="TLI482" s="49"/>
      <c r="TLJ482" s="49"/>
      <c r="TLK482" s="49"/>
      <c r="TLL482" s="49"/>
      <c r="TLM482" s="49"/>
      <c r="TLN482" s="49"/>
      <c r="TLO482" s="49"/>
      <c r="TLP482" s="49"/>
      <c r="TLQ482" s="49"/>
      <c r="TLR482" s="49"/>
      <c r="TLS482" s="49"/>
      <c r="TLT482" s="49"/>
      <c r="TLU482" s="49"/>
      <c r="TLV482" s="49"/>
      <c r="TLW482" s="49"/>
      <c r="TLX482" s="49"/>
      <c r="TLY482" s="49"/>
      <c r="TLZ482" s="49"/>
      <c r="TMA482" s="49"/>
      <c r="TMB482" s="49"/>
      <c r="TMC482" s="49"/>
      <c r="TMD482" s="49"/>
      <c r="TME482" s="49"/>
      <c r="TMF482" s="49"/>
      <c r="TMG482" s="49"/>
      <c r="TMH482" s="49"/>
      <c r="TMI482" s="49"/>
      <c r="TMJ482" s="49"/>
      <c r="TMK482" s="49"/>
      <c r="TML482" s="49"/>
      <c r="TMM482" s="49"/>
      <c r="TMN482" s="49"/>
      <c r="TMO482" s="49"/>
      <c r="TMP482" s="49"/>
      <c r="TMQ482" s="49"/>
      <c r="TMR482" s="49"/>
      <c r="TMS482" s="49"/>
      <c r="TMT482" s="49"/>
      <c r="TMU482" s="49"/>
      <c r="TMV482" s="49"/>
      <c r="TMW482" s="49"/>
      <c r="TMX482" s="49"/>
      <c r="TMY482" s="49"/>
      <c r="TMZ482" s="49"/>
      <c r="TNA482" s="49"/>
      <c r="TNB482" s="49"/>
      <c r="TNC482" s="49"/>
      <c r="TND482" s="49"/>
      <c r="TNE482" s="49"/>
      <c r="TNF482" s="49"/>
      <c r="TNG482" s="49"/>
      <c r="TNH482" s="49"/>
      <c r="TNI482" s="49"/>
      <c r="TNJ482" s="49"/>
      <c r="TNK482" s="49"/>
      <c r="TNL482" s="49"/>
      <c r="TNM482" s="49"/>
      <c r="TNN482" s="49"/>
      <c r="TNO482" s="49"/>
      <c r="TNP482" s="49"/>
      <c r="TNQ482" s="49"/>
      <c r="TNR482" s="49"/>
      <c r="TNS482" s="49"/>
      <c r="TNT482" s="49"/>
      <c r="TNU482" s="49"/>
      <c r="TNV482" s="49"/>
      <c r="TNW482" s="49"/>
      <c r="TNX482" s="49"/>
      <c r="TNY482" s="49"/>
      <c r="TNZ482" s="49"/>
      <c r="TOA482" s="49"/>
      <c r="TOB482" s="49"/>
      <c r="TOC482" s="49"/>
      <c r="TOD482" s="49"/>
      <c r="TOE482" s="49"/>
      <c r="TOF482" s="49"/>
      <c r="TOG482" s="49"/>
      <c r="TOH482" s="49"/>
      <c r="TOI482" s="49"/>
      <c r="TOJ482" s="49"/>
      <c r="TOK482" s="49"/>
      <c r="TOL482" s="49"/>
      <c r="TOM482" s="49"/>
      <c r="TON482" s="49"/>
      <c r="TOO482" s="49"/>
      <c r="TOP482" s="49"/>
      <c r="TOQ482" s="49"/>
      <c r="TOR482" s="49"/>
      <c r="TOS482" s="49"/>
      <c r="TOT482" s="49"/>
      <c r="TOU482" s="49"/>
      <c r="TOV482" s="49"/>
      <c r="TOW482" s="49"/>
      <c r="TOX482" s="49"/>
      <c r="TOY482" s="49"/>
      <c r="TOZ482" s="49"/>
      <c r="TPA482" s="49"/>
      <c r="TPB482" s="49"/>
      <c r="TPC482" s="49"/>
      <c r="TPD482" s="49"/>
      <c r="TPE482" s="49"/>
      <c r="TPF482" s="49"/>
      <c r="TPG482" s="49"/>
      <c r="TPH482" s="49"/>
      <c r="TPI482" s="49"/>
      <c r="TPJ482" s="49"/>
      <c r="TPK482" s="49"/>
      <c r="TPL482" s="49"/>
      <c r="TPM482" s="49"/>
      <c r="TPN482" s="49"/>
      <c r="TPO482" s="49"/>
      <c r="TPP482" s="49"/>
      <c r="TPQ482" s="49"/>
      <c r="TPR482" s="49"/>
      <c r="TPS482" s="49"/>
      <c r="TPT482" s="49"/>
      <c r="TPU482" s="49"/>
      <c r="TPV482" s="49"/>
      <c r="TPW482" s="49"/>
      <c r="TPX482" s="49"/>
      <c r="TPY482" s="49"/>
      <c r="TPZ482" s="49"/>
      <c r="TQA482" s="49"/>
      <c r="TQB482" s="49"/>
      <c r="TQC482" s="49"/>
      <c r="TQD482" s="49"/>
      <c r="TQE482" s="49"/>
      <c r="TQF482" s="49"/>
      <c r="TQG482" s="49"/>
      <c r="TQH482" s="49"/>
      <c r="TQI482" s="49"/>
      <c r="TQJ482" s="49"/>
      <c r="TQK482" s="49"/>
      <c r="TQL482" s="49"/>
      <c r="TQM482" s="49"/>
      <c r="TQN482" s="49"/>
      <c r="TQO482" s="49"/>
      <c r="TQP482" s="49"/>
      <c r="TQQ482" s="49"/>
      <c r="TQR482" s="49"/>
      <c r="TQS482" s="49"/>
      <c r="TQT482" s="49"/>
      <c r="TQU482" s="49"/>
      <c r="TQV482" s="49"/>
      <c r="TQW482" s="49"/>
      <c r="TQX482" s="49"/>
      <c r="TQY482" s="49"/>
      <c r="TQZ482" s="49"/>
      <c r="TRA482" s="49"/>
      <c r="TRB482" s="49"/>
      <c r="TRC482" s="49"/>
      <c r="TRD482" s="49"/>
      <c r="TRE482" s="49"/>
      <c r="TRF482" s="49"/>
      <c r="TRG482" s="49"/>
      <c r="TRH482" s="49"/>
      <c r="TRI482" s="49"/>
      <c r="TRJ482" s="49"/>
      <c r="TRK482" s="49"/>
      <c r="TRL482" s="49"/>
      <c r="TRM482" s="49"/>
      <c r="TRN482" s="49"/>
      <c r="TRO482" s="49"/>
      <c r="TRP482" s="49"/>
      <c r="TRQ482" s="49"/>
      <c r="TRR482" s="49"/>
      <c r="TRS482" s="49"/>
      <c r="TRT482" s="49"/>
      <c r="TRU482" s="49"/>
      <c r="TRV482" s="49"/>
      <c r="TRW482" s="49"/>
      <c r="TRX482" s="49"/>
      <c r="TRY482" s="49"/>
      <c r="TRZ482" s="49"/>
      <c r="TSA482" s="49"/>
      <c r="TSB482" s="49"/>
      <c r="TSC482" s="49"/>
      <c r="TSD482" s="49"/>
      <c r="TSE482" s="49"/>
      <c r="TSF482" s="49"/>
      <c r="TSG482" s="49"/>
      <c r="TSH482" s="49"/>
      <c r="TSI482" s="49"/>
      <c r="TSJ482" s="49"/>
      <c r="TSK482" s="49"/>
      <c r="TSL482" s="49"/>
      <c r="TSM482" s="49"/>
      <c r="TSN482" s="49"/>
      <c r="TSO482" s="49"/>
      <c r="TSP482" s="49"/>
      <c r="TSQ482" s="49"/>
      <c r="TSR482" s="49"/>
      <c r="TSS482" s="49"/>
      <c r="TST482" s="49"/>
      <c r="TSU482" s="49"/>
      <c r="TSV482" s="49"/>
      <c r="TSW482" s="49"/>
      <c r="TSX482" s="49"/>
      <c r="TSY482" s="49"/>
      <c r="TSZ482" s="49"/>
      <c r="TTA482" s="49"/>
      <c r="TTB482" s="49"/>
      <c r="TTC482" s="49"/>
      <c r="TTD482" s="49"/>
      <c r="TTE482" s="49"/>
      <c r="TTF482" s="49"/>
      <c r="TTG482" s="49"/>
      <c r="TTH482" s="49"/>
      <c r="TTI482" s="49"/>
      <c r="TTJ482" s="49"/>
      <c r="TTK482" s="49"/>
      <c r="TTL482" s="49"/>
      <c r="TTM482" s="49"/>
      <c r="TTN482" s="49"/>
      <c r="TTO482" s="49"/>
      <c r="TTP482" s="49"/>
      <c r="TTQ482" s="49"/>
      <c r="TTR482" s="49"/>
      <c r="TTS482" s="49"/>
      <c r="TTT482" s="49"/>
      <c r="TTU482" s="49"/>
      <c r="TTV482" s="49"/>
      <c r="TTW482" s="49"/>
      <c r="TTX482" s="49"/>
      <c r="TTY482" s="49"/>
      <c r="TTZ482" s="49"/>
      <c r="TUA482" s="49"/>
      <c r="TUB482" s="49"/>
      <c r="TUC482" s="49"/>
      <c r="TUD482" s="49"/>
      <c r="TUE482" s="49"/>
      <c r="TUF482" s="49"/>
      <c r="TUG482" s="49"/>
      <c r="TUH482" s="49"/>
      <c r="TUI482" s="49"/>
      <c r="TUJ482" s="49"/>
      <c r="TUK482" s="49"/>
      <c r="TUL482" s="49"/>
      <c r="TUM482" s="49"/>
      <c r="TUN482" s="49"/>
      <c r="TUO482" s="49"/>
      <c r="TUP482" s="49"/>
      <c r="TUQ482" s="49"/>
      <c r="TUR482" s="49"/>
      <c r="TUS482" s="49"/>
      <c r="TUT482" s="49"/>
      <c r="TUU482" s="49"/>
      <c r="TUV482" s="49"/>
      <c r="TUW482" s="49"/>
      <c r="TUX482" s="49"/>
      <c r="TUY482" s="49"/>
      <c r="TUZ482" s="49"/>
      <c r="TVA482" s="49"/>
      <c r="TVB482" s="49"/>
      <c r="TVC482" s="49"/>
      <c r="TVD482" s="49"/>
      <c r="TVE482" s="49"/>
      <c r="TVF482" s="49"/>
      <c r="TVG482" s="49"/>
      <c r="TVH482" s="49"/>
      <c r="TVI482" s="49"/>
      <c r="TVJ482" s="49"/>
      <c r="TVK482" s="49"/>
      <c r="TVL482" s="49"/>
      <c r="TVM482" s="49"/>
      <c r="TVN482" s="49"/>
      <c r="TVO482" s="49"/>
      <c r="TVP482" s="49"/>
      <c r="TVQ482" s="49"/>
      <c r="TVR482" s="49"/>
      <c r="TVS482" s="49"/>
      <c r="TVT482" s="49"/>
      <c r="TVU482" s="49"/>
      <c r="TVV482" s="49"/>
      <c r="TVW482" s="49"/>
      <c r="TVX482" s="49"/>
      <c r="TVY482" s="49"/>
      <c r="TVZ482" s="49"/>
      <c r="TWA482" s="49"/>
      <c r="TWB482" s="49"/>
      <c r="TWC482" s="49"/>
      <c r="TWD482" s="49"/>
      <c r="TWE482" s="49"/>
      <c r="TWF482" s="49"/>
      <c r="TWG482" s="49"/>
      <c r="TWH482" s="49"/>
      <c r="TWI482" s="49"/>
      <c r="TWJ482" s="49"/>
      <c r="TWK482" s="49"/>
      <c r="TWL482" s="49"/>
      <c r="TWM482" s="49"/>
      <c r="TWN482" s="49"/>
      <c r="TWO482" s="49"/>
      <c r="TWP482" s="49"/>
      <c r="TWQ482" s="49"/>
      <c r="TWR482" s="49"/>
      <c r="TWS482" s="49"/>
      <c r="TWT482" s="49"/>
      <c r="TWU482" s="49"/>
      <c r="TWV482" s="49"/>
      <c r="TWW482" s="49"/>
      <c r="TWX482" s="49"/>
      <c r="TWY482" s="49"/>
      <c r="TWZ482" s="49"/>
      <c r="TXA482" s="49"/>
      <c r="TXB482" s="49"/>
      <c r="TXC482" s="49"/>
      <c r="TXD482" s="49"/>
      <c r="TXE482" s="49"/>
      <c r="TXF482" s="49"/>
      <c r="TXG482" s="49"/>
      <c r="TXH482" s="49"/>
      <c r="TXI482" s="49"/>
      <c r="TXJ482" s="49"/>
      <c r="TXK482" s="49"/>
      <c r="TXL482" s="49"/>
      <c r="TXM482" s="49"/>
      <c r="TXN482" s="49"/>
      <c r="TXO482" s="49"/>
      <c r="TXP482" s="49"/>
      <c r="TXQ482" s="49"/>
      <c r="TXR482" s="49"/>
      <c r="TXS482" s="49"/>
      <c r="TXT482" s="49"/>
      <c r="TXU482" s="49"/>
      <c r="TXV482" s="49"/>
      <c r="TXW482" s="49"/>
      <c r="TXX482" s="49"/>
      <c r="TXY482" s="49"/>
      <c r="TXZ482" s="49"/>
      <c r="TYA482" s="49"/>
      <c r="TYB482" s="49"/>
      <c r="TYC482" s="49"/>
      <c r="TYD482" s="49"/>
      <c r="TYE482" s="49"/>
      <c r="TYF482" s="49"/>
      <c r="TYG482" s="49"/>
      <c r="TYH482" s="49"/>
      <c r="TYI482" s="49"/>
      <c r="TYJ482" s="49"/>
      <c r="TYK482" s="49"/>
      <c r="TYL482" s="49"/>
      <c r="TYM482" s="49"/>
      <c r="TYN482" s="49"/>
      <c r="TYO482" s="49"/>
      <c r="TYP482" s="49"/>
      <c r="TYQ482" s="49"/>
      <c r="TYR482" s="49"/>
      <c r="TYS482" s="49"/>
      <c r="TYT482" s="49"/>
      <c r="TYU482" s="49"/>
      <c r="TYV482" s="49"/>
      <c r="TYW482" s="49"/>
      <c r="TYX482" s="49"/>
      <c r="TYY482" s="49"/>
      <c r="TYZ482" s="49"/>
      <c r="TZA482" s="49"/>
      <c r="TZB482" s="49"/>
      <c r="TZC482" s="49"/>
      <c r="TZD482" s="49"/>
      <c r="TZE482" s="49"/>
      <c r="TZF482" s="49"/>
      <c r="TZG482" s="49"/>
      <c r="TZH482" s="49"/>
      <c r="TZI482" s="49"/>
      <c r="TZJ482" s="49"/>
      <c r="TZK482" s="49"/>
      <c r="TZL482" s="49"/>
      <c r="TZM482" s="49"/>
      <c r="TZN482" s="49"/>
      <c r="TZO482" s="49"/>
      <c r="TZP482" s="49"/>
      <c r="TZQ482" s="49"/>
      <c r="TZR482" s="49"/>
      <c r="TZS482" s="49"/>
      <c r="TZT482" s="49"/>
      <c r="TZU482" s="49"/>
      <c r="TZV482" s="49"/>
      <c r="TZW482" s="49"/>
      <c r="TZX482" s="49"/>
      <c r="TZY482" s="49"/>
      <c r="TZZ482" s="49"/>
      <c r="UAA482" s="49"/>
      <c r="UAB482" s="49"/>
      <c r="UAC482" s="49"/>
      <c r="UAD482" s="49"/>
      <c r="UAE482" s="49"/>
      <c r="UAF482" s="49"/>
      <c r="UAG482" s="49"/>
      <c r="UAH482" s="49"/>
      <c r="UAI482" s="49"/>
      <c r="UAJ482" s="49"/>
      <c r="UAK482" s="49"/>
      <c r="UAL482" s="49"/>
      <c r="UAM482" s="49"/>
      <c r="UAN482" s="49"/>
      <c r="UAO482" s="49"/>
      <c r="UAP482" s="49"/>
      <c r="UAQ482" s="49"/>
      <c r="UAR482" s="49"/>
      <c r="UAS482" s="49"/>
      <c r="UAT482" s="49"/>
      <c r="UAU482" s="49"/>
      <c r="UAV482" s="49"/>
      <c r="UAW482" s="49"/>
      <c r="UAX482" s="49"/>
      <c r="UAY482" s="49"/>
      <c r="UAZ482" s="49"/>
      <c r="UBA482" s="49"/>
      <c r="UBB482" s="49"/>
      <c r="UBC482" s="49"/>
      <c r="UBD482" s="49"/>
      <c r="UBE482" s="49"/>
      <c r="UBF482" s="49"/>
      <c r="UBG482" s="49"/>
      <c r="UBH482" s="49"/>
      <c r="UBI482" s="49"/>
      <c r="UBJ482" s="49"/>
      <c r="UBK482" s="49"/>
      <c r="UBL482" s="49"/>
      <c r="UBM482" s="49"/>
      <c r="UBN482" s="49"/>
      <c r="UBO482" s="49"/>
      <c r="UBP482" s="49"/>
      <c r="UBQ482" s="49"/>
      <c r="UBR482" s="49"/>
      <c r="UBS482" s="49"/>
      <c r="UBT482" s="49"/>
      <c r="UBU482" s="49"/>
      <c r="UBV482" s="49"/>
      <c r="UBW482" s="49"/>
      <c r="UBX482" s="49"/>
      <c r="UBY482" s="49"/>
      <c r="UBZ482" s="49"/>
      <c r="UCA482" s="49"/>
      <c r="UCB482" s="49"/>
      <c r="UCC482" s="49"/>
      <c r="UCD482" s="49"/>
      <c r="UCE482" s="49"/>
      <c r="UCF482" s="49"/>
      <c r="UCG482" s="49"/>
      <c r="UCH482" s="49"/>
      <c r="UCI482" s="49"/>
      <c r="UCJ482" s="49"/>
      <c r="UCK482" s="49"/>
      <c r="UCL482" s="49"/>
      <c r="UCM482" s="49"/>
      <c r="UCN482" s="49"/>
      <c r="UCO482" s="49"/>
      <c r="UCP482" s="49"/>
      <c r="UCQ482" s="49"/>
      <c r="UCR482" s="49"/>
      <c r="UCS482" s="49"/>
      <c r="UCT482" s="49"/>
      <c r="UCU482" s="49"/>
      <c r="UCV482" s="49"/>
      <c r="UCW482" s="49"/>
      <c r="UCX482" s="49"/>
      <c r="UCY482" s="49"/>
      <c r="UCZ482" s="49"/>
      <c r="UDA482" s="49"/>
      <c r="UDB482" s="49"/>
      <c r="UDC482" s="49"/>
      <c r="UDD482" s="49"/>
      <c r="UDE482" s="49"/>
      <c r="UDF482" s="49"/>
      <c r="UDG482" s="49"/>
      <c r="UDH482" s="49"/>
      <c r="UDI482" s="49"/>
      <c r="UDJ482" s="49"/>
      <c r="UDK482" s="49"/>
      <c r="UDL482" s="49"/>
      <c r="UDM482" s="49"/>
      <c r="UDN482" s="49"/>
      <c r="UDO482" s="49"/>
      <c r="UDP482" s="49"/>
      <c r="UDQ482" s="49"/>
      <c r="UDR482" s="49"/>
      <c r="UDS482" s="49"/>
      <c r="UDT482" s="49"/>
      <c r="UDU482" s="49"/>
      <c r="UDV482" s="49"/>
      <c r="UDW482" s="49"/>
      <c r="UDX482" s="49"/>
      <c r="UDY482" s="49"/>
      <c r="UDZ482" s="49"/>
      <c r="UEA482" s="49"/>
      <c r="UEB482" s="49"/>
      <c r="UEC482" s="49"/>
      <c r="UED482" s="49"/>
      <c r="UEE482" s="49"/>
      <c r="UEF482" s="49"/>
      <c r="UEG482" s="49"/>
      <c r="UEH482" s="49"/>
      <c r="UEI482" s="49"/>
      <c r="UEJ482" s="49"/>
      <c r="UEK482" s="49"/>
      <c r="UEL482" s="49"/>
      <c r="UEM482" s="49"/>
      <c r="UEN482" s="49"/>
      <c r="UEO482" s="49"/>
      <c r="UEP482" s="49"/>
      <c r="UEQ482" s="49"/>
      <c r="UER482" s="49"/>
      <c r="UES482" s="49"/>
      <c r="UET482" s="49"/>
      <c r="UEU482" s="49"/>
      <c r="UEV482" s="49"/>
      <c r="UEW482" s="49"/>
      <c r="UEX482" s="49"/>
      <c r="UEY482" s="49"/>
      <c r="UEZ482" s="49"/>
      <c r="UFA482" s="49"/>
      <c r="UFB482" s="49"/>
      <c r="UFC482" s="49"/>
      <c r="UFD482" s="49"/>
      <c r="UFE482" s="49"/>
      <c r="UFF482" s="49"/>
      <c r="UFG482" s="49"/>
      <c r="UFH482" s="49"/>
      <c r="UFI482" s="49"/>
      <c r="UFJ482" s="49"/>
      <c r="UFK482" s="49"/>
      <c r="UFL482" s="49"/>
      <c r="UFM482" s="49"/>
      <c r="UFN482" s="49"/>
      <c r="UFO482" s="49"/>
      <c r="UFP482" s="49"/>
      <c r="UFQ482" s="49"/>
      <c r="UFR482" s="49"/>
      <c r="UFS482" s="49"/>
      <c r="UFT482" s="49"/>
      <c r="UFU482" s="49"/>
      <c r="UFV482" s="49"/>
      <c r="UFW482" s="49"/>
      <c r="UFX482" s="49"/>
      <c r="UFY482" s="49"/>
      <c r="UFZ482" s="49"/>
      <c r="UGA482" s="49"/>
      <c r="UGB482" s="49"/>
      <c r="UGC482" s="49"/>
      <c r="UGD482" s="49"/>
      <c r="UGE482" s="49"/>
      <c r="UGF482" s="49"/>
      <c r="UGG482" s="49"/>
      <c r="UGH482" s="49"/>
      <c r="UGI482" s="49"/>
      <c r="UGJ482" s="49"/>
      <c r="UGK482" s="49"/>
      <c r="UGL482" s="49"/>
      <c r="UGM482" s="49"/>
      <c r="UGN482" s="49"/>
      <c r="UGO482" s="49"/>
      <c r="UGP482" s="49"/>
      <c r="UGQ482" s="49"/>
      <c r="UGR482" s="49"/>
      <c r="UGS482" s="49"/>
      <c r="UGT482" s="49"/>
      <c r="UGU482" s="49"/>
      <c r="UGV482" s="49"/>
      <c r="UGW482" s="49"/>
      <c r="UGX482" s="49"/>
      <c r="UGY482" s="49"/>
      <c r="UGZ482" s="49"/>
      <c r="UHA482" s="49"/>
      <c r="UHB482" s="49"/>
      <c r="UHC482" s="49"/>
      <c r="UHD482" s="49"/>
      <c r="UHE482" s="49"/>
      <c r="UHF482" s="49"/>
      <c r="UHG482" s="49"/>
      <c r="UHH482" s="49"/>
      <c r="UHI482" s="49"/>
      <c r="UHJ482" s="49"/>
      <c r="UHK482" s="49"/>
      <c r="UHL482" s="49"/>
      <c r="UHM482" s="49"/>
      <c r="UHN482" s="49"/>
      <c r="UHO482" s="49"/>
      <c r="UHP482" s="49"/>
      <c r="UHQ482" s="49"/>
      <c r="UHR482" s="49"/>
      <c r="UHS482" s="49"/>
      <c r="UHT482" s="49"/>
      <c r="UHU482" s="49"/>
      <c r="UHV482" s="49"/>
      <c r="UHW482" s="49"/>
      <c r="UHX482" s="49"/>
      <c r="UHY482" s="49"/>
      <c r="UHZ482" s="49"/>
      <c r="UIA482" s="49"/>
      <c r="UIB482" s="49"/>
      <c r="UIC482" s="49"/>
      <c r="UID482" s="49"/>
      <c r="UIE482" s="49"/>
      <c r="UIF482" s="49"/>
      <c r="UIG482" s="49"/>
      <c r="UIH482" s="49"/>
      <c r="UII482" s="49"/>
      <c r="UIJ482" s="49"/>
      <c r="UIK482" s="49"/>
      <c r="UIL482" s="49"/>
      <c r="UIM482" s="49"/>
      <c r="UIN482" s="49"/>
      <c r="UIO482" s="49"/>
      <c r="UIP482" s="49"/>
      <c r="UIQ482" s="49"/>
      <c r="UIR482" s="49"/>
      <c r="UIS482" s="49"/>
      <c r="UIT482" s="49"/>
      <c r="UIU482" s="49"/>
      <c r="UIV482" s="49"/>
      <c r="UIW482" s="49"/>
      <c r="UIX482" s="49"/>
      <c r="UIY482" s="49"/>
      <c r="UIZ482" s="49"/>
      <c r="UJA482" s="49"/>
      <c r="UJB482" s="49"/>
      <c r="UJC482" s="49"/>
      <c r="UJD482" s="49"/>
      <c r="UJE482" s="49"/>
      <c r="UJF482" s="49"/>
      <c r="UJG482" s="49"/>
      <c r="UJH482" s="49"/>
      <c r="UJI482" s="49"/>
      <c r="UJJ482" s="49"/>
      <c r="UJK482" s="49"/>
      <c r="UJL482" s="49"/>
      <c r="UJM482" s="49"/>
      <c r="UJN482" s="49"/>
      <c r="UJO482" s="49"/>
      <c r="UJP482" s="49"/>
      <c r="UJQ482" s="49"/>
      <c r="UJR482" s="49"/>
      <c r="UJS482" s="49"/>
      <c r="UJT482" s="49"/>
      <c r="UJU482" s="49"/>
      <c r="UJV482" s="49"/>
      <c r="UJW482" s="49"/>
      <c r="UJX482" s="49"/>
      <c r="UJY482" s="49"/>
      <c r="UJZ482" s="49"/>
      <c r="UKA482" s="49"/>
      <c r="UKB482" s="49"/>
      <c r="UKC482" s="49"/>
      <c r="UKD482" s="49"/>
      <c r="UKE482" s="49"/>
      <c r="UKF482" s="49"/>
      <c r="UKG482" s="49"/>
      <c r="UKH482" s="49"/>
      <c r="UKI482" s="49"/>
      <c r="UKJ482" s="49"/>
      <c r="UKK482" s="49"/>
      <c r="UKL482" s="49"/>
      <c r="UKM482" s="49"/>
      <c r="UKN482" s="49"/>
      <c r="UKO482" s="49"/>
      <c r="UKP482" s="49"/>
      <c r="UKQ482" s="49"/>
      <c r="UKR482" s="49"/>
      <c r="UKS482" s="49"/>
      <c r="UKT482" s="49"/>
      <c r="UKU482" s="49"/>
      <c r="UKV482" s="49"/>
      <c r="UKW482" s="49"/>
      <c r="UKX482" s="49"/>
      <c r="UKY482" s="49"/>
      <c r="UKZ482" s="49"/>
      <c r="ULA482" s="49"/>
      <c r="ULB482" s="49"/>
      <c r="ULC482" s="49"/>
      <c r="ULD482" s="49"/>
      <c r="ULE482" s="49"/>
      <c r="ULF482" s="49"/>
      <c r="ULG482" s="49"/>
      <c r="ULH482" s="49"/>
      <c r="ULI482" s="49"/>
      <c r="ULJ482" s="49"/>
      <c r="ULK482" s="49"/>
      <c r="ULL482" s="49"/>
      <c r="ULM482" s="49"/>
      <c r="ULN482" s="49"/>
      <c r="ULO482" s="49"/>
      <c r="ULP482" s="49"/>
      <c r="ULQ482" s="49"/>
      <c r="ULR482" s="49"/>
      <c r="ULS482" s="49"/>
      <c r="ULT482" s="49"/>
      <c r="ULU482" s="49"/>
      <c r="ULV482" s="49"/>
      <c r="ULW482" s="49"/>
      <c r="ULX482" s="49"/>
      <c r="ULY482" s="49"/>
      <c r="ULZ482" s="49"/>
      <c r="UMA482" s="49"/>
      <c r="UMB482" s="49"/>
      <c r="UMC482" s="49"/>
      <c r="UMD482" s="49"/>
      <c r="UME482" s="49"/>
      <c r="UMF482" s="49"/>
      <c r="UMG482" s="49"/>
      <c r="UMH482" s="49"/>
      <c r="UMI482" s="49"/>
      <c r="UMJ482" s="49"/>
      <c r="UMK482" s="49"/>
      <c r="UML482" s="49"/>
      <c r="UMM482" s="49"/>
      <c r="UMN482" s="49"/>
      <c r="UMO482" s="49"/>
      <c r="UMP482" s="49"/>
      <c r="UMQ482" s="49"/>
      <c r="UMR482" s="49"/>
      <c r="UMS482" s="49"/>
      <c r="UMT482" s="49"/>
      <c r="UMU482" s="49"/>
      <c r="UMV482" s="49"/>
      <c r="UMW482" s="49"/>
      <c r="UMX482" s="49"/>
      <c r="UMY482" s="49"/>
      <c r="UMZ482" s="49"/>
      <c r="UNA482" s="49"/>
      <c r="UNB482" s="49"/>
      <c r="UNC482" s="49"/>
      <c r="UND482" s="49"/>
      <c r="UNE482" s="49"/>
      <c r="UNF482" s="49"/>
      <c r="UNG482" s="49"/>
      <c r="UNH482" s="49"/>
      <c r="UNI482" s="49"/>
      <c r="UNJ482" s="49"/>
      <c r="UNK482" s="49"/>
      <c r="UNL482" s="49"/>
      <c r="UNM482" s="49"/>
      <c r="UNN482" s="49"/>
      <c r="UNO482" s="49"/>
      <c r="UNP482" s="49"/>
      <c r="UNQ482" s="49"/>
      <c r="UNR482" s="49"/>
      <c r="UNS482" s="49"/>
      <c r="UNT482" s="49"/>
      <c r="UNU482" s="49"/>
      <c r="UNV482" s="49"/>
      <c r="UNW482" s="49"/>
      <c r="UNX482" s="49"/>
      <c r="UNY482" s="49"/>
      <c r="UNZ482" s="49"/>
      <c r="UOA482" s="49"/>
      <c r="UOB482" s="49"/>
      <c r="UOC482" s="49"/>
      <c r="UOD482" s="49"/>
      <c r="UOE482" s="49"/>
      <c r="UOF482" s="49"/>
      <c r="UOG482" s="49"/>
      <c r="UOH482" s="49"/>
      <c r="UOI482" s="49"/>
      <c r="UOJ482" s="49"/>
      <c r="UOK482" s="49"/>
      <c r="UOL482" s="49"/>
      <c r="UOM482" s="49"/>
      <c r="UON482" s="49"/>
      <c r="UOO482" s="49"/>
      <c r="UOP482" s="49"/>
      <c r="UOQ482" s="49"/>
      <c r="UOR482" s="49"/>
      <c r="UOS482" s="49"/>
      <c r="UOT482" s="49"/>
      <c r="UOU482" s="49"/>
      <c r="UOV482" s="49"/>
      <c r="UOW482" s="49"/>
      <c r="UOX482" s="49"/>
      <c r="UOY482" s="49"/>
      <c r="UOZ482" s="49"/>
      <c r="UPA482" s="49"/>
      <c r="UPB482" s="49"/>
      <c r="UPC482" s="49"/>
      <c r="UPD482" s="49"/>
      <c r="UPE482" s="49"/>
      <c r="UPF482" s="49"/>
      <c r="UPG482" s="49"/>
      <c r="UPH482" s="49"/>
      <c r="UPI482" s="49"/>
      <c r="UPJ482" s="49"/>
      <c r="UPK482" s="49"/>
      <c r="UPL482" s="49"/>
      <c r="UPM482" s="49"/>
      <c r="UPN482" s="49"/>
      <c r="UPO482" s="49"/>
      <c r="UPP482" s="49"/>
      <c r="UPQ482" s="49"/>
      <c r="UPR482" s="49"/>
      <c r="UPS482" s="49"/>
      <c r="UPT482" s="49"/>
      <c r="UPU482" s="49"/>
      <c r="UPV482" s="49"/>
      <c r="UPW482" s="49"/>
      <c r="UPX482" s="49"/>
      <c r="UPY482" s="49"/>
      <c r="UPZ482" s="49"/>
      <c r="UQA482" s="49"/>
      <c r="UQB482" s="49"/>
      <c r="UQC482" s="49"/>
      <c r="UQD482" s="49"/>
      <c r="UQE482" s="49"/>
      <c r="UQF482" s="49"/>
      <c r="UQG482" s="49"/>
      <c r="UQH482" s="49"/>
      <c r="UQI482" s="49"/>
      <c r="UQJ482" s="49"/>
      <c r="UQK482" s="49"/>
      <c r="UQL482" s="49"/>
      <c r="UQM482" s="49"/>
      <c r="UQN482" s="49"/>
      <c r="UQO482" s="49"/>
      <c r="UQP482" s="49"/>
      <c r="UQQ482" s="49"/>
      <c r="UQR482" s="49"/>
      <c r="UQS482" s="49"/>
      <c r="UQT482" s="49"/>
      <c r="UQU482" s="49"/>
      <c r="UQV482" s="49"/>
      <c r="UQW482" s="49"/>
      <c r="UQX482" s="49"/>
      <c r="UQY482" s="49"/>
      <c r="UQZ482" s="49"/>
      <c r="URA482" s="49"/>
      <c r="URB482" s="49"/>
      <c r="URC482" s="49"/>
      <c r="URD482" s="49"/>
      <c r="URE482" s="49"/>
      <c r="URF482" s="49"/>
      <c r="URG482" s="49"/>
      <c r="URH482" s="49"/>
      <c r="URI482" s="49"/>
      <c r="URJ482" s="49"/>
      <c r="URK482" s="49"/>
      <c r="URL482" s="49"/>
      <c r="URM482" s="49"/>
      <c r="URN482" s="49"/>
      <c r="URO482" s="49"/>
      <c r="URP482" s="49"/>
      <c r="URQ482" s="49"/>
      <c r="URR482" s="49"/>
      <c r="URS482" s="49"/>
      <c r="URT482" s="49"/>
      <c r="URU482" s="49"/>
      <c r="URV482" s="49"/>
      <c r="URW482" s="49"/>
      <c r="URX482" s="49"/>
      <c r="URY482" s="49"/>
      <c r="URZ482" s="49"/>
      <c r="USA482" s="49"/>
      <c r="USB482" s="49"/>
      <c r="USC482" s="49"/>
      <c r="USD482" s="49"/>
      <c r="USE482" s="49"/>
      <c r="USF482" s="49"/>
      <c r="USG482" s="49"/>
      <c r="USH482" s="49"/>
      <c r="USI482" s="49"/>
      <c r="USJ482" s="49"/>
      <c r="USK482" s="49"/>
      <c r="USL482" s="49"/>
      <c r="USM482" s="49"/>
      <c r="USN482" s="49"/>
      <c r="USO482" s="49"/>
      <c r="USP482" s="49"/>
      <c r="USQ482" s="49"/>
      <c r="USR482" s="49"/>
      <c r="USS482" s="49"/>
      <c r="UST482" s="49"/>
      <c r="USU482" s="49"/>
      <c r="USV482" s="49"/>
      <c r="USW482" s="49"/>
      <c r="USX482" s="49"/>
      <c r="USY482" s="49"/>
      <c r="USZ482" s="49"/>
      <c r="UTA482" s="49"/>
      <c r="UTB482" s="49"/>
      <c r="UTC482" s="49"/>
      <c r="UTD482" s="49"/>
      <c r="UTE482" s="49"/>
      <c r="UTF482" s="49"/>
      <c r="UTG482" s="49"/>
      <c r="UTH482" s="49"/>
      <c r="UTI482" s="49"/>
      <c r="UTJ482" s="49"/>
      <c r="UTK482" s="49"/>
      <c r="UTL482" s="49"/>
      <c r="UTM482" s="49"/>
      <c r="UTN482" s="49"/>
      <c r="UTO482" s="49"/>
      <c r="UTP482" s="49"/>
      <c r="UTQ482" s="49"/>
      <c r="UTR482" s="49"/>
      <c r="UTS482" s="49"/>
      <c r="UTT482" s="49"/>
      <c r="UTU482" s="49"/>
      <c r="UTV482" s="49"/>
      <c r="UTW482" s="49"/>
      <c r="UTX482" s="49"/>
      <c r="UTY482" s="49"/>
      <c r="UTZ482" s="49"/>
      <c r="UUA482" s="49"/>
      <c r="UUB482" s="49"/>
      <c r="UUC482" s="49"/>
      <c r="UUD482" s="49"/>
      <c r="UUE482" s="49"/>
      <c r="UUF482" s="49"/>
      <c r="UUG482" s="49"/>
      <c r="UUH482" s="49"/>
      <c r="UUI482" s="49"/>
      <c r="UUJ482" s="49"/>
      <c r="UUK482" s="49"/>
      <c r="UUL482" s="49"/>
      <c r="UUM482" s="49"/>
      <c r="UUN482" s="49"/>
      <c r="UUO482" s="49"/>
      <c r="UUP482" s="49"/>
      <c r="UUQ482" s="49"/>
      <c r="UUR482" s="49"/>
      <c r="UUS482" s="49"/>
      <c r="UUT482" s="49"/>
      <c r="UUU482" s="49"/>
      <c r="UUV482" s="49"/>
      <c r="UUW482" s="49"/>
      <c r="UUX482" s="49"/>
      <c r="UUY482" s="49"/>
      <c r="UUZ482" s="49"/>
      <c r="UVA482" s="49"/>
      <c r="UVB482" s="49"/>
      <c r="UVC482" s="49"/>
      <c r="UVD482" s="49"/>
      <c r="UVE482" s="49"/>
      <c r="UVF482" s="49"/>
      <c r="UVG482" s="49"/>
      <c r="UVH482" s="49"/>
      <c r="UVI482" s="49"/>
      <c r="UVJ482" s="49"/>
      <c r="UVK482" s="49"/>
      <c r="UVL482" s="49"/>
      <c r="UVM482" s="49"/>
      <c r="UVN482" s="49"/>
      <c r="UVO482" s="49"/>
      <c r="UVP482" s="49"/>
      <c r="UVQ482" s="49"/>
      <c r="UVR482" s="49"/>
      <c r="UVS482" s="49"/>
      <c r="UVT482" s="49"/>
      <c r="UVU482" s="49"/>
      <c r="UVV482" s="49"/>
      <c r="UVW482" s="49"/>
      <c r="UVX482" s="49"/>
      <c r="UVY482" s="49"/>
      <c r="UVZ482" s="49"/>
      <c r="UWA482" s="49"/>
      <c r="UWB482" s="49"/>
      <c r="UWC482" s="49"/>
      <c r="UWD482" s="49"/>
      <c r="UWE482" s="49"/>
      <c r="UWF482" s="49"/>
      <c r="UWG482" s="49"/>
      <c r="UWH482" s="49"/>
      <c r="UWI482" s="49"/>
      <c r="UWJ482" s="49"/>
      <c r="UWK482" s="49"/>
      <c r="UWL482" s="49"/>
      <c r="UWM482" s="49"/>
      <c r="UWN482" s="49"/>
      <c r="UWO482" s="49"/>
      <c r="UWP482" s="49"/>
      <c r="UWQ482" s="49"/>
      <c r="UWR482" s="49"/>
      <c r="UWS482" s="49"/>
      <c r="UWT482" s="49"/>
      <c r="UWU482" s="49"/>
      <c r="UWV482" s="49"/>
      <c r="UWW482" s="49"/>
      <c r="UWX482" s="49"/>
      <c r="UWY482" s="49"/>
      <c r="UWZ482" s="49"/>
      <c r="UXA482" s="49"/>
      <c r="UXB482" s="49"/>
      <c r="UXC482" s="49"/>
      <c r="UXD482" s="49"/>
      <c r="UXE482" s="49"/>
      <c r="UXF482" s="49"/>
      <c r="UXG482" s="49"/>
      <c r="UXH482" s="49"/>
      <c r="UXI482" s="49"/>
      <c r="UXJ482" s="49"/>
      <c r="UXK482" s="49"/>
      <c r="UXL482" s="49"/>
      <c r="UXM482" s="49"/>
      <c r="UXN482" s="49"/>
      <c r="UXO482" s="49"/>
      <c r="UXP482" s="49"/>
      <c r="UXQ482" s="49"/>
      <c r="UXR482" s="49"/>
      <c r="UXS482" s="49"/>
      <c r="UXT482" s="49"/>
      <c r="UXU482" s="49"/>
      <c r="UXV482" s="49"/>
      <c r="UXW482" s="49"/>
      <c r="UXX482" s="49"/>
      <c r="UXY482" s="49"/>
      <c r="UXZ482" s="49"/>
      <c r="UYA482" s="49"/>
      <c r="UYB482" s="49"/>
      <c r="UYC482" s="49"/>
      <c r="UYD482" s="49"/>
      <c r="UYE482" s="49"/>
      <c r="UYF482" s="49"/>
      <c r="UYG482" s="49"/>
      <c r="UYH482" s="49"/>
      <c r="UYI482" s="49"/>
      <c r="UYJ482" s="49"/>
      <c r="UYK482" s="49"/>
      <c r="UYL482" s="49"/>
      <c r="UYM482" s="49"/>
      <c r="UYN482" s="49"/>
      <c r="UYO482" s="49"/>
      <c r="UYP482" s="49"/>
      <c r="UYQ482" s="49"/>
      <c r="UYR482" s="49"/>
      <c r="UYS482" s="49"/>
      <c r="UYT482" s="49"/>
      <c r="UYU482" s="49"/>
      <c r="UYV482" s="49"/>
      <c r="UYW482" s="49"/>
      <c r="UYX482" s="49"/>
      <c r="UYY482" s="49"/>
      <c r="UYZ482" s="49"/>
      <c r="UZA482" s="49"/>
      <c r="UZB482" s="49"/>
      <c r="UZC482" s="49"/>
      <c r="UZD482" s="49"/>
      <c r="UZE482" s="49"/>
      <c r="UZF482" s="49"/>
      <c r="UZG482" s="49"/>
      <c r="UZH482" s="49"/>
      <c r="UZI482" s="49"/>
      <c r="UZJ482" s="49"/>
      <c r="UZK482" s="49"/>
      <c r="UZL482" s="49"/>
      <c r="UZM482" s="49"/>
      <c r="UZN482" s="49"/>
      <c r="UZO482" s="49"/>
      <c r="UZP482" s="49"/>
      <c r="UZQ482" s="49"/>
      <c r="UZR482" s="49"/>
      <c r="UZS482" s="49"/>
      <c r="UZT482" s="49"/>
      <c r="UZU482" s="49"/>
      <c r="UZV482" s="49"/>
      <c r="UZW482" s="49"/>
      <c r="UZX482" s="49"/>
      <c r="UZY482" s="49"/>
      <c r="UZZ482" s="49"/>
      <c r="VAA482" s="49"/>
      <c r="VAB482" s="49"/>
      <c r="VAC482" s="49"/>
      <c r="VAD482" s="49"/>
      <c r="VAE482" s="49"/>
      <c r="VAF482" s="49"/>
      <c r="VAG482" s="49"/>
      <c r="VAH482" s="49"/>
      <c r="VAI482" s="49"/>
      <c r="VAJ482" s="49"/>
      <c r="VAK482" s="49"/>
      <c r="VAL482" s="49"/>
      <c r="VAM482" s="49"/>
      <c r="VAN482" s="49"/>
      <c r="VAO482" s="49"/>
      <c r="VAP482" s="49"/>
      <c r="VAQ482" s="49"/>
      <c r="VAR482" s="49"/>
      <c r="VAS482" s="49"/>
      <c r="VAT482" s="49"/>
      <c r="VAU482" s="49"/>
      <c r="VAV482" s="49"/>
      <c r="VAW482" s="49"/>
      <c r="VAX482" s="49"/>
      <c r="VAY482" s="49"/>
      <c r="VAZ482" s="49"/>
      <c r="VBA482" s="49"/>
      <c r="VBB482" s="49"/>
      <c r="VBC482" s="49"/>
      <c r="VBD482" s="49"/>
      <c r="VBE482" s="49"/>
      <c r="VBF482" s="49"/>
      <c r="VBG482" s="49"/>
      <c r="VBH482" s="49"/>
      <c r="VBI482" s="49"/>
      <c r="VBJ482" s="49"/>
      <c r="VBK482" s="49"/>
      <c r="VBL482" s="49"/>
      <c r="VBM482" s="49"/>
      <c r="VBN482" s="49"/>
      <c r="VBO482" s="49"/>
      <c r="VBP482" s="49"/>
      <c r="VBQ482" s="49"/>
      <c r="VBR482" s="49"/>
      <c r="VBS482" s="49"/>
      <c r="VBT482" s="49"/>
      <c r="VBU482" s="49"/>
      <c r="VBV482" s="49"/>
      <c r="VBW482" s="49"/>
      <c r="VBX482" s="49"/>
      <c r="VBY482" s="49"/>
      <c r="VBZ482" s="49"/>
      <c r="VCA482" s="49"/>
      <c r="VCB482" s="49"/>
      <c r="VCC482" s="49"/>
      <c r="VCD482" s="49"/>
      <c r="VCE482" s="49"/>
      <c r="VCF482" s="49"/>
      <c r="VCG482" s="49"/>
      <c r="VCH482" s="49"/>
      <c r="VCI482" s="49"/>
      <c r="VCJ482" s="49"/>
      <c r="VCK482" s="49"/>
      <c r="VCL482" s="49"/>
      <c r="VCM482" s="49"/>
      <c r="VCN482" s="49"/>
      <c r="VCO482" s="49"/>
      <c r="VCP482" s="49"/>
      <c r="VCQ482" s="49"/>
      <c r="VCR482" s="49"/>
      <c r="VCS482" s="49"/>
      <c r="VCT482" s="49"/>
      <c r="VCU482" s="49"/>
      <c r="VCV482" s="49"/>
      <c r="VCW482" s="49"/>
      <c r="VCX482" s="49"/>
      <c r="VCY482" s="49"/>
      <c r="VCZ482" s="49"/>
      <c r="VDA482" s="49"/>
      <c r="VDB482" s="49"/>
      <c r="VDC482" s="49"/>
      <c r="VDD482" s="49"/>
      <c r="VDE482" s="49"/>
      <c r="VDF482" s="49"/>
      <c r="VDG482" s="49"/>
      <c r="VDH482" s="49"/>
      <c r="VDI482" s="49"/>
      <c r="VDJ482" s="49"/>
      <c r="VDK482" s="49"/>
      <c r="VDL482" s="49"/>
      <c r="VDM482" s="49"/>
      <c r="VDN482" s="49"/>
      <c r="VDO482" s="49"/>
      <c r="VDP482" s="49"/>
      <c r="VDQ482" s="49"/>
      <c r="VDR482" s="49"/>
      <c r="VDS482" s="49"/>
      <c r="VDT482" s="49"/>
      <c r="VDU482" s="49"/>
      <c r="VDV482" s="49"/>
      <c r="VDW482" s="49"/>
      <c r="VDX482" s="49"/>
      <c r="VDY482" s="49"/>
      <c r="VDZ482" s="49"/>
      <c r="VEA482" s="49"/>
      <c r="VEB482" s="49"/>
      <c r="VEC482" s="49"/>
      <c r="VED482" s="49"/>
      <c r="VEE482" s="49"/>
      <c r="VEF482" s="49"/>
      <c r="VEG482" s="49"/>
      <c r="VEH482" s="49"/>
      <c r="VEI482" s="49"/>
      <c r="VEJ482" s="49"/>
      <c r="VEK482" s="49"/>
      <c r="VEL482" s="49"/>
      <c r="VEM482" s="49"/>
      <c r="VEN482" s="49"/>
      <c r="VEO482" s="49"/>
      <c r="VEP482" s="49"/>
      <c r="VEQ482" s="49"/>
      <c r="VER482" s="49"/>
      <c r="VES482" s="49"/>
      <c r="VET482" s="49"/>
      <c r="VEU482" s="49"/>
      <c r="VEV482" s="49"/>
      <c r="VEW482" s="49"/>
      <c r="VEX482" s="49"/>
      <c r="VEY482" s="49"/>
      <c r="VEZ482" s="49"/>
      <c r="VFA482" s="49"/>
      <c r="VFB482" s="49"/>
      <c r="VFC482" s="49"/>
      <c r="VFD482" s="49"/>
      <c r="VFE482" s="49"/>
      <c r="VFF482" s="49"/>
      <c r="VFG482" s="49"/>
      <c r="VFH482" s="49"/>
      <c r="VFI482" s="49"/>
      <c r="VFJ482" s="49"/>
      <c r="VFK482" s="49"/>
      <c r="VFL482" s="49"/>
      <c r="VFM482" s="49"/>
      <c r="VFN482" s="49"/>
      <c r="VFO482" s="49"/>
      <c r="VFP482" s="49"/>
      <c r="VFQ482" s="49"/>
      <c r="VFR482" s="49"/>
      <c r="VFS482" s="49"/>
      <c r="VFT482" s="49"/>
      <c r="VFU482" s="49"/>
      <c r="VFV482" s="49"/>
      <c r="VFW482" s="49"/>
      <c r="VFX482" s="49"/>
      <c r="VFY482" s="49"/>
      <c r="VFZ482" s="49"/>
      <c r="VGA482" s="49"/>
      <c r="VGB482" s="49"/>
      <c r="VGC482" s="49"/>
      <c r="VGD482" s="49"/>
      <c r="VGE482" s="49"/>
      <c r="VGF482" s="49"/>
      <c r="VGG482" s="49"/>
      <c r="VGH482" s="49"/>
      <c r="VGI482" s="49"/>
      <c r="VGJ482" s="49"/>
      <c r="VGK482" s="49"/>
      <c r="VGL482" s="49"/>
      <c r="VGM482" s="49"/>
      <c r="VGN482" s="49"/>
      <c r="VGO482" s="49"/>
      <c r="VGP482" s="49"/>
      <c r="VGQ482" s="49"/>
      <c r="VGR482" s="49"/>
      <c r="VGS482" s="49"/>
      <c r="VGT482" s="49"/>
      <c r="VGU482" s="49"/>
      <c r="VGV482" s="49"/>
      <c r="VGW482" s="49"/>
      <c r="VGX482" s="49"/>
      <c r="VGY482" s="49"/>
      <c r="VGZ482" s="49"/>
      <c r="VHA482" s="49"/>
      <c r="VHB482" s="49"/>
      <c r="VHC482" s="49"/>
      <c r="VHD482" s="49"/>
      <c r="VHE482" s="49"/>
      <c r="VHF482" s="49"/>
      <c r="VHG482" s="49"/>
      <c r="VHH482" s="49"/>
      <c r="VHI482" s="49"/>
      <c r="VHJ482" s="49"/>
      <c r="VHK482" s="49"/>
      <c r="VHL482" s="49"/>
      <c r="VHM482" s="49"/>
      <c r="VHN482" s="49"/>
      <c r="VHO482" s="49"/>
      <c r="VHP482" s="49"/>
      <c r="VHQ482" s="49"/>
      <c r="VHR482" s="49"/>
      <c r="VHS482" s="49"/>
      <c r="VHT482" s="49"/>
      <c r="VHU482" s="49"/>
      <c r="VHV482" s="49"/>
      <c r="VHW482" s="49"/>
      <c r="VHX482" s="49"/>
      <c r="VHY482" s="49"/>
      <c r="VHZ482" s="49"/>
      <c r="VIA482" s="49"/>
      <c r="VIB482" s="49"/>
      <c r="VIC482" s="49"/>
      <c r="VID482" s="49"/>
      <c r="VIE482" s="49"/>
      <c r="VIF482" s="49"/>
      <c r="VIG482" s="49"/>
      <c r="VIH482" s="49"/>
      <c r="VII482" s="49"/>
      <c r="VIJ482" s="49"/>
      <c r="VIK482" s="49"/>
      <c r="VIL482" s="49"/>
      <c r="VIM482" s="49"/>
      <c r="VIN482" s="49"/>
      <c r="VIO482" s="49"/>
      <c r="VIP482" s="49"/>
      <c r="VIQ482" s="49"/>
      <c r="VIR482" s="49"/>
      <c r="VIS482" s="49"/>
      <c r="VIT482" s="49"/>
      <c r="VIU482" s="49"/>
      <c r="VIV482" s="49"/>
      <c r="VIW482" s="49"/>
      <c r="VIX482" s="49"/>
      <c r="VIY482" s="49"/>
      <c r="VIZ482" s="49"/>
      <c r="VJA482" s="49"/>
      <c r="VJB482" s="49"/>
      <c r="VJC482" s="49"/>
      <c r="VJD482" s="49"/>
      <c r="VJE482" s="49"/>
      <c r="VJF482" s="49"/>
      <c r="VJG482" s="49"/>
      <c r="VJH482" s="49"/>
      <c r="VJI482" s="49"/>
      <c r="VJJ482" s="49"/>
      <c r="VJK482" s="49"/>
      <c r="VJL482" s="49"/>
      <c r="VJM482" s="49"/>
      <c r="VJN482" s="49"/>
      <c r="VJO482" s="49"/>
      <c r="VJP482" s="49"/>
      <c r="VJQ482" s="49"/>
      <c r="VJR482" s="49"/>
      <c r="VJS482" s="49"/>
      <c r="VJT482" s="49"/>
      <c r="VJU482" s="49"/>
      <c r="VJV482" s="49"/>
      <c r="VJW482" s="49"/>
      <c r="VJX482" s="49"/>
      <c r="VJY482" s="49"/>
      <c r="VJZ482" s="49"/>
      <c r="VKA482" s="49"/>
      <c r="VKB482" s="49"/>
      <c r="VKC482" s="49"/>
      <c r="VKD482" s="49"/>
      <c r="VKE482" s="49"/>
      <c r="VKF482" s="49"/>
      <c r="VKG482" s="49"/>
      <c r="VKH482" s="49"/>
      <c r="VKI482" s="49"/>
      <c r="VKJ482" s="49"/>
      <c r="VKK482" s="49"/>
      <c r="VKL482" s="49"/>
      <c r="VKM482" s="49"/>
      <c r="VKN482" s="49"/>
      <c r="VKO482" s="49"/>
      <c r="VKP482" s="49"/>
      <c r="VKQ482" s="49"/>
      <c r="VKR482" s="49"/>
      <c r="VKS482" s="49"/>
      <c r="VKT482" s="49"/>
      <c r="VKU482" s="49"/>
      <c r="VKV482" s="49"/>
      <c r="VKW482" s="49"/>
      <c r="VKX482" s="49"/>
      <c r="VKY482" s="49"/>
      <c r="VKZ482" s="49"/>
      <c r="VLA482" s="49"/>
      <c r="VLB482" s="49"/>
      <c r="VLC482" s="49"/>
      <c r="VLD482" s="49"/>
      <c r="VLE482" s="49"/>
      <c r="VLF482" s="49"/>
      <c r="VLG482" s="49"/>
      <c r="VLH482" s="49"/>
      <c r="VLI482" s="49"/>
      <c r="VLJ482" s="49"/>
      <c r="VLK482" s="49"/>
      <c r="VLL482" s="49"/>
      <c r="VLM482" s="49"/>
      <c r="VLN482" s="49"/>
      <c r="VLO482" s="49"/>
      <c r="VLP482" s="49"/>
      <c r="VLQ482" s="49"/>
      <c r="VLR482" s="49"/>
      <c r="VLS482" s="49"/>
      <c r="VLT482" s="49"/>
      <c r="VLU482" s="49"/>
      <c r="VLV482" s="49"/>
      <c r="VLW482" s="49"/>
      <c r="VLX482" s="49"/>
      <c r="VLY482" s="49"/>
      <c r="VLZ482" s="49"/>
      <c r="VMA482" s="49"/>
      <c r="VMB482" s="49"/>
      <c r="VMC482" s="49"/>
      <c r="VMD482" s="49"/>
      <c r="VME482" s="49"/>
      <c r="VMF482" s="49"/>
      <c r="VMG482" s="49"/>
      <c r="VMH482" s="49"/>
      <c r="VMI482" s="49"/>
      <c r="VMJ482" s="49"/>
      <c r="VMK482" s="49"/>
      <c r="VML482" s="49"/>
      <c r="VMM482" s="49"/>
      <c r="VMN482" s="49"/>
      <c r="VMO482" s="49"/>
      <c r="VMP482" s="49"/>
      <c r="VMQ482" s="49"/>
      <c r="VMR482" s="49"/>
      <c r="VMS482" s="49"/>
      <c r="VMT482" s="49"/>
      <c r="VMU482" s="49"/>
      <c r="VMV482" s="49"/>
      <c r="VMW482" s="49"/>
      <c r="VMX482" s="49"/>
      <c r="VMY482" s="49"/>
      <c r="VMZ482" s="49"/>
      <c r="VNA482" s="49"/>
      <c r="VNB482" s="49"/>
      <c r="VNC482" s="49"/>
      <c r="VND482" s="49"/>
      <c r="VNE482" s="49"/>
      <c r="VNF482" s="49"/>
      <c r="VNG482" s="49"/>
      <c r="VNH482" s="49"/>
      <c r="VNI482" s="49"/>
      <c r="VNJ482" s="49"/>
      <c r="VNK482" s="49"/>
      <c r="VNL482" s="49"/>
      <c r="VNM482" s="49"/>
      <c r="VNN482" s="49"/>
      <c r="VNO482" s="49"/>
      <c r="VNP482" s="49"/>
      <c r="VNQ482" s="49"/>
      <c r="VNR482" s="49"/>
      <c r="VNS482" s="49"/>
      <c r="VNT482" s="49"/>
      <c r="VNU482" s="49"/>
      <c r="VNV482" s="49"/>
      <c r="VNW482" s="49"/>
      <c r="VNX482" s="49"/>
      <c r="VNY482" s="49"/>
      <c r="VNZ482" s="49"/>
      <c r="VOA482" s="49"/>
      <c r="VOB482" s="49"/>
      <c r="VOC482" s="49"/>
      <c r="VOD482" s="49"/>
      <c r="VOE482" s="49"/>
      <c r="VOF482" s="49"/>
      <c r="VOG482" s="49"/>
      <c r="VOH482" s="49"/>
      <c r="VOI482" s="49"/>
      <c r="VOJ482" s="49"/>
      <c r="VOK482" s="49"/>
      <c r="VOL482" s="49"/>
      <c r="VOM482" s="49"/>
      <c r="VON482" s="49"/>
      <c r="VOO482" s="49"/>
      <c r="VOP482" s="49"/>
      <c r="VOQ482" s="49"/>
      <c r="VOR482" s="49"/>
      <c r="VOS482" s="49"/>
      <c r="VOT482" s="49"/>
      <c r="VOU482" s="49"/>
      <c r="VOV482" s="49"/>
      <c r="VOW482" s="49"/>
      <c r="VOX482" s="49"/>
      <c r="VOY482" s="49"/>
      <c r="VOZ482" s="49"/>
      <c r="VPA482" s="49"/>
      <c r="VPB482" s="49"/>
      <c r="VPC482" s="49"/>
      <c r="VPD482" s="49"/>
      <c r="VPE482" s="49"/>
      <c r="VPF482" s="49"/>
      <c r="VPG482" s="49"/>
      <c r="VPH482" s="49"/>
      <c r="VPI482" s="49"/>
      <c r="VPJ482" s="49"/>
      <c r="VPK482" s="49"/>
      <c r="VPL482" s="49"/>
      <c r="VPM482" s="49"/>
      <c r="VPN482" s="49"/>
      <c r="VPO482" s="49"/>
      <c r="VPP482" s="49"/>
      <c r="VPQ482" s="49"/>
      <c r="VPR482" s="49"/>
      <c r="VPS482" s="49"/>
      <c r="VPT482" s="49"/>
      <c r="VPU482" s="49"/>
      <c r="VPV482" s="49"/>
      <c r="VPW482" s="49"/>
      <c r="VPX482" s="49"/>
      <c r="VPY482" s="49"/>
      <c r="VPZ482" s="49"/>
      <c r="VQA482" s="49"/>
      <c r="VQB482" s="49"/>
      <c r="VQC482" s="49"/>
      <c r="VQD482" s="49"/>
      <c r="VQE482" s="49"/>
      <c r="VQF482" s="49"/>
      <c r="VQG482" s="49"/>
      <c r="VQH482" s="49"/>
      <c r="VQI482" s="49"/>
      <c r="VQJ482" s="49"/>
      <c r="VQK482" s="49"/>
      <c r="VQL482" s="49"/>
      <c r="VQM482" s="49"/>
      <c r="VQN482" s="49"/>
      <c r="VQO482" s="49"/>
      <c r="VQP482" s="49"/>
      <c r="VQQ482" s="49"/>
      <c r="VQR482" s="49"/>
      <c r="VQS482" s="49"/>
      <c r="VQT482" s="49"/>
      <c r="VQU482" s="49"/>
      <c r="VQV482" s="49"/>
      <c r="VQW482" s="49"/>
      <c r="VQX482" s="49"/>
      <c r="VQY482" s="49"/>
      <c r="VQZ482" s="49"/>
      <c r="VRA482" s="49"/>
      <c r="VRB482" s="49"/>
      <c r="VRC482" s="49"/>
      <c r="VRD482" s="49"/>
      <c r="VRE482" s="49"/>
      <c r="VRF482" s="49"/>
      <c r="VRG482" s="49"/>
      <c r="VRH482" s="49"/>
      <c r="VRI482" s="49"/>
      <c r="VRJ482" s="49"/>
      <c r="VRK482" s="49"/>
      <c r="VRL482" s="49"/>
      <c r="VRM482" s="49"/>
      <c r="VRN482" s="49"/>
      <c r="VRO482" s="49"/>
      <c r="VRP482" s="49"/>
      <c r="VRQ482" s="49"/>
      <c r="VRR482" s="49"/>
      <c r="VRS482" s="49"/>
      <c r="VRT482" s="49"/>
      <c r="VRU482" s="49"/>
      <c r="VRV482" s="49"/>
      <c r="VRW482" s="49"/>
      <c r="VRX482" s="49"/>
      <c r="VRY482" s="49"/>
      <c r="VRZ482" s="49"/>
      <c r="VSA482" s="49"/>
      <c r="VSB482" s="49"/>
      <c r="VSC482" s="49"/>
      <c r="VSD482" s="49"/>
      <c r="VSE482" s="49"/>
      <c r="VSF482" s="49"/>
      <c r="VSG482" s="49"/>
      <c r="VSH482" s="49"/>
      <c r="VSI482" s="49"/>
      <c r="VSJ482" s="49"/>
      <c r="VSK482" s="49"/>
      <c r="VSL482" s="49"/>
      <c r="VSM482" s="49"/>
      <c r="VSN482" s="49"/>
      <c r="VSO482" s="49"/>
      <c r="VSP482" s="49"/>
      <c r="VSQ482" s="49"/>
      <c r="VSR482" s="49"/>
      <c r="VSS482" s="49"/>
      <c r="VST482" s="49"/>
      <c r="VSU482" s="49"/>
      <c r="VSV482" s="49"/>
      <c r="VSW482" s="49"/>
      <c r="VSX482" s="49"/>
      <c r="VSY482" s="49"/>
      <c r="VSZ482" s="49"/>
      <c r="VTA482" s="49"/>
      <c r="VTB482" s="49"/>
      <c r="VTC482" s="49"/>
      <c r="VTD482" s="49"/>
      <c r="VTE482" s="49"/>
      <c r="VTF482" s="49"/>
      <c r="VTG482" s="49"/>
      <c r="VTH482" s="49"/>
      <c r="VTI482" s="49"/>
      <c r="VTJ482" s="49"/>
      <c r="VTK482" s="49"/>
      <c r="VTL482" s="49"/>
      <c r="VTM482" s="49"/>
      <c r="VTN482" s="49"/>
      <c r="VTO482" s="49"/>
      <c r="VTP482" s="49"/>
      <c r="VTQ482" s="49"/>
      <c r="VTR482" s="49"/>
      <c r="VTS482" s="49"/>
      <c r="VTT482" s="49"/>
      <c r="VTU482" s="49"/>
      <c r="VTV482" s="49"/>
      <c r="VTW482" s="49"/>
      <c r="VTX482" s="49"/>
      <c r="VTY482" s="49"/>
      <c r="VTZ482" s="49"/>
      <c r="VUA482" s="49"/>
      <c r="VUB482" s="49"/>
      <c r="VUC482" s="49"/>
      <c r="VUD482" s="49"/>
      <c r="VUE482" s="49"/>
      <c r="VUF482" s="49"/>
      <c r="VUG482" s="49"/>
      <c r="VUH482" s="49"/>
      <c r="VUI482" s="49"/>
      <c r="VUJ482" s="49"/>
      <c r="VUK482" s="49"/>
      <c r="VUL482" s="49"/>
      <c r="VUM482" s="49"/>
      <c r="VUN482" s="49"/>
      <c r="VUO482" s="49"/>
      <c r="VUP482" s="49"/>
      <c r="VUQ482" s="49"/>
      <c r="VUR482" s="49"/>
      <c r="VUS482" s="49"/>
      <c r="VUT482" s="49"/>
      <c r="VUU482" s="49"/>
      <c r="VUV482" s="49"/>
      <c r="VUW482" s="49"/>
      <c r="VUX482" s="49"/>
      <c r="VUY482" s="49"/>
      <c r="VUZ482" s="49"/>
      <c r="VVA482" s="49"/>
      <c r="VVB482" s="49"/>
      <c r="VVC482" s="49"/>
      <c r="VVD482" s="49"/>
      <c r="VVE482" s="49"/>
      <c r="VVF482" s="49"/>
      <c r="VVG482" s="49"/>
      <c r="VVH482" s="49"/>
      <c r="VVI482" s="49"/>
      <c r="VVJ482" s="49"/>
      <c r="VVK482" s="49"/>
      <c r="VVL482" s="49"/>
      <c r="VVM482" s="49"/>
      <c r="VVN482" s="49"/>
      <c r="VVO482" s="49"/>
      <c r="VVP482" s="49"/>
      <c r="VVQ482" s="49"/>
      <c r="VVR482" s="49"/>
      <c r="VVS482" s="49"/>
      <c r="VVT482" s="49"/>
      <c r="VVU482" s="49"/>
      <c r="VVV482" s="49"/>
      <c r="VVW482" s="49"/>
      <c r="VVX482" s="49"/>
      <c r="VVY482" s="49"/>
      <c r="VVZ482" s="49"/>
      <c r="VWA482" s="49"/>
      <c r="VWB482" s="49"/>
      <c r="VWC482" s="49"/>
      <c r="VWD482" s="49"/>
      <c r="VWE482" s="49"/>
      <c r="VWF482" s="49"/>
      <c r="VWG482" s="49"/>
      <c r="VWH482" s="49"/>
      <c r="VWI482" s="49"/>
      <c r="VWJ482" s="49"/>
      <c r="VWK482" s="49"/>
      <c r="VWL482" s="49"/>
      <c r="VWM482" s="49"/>
      <c r="VWN482" s="49"/>
      <c r="VWO482" s="49"/>
      <c r="VWP482" s="49"/>
      <c r="VWQ482" s="49"/>
      <c r="VWR482" s="49"/>
      <c r="VWS482" s="49"/>
      <c r="VWT482" s="49"/>
      <c r="VWU482" s="49"/>
      <c r="VWV482" s="49"/>
      <c r="VWW482" s="49"/>
      <c r="VWX482" s="49"/>
      <c r="VWY482" s="49"/>
      <c r="VWZ482" s="49"/>
      <c r="VXA482" s="49"/>
      <c r="VXB482" s="49"/>
      <c r="VXC482" s="49"/>
      <c r="VXD482" s="49"/>
      <c r="VXE482" s="49"/>
      <c r="VXF482" s="49"/>
      <c r="VXG482" s="49"/>
      <c r="VXH482" s="49"/>
      <c r="VXI482" s="49"/>
      <c r="VXJ482" s="49"/>
      <c r="VXK482" s="49"/>
      <c r="VXL482" s="49"/>
      <c r="VXM482" s="49"/>
      <c r="VXN482" s="49"/>
      <c r="VXO482" s="49"/>
      <c r="VXP482" s="49"/>
      <c r="VXQ482" s="49"/>
      <c r="VXR482" s="49"/>
      <c r="VXS482" s="49"/>
      <c r="VXT482" s="49"/>
      <c r="VXU482" s="49"/>
      <c r="VXV482" s="49"/>
      <c r="VXW482" s="49"/>
      <c r="VXX482" s="49"/>
      <c r="VXY482" s="49"/>
      <c r="VXZ482" s="49"/>
      <c r="VYA482" s="49"/>
      <c r="VYB482" s="49"/>
      <c r="VYC482" s="49"/>
      <c r="VYD482" s="49"/>
      <c r="VYE482" s="49"/>
      <c r="VYF482" s="49"/>
      <c r="VYG482" s="49"/>
      <c r="VYH482" s="49"/>
      <c r="VYI482" s="49"/>
      <c r="VYJ482" s="49"/>
      <c r="VYK482" s="49"/>
      <c r="VYL482" s="49"/>
      <c r="VYM482" s="49"/>
      <c r="VYN482" s="49"/>
      <c r="VYO482" s="49"/>
      <c r="VYP482" s="49"/>
      <c r="VYQ482" s="49"/>
      <c r="VYR482" s="49"/>
      <c r="VYS482" s="49"/>
      <c r="VYT482" s="49"/>
      <c r="VYU482" s="49"/>
      <c r="VYV482" s="49"/>
      <c r="VYW482" s="49"/>
      <c r="VYX482" s="49"/>
      <c r="VYY482" s="49"/>
      <c r="VYZ482" s="49"/>
      <c r="VZA482" s="49"/>
      <c r="VZB482" s="49"/>
      <c r="VZC482" s="49"/>
      <c r="VZD482" s="49"/>
      <c r="VZE482" s="49"/>
      <c r="VZF482" s="49"/>
      <c r="VZG482" s="49"/>
      <c r="VZH482" s="49"/>
      <c r="VZI482" s="49"/>
      <c r="VZJ482" s="49"/>
      <c r="VZK482" s="49"/>
      <c r="VZL482" s="49"/>
      <c r="VZM482" s="49"/>
      <c r="VZN482" s="49"/>
      <c r="VZO482" s="49"/>
      <c r="VZP482" s="49"/>
      <c r="VZQ482" s="49"/>
      <c r="VZR482" s="49"/>
      <c r="VZS482" s="49"/>
      <c r="VZT482" s="49"/>
      <c r="VZU482" s="49"/>
      <c r="VZV482" s="49"/>
      <c r="VZW482" s="49"/>
      <c r="VZX482" s="49"/>
      <c r="VZY482" s="49"/>
      <c r="VZZ482" s="49"/>
      <c r="WAA482" s="49"/>
      <c r="WAB482" s="49"/>
      <c r="WAC482" s="49"/>
      <c r="WAD482" s="49"/>
      <c r="WAE482" s="49"/>
      <c r="WAF482" s="49"/>
      <c r="WAG482" s="49"/>
      <c r="WAH482" s="49"/>
      <c r="WAI482" s="49"/>
      <c r="WAJ482" s="49"/>
      <c r="WAK482" s="49"/>
      <c r="WAL482" s="49"/>
      <c r="WAM482" s="49"/>
      <c r="WAN482" s="49"/>
      <c r="WAO482" s="49"/>
      <c r="WAP482" s="49"/>
      <c r="WAQ482" s="49"/>
      <c r="WAR482" s="49"/>
      <c r="WAS482" s="49"/>
      <c r="WAT482" s="49"/>
      <c r="WAU482" s="49"/>
      <c r="WAV482" s="49"/>
      <c r="WAW482" s="49"/>
      <c r="WAX482" s="49"/>
      <c r="WAY482" s="49"/>
      <c r="WAZ482" s="49"/>
      <c r="WBA482" s="49"/>
      <c r="WBB482" s="49"/>
      <c r="WBC482" s="49"/>
      <c r="WBD482" s="49"/>
      <c r="WBE482" s="49"/>
      <c r="WBF482" s="49"/>
      <c r="WBG482" s="49"/>
      <c r="WBH482" s="49"/>
      <c r="WBI482" s="49"/>
      <c r="WBJ482" s="49"/>
      <c r="WBK482" s="49"/>
      <c r="WBL482" s="49"/>
      <c r="WBM482" s="49"/>
      <c r="WBN482" s="49"/>
      <c r="WBO482" s="49"/>
      <c r="WBP482" s="49"/>
      <c r="WBQ482" s="49"/>
      <c r="WBR482" s="49"/>
      <c r="WBS482" s="49"/>
      <c r="WBT482" s="49"/>
      <c r="WBU482" s="49"/>
      <c r="WBV482" s="49"/>
      <c r="WBW482" s="49"/>
      <c r="WBX482" s="49"/>
      <c r="WBY482" s="49"/>
      <c r="WBZ482" s="49"/>
      <c r="WCA482" s="49"/>
      <c r="WCB482" s="49"/>
      <c r="WCC482" s="49"/>
      <c r="WCD482" s="49"/>
      <c r="WCE482" s="49"/>
      <c r="WCF482" s="49"/>
      <c r="WCG482" s="49"/>
      <c r="WCH482" s="49"/>
      <c r="WCI482" s="49"/>
      <c r="WCJ482" s="49"/>
      <c r="WCK482" s="49"/>
      <c r="WCL482" s="49"/>
      <c r="WCM482" s="49"/>
      <c r="WCN482" s="49"/>
      <c r="WCO482" s="49"/>
      <c r="WCP482" s="49"/>
      <c r="WCQ482" s="49"/>
      <c r="WCR482" s="49"/>
      <c r="WCS482" s="49"/>
      <c r="WCT482" s="49"/>
      <c r="WCU482" s="49"/>
      <c r="WCV482" s="49"/>
      <c r="WCW482" s="49"/>
      <c r="WCX482" s="49"/>
      <c r="WCY482" s="49"/>
      <c r="WCZ482" s="49"/>
      <c r="WDA482" s="49"/>
      <c r="WDB482" s="49"/>
      <c r="WDC482" s="49"/>
      <c r="WDD482" s="49"/>
      <c r="WDE482" s="49"/>
      <c r="WDF482" s="49"/>
      <c r="WDG482" s="49"/>
      <c r="WDH482" s="49"/>
      <c r="WDI482" s="49"/>
      <c r="WDJ482" s="49"/>
      <c r="WDK482" s="49"/>
      <c r="WDL482" s="49"/>
      <c r="WDM482" s="49"/>
      <c r="WDN482" s="49"/>
      <c r="WDO482" s="49"/>
      <c r="WDP482" s="49"/>
      <c r="WDQ482" s="49"/>
      <c r="WDR482" s="49"/>
      <c r="WDS482" s="49"/>
      <c r="WDT482" s="49"/>
      <c r="WDU482" s="49"/>
      <c r="WDV482" s="49"/>
      <c r="WDW482" s="49"/>
      <c r="WDX482" s="49"/>
      <c r="WDY482" s="49"/>
      <c r="WDZ482" s="49"/>
      <c r="WEA482" s="49"/>
      <c r="WEB482" s="49"/>
      <c r="WEC482" s="49"/>
      <c r="WED482" s="49"/>
      <c r="WEE482" s="49"/>
      <c r="WEF482" s="49"/>
      <c r="WEG482" s="49"/>
      <c r="WEH482" s="49"/>
      <c r="WEI482" s="49"/>
      <c r="WEJ482" s="49"/>
      <c r="WEK482" s="49"/>
      <c r="WEL482" s="49"/>
      <c r="WEM482" s="49"/>
      <c r="WEN482" s="49"/>
      <c r="WEO482" s="49"/>
      <c r="WEP482" s="49"/>
      <c r="WEQ482" s="49"/>
      <c r="WER482" s="49"/>
      <c r="WES482" s="49"/>
      <c r="WET482" s="49"/>
      <c r="WEU482" s="49"/>
      <c r="WEV482" s="49"/>
      <c r="WEW482" s="49"/>
      <c r="WEX482" s="49"/>
      <c r="WEY482" s="49"/>
      <c r="WEZ482" s="49"/>
      <c r="WFA482" s="49"/>
      <c r="WFB482" s="49"/>
      <c r="WFC482" s="49"/>
      <c r="WFD482" s="49"/>
      <c r="WFE482" s="49"/>
      <c r="WFF482" s="49"/>
      <c r="WFG482" s="49"/>
      <c r="WFH482" s="49"/>
      <c r="WFI482" s="49"/>
      <c r="WFJ482" s="49"/>
      <c r="WFK482" s="49"/>
      <c r="WFL482" s="49"/>
      <c r="WFM482" s="49"/>
      <c r="WFN482" s="49"/>
      <c r="WFO482" s="49"/>
      <c r="WFP482" s="49"/>
      <c r="WFQ482" s="49"/>
      <c r="WFR482" s="49"/>
      <c r="WFS482" s="49"/>
      <c r="WFT482" s="49"/>
      <c r="WFU482" s="49"/>
      <c r="WFV482" s="49"/>
      <c r="WFW482" s="49"/>
      <c r="WFX482" s="49"/>
      <c r="WFY482" s="49"/>
      <c r="WFZ482" s="49"/>
      <c r="WGA482" s="49"/>
      <c r="WGB482" s="49"/>
      <c r="WGC482" s="49"/>
      <c r="WGD482" s="49"/>
      <c r="WGE482" s="49"/>
      <c r="WGF482" s="49"/>
      <c r="WGG482" s="49"/>
      <c r="WGH482" s="49"/>
      <c r="WGI482" s="49"/>
      <c r="WGJ482" s="49"/>
      <c r="WGK482" s="49"/>
      <c r="WGL482" s="49"/>
      <c r="WGM482" s="49"/>
      <c r="WGN482" s="49"/>
      <c r="WGO482" s="49"/>
      <c r="WGP482" s="49"/>
      <c r="WGQ482" s="49"/>
      <c r="WGR482" s="49"/>
      <c r="WGS482" s="49"/>
      <c r="WGT482" s="49"/>
      <c r="WGU482" s="49"/>
      <c r="WGV482" s="49"/>
      <c r="WGW482" s="49"/>
      <c r="WGX482" s="49"/>
      <c r="WGY482" s="49"/>
      <c r="WGZ482" s="49"/>
      <c r="WHA482" s="49"/>
      <c r="WHB482" s="49"/>
      <c r="WHC482" s="49"/>
      <c r="WHD482" s="49"/>
      <c r="WHE482" s="49"/>
      <c r="WHF482" s="49"/>
      <c r="WHG482" s="49"/>
      <c r="WHH482" s="49"/>
      <c r="WHI482" s="49"/>
      <c r="WHJ482" s="49"/>
      <c r="WHK482" s="49"/>
      <c r="WHL482" s="49"/>
      <c r="WHM482" s="49"/>
      <c r="WHN482" s="49"/>
      <c r="WHO482" s="49"/>
      <c r="WHP482" s="49"/>
      <c r="WHQ482" s="49"/>
      <c r="WHR482" s="49"/>
      <c r="WHS482" s="49"/>
      <c r="WHT482" s="49"/>
      <c r="WHU482" s="49"/>
      <c r="WHV482" s="49"/>
      <c r="WHW482" s="49"/>
      <c r="WHX482" s="49"/>
      <c r="WHY482" s="49"/>
      <c r="WHZ482" s="49"/>
      <c r="WIA482" s="49"/>
      <c r="WIB482" s="49"/>
      <c r="WIC482" s="49"/>
      <c r="WID482" s="49"/>
      <c r="WIE482" s="49"/>
      <c r="WIF482" s="49"/>
      <c r="WIG482" s="49"/>
      <c r="WIH482" s="49"/>
      <c r="WII482" s="49"/>
      <c r="WIJ482" s="49"/>
      <c r="WIK482" s="49"/>
      <c r="WIL482" s="49"/>
      <c r="WIM482" s="49"/>
      <c r="WIN482" s="49"/>
      <c r="WIO482" s="49"/>
      <c r="WIP482" s="49"/>
      <c r="WIQ482" s="49"/>
      <c r="WIR482" s="49"/>
      <c r="WIS482" s="49"/>
      <c r="WIT482" s="49"/>
      <c r="WIU482" s="49"/>
      <c r="WIV482" s="49"/>
      <c r="WIW482" s="49"/>
      <c r="WIX482" s="49"/>
      <c r="WIY482" s="49"/>
      <c r="WIZ482" s="49"/>
      <c r="WJA482" s="49"/>
      <c r="WJB482" s="49"/>
      <c r="WJC482" s="49"/>
      <c r="WJD482" s="49"/>
      <c r="WJE482" s="49"/>
      <c r="WJF482" s="49"/>
      <c r="WJG482" s="49"/>
      <c r="WJH482" s="49"/>
      <c r="WJI482" s="49"/>
      <c r="WJJ482" s="49"/>
      <c r="WJK482" s="49"/>
      <c r="WJL482" s="49"/>
      <c r="WJM482" s="49"/>
      <c r="WJN482" s="49"/>
      <c r="WJO482" s="49"/>
      <c r="WJP482" s="49"/>
      <c r="WJQ482" s="49"/>
      <c r="WJR482" s="49"/>
      <c r="WJS482" s="49"/>
      <c r="WJT482" s="49"/>
      <c r="WJU482" s="49"/>
      <c r="WJV482" s="49"/>
      <c r="WJW482" s="49"/>
      <c r="WJX482" s="49"/>
      <c r="WJY482" s="49"/>
      <c r="WJZ482" s="49"/>
      <c r="WKA482" s="49"/>
      <c r="WKB482" s="49"/>
      <c r="WKC482" s="49"/>
      <c r="WKD482" s="49"/>
      <c r="WKE482" s="49"/>
      <c r="WKF482" s="49"/>
      <c r="WKG482" s="49"/>
      <c r="WKH482" s="49"/>
      <c r="WKI482" s="49"/>
      <c r="WKJ482" s="49"/>
      <c r="WKK482" s="49"/>
      <c r="WKL482" s="49"/>
      <c r="WKM482" s="49"/>
      <c r="WKN482" s="49"/>
      <c r="WKO482" s="49"/>
      <c r="WKP482" s="49"/>
      <c r="WKQ482" s="49"/>
      <c r="WKR482" s="49"/>
      <c r="WKS482" s="49"/>
      <c r="WKT482" s="49"/>
      <c r="WKU482" s="49"/>
      <c r="WKV482" s="49"/>
      <c r="WKW482" s="49"/>
      <c r="WKX482" s="49"/>
      <c r="WKY482" s="49"/>
      <c r="WKZ482" s="49"/>
      <c r="WLA482" s="49"/>
      <c r="WLB482" s="49"/>
      <c r="WLC482" s="49"/>
      <c r="WLD482" s="49"/>
      <c r="WLE482" s="49"/>
      <c r="WLF482" s="49"/>
      <c r="WLG482" s="49"/>
      <c r="WLH482" s="49"/>
      <c r="WLI482" s="49"/>
      <c r="WLJ482" s="49"/>
      <c r="WLK482" s="49"/>
      <c r="WLL482" s="49"/>
      <c r="WLM482" s="49"/>
      <c r="WLN482" s="49"/>
      <c r="WLO482" s="49"/>
      <c r="WLP482" s="49"/>
      <c r="WLQ482" s="49"/>
      <c r="WLR482" s="49"/>
      <c r="WLS482" s="49"/>
      <c r="WLT482" s="49"/>
      <c r="WLU482" s="49"/>
      <c r="WLV482" s="49"/>
      <c r="WLW482" s="49"/>
      <c r="WLX482" s="49"/>
      <c r="WLY482" s="49"/>
      <c r="WLZ482" s="49"/>
      <c r="WMA482" s="49"/>
      <c r="WMB482" s="49"/>
      <c r="WMC482" s="49"/>
      <c r="WMD482" s="49"/>
      <c r="WME482" s="49"/>
      <c r="WMF482" s="49"/>
      <c r="WMG482" s="49"/>
      <c r="WMH482" s="49"/>
      <c r="WMI482" s="49"/>
      <c r="WMJ482" s="49"/>
      <c r="WMK482" s="49"/>
      <c r="WML482" s="49"/>
      <c r="WMM482" s="49"/>
      <c r="WMN482" s="49"/>
      <c r="WMO482" s="49"/>
      <c r="WMP482" s="49"/>
      <c r="WMQ482" s="49"/>
      <c r="WMR482" s="49"/>
      <c r="WMS482" s="49"/>
      <c r="WMT482" s="49"/>
      <c r="WMU482" s="49"/>
      <c r="WMV482" s="49"/>
      <c r="WMW482" s="49"/>
      <c r="WMX482" s="49"/>
      <c r="WMY482" s="49"/>
      <c r="WMZ482" s="49"/>
      <c r="WNA482" s="49"/>
      <c r="WNB482" s="49"/>
      <c r="WNC482" s="49"/>
      <c r="WND482" s="49"/>
      <c r="WNE482" s="49"/>
      <c r="WNF482" s="49"/>
      <c r="WNG482" s="49"/>
      <c r="WNH482" s="49"/>
      <c r="WNI482" s="49"/>
      <c r="WNJ482" s="49"/>
      <c r="WNK482" s="49"/>
      <c r="WNL482" s="49"/>
      <c r="WNM482" s="49"/>
      <c r="WNN482" s="49"/>
      <c r="WNO482" s="49"/>
      <c r="WNP482" s="49"/>
      <c r="WNQ482" s="49"/>
      <c r="WNR482" s="49"/>
      <c r="WNS482" s="49"/>
      <c r="WNT482" s="49"/>
      <c r="WNU482" s="49"/>
      <c r="WNV482" s="49"/>
      <c r="WNW482" s="49"/>
      <c r="WNX482" s="49"/>
      <c r="WNY482" s="49"/>
      <c r="WNZ482" s="49"/>
      <c r="WOA482" s="49"/>
      <c r="WOB482" s="49"/>
      <c r="WOC482" s="49"/>
      <c r="WOD482" s="49"/>
      <c r="WOE482" s="49"/>
      <c r="WOF482" s="49"/>
      <c r="WOG482" s="49"/>
      <c r="WOH482" s="49"/>
      <c r="WOI482" s="49"/>
      <c r="WOJ482" s="49"/>
      <c r="WOK482" s="49"/>
      <c r="WOL482" s="49"/>
      <c r="WOM482" s="49"/>
      <c r="WON482" s="49"/>
      <c r="WOO482" s="49"/>
      <c r="WOP482" s="49"/>
      <c r="WOQ482" s="49"/>
      <c r="WOR482" s="49"/>
      <c r="WOS482" s="49"/>
      <c r="WOT482" s="49"/>
      <c r="WOU482" s="49"/>
      <c r="WOV482" s="49"/>
      <c r="WOW482" s="49"/>
      <c r="WOX482" s="49"/>
      <c r="WOY482" s="49"/>
      <c r="WOZ482" s="49"/>
      <c r="WPA482" s="49"/>
      <c r="WPB482" s="49"/>
      <c r="WPC482" s="49"/>
      <c r="WPD482" s="49"/>
      <c r="WPE482" s="49"/>
      <c r="WPF482" s="49"/>
      <c r="WPG482" s="49"/>
      <c r="WPH482" s="49"/>
      <c r="WPI482" s="49"/>
      <c r="WPJ482" s="49"/>
      <c r="WPK482" s="49"/>
      <c r="WPL482" s="49"/>
      <c r="WPM482" s="49"/>
      <c r="WPN482" s="49"/>
      <c r="WPO482" s="49"/>
      <c r="WPP482" s="49"/>
      <c r="WPQ482" s="49"/>
      <c r="WPR482" s="49"/>
      <c r="WPS482" s="49"/>
      <c r="WPT482" s="49"/>
      <c r="WPU482" s="49"/>
      <c r="WPV482" s="49"/>
      <c r="WPW482" s="49"/>
      <c r="WPX482" s="49"/>
      <c r="WPY482" s="49"/>
      <c r="WPZ482" s="49"/>
      <c r="WQA482" s="49"/>
      <c r="WQB482" s="49"/>
      <c r="WQC482" s="49"/>
      <c r="WQD482" s="49"/>
      <c r="WQE482" s="49"/>
      <c r="WQF482" s="49"/>
      <c r="WQG482" s="49"/>
      <c r="WQH482" s="49"/>
      <c r="WQI482" s="49"/>
      <c r="WQJ482" s="49"/>
      <c r="WQK482" s="49"/>
      <c r="WQL482" s="49"/>
      <c r="WQM482" s="49"/>
      <c r="WQN482" s="49"/>
      <c r="WQO482" s="49"/>
      <c r="WQP482" s="49"/>
      <c r="WQQ482" s="49"/>
      <c r="WQR482" s="49"/>
      <c r="WQS482" s="49"/>
      <c r="WQT482" s="49"/>
      <c r="WQU482" s="49"/>
      <c r="WQV482" s="49"/>
      <c r="WQW482" s="49"/>
      <c r="WQX482" s="49"/>
      <c r="WQY482" s="49"/>
      <c r="WQZ482" s="49"/>
      <c r="WRA482" s="49"/>
      <c r="WRB482" s="49"/>
      <c r="WRC482" s="49"/>
      <c r="WRD482" s="49"/>
      <c r="WRE482" s="49"/>
      <c r="WRF482" s="49"/>
      <c r="WRG482" s="49"/>
      <c r="WRH482" s="49"/>
      <c r="WRI482" s="49"/>
      <c r="WRJ482" s="49"/>
      <c r="WRK482" s="49"/>
      <c r="WRL482" s="49"/>
      <c r="WRM482" s="49"/>
      <c r="WRN482" s="49"/>
      <c r="WRO482" s="49"/>
      <c r="WRP482" s="49"/>
      <c r="WRQ482" s="49"/>
      <c r="WRR482" s="49"/>
      <c r="WRS482" s="49"/>
      <c r="WRT482" s="49"/>
      <c r="WRU482" s="49"/>
      <c r="WRV482" s="49"/>
      <c r="WRW482" s="49"/>
      <c r="WRX482" s="49"/>
      <c r="WRY482" s="49"/>
      <c r="WRZ482" s="49"/>
      <c r="WSA482" s="49"/>
      <c r="WSB482" s="49"/>
      <c r="WSC482" s="49"/>
      <c r="WSD482" s="49"/>
      <c r="WSE482" s="49"/>
      <c r="WSF482" s="49"/>
      <c r="WSG482" s="49"/>
      <c r="WSH482" s="49"/>
      <c r="WSI482" s="49"/>
      <c r="WSJ482" s="49"/>
      <c r="WSK482" s="49"/>
      <c r="WSL482" s="49"/>
      <c r="WSM482" s="49"/>
      <c r="WSN482" s="49"/>
      <c r="WSO482" s="49"/>
      <c r="WSP482" s="49"/>
      <c r="WSQ482" s="49"/>
      <c r="WSR482" s="49"/>
      <c r="WSS482" s="49"/>
      <c r="WST482" s="49"/>
      <c r="WSU482" s="49"/>
      <c r="WSV482" s="49"/>
      <c r="WSW482" s="49"/>
      <c r="WSX482" s="49"/>
      <c r="WSY482" s="49"/>
      <c r="WSZ482" s="49"/>
      <c r="WTA482" s="49"/>
      <c r="WTB482" s="49"/>
      <c r="WTC482" s="49"/>
      <c r="WTD482" s="49"/>
      <c r="WTE482" s="49"/>
      <c r="WTF482" s="49"/>
      <c r="WTG482" s="49"/>
      <c r="WTH482" s="49"/>
      <c r="WTI482" s="49"/>
      <c r="WTJ482" s="49"/>
      <c r="WTK482" s="49"/>
      <c r="WTL482" s="49"/>
      <c r="WTM482" s="49"/>
      <c r="WTN482" s="49"/>
      <c r="WTO482" s="49"/>
      <c r="WTP482" s="49"/>
      <c r="WTQ482" s="49"/>
      <c r="WTR482" s="49"/>
      <c r="WTS482" s="49"/>
      <c r="WTT482" s="49"/>
      <c r="WTU482" s="49"/>
      <c r="WTV482" s="49"/>
      <c r="WTW482" s="49"/>
      <c r="WTX482" s="49"/>
      <c r="WTY482" s="49"/>
      <c r="WTZ482" s="49"/>
      <c r="WUA482" s="49"/>
      <c r="WUB482" s="49"/>
      <c r="WUC482" s="49"/>
      <c r="WUD482" s="49"/>
      <c r="WUE482" s="49"/>
      <c r="WUF482" s="49"/>
      <c r="WUG482" s="49"/>
      <c r="WUH482" s="49"/>
      <c r="WUI482" s="49"/>
      <c r="WUJ482" s="49"/>
      <c r="WUK482" s="49"/>
      <c r="WUL482" s="49"/>
      <c r="WUM482" s="49"/>
      <c r="WUN482" s="49"/>
      <c r="WUO482" s="49"/>
      <c r="WUP482" s="49"/>
      <c r="WUQ482" s="49"/>
      <c r="WUR482" s="49"/>
      <c r="WUS482" s="49"/>
      <c r="WUT482" s="49"/>
      <c r="WUU482" s="49"/>
      <c r="WUV482" s="49"/>
      <c r="WUW482" s="49"/>
      <c r="WUX482" s="49"/>
      <c r="WUY482" s="49"/>
      <c r="WUZ482" s="49"/>
      <c r="WVA482" s="49"/>
      <c r="WVB482" s="49"/>
      <c r="WVC482" s="49"/>
      <c r="WVD482" s="49"/>
      <c r="WVE482" s="49"/>
      <c r="WVF482" s="49"/>
      <c r="WVG482" s="49"/>
      <c r="WVH482" s="49"/>
      <c r="WVI482" s="49"/>
      <c r="WVJ482" s="49"/>
      <c r="WVK482" s="49"/>
      <c r="WVL482" s="49"/>
      <c r="WVM482" s="49"/>
      <c r="WVN482" s="49"/>
      <c r="WVO482" s="49"/>
      <c r="WVP482" s="49"/>
      <c r="WVQ482" s="49"/>
      <c r="WVR482" s="49"/>
      <c r="WVS482" s="49"/>
      <c r="WVT482" s="49"/>
      <c r="WVU482" s="49"/>
      <c r="WVV482" s="49"/>
      <c r="WVW482" s="49"/>
      <c r="WVX482" s="49"/>
      <c r="WVY482" s="49"/>
      <c r="WVZ482" s="49"/>
      <c r="WWA482" s="49"/>
      <c r="WWB482" s="49"/>
      <c r="WWC482" s="49"/>
      <c r="WWD482" s="49"/>
      <c r="WWE482" s="49"/>
      <c r="WWF482" s="49"/>
      <c r="WWG482" s="49"/>
      <c r="WWH482" s="49"/>
      <c r="WWI482" s="49"/>
      <c r="WWJ482" s="49"/>
      <c r="WWK482" s="49"/>
      <c r="WWL482" s="49"/>
      <c r="WWM482" s="49"/>
      <c r="WWN482" s="49"/>
      <c r="WWO482" s="49"/>
      <c r="WWP482" s="49"/>
      <c r="WWQ482" s="49"/>
      <c r="WWR482" s="49"/>
      <c r="WWS482" s="49"/>
      <c r="WWT482" s="49"/>
      <c r="WWU482" s="49"/>
      <c r="WWV482" s="49"/>
      <c r="WWW482" s="49"/>
      <c r="WWX482" s="49"/>
      <c r="WWY482" s="49"/>
      <c r="WWZ482" s="49"/>
      <c r="WXA482" s="49"/>
      <c r="WXB482" s="49"/>
      <c r="WXC482" s="49"/>
      <c r="WXD482" s="49"/>
      <c r="WXE482" s="49"/>
      <c r="WXF482" s="49"/>
      <c r="WXG482" s="49"/>
      <c r="WXH482" s="49"/>
      <c r="WXI482" s="49"/>
      <c r="WXJ482" s="49"/>
      <c r="WXK482" s="49"/>
      <c r="WXL482" s="49"/>
      <c r="WXM482" s="49"/>
      <c r="WXN482" s="49"/>
      <c r="WXO482" s="49"/>
      <c r="WXP482" s="49"/>
      <c r="WXQ482" s="49"/>
      <c r="WXR482" s="49"/>
      <c r="WXS482" s="49"/>
      <c r="WXT482" s="49"/>
      <c r="WXU482" s="49"/>
      <c r="WXV482" s="49"/>
      <c r="WXW482" s="49"/>
      <c r="WXX482" s="49"/>
      <c r="WXY482" s="49"/>
      <c r="WXZ482" s="49"/>
      <c r="WYA482" s="49"/>
      <c r="WYB482" s="49"/>
      <c r="WYC482" s="49"/>
      <c r="WYD482" s="49"/>
      <c r="WYE482" s="49"/>
      <c r="WYF482" s="49"/>
      <c r="WYG482" s="49"/>
      <c r="WYH482" s="49"/>
      <c r="WYI482" s="49"/>
      <c r="WYJ482" s="49"/>
      <c r="WYK482" s="49"/>
      <c r="WYL482" s="49"/>
      <c r="WYM482" s="49"/>
      <c r="WYN482" s="49"/>
      <c r="WYO482" s="49"/>
      <c r="WYP482" s="49"/>
      <c r="WYQ482" s="49"/>
      <c r="WYR482" s="49"/>
      <c r="WYS482" s="49"/>
      <c r="WYT482" s="49"/>
      <c r="WYU482" s="49"/>
      <c r="WYV482" s="49"/>
      <c r="WYW482" s="49"/>
      <c r="WYX482" s="49"/>
      <c r="WYY482" s="49"/>
      <c r="WYZ482" s="49"/>
      <c r="WZA482" s="49"/>
      <c r="WZB482" s="49"/>
      <c r="WZC482" s="49"/>
      <c r="WZD482" s="49"/>
      <c r="WZE482" s="49"/>
      <c r="WZF482" s="49"/>
      <c r="WZG482" s="49"/>
      <c r="WZH482" s="49"/>
      <c r="WZI482" s="49"/>
      <c r="WZJ482" s="49"/>
      <c r="WZK482" s="49"/>
      <c r="WZL482" s="49"/>
      <c r="WZM482" s="49"/>
      <c r="WZN482" s="49"/>
      <c r="WZO482" s="49"/>
      <c r="WZP482" s="49"/>
      <c r="WZQ482" s="49"/>
      <c r="WZR482" s="49"/>
      <c r="WZS482" s="49"/>
      <c r="WZT482" s="49"/>
      <c r="WZU482" s="49"/>
      <c r="WZV482" s="49"/>
      <c r="WZW482" s="49"/>
      <c r="WZX482" s="49"/>
      <c r="WZY482" s="49"/>
      <c r="WZZ482" s="49"/>
      <c r="XAA482" s="49"/>
      <c r="XAB482" s="49"/>
      <c r="XAC482" s="49"/>
      <c r="XAD482" s="49"/>
      <c r="XAE482" s="49"/>
      <c r="XAF482" s="49"/>
      <c r="XAG482" s="49"/>
      <c r="XAH482" s="49"/>
      <c r="XAI482" s="49"/>
      <c r="XAJ482" s="49"/>
      <c r="XAK482" s="49"/>
      <c r="XAL482" s="49"/>
      <c r="XAM482" s="49"/>
      <c r="XAN482" s="49"/>
      <c r="XAO482" s="49"/>
      <c r="XAP482" s="49"/>
      <c r="XAQ482" s="49"/>
      <c r="XAR482" s="49"/>
      <c r="XAS482" s="49"/>
      <c r="XAT482" s="49"/>
      <c r="XAU482" s="49"/>
      <c r="XAV482" s="49"/>
      <c r="XAW482" s="49"/>
      <c r="XAX482" s="49"/>
      <c r="XAY482" s="49"/>
      <c r="XAZ482" s="49"/>
      <c r="XBA482" s="49"/>
      <c r="XBB482" s="49"/>
      <c r="XBC482" s="49"/>
      <c r="XBD482" s="49"/>
      <c r="XBE482" s="49"/>
      <c r="XBF482" s="49"/>
      <c r="XBG482" s="49"/>
      <c r="XBH482" s="49"/>
      <c r="XBI482" s="49"/>
      <c r="XBJ482" s="49"/>
      <c r="XBK482" s="49"/>
      <c r="XBL482" s="49"/>
      <c r="XBM482" s="49"/>
      <c r="XBN482" s="49"/>
      <c r="XBO482" s="49"/>
      <c r="XBP482" s="49"/>
      <c r="XBQ482" s="49"/>
      <c r="XBR482" s="49"/>
      <c r="XBS482" s="49"/>
      <c r="XBT482" s="49"/>
      <c r="XBU482" s="49"/>
      <c r="XBV482" s="49"/>
      <c r="XBW482" s="49"/>
      <c r="XBX482" s="49"/>
      <c r="XBY482" s="49"/>
      <c r="XBZ482" s="49"/>
      <c r="XCA482" s="49"/>
      <c r="XCB482" s="49"/>
      <c r="XCC482" s="49"/>
      <c r="XCD482" s="49"/>
      <c r="XCE482" s="49"/>
      <c r="XCF482" s="49"/>
      <c r="XCG482" s="49"/>
      <c r="XCH482" s="49"/>
      <c r="XCI482" s="49"/>
      <c r="XCJ482" s="49"/>
      <c r="XCK482" s="49"/>
      <c r="XCL482" s="49"/>
      <c r="XCM482" s="49"/>
      <c r="XCN482" s="49"/>
      <c r="XCO482" s="49"/>
      <c r="XCP482" s="49"/>
      <c r="XCQ482" s="49"/>
      <c r="XCR482" s="49"/>
      <c r="XCS482" s="49"/>
      <c r="XCT482" s="49"/>
      <c r="XCU482" s="49"/>
      <c r="XCV482" s="49"/>
      <c r="XCW482" s="49"/>
      <c r="XCX482" s="49"/>
      <c r="XCY482" s="49"/>
      <c r="XCZ482" s="49"/>
      <c r="XDA482" s="49"/>
      <c r="XDB482" s="49"/>
      <c r="XDC482" s="49"/>
      <c r="XDD482" s="49"/>
      <c r="XDE482" s="49"/>
      <c r="XDF482" s="49"/>
      <c r="XDG482" s="49"/>
      <c r="XDH482" s="49"/>
      <c r="XDI482" s="49"/>
      <c r="XDJ482" s="49"/>
      <c r="XDK482" s="49"/>
      <c r="XDL482" s="49"/>
      <c r="XDM482" s="49"/>
      <c r="XDN482" s="49"/>
      <c r="XDO482" s="49"/>
      <c r="XDP482" s="49"/>
      <c r="XDQ482" s="49"/>
      <c r="XDR482" s="49"/>
      <c r="XDS482" s="49"/>
      <c r="XDT482" s="49"/>
      <c r="XDU482" s="49"/>
      <c r="XDV482" s="49"/>
      <c r="XDW482" s="49"/>
      <c r="XDX482" s="49"/>
      <c r="XDY482" s="49"/>
      <c r="XDZ482" s="49"/>
      <c r="XEA482" s="49"/>
      <c r="XEB482" s="49"/>
      <c r="XEC482" s="49"/>
      <c r="XED482" s="49"/>
      <c r="XEE482" s="49"/>
      <c r="XEF482" s="49"/>
      <c r="XEG482" s="49"/>
      <c r="XEH482" s="49"/>
      <c r="XEI482" s="49"/>
      <c r="XEJ482" s="49"/>
      <c r="XEK482" s="49"/>
      <c r="XEL482" s="49"/>
      <c r="XEM482" s="49"/>
      <c r="XEN482" s="49"/>
      <c r="XEO482" s="49"/>
      <c r="XEP482" s="49"/>
      <c r="XEQ482" s="49"/>
      <c r="XER482" s="49"/>
      <c r="XES482" s="49"/>
      <c r="XET482" s="49"/>
      <c r="XEU482" s="49"/>
      <c r="XEV482" s="49"/>
      <c r="XEW482" s="49"/>
      <c r="XEX482" s="49"/>
      <c r="XEY482" s="49"/>
      <c r="XEZ482" s="49"/>
      <c r="XFA482" s="49"/>
      <c r="XFB482" s="49"/>
      <c r="XFC482" s="49"/>
      <c r="XFD482" s="49"/>
    </row>
    <row r="483" spans="1:16384" s="20" customFormat="1" ht="9" customHeight="1">
      <c r="A483" s="51" t="s">
        <v>7</v>
      </c>
      <c r="B483" s="52">
        <f>SUM(B485:B516)</f>
        <v>4213.6010000000006</v>
      </c>
      <c r="C483" s="49"/>
      <c r="D483" s="49">
        <f>SUM(D485:D516)</f>
        <v>41055.012999999999</v>
      </c>
      <c r="E483" s="49">
        <f>SUM(E485:E516)</f>
        <v>3083.0719999999997</v>
      </c>
      <c r="F483" s="49">
        <f>SUM(F485:F516)</f>
        <v>7495.6920000000009</v>
      </c>
      <c r="G483" s="49">
        <f>SUM(G485:G516)</f>
        <v>813.84599999999989</v>
      </c>
      <c r="H483" s="49">
        <f>SUM(H485:H516)</f>
        <v>19265.634000000005</v>
      </c>
      <c r="I483" s="49">
        <f t="shared" ref="I483" si="22">SUM(I485:I516)</f>
        <v>10396.768999999998</v>
      </c>
      <c r="J483" s="49"/>
      <c r="K483" s="49">
        <f>SUM(K485:K516)</f>
        <v>1763.355</v>
      </c>
      <c r="L483" s="49">
        <f>SUM(L485:L516)</f>
        <v>1761.4799999999998</v>
      </c>
      <c r="M483" s="49">
        <v>1.8750000000000002</v>
      </c>
    </row>
    <row r="484" spans="1:16384" s="20" customFormat="1" ht="3.95" customHeight="1">
      <c r="A484" s="71"/>
      <c r="B484" s="74"/>
      <c r="C484" s="75"/>
      <c r="D484" s="69"/>
      <c r="E484" s="69"/>
      <c r="F484" s="69"/>
      <c r="G484" s="69"/>
      <c r="H484" s="69"/>
      <c r="I484" s="69"/>
      <c r="J484" s="69"/>
      <c r="K484" s="69"/>
      <c r="L484" s="69"/>
      <c r="M484" s="69"/>
    </row>
    <row r="485" spans="1:16384" s="20" customFormat="1" ht="9" customHeight="1">
      <c r="A485" s="21" t="s">
        <v>8</v>
      </c>
      <c r="B485" s="76">
        <v>0.33500000000000002</v>
      </c>
      <c r="C485" s="76"/>
      <c r="D485" s="76">
        <f t="shared" ref="D485:D516" si="23">SUM(E485:I485)</f>
        <v>395.31499999999994</v>
      </c>
      <c r="E485" s="76">
        <v>9.57</v>
      </c>
      <c r="F485" s="76">
        <v>0</v>
      </c>
      <c r="G485" s="76">
        <v>0</v>
      </c>
      <c r="H485" s="76">
        <v>245.43299999999996</v>
      </c>
      <c r="I485" s="76">
        <v>140.31199999999998</v>
      </c>
      <c r="J485" s="76"/>
      <c r="K485" s="76">
        <v>0.8969999999999998</v>
      </c>
      <c r="L485" s="76">
        <v>0.87699999999999978</v>
      </c>
      <c r="M485" s="76" t="s">
        <v>63</v>
      </c>
      <c r="P485" s="77"/>
    </row>
    <row r="486" spans="1:16384" s="20" customFormat="1" ht="9" customHeight="1">
      <c r="A486" s="21" t="s">
        <v>9</v>
      </c>
      <c r="B486" s="76">
        <v>1.708</v>
      </c>
      <c r="C486" s="78"/>
      <c r="D486" s="76">
        <f t="shared" si="23"/>
        <v>731.39100000000008</v>
      </c>
      <c r="E486" s="76">
        <v>224.38499999999999</v>
      </c>
      <c r="F486" s="76">
        <v>0</v>
      </c>
      <c r="G486" s="76">
        <v>0</v>
      </c>
      <c r="H486" s="76">
        <v>286.67700000000002</v>
      </c>
      <c r="I486" s="76">
        <v>220.32900000000001</v>
      </c>
      <c r="J486" s="76"/>
      <c r="K486" s="76">
        <v>1.6879999999999999</v>
      </c>
      <c r="L486" s="76">
        <v>1.6740000000000002</v>
      </c>
      <c r="M486" s="76" t="s">
        <v>63</v>
      </c>
      <c r="P486" s="77"/>
    </row>
    <row r="487" spans="1:16384" s="20" customFormat="1" ht="9" customHeight="1">
      <c r="A487" s="21" t="s">
        <v>10</v>
      </c>
      <c r="B487" s="76">
        <v>0.77200000000000002</v>
      </c>
      <c r="C487" s="78"/>
      <c r="D487" s="76">
        <f t="shared" si="23"/>
        <v>717.55899999999997</v>
      </c>
      <c r="E487" s="76">
        <v>117.61800000000001</v>
      </c>
      <c r="F487" s="76">
        <v>0</v>
      </c>
      <c r="G487" s="76">
        <v>0</v>
      </c>
      <c r="H487" s="76">
        <v>281.947</v>
      </c>
      <c r="I487" s="76">
        <v>317.99399999999997</v>
      </c>
      <c r="J487" s="76"/>
      <c r="K487" s="76">
        <v>0.56500000000000017</v>
      </c>
      <c r="L487" s="76">
        <v>0.41299999999999992</v>
      </c>
      <c r="M487" s="76" t="s">
        <v>63</v>
      </c>
      <c r="P487" s="77"/>
    </row>
    <row r="488" spans="1:16384" s="20" customFormat="1" ht="9" customHeight="1">
      <c r="A488" s="23" t="s">
        <v>11</v>
      </c>
      <c r="B488" s="79">
        <v>0.28900000000000003</v>
      </c>
      <c r="C488" s="80"/>
      <c r="D488" s="79">
        <f t="shared" si="23"/>
        <v>581.07399999999996</v>
      </c>
      <c r="E488" s="79">
        <v>59.753</v>
      </c>
      <c r="F488" s="79">
        <v>0</v>
      </c>
      <c r="G488" s="79">
        <v>0</v>
      </c>
      <c r="H488" s="79">
        <v>264.95099999999996</v>
      </c>
      <c r="I488" s="79">
        <v>256.37</v>
      </c>
      <c r="J488" s="79"/>
      <c r="K488" s="79">
        <v>0.312</v>
      </c>
      <c r="L488" s="79">
        <v>0.312</v>
      </c>
      <c r="M488" s="79">
        <v>0</v>
      </c>
      <c r="P488" s="77"/>
    </row>
    <row r="489" spans="1:16384" s="20" customFormat="1" ht="9" customHeight="1">
      <c r="A489" s="21" t="s">
        <v>12</v>
      </c>
      <c r="B489" s="76">
        <v>0.96099999999999997</v>
      </c>
      <c r="C489" s="78"/>
      <c r="D489" s="76">
        <f t="shared" si="23"/>
        <v>1162.9830000000002</v>
      </c>
      <c r="E489" s="76">
        <v>84.253000000000014</v>
      </c>
      <c r="F489" s="76">
        <v>0</v>
      </c>
      <c r="G489" s="76">
        <v>0</v>
      </c>
      <c r="H489" s="76">
        <v>527.48699999999997</v>
      </c>
      <c r="I489" s="76">
        <v>551.24300000000005</v>
      </c>
      <c r="J489" s="76"/>
      <c r="K489" s="76">
        <v>9.6369999999999987</v>
      </c>
      <c r="L489" s="76">
        <v>9.4770000000000003</v>
      </c>
      <c r="M489" s="76" t="s">
        <v>63</v>
      </c>
      <c r="P489" s="77"/>
    </row>
    <row r="490" spans="1:16384" s="20" customFormat="1" ht="9" customHeight="1">
      <c r="A490" s="21" t="s">
        <v>13</v>
      </c>
      <c r="B490" s="76">
        <v>0.46799999999999992</v>
      </c>
      <c r="C490" s="78"/>
      <c r="D490" s="76">
        <f t="shared" si="23"/>
        <v>288.18199999999996</v>
      </c>
      <c r="E490" s="76">
        <v>20.074999999999999</v>
      </c>
      <c r="F490" s="76">
        <v>0</v>
      </c>
      <c r="G490" s="76">
        <v>0</v>
      </c>
      <c r="H490" s="76">
        <v>197.36399999999998</v>
      </c>
      <c r="I490" s="76">
        <v>70.742999999999995</v>
      </c>
      <c r="J490" s="76"/>
      <c r="K490" s="76">
        <v>58.263000000000005</v>
      </c>
      <c r="L490" s="76">
        <v>58.263000000000005</v>
      </c>
      <c r="M490" s="86">
        <v>0</v>
      </c>
      <c r="P490" s="77"/>
    </row>
    <row r="491" spans="1:16384" s="20" customFormat="1" ht="9" customHeight="1">
      <c r="A491" s="21" t="s">
        <v>14</v>
      </c>
      <c r="B491" s="76">
        <v>0.31799999999999995</v>
      </c>
      <c r="C491" s="78"/>
      <c r="D491" s="76">
        <f t="shared" si="23"/>
        <v>941.91699999999992</v>
      </c>
      <c r="E491" s="76">
        <v>82.875999999999991</v>
      </c>
      <c r="F491" s="76">
        <v>0</v>
      </c>
      <c r="G491" s="76">
        <v>0</v>
      </c>
      <c r="H491" s="76">
        <v>471.24099999999999</v>
      </c>
      <c r="I491" s="76">
        <v>387.8</v>
      </c>
      <c r="J491" s="76"/>
      <c r="K491" s="76">
        <v>0.89000000000000012</v>
      </c>
      <c r="L491" s="76">
        <v>0.89000000000000012</v>
      </c>
      <c r="M491" s="86">
        <v>0</v>
      </c>
      <c r="P491" s="77"/>
    </row>
    <row r="492" spans="1:16384" s="20" customFormat="1" ht="9" customHeight="1">
      <c r="A492" s="23" t="s">
        <v>15</v>
      </c>
      <c r="B492" s="79">
        <v>0.83599999999999997</v>
      </c>
      <c r="C492" s="80"/>
      <c r="D492" s="79">
        <f t="shared" si="23"/>
        <v>844.47699999999986</v>
      </c>
      <c r="E492" s="79">
        <v>144.38200000000001</v>
      </c>
      <c r="F492" s="79">
        <v>0</v>
      </c>
      <c r="G492" s="79">
        <v>0</v>
      </c>
      <c r="H492" s="79">
        <v>418.02499999999998</v>
      </c>
      <c r="I492" s="79">
        <v>282.07</v>
      </c>
      <c r="J492" s="79"/>
      <c r="K492" s="79">
        <v>1.754</v>
      </c>
      <c r="L492" s="79">
        <v>1.714</v>
      </c>
      <c r="M492" s="79" t="s">
        <v>63</v>
      </c>
      <c r="P492" s="77"/>
    </row>
    <row r="493" spans="1:16384" s="20" customFormat="1" ht="9" customHeight="1">
      <c r="A493" s="21" t="s">
        <v>16</v>
      </c>
      <c r="B493" s="76">
        <v>4183.4339999999993</v>
      </c>
      <c r="C493" s="78"/>
      <c r="D493" s="76">
        <f t="shared" si="23"/>
        <v>9703.8510000000024</v>
      </c>
      <c r="E493" s="76">
        <v>256.96999999999997</v>
      </c>
      <c r="F493" s="76">
        <v>7495.6920000000009</v>
      </c>
      <c r="G493" s="76">
        <v>813.84599999999989</v>
      </c>
      <c r="H493" s="76">
        <v>745.38000000000011</v>
      </c>
      <c r="I493" s="76">
        <v>391.96299999999997</v>
      </c>
      <c r="J493" s="76"/>
      <c r="K493" s="76">
        <v>1606.3899999999999</v>
      </c>
      <c r="L493" s="76">
        <v>1606.2049999999999</v>
      </c>
      <c r="M493" s="86" t="s">
        <v>63</v>
      </c>
      <c r="P493" s="77"/>
    </row>
    <row r="494" spans="1:16384" s="20" customFormat="1" ht="9" customHeight="1">
      <c r="A494" s="21" t="s">
        <v>17</v>
      </c>
      <c r="B494" s="76">
        <v>1.0409999999999999</v>
      </c>
      <c r="C494" s="78"/>
      <c r="D494" s="76">
        <f t="shared" si="23"/>
        <v>1001.585</v>
      </c>
      <c r="E494" s="76">
        <v>83.440000000000026</v>
      </c>
      <c r="F494" s="76">
        <v>0</v>
      </c>
      <c r="G494" s="76">
        <v>0</v>
      </c>
      <c r="H494" s="76">
        <v>532.35</v>
      </c>
      <c r="I494" s="76">
        <v>385.79499999999996</v>
      </c>
      <c r="J494" s="76"/>
      <c r="K494" s="76">
        <v>0.7370000000000001</v>
      </c>
      <c r="L494" s="76">
        <v>0.7320000000000001</v>
      </c>
      <c r="M494" s="86" t="s">
        <v>63</v>
      </c>
      <c r="P494" s="77"/>
    </row>
    <row r="495" spans="1:16384" s="20" customFormat="1" ht="9" customHeight="1">
      <c r="A495" s="21" t="s">
        <v>18</v>
      </c>
      <c r="B495" s="76">
        <v>1.403</v>
      </c>
      <c r="C495" s="78"/>
      <c r="D495" s="76">
        <f t="shared" si="23"/>
        <v>1016.8150000000002</v>
      </c>
      <c r="E495" s="76">
        <v>40.061999999999998</v>
      </c>
      <c r="F495" s="76">
        <v>0</v>
      </c>
      <c r="G495" s="76">
        <v>0</v>
      </c>
      <c r="H495" s="76">
        <v>747.90900000000011</v>
      </c>
      <c r="I495" s="76">
        <v>228.84400000000002</v>
      </c>
      <c r="J495" s="76"/>
      <c r="K495" s="76">
        <v>5.2020000000000008</v>
      </c>
      <c r="L495" s="76">
        <v>5.1639999999999997</v>
      </c>
      <c r="M495" s="86" t="s">
        <v>63</v>
      </c>
      <c r="P495" s="77"/>
    </row>
    <row r="496" spans="1:16384" s="20" customFormat="1" ht="9" customHeight="1">
      <c r="A496" s="23" t="s">
        <v>19</v>
      </c>
      <c r="B496" s="79">
        <v>0.40499999999999997</v>
      </c>
      <c r="C496" s="80"/>
      <c r="D496" s="79">
        <f t="shared" si="23"/>
        <v>1413.3510000000001</v>
      </c>
      <c r="E496" s="79">
        <v>73.503999999999991</v>
      </c>
      <c r="F496" s="79">
        <v>0</v>
      </c>
      <c r="G496" s="79">
        <v>0</v>
      </c>
      <c r="H496" s="79">
        <v>924.37300000000005</v>
      </c>
      <c r="I496" s="79">
        <v>415.47399999999999</v>
      </c>
      <c r="J496" s="79"/>
      <c r="K496" s="79">
        <v>0.74199999999999999</v>
      </c>
      <c r="L496" s="79">
        <v>0.74199999999999999</v>
      </c>
      <c r="M496" s="79">
        <v>0</v>
      </c>
      <c r="P496" s="77"/>
    </row>
    <row r="497" spans="1:16" s="20" customFormat="1" ht="9" customHeight="1">
      <c r="A497" s="21" t="s">
        <v>20</v>
      </c>
      <c r="B497" s="76">
        <v>0.58599999999999997</v>
      </c>
      <c r="C497" s="78"/>
      <c r="D497" s="76">
        <f t="shared" si="23"/>
        <v>869.428</v>
      </c>
      <c r="E497" s="76">
        <v>51.713999999999992</v>
      </c>
      <c r="F497" s="76">
        <v>0</v>
      </c>
      <c r="G497" s="76">
        <v>0</v>
      </c>
      <c r="H497" s="76">
        <v>617.00300000000004</v>
      </c>
      <c r="I497" s="76">
        <v>200.71099999999998</v>
      </c>
      <c r="J497" s="76"/>
      <c r="K497" s="76">
        <v>6.1669999999999998</v>
      </c>
      <c r="L497" s="76">
        <v>5.8780000000000001</v>
      </c>
      <c r="M497" s="86" t="s">
        <v>63</v>
      </c>
      <c r="P497" s="77"/>
    </row>
    <row r="498" spans="1:16" s="20" customFormat="1" ht="9" customHeight="1">
      <c r="A498" s="21" t="s">
        <v>21</v>
      </c>
      <c r="B498" s="76">
        <v>2.9250000000000003</v>
      </c>
      <c r="C498" s="78"/>
      <c r="D498" s="76">
        <f t="shared" si="23"/>
        <v>2116.5840000000003</v>
      </c>
      <c r="E498" s="76">
        <v>124.58199999999999</v>
      </c>
      <c r="F498" s="76">
        <v>0</v>
      </c>
      <c r="G498" s="76">
        <v>0</v>
      </c>
      <c r="H498" s="76">
        <v>1644.6060000000002</v>
      </c>
      <c r="I498" s="76">
        <v>347.39600000000007</v>
      </c>
      <c r="J498" s="76"/>
      <c r="K498" s="76">
        <v>6.0110000000000001</v>
      </c>
      <c r="L498" s="76">
        <v>5.798</v>
      </c>
      <c r="M498" s="86" t="s">
        <v>63</v>
      </c>
      <c r="P498" s="77"/>
    </row>
    <row r="499" spans="1:16" s="20" customFormat="1" ht="9" customHeight="1">
      <c r="A499" s="21" t="s">
        <v>22</v>
      </c>
      <c r="B499" s="76">
        <v>1.7450000000000001</v>
      </c>
      <c r="C499" s="78"/>
      <c r="D499" s="76">
        <f t="shared" si="23"/>
        <v>1950.0340000000003</v>
      </c>
      <c r="E499" s="76">
        <v>152.16999999999999</v>
      </c>
      <c r="F499" s="76">
        <v>0</v>
      </c>
      <c r="G499" s="76">
        <v>0</v>
      </c>
      <c r="H499" s="76">
        <v>1289.0980000000002</v>
      </c>
      <c r="I499" s="76">
        <v>508.76600000000002</v>
      </c>
      <c r="J499" s="76"/>
      <c r="K499" s="76">
        <v>11.081000000000001</v>
      </c>
      <c r="L499" s="76">
        <v>10.956999999999999</v>
      </c>
      <c r="M499" s="86" t="s">
        <v>63</v>
      </c>
      <c r="P499" s="77"/>
    </row>
    <row r="500" spans="1:16" s="20" customFormat="1" ht="9" customHeight="1">
      <c r="A500" s="23" t="s">
        <v>23</v>
      </c>
      <c r="B500" s="79">
        <v>1.4249999999999998</v>
      </c>
      <c r="C500" s="80"/>
      <c r="D500" s="79">
        <f t="shared" si="23"/>
        <v>1397.4349999999999</v>
      </c>
      <c r="E500" s="79">
        <v>58.22699999999999</v>
      </c>
      <c r="F500" s="79">
        <v>0</v>
      </c>
      <c r="G500" s="79">
        <v>0</v>
      </c>
      <c r="H500" s="79">
        <v>1010.924</v>
      </c>
      <c r="I500" s="79">
        <v>328.28399999999999</v>
      </c>
      <c r="J500" s="79"/>
      <c r="K500" s="79">
        <v>1.9420000000000002</v>
      </c>
      <c r="L500" s="79">
        <v>1.9330000000000003</v>
      </c>
      <c r="M500" s="79" t="s">
        <v>63</v>
      </c>
      <c r="P500" s="77"/>
    </row>
    <row r="501" spans="1:16" s="20" customFormat="1" ht="9" customHeight="1">
      <c r="A501" s="21" t="s">
        <v>24</v>
      </c>
      <c r="B501" s="76">
        <v>0.68600000000000017</v>
      </c>
      <c r="C501" s="78"/>
      <c r="D501" s="76">
        <f t="shared" si="23"/>
        <v>800.07199999999989</v>
      </c>
      <c r="E501" s="76">
        <v>28.294999999999995</v>
      </c>
      <c r="F501" s="76">
        <v>0</v>
      </c>
      <c r="G501" s="76">
        <v>0</v>
      </c>
      <c r="H501" s="76">
        <v>549.28699999999992</v>
      </c>
      <c r="I501" s="76">
        <v>222.49</v>
      </c>
      <c r="J501" s="76"/>
      <c r="K501" s="76">
        <v>0.9820000000000001</v>
      </c>
      <c r="L501" s="76">
        <v>0.9820000000000001</v>
      </c>
      <c r="M501" s="86">
        <v>0</v>
      </c>
      <c r="P501" s="77"/>
    </row>
    <row r="502" spans="1:16" s="20" customFormat="1" ht="9" customHeight="1">
      <c r="A502" s="21" t="s">
        <v>25</v>
      </c>
      <c r="B502" s="76">
        <v>0.70499999999999985</v>
      </c>
      <c r="C502" s="78"/>
      <c r="D502" s="76">
        <f t="shared" si="23"/>
        <v>793.81100000000004</v>
      </c>
      <c r="E502" s="76">
        <v>39.699999999999996</v>
      </c>
      <c r="F502" s="76">
        <v>0</v>
      </c>
      <c r="G502" s="76">
        <v>0</v>
      </c>
      <c r="H502" s="76">
        <v>496.601</v>
      </c>
      <c r="I502" s="76">
        <v>257.51</v>
      </c>
      <c r="J502" s="76"/>
      <c r="K502" s="76">
        <v>1.08</v>
      </c>
      <c r="L502" s="76">
        <v>1.0599999999999998</v>
      </c>
      <c r="M502" s="86" t="s">
        <v>63</v>
      </c>
      <c r="P502" s="77"/>
    </row>
    <row r="503" spans="1:16" s="20" customFormat="1" ht="9" customHeight="1">
      <c r="A503" s="21" t="s">
        <v>26</v>
      </c>
      <c r="B503" s="76">
        <v>2.6619999999999999</v>
      </c>
      <c r="C503" s="78"/>
      <c r="D503" s="76">
        <f t="shared" si="23"/>
        <v>735.60599999999999</v>
      </c>
      <c r="E503" s="76">
        <v>244.63699999999994</v>
      </c>
      <c r="F503" s="76">
        <v>0</v>
      </c>
      <c r="G503" s="76">
        <v>0</v>
      </c>
      <c r="H503" s="76">
        <v>351.96299999999997</v>
      </c>
      <c r="I503" s="76">
        <v>139.00600000000003</v>
      </c>
      <c r="J503" s="76"/>
      <c r="K503" s="76">
        <v>7.7419999999999982</v>
      </c>
      <c r="L503" s="76">
        <v>7.7159999999999984</v>
      </c>
      <c r="M503" s="86" t="s">
        <v>63</v>
      </c>
      <c r="P503" s="77"/>
    </row>
    <row r="504" spans="1:16" s="20" customFormat="1" ht="9" customHeight="1">
      <c r="A504" s="23" t="s">
        <v>27</v>
      </c>
      <c r="B504" s="79">
        <v>0.99699999999999978</v>
      </c>
      <c r="C504" s="80"/>
      <c r="D504" s="79">
        <f t="shared" si="23"/>
        <v>2237.2150000000001</v>
      </c>
      <c r="E504" s="79">
        <v>141.988</v>
      </c>
      <c r="F504" s="79">
        <v>0</v>
      </c>
      <c r="G504" s="79">
        <v>0</v>
      </c>
      <c r="H504" s="79">
        <v>1196.2560000000001</v>
      </c>
      <c r="I504" s="79">
        <v>898.971</v>
      </c>
      <c r="J504" s="79"/>
      <c r="K504" s="79">
        <v>1.0390000000000001</v>
      </c>
      <c r="L504" s="79">
        <v>1.0350000000000001</v>
      </c>
      <c r="M504" s="79" t="s">
        <v>63</v>
      </c>
      <c r="P504" s="77"/>
    </row>
    <row r="505" spans="1:16" s="20" customFormat="1" ht="9" customHeight="1">
      <c r="A505" s="21" t="s">
        <v>28</v>
      </c>
      <c r="B505" s="76">
        <v>0.37099999999999994</v>
      </c>
      <c r="C505" s="78"/>
      <c r="D505" s="76">
        <f t="shared" si="23"/>
        <v>1220.7370000000001</v>
      </c>
      <c r="E505" s="76">
        <v>58.252000000000002</v>
      </c>
      <c r="F505" s="76">
        <v>0</v>
      </c>
      <c r="G505" s="76">
        <v>0</v>
      </c>
      <c r="H505" s="76">
        <v>770.58400000000006</v>
      </c>
      <c r="I505" s="76">
        <v>391.90099999999995</v>
      </c>
      <c r="J505" s="76"/>
      <c r="K505" s="76">
        <v>1.9020000000000004</v>
      </c>
      <c r="L505" s="76">
        <v>1.8970000000000002</v>
      </c>
      <c r="M505" s="86" t="s">
        <v>63</v>
      </c>
      <c r="P505" s="77"/>
    </row>
    <row r="506" spans="1:16" s="20" customFormat="1" ht="9" customHeight="1">
      <c r="A506" s="21" t="s">
        <v>29</v>
      </c>
      <c r="B506" s="76">
        <v>0.55899999999999994</v>
      </c>
      <c r="C506" s="78"/>
      <c r="D506" s="76">
        <f t="shared" si="23"/>
        <v>490.80599999999993</v>
      </c>
      <c r="E506" s="76">
        <v>29.116000000000003</v>
      </c>
      <c r="F506" s="76">
        <v>0</v>
      </c>
      <c r="G506" s="76">
        <v>0</v>
      </c>
      <c r="H506" s="76">
        <v>293.83999999999997</v>
      </c>
      <c r="I506" s="76">
        <v>167.85</v>
      </c>
      <c r="J506" s="76"/>
      <c r="K506" s="76">
        <v>3.2529999999999997</v>
      </c>
      <c r="L506" s="76">
        <v>3.2289999999999996</v>
      </c>
      <c r="M506" s="86" t="s">
        <v>63</v>
      </c>
      <c r="P506" s="77"/>
    </row>
    <row r="507" spans="1:16" s="20" customFormat="1" ht="9" customHeight="1">
      <c r="A507" s="21" t="s">
        <v>30</v>
      </c>
      <c r="B507" s="76">
        <v>1.73</v>
      </c>
      <c r="C507" s="78"/>
      <c r="D507" s="76">
        <f t="shared" si="23"/>
        <v>545.52199999999993</v>
      </c>
      <c r="E507" s="76">
        <v>173.827</v>
      </c>
      <c r="F507" s="76">
        <v>0</v>
      </c>
      <c r="G507" s="76">
        <v>0</v>
      </c>
      <c r="H507" s="76">
        <v>225.26499999999996</v>
      </c>
      <c r="I507" s="76">
        <v>146.43</v>
      </c>
      <c r="J507" s="76"/>
      <c r="K507" s="76">
        <v>0.54500000000000004</v>
      </c>
      <c r="L507" s="76">
        <v>0.54500000000000004</v>
      </c>
      <c r="M507" s="86">
        <v>0</v>
      </c>
      <c r="P507" s="77"/>
    </row>
    <row r="508" spans="1:16" s="20" customFormat="1" ht="9" customHeight="1">
      <c r="A508" s="23" t="s">
        <v>31</v>
      </c>
      <c r="B508" s="79">
        <v>0.80399999999999983</v>
      </c>
      <c r="C508" s="80"/>
      <c r="D508" s="79">
        <f t="shared" si="23"/>
        <v>918.71499999999992</v>
      </c>
      <c r="E508" s="79">
        <v>59.77</v>
      </c>
      <c r="F508" s="79">
        <v>0</v>
      </c>
      <c r="G508" s="79">
        <v>0</v>
      </c>
      <c r="H508" s="79">
        <v>629.61099999999988</v>
      </c>
      <c r="I508" s="79">
        <v>229.33400000000003</v>
      </c>
      <c r="J508" s="79"/>
      <c r="K508" s="79">
        <v>1.8840000000000001</v>
      </c>
      <c r="L508" s="79">
        <v>1.8840000000000001</v>
      </c>
      <c r="M508" s="79">
        <v>0</v>
      </c>
      <c r="P508" s="77"/>
    </row>
    <row r="509" spans="1:16" s="20" customFormat="1" ht="9" customHeight="1">
      <c r="A509" s="21" t="s">
        <v>32</v>
      </c>
      <c r="B509" s="76">
        <v>0.82</v>
      </c>
      <c r="C509" s="78"/>
      <c r="D509" s="76">
        <f t="shared" si="23"/>
        <v>1048.614</v>
      </c>
      <c r="E509" s="76">
        <v>91.965999999999994</v>
      </c>
      <c r="F509" s="76">
        <v>0</v>
      </c>
      <c r="G509" s="76">
        <v>0</v>
      </c>
      <c r="H509" s="76">
        <v>552.79000000000008</v>
      </c>
      <c r="I509" s="76">
        <v>403.858</v>
      </c>
      <c r="J509" s="76"/>
      <c r="K509" s="76">
        <v>2.6140000000000003</v>
      </c>
      <c r="L509" s="76">
        <v>2.6140000000000003</v>
      </c>
      <c r="M509" s="86">
        <v>0</v>
      </c>
      <c r="P509" s="77"/>
    </row>
    <row r="510" spans="1:16" s="20" customFormat="1" ht="9" customHeight="1">
      <c r="A510" s="21" t="s">
        <v>33</v>
      </c>
      <c r="B510" s="76">
        <v>0.99799999999999989</v>
      </c>
      <c r="C510" s="78"/>
      <c r="D510" s="76">
        <f t="shared" si="23"/>
        <v>1096.6579999999999</v>
      </c>
      <c r="E510" s="76">
        <v>158.16999999999999</v>
      </c>
      <c r="F510" s="76">
        <v>0</v>
      </c>
      <c r="G510" s="76">
        <v>0</v>
      </c>
      <c r="H510" s="76">
        <v>540.33399999999995</v>
      </c>
      <c r="I510" s="76">
        <v>398.154</v>
      </c>
      <c r="J510" s="76"/>
      <c r="K510" s="76">
        <v>2.5540000000000003</v>
      </c>
      <c r="L510" s="76">
        <v>2.5490000000000004</v>
      </c>
      <c r="M510" s="86" t="s">
        <v>63</v>
      </c>
      <c r="P510" s="77"/>
    </row>
    <row r="511" spans="1:16" s="20" customFormat="1" ht="9" customHeight="1">
      <c r="A511" s="21" t="s">
        <v>34</v>
      </c>
      <c r="B511" s="76">
        <v>0.16000000000000003</v>
      </c>
      <c r="C511" s="78"/>
      <c r="D511" s="76">
        <f t="shared" si="23"/>
        <v>1107.4920000000002</v>
      </c>
      <c r="E511" s="76">
        <v>49.137</v>
      </c>
      <c r="F511" s="76">
        <v>0</v>
      </c>
      <c r="G511" s="76">
        <v>0</v>
      </c>
      <c r="H511" s="76">
        <v>713.88700000000017</v>
      </c>
      <c r="I511" s="76">
        <v>344.46800000000002</v>
      </c>
      <c r="J511" s="76"/>
      <c r="K511" s="76">
        <v>0.63300000000000001</v>
      </c>
      <c r="L511" s="76">
        <v>0.63300000000000001</v>
      </c>
      <c r="M511" s="86">
        <v>0</v>
      </c>
      <c r="P511" s="77"/>
    </row>
    <row r="512" spans="1:16" s="20" customFormat="1" ht="9" customHeight="1">
      <c r="A512" s="23" t="s">
        <v>35</v>
      </c>
      <c r="B512" s="79">
        <v>1.6619999999999997</v>
      </c>
      <c r="C512" s="80"/>
      <c r="D512" s="79">
        <f t="shared" si="23"/>
        <v>1049.79</v>
      </c>
      <c r="E512" s="79">
        <v>178.24300000000002</v>
      </c>
      <c r="F512" s="79">
        <v>0</v>
      </c>
      <c r="G512" s="79">
        <v>0</v>
      </c>
      <c r="H512" s="79">
        <v>497.08500000000004</v>
      </c>
      <c r="I512" s="79">
        <v>374.46199999999999</v>
      </c>
      <c r="J512" s="79"/>
      <c r="K512" s="79">
        <v>7.2099999999999991</v>
      </c>
      <c r="L512" s="79">
        <v>7.1700000000000008</v>
      </c>
      <c r="M512" s="79" t="s">
        <v>63</v>
      </c>
      <c r="P512" s="77"/>
    </row>
    <row r="513" spans="1:16384" s="20" customFormat="1" ht="9" customHeight="1">
      <c r="A513" s="21" t="s">
        <v>36</v>
      </c>
      <c r="B513" s="76">
        <v>2.4E-2</v>
      </c>
      <c r="C513" s="78"/>
      <c r="D513" s="76">
        <f t="shared" si="23"/>
        <v>209.45200000000003</v>
      </c>
      <c r="E513" s="76">
        <v>6.7280000000000006</v>
      </c>
      <c r="F513" s="76">
        <v>0</v>
      </c>
      <c r="G513" s="76">
        <v>0</v>
      </c>
      <c r="H513" s="76">
        <v>147.18300000000002</v>
      </c>
      <c r="I513" s="76">
        <v>55.540999999999997</v>
      </c>
      <c r="J513" s="76"/>
      <c r="K513" s="76">
        <v>0.55899999999999994</v>
      </c>
      <c r="L513" s="76">
        <v>0.45400000000000001</v>
      </c>
      <c r="M513" s="76" t="s">
        <v>63</v>
      </c>
      <c r="P513" s="77"/>
    </row>
    <row r="514" spans="1:16384" s="20" customFormat="1" ht="9" customHeight="1">
      <c r="A514" s="21" t="s">
        <v>37</v>
      </c>
      <c r="B514" s="76">
        <v>1.7609999999999999</v>
      </c>
      <c r="C514" s="78"/>
      <c r="D514" s="76">
        <f t="shared" si="23"/>
        <v>2410.4070000000002</v>
      </c>
      <c r="E514" s="76">
        <v>177.03800000000001</v>
      </c>
      <c r="F514" s="76">
        <v>0</v>
      </c>
      <c r="G514" s="76">
        <v>0</v>
      </c>
      <c r="H514" s="76">
        <v>1341.5060000000003</v>
      </c>
      <c r="I514" s="76">
        <v>891.86299999999994</v>
      </c>
      <c r="J514" s="76"/>
      <c r="K514" s="76">
        <v>13.915000000000001</v>
      </c>
      <c r="L514" s="76">
        <v>13.898</v>
      </c>
      <c r="M514" s="76" t="s">
        <v>63</v>
      </c>
      <c r="P514" s="77"/>
    </row>
    <row r="515" spans="1:16384" s="20" customFormat="1" ht="9" customHeight="1">
      <c r="A515" s="21" t="s">
        <v>38</v>
      </c>
      <c r="B515" s="76">
        <v>0.29100000000000004</v>
      </c>
      <c r="C515" s="78"/>
      <c r="D515" s="76">
        <f t="shared" si="23"/>
        <v>511.16399999999999</v>
      </c>
      <c r="E515" s="76">
        <v>31.721</v>
      </c>
      <c r="F515" s="76">
        <v>0</v>
      </c>
      <c r="G515" s="76">
        <v>0</v>
      </c>
      <c r="H515" s="76">
        <v>230.98999999999995</v>
      </c>
      <c r="I515" s="76">
        <v>248.453</v>
      </c>
      <c r="J515" s="76"/>
      <c r="K515" s="76">
        <v>4.13</v>
      </c>
      <c r="L515" s="76">
        <v>4.13</v>
      </c>
      <c r="M515" s="76">
        <v>0</v>
      </c>
      <c r="P515" s="77"/>
    </row>
    <row r="516" spans="1:16384" s="20" customFormat="1" ht="9" customHeight="1">
      <c r="A516" s="23" t="s">
        <v>39</v>
      </c>
      <c r="B516" s="79">
        <v>0.72000000000000008</v>
      </c>
      <c r="C516" s="80"/>
      <c r="D516" s="79">
        <f t="shared" si="23"/>
        <v>746.971</v>
      </c>
      <c r="E516" s="79">
        <v>30.903000000000006</v>
      </c>
      <c r="F516" s="79">
        <v>0</v>
      </c>
      <c r="G516" s="79">
        <v>0</v>
      </c>
      <c r="H516" s="79">
        <v>523.68399999999997</v>
      </c>
      <c r="I516" s="79">
        <v>192.38399999999999</v>
      </c>
      <c r="J516" s="79"/>
      <c r="K516" s="79">
        <v>1.0350000000000001</v>
      </c>
      <c r="L516" s="79">
        <v>0.65500000000000003</v>
      </c>
      <c r="M516" s="79" t="s">
        <v>63</v>
      </c>
      <c r="P516" s="77"/>
    </row>
    <row r="517" spans="1:16384" s="20" customFormat="1" ht="9" customHeight="1">
      <c r="A517" s="60"/>
      <c r="B517" s="86"/>
      <c r="C517" s="87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</row>
    <row r="518" spans="1:16384" ht="10.5" customHeight="1">
      <c r="A518" s="17">
        <v>2015</v>
      </c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  <c r="DE518" s="49"/>
      <c r="DF518" s="49"/>
      <c r="DG518" s="49"/>
      <c r="DH518" s="49"/>
      <c r="DI518" s="49"/>
      <c r="DJ518" s="49"/>
      <c r="DK518" s="49"/>
      <c r="DL518" s="49"/>
      <c r="DM518" s="49"/>
      <c r="DN518" s="49"/>
      <c r="DO518" s="49"/>
      <c r="DP518" s="49"/>
      <c r="DQ518" s="49"/>
      <c r="DR518" s="49"/>
      <c r="DS518" s="49"/>
      <c r="DT518" s="49"/>
      <c r="DU518" s="49"/>
      <c r="DV518" s="49"/>
      <c r="DW518" s="49"/>
      <c r="DX518" s="49"/>
      <c r="DY518" s="49"/>
      <c r="DZ518" s="49"/>
      <c r="EA518" s="49"/>
      <c r="EB518" s="49"/>
      <c r="EC518" s="49"/>
      <c r="ED518" s="49"/>
      <c r="EE518" s="49"/>
      <c r="EF518" s="49"/>
      <c r="EG518" s="49"/>
      <c r="EH518" s="49"/>
      <c r="EI518" s="49"/>
      <c r="EJ518" s="49"/>
      <c r="EK518" s="49"/>
      <c r="EL518" s="49"/>
      <c r="EM518" s="49"/>
      <c r="EN518" s="49"/>
      <c r="EO518" s="49"/>
      <c r="EP518" s="49"/>
      <c r="EQ518" s="49"/>
      <c r="ER518" s="49"/>
      <c r="ES518" s="49"/>
      <c r="ET518" s="49"/>
      <c r="EU518" s="49"/>
      <c r="EV518" s="49"/>
      <c r="EW518" s="49"/>
      <c r="EX518" s="49"/>
      <c r="EY518" s="49"/>
      <c r="EZ518" s="49"/>
      <c r="FA518" s="49"/>
      <c r="FB518" s="49"/>
      <c r="FC518" s="49"/>
      <c r="FD518" s="49"/>
      <c r="FE518" s="49"/>
      <c r="FF518" s="49"/>
      <c r="FG518" s="49"/>
      <c r="FH518" s="49"/>
      <c r="FI518" s="49"/>
      <c r="FJ518" s="49"/>
      <c r="FK518" s="49"/>
      <c r="FL518" s="49"/>
      <c r="FM518" s="49"/>
      <c r="FN518" s="49"/>
      <c r="FO518" s="49"/>
      <c r="FP518" s="49"/>
      <c r="FQ518" s="49"/>
      <c r="FR518" s="49"/>
      <c r="FS518" s="49"/>
      <c r="FT518" s="49"/>
      <c r="FU518" s="49"/>
      <c r="FV518" s="49"/>
      <c r="FW518" s="49"/>
      <c r="FX518" s="49"/>
      <c r="FY518" s="49"/>
      <c r="FZ518" s="49"/>
      <c r="GA518" s="49"/>
      <c r="GB518" s="49"/>
      <c r="GC518" s="49"/>
      <c r="GD518" s="49"/>
      <c r="GE518" s="49"/>
      <c r="GF518" s="49"/>
      <c r="GG518" s="49"/>
      <c r="GH518" s="49"/>
      <c r="GI518" s="49"/>
      <c r="GJ518" s="49"/>
      <c r="GK518" s="49"/>
      <c r="GL518" s="49"/>
      <c r="GM518" s="49"/>
      <c r="GN518" s="49"/>
      <c r="GO518" s="49"/>
      <c r="GP518" s="49"/>
      <c r="GQ518" s="49"/>
      <c r="GR518" s="49"/>
      <c r="GS518" s="49"/>
      <c r="GT518" s="49"/>
      <c r="GU518" s="49"/>
      <c r="GV518" s="49"/>
      <c r="GW518" s="49"/>
      <c r="GX518" s="49"/>
      <c r="GY518" s="49"/>
      <c r="GZ518" s="49"/>
      <c r="HA518" s="49"/>
      <c r="HB518" s="49"/>
      <c r="HC518" s="49"/>
      <c r="HD518" s="49"/>
      <c r="HE518" s="49"/>
      <c r="HF518" s="49"/>
      <c r="HG518" s="49"/>
      <c r="HH518" s="49"/>
      <c r="HI518" s="49"/>
      <c r="HJ518" s="49"/>
      <c r="HK518" s="49"/>
      <c r="HL518" s="49"/>
      <c r="HM518" s="49"/>
      <c r="HN518" s="49"/>
      <c r="HO518" s="49"/>
      <c r="HP518" s="49"/>
      <c r="HQ518" s="49"/>
      <c r="HR518" s="49"/>
      <c r="HS518" s="49"/>
      <c r="HT518" s="49"/>
      <c r="HU518" s="49"/>
      <c r="HV518" s="49"/>
      <c r="HW518" s="49"/>
      <c r="HX518" s="49"/>
      <c r="HY518" s="49"/>
      <c r="HZ518" s="49"/>
      <c r="IA518" s="49"/>
      <c r="IB518" s="49"/>
      <c r="IC518" s="49"/>
      <c r="ID518" s="49"/>
      <c r="IE518" s="49"/>
      <c r="IF518" s="49"/>
      <c r="IG518" s="49"/>
      <c r="IH518" s="49"/>
      <c r="II518" s="49"/>
      <c r="IJ518" s="49"/>
      <c r="IK518" s="49"/>
      <c r="IL518" s="49"/>
      <c r="IM518" s="49"/>
      <c r="IN518" s="49"/>
      <c r="IO518" s="49"/>
      <c r="IP518" s="49"/>
      <c r="IQ518" s="49"/>
      <c r="IR518" s="49"/>
      <c r="IS518" s="49"/>
      <c r="IT518" s="49"/>
      <c r="IU518" s="49"/>
      <c r="IV518" s="49"/>
      <c r="IW518" s="49"/>
      <c r="IX518" s="49"/>
      <c r="IY518" s="49"/>
      <c r="IZ518" s="49"/>
      <c r="JA518" s="49"/>
      <c r="JB518" s="49"/>
      <c r="JC518" s="49"/>
      <c r="JD518" s="49"/>
      <c r="JE518" s="49"/>
      <c r="JF518" s="49"/>
      <c r="JG518" s="49"/>
      <c r="JH518" s="49"/>
      <c r="JI518" s="49"/>
      <c r="JJ518" s="49"/>
      <c r="JK518" s="49"/>
      <c r="JL518" s="49"/>
      <c r="JM518" s="49"/>
      <c r="JN518" s="49"/>
      <c r="JO518" s="49"/>
      <c r="JP518" s="49"/>
      <c r="JQ518" s="49"/>
      <c r="JR518" s="49"/>
      <c r="JS518" s="49"/>
      <c r="JT518" s="49"/>
      <c r="JU518" s="49"/>
      <c r="JV518" s="49"/>
      <c r="JW518" s="49"/>
      <c r="JX518" s="49"/>
      <c r="JY518" s="49"/>
      <c r="JZ518" s="49"/>
      <c r="KA518" s="49"/>
      <c r="KB518" s="49"/>
      <c r="KC518" s="49"/>
      <c r="KD518" s="49"/>
      <c r="KE518" s="49"/>
      <c r="KF518" s="49"/>
      <c r="KG518" s="49"/>
      <c r="KH518" s="49"/>
      <c r="KI518" s="49"/>
      <c r="KJ518" s="49"/>
      <c r="KK518" s="49"/>
      <c r="KL518" s="49"/>
      <c r="KM518" s="49"/>
      <c r="KN518" s="49"/>
      <c r="KO518" s="49"/>
      <c r="KP518" s="49"/>
      <c r="KQ518" s="49"/>
      <c r="KR518" s="49"/>
      <c r="KS518" s="49"/>
      <c r="KT518" s="49"/>
      <c r="KU518" s="49"/>
      <c r="KV518" s="49"/>
      <c r="KW518" s="49"/>
      <c r="KX518" s="49"/>
      <c r="KY518" s="49"/>
      <c r="KZ518" s="49"/>
      <c r="LA518" s="49"/>
      <c r="LB518" s="49"/>
      <c r="LC518" s="49"/>
      <c r="LD518" s="49"/>
      <c r="LE518" s="49"/>
      <c r="LF518" s="49"/>
      <c r="LG518" s="49"/>
      <c r="LH518" s="49"/>
      <c r="LI518" s="49"/>
      <c r="LJ518" s="49"/>
      <c r="LK518" s="49"/>
      <c r="LL518" s="49"/>
      <c r="LM518" s="49"/>
      <c r="LN518" s="49"/>
      <c r="LO518" s="49"/>
      <c r="LP518" s="49"/>
      <c r="LQ518" s="49"/>
      <c r="LR518" s="49"/>
      <c r="LS518" s="49"/>
      <c r="LT518" s="49"/>
      <c r="LU518" s="49"/>
      <c r="LV518" s="49"/>
      <c r="LW518" s="49"/>
      <c r="LX518" s="49"/>
      <c r="LY518" s="49"/>
      <c r="LZ518" s="49"/>
      <c r="MA518" s="49"/>
      <c r="MB518" s="49"/>
      <c r="MC518" s="49"/>
      <c r="MD518" s="49"/>
      <c r="ME518" s="49"/>
      <c r="MF518" s="49"/>
      <c r="MG518" s="49"/>
      <c r="MH518" s="49"/>
      <c r="MI518" s="49"/>
      <c r="MJ518" s="49"/>
      <c r="MK518" s="49"/>
      <c r="ML518" s="49"/>
      <c r="MM518" s="49"/>
      <c r="MN518" s="49"/>
      <c r="MO518" s="49"/>
      <c r="MP518" s="49"/>
      <c r="MQ518" s="49"/>
      <c r="MR518" s="49"/>
      <c r="MS518" s="49"/>
      <c r="MT518" s="49"/>
      <c r="MU518" s="49"/>
      <c r="MV518" s="49"/>
      <c r="MW518" s="49"/>
      <c r="MX518" s="49"/>
      <c r="MY518" s="49"/>
      <c r="MZ518" s="49"/>
      <c r="NA518" s="49"/>
      <c r="NB518" s="49"/>
      <c r="NC518" s="49"/>
      <c r="ND518" s="49"/>
      <c r="NE518" s="49"/>
      <c r="NF518" s="49"/>
      <c r="NG518" s="49"/>
      <c r="NH518" s="49"/>
      <c r="NI518" s="49"/>
      <c r="NJ518" s="49"/>
      <c r="NK518" s="49"/>
      <c r="NL518" s="49"/>
      <c r="NM518" s="49"/>
      <c r="NN518" s="49"/>
      <c r="NO518" s="49"/>
      <c r="NP518" s="49"/>
      <c r="NQ518" s="49"/>
      <c r="NR518" s="49"/>
      <c r="NS518" s="49"/>
      <c r="NT518" s="49"/>
      <c r="NU518" s="49"/>
      <c r="NV518" s="49"/>
      <c r="NW518" s="49"/>
      <c r="NX518" s="49"/>
      <c r="NY518" s="49"/>
      <c r="NZ518" s="49"/>
      <c r="OA518" s="49"/>
      <c r="OB518" s="49"/>
      <c r="OC518" s="49"/>
      <c r="OD518" s="49"/>
      <c r="OE518" s="49"/>
      <c r="OF518" s="49"/>
      <c r="OG518" s="49"/>
      <c r="OH518" s="49"/>
      <c r="OI518" s="49"/>
      <c r="OJ518" s="49"/>
      <c r="OK518" s="49"/>
      <c r="OL518" s="49"/>
      <c r="OM518" s="49"/>
      <c r="ON518" s="49"/>
      <c r="OO518" s="49"/>
      <c r="OP518" s="49"/>
      <c r="OQ518" s="49"/>
      <c r="OR518" s="49"/>
      <c r="OS518" s="49"/>
      <c r="OT518" s="49"/>
      <c r="OU518" s="49"/>
      <c r="OV518" s="49"/>
      <c r="OW518" s="49"/>
      <c r="OX518" s="49"/>
      <c r="OY518" s="49"/>
      <c r="OZ518" s="49"/>
      <c r="PA518" s="49"/>
      <c r="PB518" s="49"/>
      <c r="PC518" s="49"/>
      <c r="PD518" s="49"/>
      <c r="PE518" s="49"/>
      <c r="PF518" s="49"/>
      <c r="PG518" s="49"/>
      <c r="PH518" s="49"/>
      <c r="PI518" s="49"/>
      <c r="PJ518" s="49"/>
      <c r="PK518" s="49"/>
      <c r="PL518" s="49"/>
      <c r="PM518" s="49"/>
      <c r="PN518" s="49"/>
      <c r="PO518" s="49"/>
      <c r="PP518" s="49"/>
      <c r="PQ518" s="49"/>
      <c r="PR518" s="49"/>
      <c r="PS518" s="49"/>
      <c r="PT518" s="49"/>
      <c r="PU518" s="49"/>
      <c r="PV518" s="49"/>
      <c r="PW518" s="49"/>
      <c r="PX518" s="49"/>
      <c r="PY518" s="49"/>
      <c r="PZ518" s="49"/>
      <c r="QA518" s="49"/>
      <c r="QB518" s="49"/>
      <c r="QC518" s="49"/>
      <c r="QD518" s="49"/>
      <c r="QE518" s="49"/>
      <c r="QF518" s="49"/>
      <c r="QG518" s="49"/>
      <c r="QH518" s="49"/>
      <c r="QI518" s="49"/>
      <c r="QJ518" s="49"/>
      <c r="QK518" s="49"/>
      <c r="QL518" s="49"/>
      <c r="QM518" s="49"/>
      <c r="QN518" s="49"/>
      <c r="QO518" s="49"/>
      <c r="QP518" s="49"/>
      <c r="QQ518" s="49"/>
      <c r="QR518" s="49"/>
      <c r="QS518" s="49"/>
      <c r="QT518" s="49"/>
      <c r="QU518" s="49"/>
      <c r="QV518" s="49"/>
      <c r="QW518" s="49"/>
      <c r="QX518" s="49"/>
      <c r="QY518" s="49"/>
      <c r="QZ518" s="49"/>
      <c r="RA518" s="49"/>
      <c r="RB518" s="49"/>
      <c r="RC518" s="49"/>
      <c r="RD518" s="49"/>
      <c r="RE518" s="49"/>
      <c r="RF518" s="49"/>
      <c r="RG518" s="49"/>
      <c r="RH518" s="49"/>
      <c r="RI518" s="49"/>
      <c r="RJ518" s="49"/>
      <c r="RK518" s="49"/>
      <c r="RL518" s="49"/>
      <c r="RM518" s="49"/>
      <c r="RN518" s="49"/>
      <c r="RO518" s="49"/>
      <c r="RP518" s="49"/>
      <c r="RQ518" s="49"/>
      <c r="RR518" s="49"/>
      <c r="RS518" s="49"/>
      <c r="RT518" s="49"/>
      <c r="RU518" s="49"/>
      <c r="RV518" s="49"/>
      <c r="RW518" s="49"/>
      <c r="RX518" s="49"/>
      <c r="RY518" s="49"/>
      <c r="RZ518" s="49"/>
      <c r="SA518" s="49"/>
      <c r="SB518" s="49"/>
      <c r="SC518" s="49"/>
      <c r="SD518" s="49"/>
      <c r="SE518" s="49"/>
      <c r="SF518" s="49"/>
      <c r="SG518" s="49"/>
      <c r="SH518" s="49"/>
      <c r="SI518" s="49"/>
      <c r="SJ518" s="49"/>
      <c r="SK518" s="49"/>
      <c r="SL518" s="49"/>
      <c r="SM518" s="49"/>
      <c r="SN518" s="49"/>
      <c r="SO518" s="49"/>
      <c r="SP518" s="49"/>
      <c r="SQ518" s="49"/>
      <c r="SR518" s="49"/>
      <c r="SS518" s="49"/>
      <c r="ST518" s="49"/>
      <c r="SU518" s="49"/>
      <c r="SV518" s="49"/>
      <c r="SW518" s="49"/>
      <c r="SX518" s="49"/>
      <c r="SY518" s="49"/>
      <c r="SZ518" s="49"/>
      <c r="TA518" s="49"/>
      <c r="TB518" s="49"/>
      <c r="TC518" s="49"/>
      <c r="TD518" s="49"/>
      <c r="TE518" s="49"/>
      <c r="TF518" s="49"/>
      <c r="TG518" s="49"/>
      <c r="TH518" s="49"/>
      <c r="TI518" s="49"/>
      <c r="TJ518" s="49"/>
      <c r="TK518" s="49"/>
      <c r="TL518" s="49"/>
      <c r="TM518" s="49"/>
      <c r="TN518" s="49"/>
      <c r="TO518" s="49"/>
      <c r="TP518" s="49"/>
      <c r="TQ518" s="49"/>
      <c r="TR518" s="49"/>
      <c r="TS518" s="49"/>
      <c r="TT518" s="49"/>
      <c r="TU518" s="49"/>
      <c r="TV518" s="49"/>
      <c r="TW518" s="49"/>
      <c r="TX518" s="49"/>
      <c r="TY518" s="49"/>
      <c r="TZ518" s="49"/>
      <c r="UA518" s="49"/>
      <c r="UB518" s="49"/>
      <c r="UC518" s="49"/>
      <c r="UD518" s="49"/>
      <c r="UE518" s="49"/>
      <c r="UF518" s="49"/>
      <c r="UG518" s="49"/>
      <c r="UH518" s="49"/>
      <c r="UI518" s="49"/>
      <c r="UJ518" s="49"/>
      <c r="UK518" s="49"/>
      <c r="UL518" s="49"/>
      <c r="UM518" s="49"/>
      <c r="UN518" s="49"/>
      <c r="UO518" s="49"/>
      <c r="UP518" s="49"/>
      <c r="UQ518" s="49"/>
      <c r="UR518" s="49"/>
      <c r="US518" s="49"/>
      <c r="UT518" s="49"/>
      <c r="UU518" s="49"/>
      <c r="UV518" s="49"/>
      <c r="UW518" s="49"/>
      <c r="UX518" s="49"/>
      <c r="UY518" s="49"/>
      <c r="UZ518" s="49"/>
      <c r="VA518" s="49"/>
      <c r="VB518" s="49"/>
      <c r="VC518" s="49"/>
      <c r="VD518" s="49"/>
      <c r="VE518" s="49"/>
      <c r="VF518" s="49"/>
      <c r="VG518" s="49"/>
      <c r="VH518" s="49"/>
      <c r="VI518" s="49"/>
      <c r="VJ518" s="49"/>
      <c r="VK518" s="49"/>
      <c r="VL518" s="49"/>
      <c r="VM518" s="49"/>
      <c r="VN518" s="49"/>
      <c r="VO518" s="49"/>
      <c r="VP518" s="49"/>
      <c r="VQ518" s="49"/>
      <c r="VR518" s="49"/>
      <c r="VS518" s="49"/>
      <c r="VT518" s="49"/>
      <c r="VU518" s="49"/>
      <c r="VV518" s="49"/>
      <c r="VW518" s="49"/>
      <c r="VX518" s="49"/>
      <c r="VY518" s="49"/>
      <c r="VZ518" s="49"/>
      <c r="WA518" s="49"/>
      <c r="WB518" s="49"/>
      <c r="WC518" s="49"/>
      <c r="WD518" s="49"/>
      <c r="WE518" s="49"/>
      <c r="WF518" s="49"/>
      <c r="WG518" s="49"/>
      <c r="WH518" s="49"/>
      <c r="WI518" s="49"/>
      <c r="WJ518" s="49"/>
      <c r="WK518" s="49"/>
      <c r="WL518" s="49"/>
      <c r="WM518" s="49"/>
      <c r="WN518" s="49"/>
      <c r="WO518" s="49"/>
      <c r="WP518" s="49"/>
      <c r="WQ518" s="49"/>
      <c r="WR518" s="49"/>
      <c r="WS518" s="49"/>
      <c r="WT518" s="49"/>
      <c r="WU518" s="49"/>
      <c r="WV518" s="49"/>
      <c r="WW518" s="49"/>
      <c r="WX518" s="49"/>
      <c r="WY518" s="49"/>
      <c r="WZ518" s="49"/>
      <c r="XA518" s="49"/>
      <c r="XB518" s="49"/>
      <c r="XC518" s="49"/>
      <c r="XD518" s="49"/>
      <c r="XE518" s="49"/>
      <c r="XF518" s="49"/>
      <c r="XG518" s="49"/>
      <c r="XH518" s="49"/>
      <c r="XI518" s="49"/>
      <c r="XJ518" s="49"/>
      <c r="XK518" s="49"/>
      <c r="XL518" s="49"/>
      <c r="XM518" s="49"/>
      <c r="XN518" s="49"/>
      <c r="XO518" s="49"/>
      <c r="XP518" s="49"/>
      <c r="XQ518" s="49"/>
      <c r="XR518" s="49"/>
      <c r="XS518" s="49"/>
      <c r="XT518" s="49"/>
      <c r="XU518" s="49"/>
      <c r="XV518" s="49"/>
      <c r="XW518" s="49"/>
      <c r="XX518" s="49"/>
      <c r="XY518" s="49"/>
      <c r="XZ518" s="49"/>
      <c r="YA518" s="49"/>
      <c r="YB518" s="49"/>
      <c r="YC518" s="49"/>
      <c r="YD518" s="49"/>
      <c r="YE518" s="49"/>
      <c r="YF518" s="49"/>
      <c r="YG518" s="49"/>
      <c r="YH518" s="49"/>
      <c r="YI518" s="49"/>
      <c r="YJ518" s="49"/>
      <c r="YK518" s="49"/>
      <c r="YL518" s="49"/>
      <c r="YM518" s="49"/>
      <c r="YN518" s="49"/>
      <c r="YO518" s="49"/>
      <c r="YP518" s="49"/>
      <c r="YQ518" s="49"/>
      <c r="YR518" s="49"/>
      <c r="YS518" s="49"/>
      <c r="YT518" s="49"/>
      <c r="YU518" s="49"/>
      <c r="YV518" s="49"/>
      <c r="YW518" s="49"/>
      <c r="YX518" s="49"/>
      <c r="YY518" s="49"/>
      <c r="YZ518" s="49"/>
      <c r="ZA518" s="49"/>
      <c r="ZB518" s="49"/>
      <c r="ZC518" s="49"/>
      <c r="ZD518" s="49"/>
      <c r="ZE518" s="49"/>
      <c r="ZF518" s="49"/>
      <c r="ZG518" s="49"/>
      <c r="ZH518" s="49"/>
      <c r="ZI518" s="49"/>
      <c r="ZJ518" s="49"/>
      <c r="ZK518" s="49"/>
      <c r="ZL518" s="49"/>
      <c r="ZM518" s="49"/>
      <c r="ZN518" s="49"/>
      <c r="ZO518" s="49"/>
      <c r="ZP518" s="49"/>
      <c r="ZQ518" s="49"/>
      <c r="ZR518" s="49"/>
      <c r="ZS518" s="49"/>
      <c r="ZT518" s="49"/>
      <c r="ZU518" s="49"/>
      <c r="ZV518" s="49"/>
      <c r="ZW518" s="49"/>
      <c r="ZX518" s="49"/>
      <c r="ZY518" s="49"/>
      <c r="ZZ518" s="49"/>
      <c r="AAA518" s="49"/>
      <c r="AAB518" s="49"/>
      <c r="AAC518" s="49"/>
      <c r="AAD518" s="49"/>
      <c r="AAE518" s="49"/>
      <c r="AAF518" s="49"/>
      <c r="AAG518" s="49"/>
      <c r="AAH518" s="49"/>
      <c r="AAI518" s="49"/>
      <c r="AAJ518" s="49"/>
      <c r="AAK518" s="49"/>
      <c r="AAL518" s="49"/>
      <c r="AAM518" s="49"/>
      <c r="AAN518" s="49"/>
      <c r="AAO518" s="49"/>
      <c r="AAP518" s="49"/>
      <c r="AAQ518" s="49"/>
      <c r="AAR518" s="49"/>
      <c r="AAS518" s="49"/>
      <c r="AAT518" s="49"/>
      <c r="AAU518" s="49"/>
      <c r="AAV518" s="49"/>
      <c r="AAW518" s="49"/>
      <c r="AAX518" s="49"/>
      <c r="AAY518" s="49"/>
      <c r="AAZ518" s="49"/>
      <c r="ABA518" s="49"/>
      <c r="ABB518" s="49"/>
      <c r="ABC518" s="49"/>
      <c r="ABD518" s="49"/>
      <c r="ABE518" s="49"/>
      <c r="ABF518" s="49"/>
      <c r="ABG518" s="49"/>
      <c r="ABH518" s="49"/>
      <c r="ABI518" s="49"/>
      <c r="ABJ518" s="49"/>
      <c r="ABK518" s="49"/>
      <c r="ABL518" s="49"/>
      <c r="ABM518" s="49"/>
      <c r="ABN518" s="49"/>
      <c r="ABO518" s="49"/>
      <c r="ABP518" s="49"/>
      <c r="ABQ518" s="49"/>
      <c r="ABR518" s="49"/>
      <c r="ABS518" s="49"/>
      <c r="ABT518" s="49"/>
      <c r="ABU518" s="49"/>
      <c r="ABV518" s="49"/>
      <c r="ABW518" s="49"/>
      <c r="ABX518" s="49"/>
      <c r="ABY518" s="49"/>
      <c r="ABZ518" s="49"/>
      <c r="ACA518" s="49"/>
      <c r="ACB518" s="49"/>
      <c r="ACC518" s="49"/>
      <c r="ACD518" s="49"/>
      <c r="ACE518" s="49"/>
      <c r="ACF518" s="49"/>
      <c r="ACG518" s="49"/>
      <c r="ACH518" s="49"/>
      <c r="ACI518" s="49"/>
      <c r="ACJ518" s="49"/>
      <c r="ACK518" s="49"/>
      <c r="ACL518" s="49"/>
      <c r="ACM518" s="49"/>
      <c r="ACN518" s="49"/>
      <c r="ACO518" s="49"/>
      <c r="ACP518" s="49"/>
      <c r="ACQ518" s="49"/>
      <c r="ACR518" s="49"/>
      <c r="ACS518" s="49"/>
      <c r="ACT518" s="49"/>
      <c r="ACU518" s="49"/>
      <c r="ACV518" s="49"/>
      <c r="ACW518" s="49"/>
      <c r="ACX518" s="49"/>
      <c r="ACY518" s="49"/>
      <c r="ACZ518" s="49"/>
      <c r="ADA518" s="49"/>
      <c r="ADB518" s="49"/>
      <c r="ADC518" s="49"/>
      <c r="ADD518" s="49"/>
      <c r="ADE518" s="49"/>
      <c r="ADF518" s="49"/>
      <c r="ADG518" s="49"/>
      <c r="ADH518" s="49"/>
      <c r="ADI518" s="49"/>
      <c r="ADJ518" s="49"/>
      <c r="ADK518" s="49"/>
      <c r="ADL518" s="49"/>
      <c r="ADM518" s="49"/>
      <c r="ADN518" s="49"/>
      <c r="ADO518" s="49"/>
      <c r="ADP518" s="49"/>
      <c r="ADQ518" s="49"/>
      <c r="ADR518" s="49"/>
      <c r="ADS518" s="49"/>
      <c r="ADT518" s="49"/>
      <c r="ADU518" s="49"/>
      <c r="ADV518" s="49"/>
      <c r="ADW518" s="49"/>
      <c r="ADX518" s="49"/>
      <c r="ADY518" s="49"/>
      <c r="ADZ518" s="49"/>
      <c r="AEA518" s="49"/>
      <c r="AEB518" s="49"/>
      <c r="AEC518" s="49"/>
      <c r="AED518" s="49"/>
      <c r="AEE518" s="49"/>
      <c r="AEF518" s="49"/>
      <c r="AEG518" s="49"/>
      <c r="AEH518" s="49"/>
      <c r="AEI518" s="49"/>
      <c r="AEJ518" s="49"/>
      <c r="AEK518" s="49"/>
      <c r="AEL518" s="49"/>
      <c r="AEM518" s="49"/>
      <c r="AEN518" s="49"/>
      <c r="AEO518" s="49"/>
      <c r="AEP518" s="49"/>
      <c r="AEQ518" s="49"/>
      <c r="AER518" s="49"/>
      <c r="AES518" s="49"/>
      <c r="AET518" s="49"/>
      <c r="AEU518" s="49"/>
      <c r="AEV518" s="49"/>
      <c r="AEW518" s="49"/>
      <c r="AEX518" s="49"/>
      <c r="AEY518" s="49"/>
      <c r="AEZ518" s="49"/>
      <c r="AFA518" s="49"/>
      <c r="AFB518" s="49"/>
      <c r="AFC518" s="49"/>
      <c r="AFD518" s="49"/>
      <c r="AFE518" s="49"/>
      <c r="AFF518" s="49"/>
      <c r="AFG518" s="49"/>
      <c r="AFH518" s="49"/>
      <c r="AFI518" s="49"/>
      <c r="AFJ518" s="49"/>
      <c r="AFK518" s="49"/>
      <c r="AFL518" s="49"/>
      <c r="AFM518" s="49"/>
      <c r="AFN518" s="49"/>
      <c r="AFO518" s="49"/>
      <c r="AFP518" s="49"/>
      <c r="AFQ518" s="49"/>
      <c r="AFR518" s="49"/>
      <c r="AFS518" s="49"/>
      <c r="AFT518" s="49"/>
      <c r="AFU518" s="49"/>
      <c r="AFV518" s="49"/>
      <c r="AFW518" s="49"/>
      <c r="AFX518" s="49"/>
      <c r="AFY518" s="49"/>
      <c r="AFZ518" s="49"/>
      <c r="AGA518" s="49"/>
      <c r="AGB518" s="49"/>
      <c r="AGC518" s="49"/>
      <c r="AGD518" s="49"/>
      <c r="AGE518" s="49"/>
      <c r="AGF518" s="49"/>
      <c r="AGG518" s="49"/>
      <c r="AGH518" s="49"/>
      <c r="AGI518" s="49"/>
      <c r="AGJ518" s="49"/>
      <c r="AGK518" s="49"/>
      <c r="AGL518" s="49"/>
      <c r="AGM518" s="49"/>
      <c r="AGN518" s="49"/>
      <c r="AGO518" s="49"/>
      <c r="AGP518" s="49"/>
      <c r="AGQ518" s="49"/>
      <c r="AGR518" s="49"/>
      <c r="AGS518" s="49"/>
      <c r="AGT518" s="49"/>
      <c r="AGU518" s="49"/>
      <c r="AGV518" s="49"/>
      <c r="AGW518" s="49"/>
      <c r="AGX518" s="49"/>
      <c r="AGY518" s="49"/>
      <c r="AGZ518" s="49"/>
      <c r="AHA518" s="49"/>
      <c r="AHB518" s="49"/>
      <c r="AHC518" s="49"/>
      <c r="AHD518" s="49"/>
      <c r="AHE518" s="49"/>
      <c r="AHF518" s="49"/>
      <c r="AHG518" s="49"/>
      <c r="AHH518" s="49"/>
      <c r="AHI518" s="49"/>
      <c r="AHJ518" s="49"/>
      <c r="AHK518" s="49"/>
      <c r="AHL518" s="49"/>
      <c r="AHM518" s="49"/>
      <c r="AHN518" s="49"/>
      <c r="AHO518" s="49"/>
      <c r="AHP518" s="49"/>
      <c r="AHQ518" s="49"/>
      <c r="AHR518" s="49"/>
      <c r="AHS518" s="49"/>
      <c r="AHT518" s="49"/>
      <c r="AHU518" s="49"/>
      <c r="AHV518" s="49"/>
      <c r="AHW518" s="49"/>
      <c r="AHX518" s="49"/>
      <c r="AHY518" s="49"/>
      <c r="AHZ518" s="49"/>
      <c r="AIA518" s="49"/>
      <c r="AIB518" s="49"/>
      <c r="AIC518" s="49"/>
      <c r="AID518" s="49"/>
      <c r="AIE518" s="49"/>
      <c r="AIF518" s="49"/>
      <c r="AIG518" s="49"/>
      <c r="AIH518" s="49"/>
      <c r="AII518" s="49"/>
      <c r="AIJ518" s="49"/>
      <c r="AIK518" s="49"/>
      <c r="AIL518" s="49"/>
      <c r="AIM518" s="49"/>
      <c r="AIN518" s="49"/>
      <c r="AIO518" s="49"/>
      <c r="AIP518" s="49"/>
      <c r="AIQ518" s="49"/>
      <c r="AIR518" s="49"/>
      <c r="AIS518" s="49"/>
      <c r="AIT518" s="49"/>
      <c r="AIU518" s="49"/>
      <c r="AIV518" s="49"/>
      <c r="AIW518" s="49"/>
      <c r="AIX518" s="49"/>
      <c r="AIY518" s="49"/>
      <c r="AIZ518" s="49"/>
      <c r="AJA518" s="49"/>
      <c r="AJB518" s="49"/>
      <c r="AJC518" s="49"/>
      <c r="AJD518" s="49"/>
      <c r="AJE518" s="49"/>
      <c r="AJF518" s="49"/>
      <c r="AJG518" s="49"/>
      <c r="AJH518" s="49"/>
      <c r="AJI518" s="49"/>
      <c r="AJJ518" s="49"/>
      <c r="AJK518" s="49"/>
      <c r="AJL518" s="49"/>
      <c r="AJM518" s="49"/>
      <c r="AJN518" s="49"/>
      <c r="AJO518" s="49"/>
      <c r="AJP518" s="49"/>
      <c r="AJQ518" s="49"/>
      <c r="AJR518" s="49"/>
      <c r="AJS518" s="49"/>
      <c r="AJT518" s="49"/>
      <c r="AJU518" s="49"/>
      <c r="AJV518" s="49"/>
      <c r="AJW518" s="49"/>
      <c r="AJX518" s="49"/>
      <c r="AJY518" s="49"/>
      <c r="AJZ518" s="49"/>
      <c r="AKA518" s="49"/>
      <c r="AKB518" s="49"/>
      <c r="AKC518" s="49"/>
      <c r="AKD518" s="49"/>
      <c r="AKE518" s="49"/>
      <c r="AKF518" s="49"/>
      <c r="AKG518" s="49"/>
      <c r="AKH518" s="49"/>
      <c r="AKI518" s="49"/>
      <c r="AKJ518" s="49"/>
      <c r="AKK518" s="49"/>
      <c r="AKL518" s="49"/>
      <c r="AKM518" s="49"/>
      <c r="AKN518" s="49"/>
      <c r="AKO518" s="49"/>
      <c r="AKP518" s="49"/>
      <c r="AKQ518" s="49"/>
      <c r="AKR518" s="49"/>
      <c r="AKS518" s="49"/>
      <c r="AKT518" s="49"/>
      <c r="AKU518" s="49"/>
      <c r="AKV518" s="49"/>
      <c r="AKW518" s="49"/>
      <c r="AKX518" s="49"/>
      <c r="AKY518" s="49"/>
      <c r="AKZ518" s="49"/>
      <c r="ALA518" s="49"/>
      <c r="ALB518" s="49"/>
      <c r="ALC518" s="49"/>
      <c r="ALD518" s="49"/>
      <c r="ALE518" s="49"/>
      <c r="ALF518" s="49"/>
      <c r="ALG518" s="49"/>
      <c r="ALH518" s="49"/>
      <c r="ALI518" s="49"/>
      <c r="ALJ518" s="49"/>
      <c r="ALK518" s="49"/>
      <c r="ALL518" s="49"/>
      <c r="ALM518" s="49"/>
      <c r="ALN518" s="49"/>
      <c r="ALO518" s="49"/>
      <c r="ALP518" s="49"/>
      <c r="ALQ518" s="49"/>
      <c r="ALR518" s="49"/>
      <c r="ALS518" s="49"/>
      <c r="ALT518" s="49"/>
      <c r="ALU518" s="49"/>
      <c r="ALV518" s="49"/>
      <c r="ALW518" s="49"/>
      <c r="ALX518" s="49"/>
      <c r="ALY518" s="49"/>
      <c r="ALZ518" s="49"/>
      <c r="AMA518" s="49"/>
      <c r="AMB518" s="49"/>
      <c r="AMC518" s="49"/>
      <c r="AMD518" s="49"/>
      <c r="AME518" s="49"/>
      <c r="AMF518" s="49"/>
      <c r="AMG518" s="49"/>
      <c r="AMH518" s="49"/>
      <c r="AMI518" s="49"/>
      <c r="AMJ518" s="49"/>
      <c r="AMK518" s="49"/>
      <c r="AML518" s="49"/>
      <c r="AMM518" s="49"/>
      <c r="AMN518" s="49"/>
      <c r="AMO518" s="49"/>
      <c r="AMP518" s="49"/>
      <c r="AMQ518" s="49"/>
      <c r="AMR518" s="49"/>
      <c r="AMS518" s="49"/>
      <c r="AMT518" s="49"/>
      <c r="AMU518" s="49"/>
      <c r="AMV518" s="49"/>
      <c r="AMW518" s="49"/>
      <c r="AMX518" s="49"/>
      <c r="AMY518" s="49"/>
      <c r="AMZ518" s="49"/>
      <c r="ANA518" s="49"/>
      <c r="ANB518" s="49"/>
      <c r="ANC518" s="49"/>
      <c r="AND518" s="49"/>
      <c r="ANE518" s="49"/>
      <c r="ANF518" s="49"/>
      <c r="ANG518" s="49"/>
      <c r="ANH518" s="49"/>
      <c r="ANI518" s="49"/>
      <c r="ANJ518" s="49"/>
      <c r="ANK518" s="49"/>
      <c r="ANL518" s="49"/>
      <c r="ANM518" s="49"/>
      <c r="ANN518" s="49"/>
      <c r="ANO518" s="49"/>
      <c r="ANP518" s="49"/>
      <c r="ANQ518" s="49"/>
      <c r="ANR518" s="49"/>
      <c r="ANS518" s="49"/>
      <c r="ANT518" s="49"/>
      <c r="ANU518" s="49"/>
      <c r="ANV518" s="49"/>
      <c r="ANW518" s="49"/>
      <c r="ANX518" s="49"/>
      <c r="ANY518" s="49"/>
      <c r="ANZ518" s="49"/>
      <c r="AOA518" s="49"/>
      <c r="AOB518" s="49"/>
      <c r="AOC518" s="49"/>
      <c r="AOD518" s="49"/>
      <c r="AOE518" s="49"/>
      <c r="AOF518" s="49"/>
      <c r="AOG518" s="49"/>
      <c r="AOH518" s="49"/>
      <c r="AOI518" s="49"/>
      <c r="AOJ518" s="49"/>
      <c r="AOK518" s="49"/>
      <c r="AOL518" s="49"/>
      <c r="AOM518" s="49"/>
      <c r="AON518" s="49"/>
      <c r="AOO518" s="49"/>
      <c r="AOP518" s="49"/>
      <c r="AOQ518" s="49"/>
      <c r="AOR518" s="49"/>
      <c r="AOS518" s="49"/>
      <c r="AOT518" s="49"/>
      <c r="AOU518" s="49"/>
      <c r="AOV518" s="49"/>
      <c r="AOW518" s="49"/>
      <c r="AOX518" s="49"/>
      <c r="AOY518" s="49"/>
      <c r="AOZ518" s="49"/>
      <c r="APA518" s="49"/>
      <c r="APB518" s="49"/>
      <c r="APC518" s="49"/>
      <c r="APD518" s="49"/>
      <c r="APE518" s="49"/>
      <c r="APF518" s="49"/>
      <c r="APG518" s="49"/>
      <c r="APH518" s="49"/>
      <c r="API518" s="49"/>
      <c r="APJ518" s="49"/>
      <c r="APK518" s="49"/>
      <c r="APL518" s="49"/>
      <c r="APM518" s="49"/>
      <c r="APN518" s="49"/>
      <c r="APO518" s="49"/>
      <c r="APP518" s="49"/>
      <c r="APQ518" s="49"/>
      <c r="APR518" s="49"/>
      <c r="APS518" s="49"/>
      <c r="APT518" s="49"/>
      <c r="APU518" s="49"/>
      <c r="APV518" s="49"/>
      <c r="APW518" s="49"/>
      <c r="APX518" s="49"/>
      <c r="APY518" s="49"/>
      <c r="APZ518" s="49"/>
      <c r="AQA518" s="49"/>
      <c r="AQB518" s="49"/>
      <c r="AQC518" s="49"/>
      <c r="AQD518" s="49"/>
      <c r="AQE518" s="49"/>
      <c r="AQF518" s="49"/>
      <c r="AQG518" s="49"/>
      <c r="AQH518" s="49"/>
      <c r="AQI518" s="49"/>
      <c r="AQJ518" s="49"/>
      <c r="AQK518" s="49"/>
      <c r="AQL518" s="49"/>
      <c r="AQM518" s="49"/>
      <c r="AQN518" s="49"/>
      <c r="AQO518" s="49"/>
      <c r="AQP518" s="49"/>
      <c r="AQQ518" s="49"/>
      <c r="AQR518" s="49"/>
      <c r="AQS518" s="49"/>
      <c r="AQT518" s="49"/>
      <c r="AQU518" s="49"/>
      <c r="AQV518" s="49"/>
      <c r="AQW518" s="49"/>
      <c r="AQX518" s="49"/>
      <c r="AQY518" s="49"/>
      <c r="AQZ518" s="49"/>
      <c r="ARA518" s="49"/>
      <c r="ARB518" s="49"/>
      <c r="ARC518" s="49"/>
      <c r="ARD518" s="49"/>
      <c r="ARE518" s="49"/>
      <c r="ARF518" s="49"/>
      <c r="ARG518" s="49"/>
      <c r="ARH518" s="49"/>
      <c r="ARI518" s="49"/>
      <c r="ARJ518" s="49"/>
      <c r="ARK518" s="49"/>
      <c r="ARL518" s="49"/>
      <c r="ARM518" s="49"/>
      <c r="ARN518" s="49"/>
      <c r="ARO518" s="49"/>
      <c r="ARP518" s="49"/>
      <c r="ARQ518" s="49"/>
      <c r="ARR518" s="49"/>
      <c r="ARS518" s="49"/>
      <c r="ART518" s="49"/>
      <c r="ARU518" s="49"/>
      <c r="ARV518" s="49"/>
      <c r="ARW518" s="49"/>
      <c r="ARX518" s="49"/>
      <c r="ARY518" s="49"/>
      <c r="ARZ518" s="49"/>
      <c r="ASA518" s="49"/>
      <c r="ASB518" s="49"/>
      <c r="ASC518" s="49"/>
      <c r="ASD518" s="49"/>
      <c r="ASE518" s="49"/>
      <c r="ASF518" s="49"/>
      <c r="ASG518" s="49"/>
      <c r="ASH518" s="49"/>
      <c r="ASI518" s="49"/>
      <c r="ASJ518" s="49"/>
      <c r="ASK518" s="49"/>
      <c r="ASL518" s="49"/>
      <c r="ASM518" s="49"/>
      <c r="ASN518" s="49"/>
      <c r="ASO518" s="49"/>
      <c r="ASP518" s="49"/>
      <c r="ASQ518" s="49"/>
      <c r="ASR518" s="49"/>
      <c r="ASS518" s="49"/>
      <c r="AST518" s="49"/>
      <c r="ASU518" s="49"/>
      <c r="ASV518" s="49"/>
      <c r="ASW518" s="49"/>
      <c r="ASX518" s="49"/>
      <c r="ASY518" s="49"/>
      <c r="ASZ518" s="49"/>
      <c r="ATA518" s="49"/>
      <c r="ATB518" s="49"/>
      <c r="ATC518" s="49"/>
      <c r="ATD518" s="49"/>
      <c r="ATE518" s="49"/>
      <c r="ATF518" s="49"/>
      <c r="ATG518" s="49"/>
      <c r="ATH518" s="49"/>
      <c r="ATI518" s="49"/>
      <c r="ATJ518" s="49"/>
      <c r="ATK518" s="49"/>
      <c r="ATL518" s="49"/>
      <c r="ATM518" s="49"/>
      <c r="ATN518" s="49"/>
      <c r="ATO518" s="49"/>
      <c r="ATP518" s="49"/>
      <c r="ATQ518" s="49"/>
      <c r="ATR518" s="49"/>
      <c r="ATS518" s="49"/>
      <c r="ATT518" s="49"/>
      <c r="ATU518" s="49"/>
      <c r="ATV518" s="49"/>
      <c r="ATW518" s="49"/>
      <c r="ATX518" s="49"/>
      <c r="ATY518" s="49"/>
      <c r="ATZ518" s="49"/>
      <c r="AUA518" s="49"/>
      <c r="AUB518" s="49"/>
      <c r="AUC518" s="49"/>
      <c r="AUD518" s="49"/>
      <c r="AUE518" s="49"/>
      <c r="AUF518" s="49"/>
      <c r="AUG518" s="49"/>
      <c r="AUH518" s="49"/>
      <c r="AUI518" s="49"/>
      <c r="AUJ518" s="49"/>
      <c r="AUK518" s="49"/>
      <c r="AUL518" s="49"/>
      <c r="AUM518" s="49"/>
      <c r="AUN518" s="49"/>
      <c r="AUO518" s="49"/>
      <c r="AUP518" s="49"/>
      <c r="AUQ518" s="49"/>
      <c r="AUR518" s="49"/>
      <c r="AUS518" s="49"/>
      <c r="AUT518" s="49"/>
      <c r="AUU518" s="49"/>
      <c r="AUV518" s="49"/>
      <c r="AUW518" s="49"/>
      <c r="AUX518" s="49"/>
      <c r="AUY518" s="49"/>
      <c r="AUZ518" s="49"/>
      <c r="AVA518" s="49"/>
      <c r="AVB518" s="49"/>
      <c r="AVC518" s="49"/>
      <c r="AVD518" s="49"/>
      <c r="AVE518" s="49"/>
      <c r="AVF518" s="49"/>
      <c r="AVG518" s="49"/>
      <c r="AVH518" s="49"/>
      <c r="AVI518" s="49"/>
      <c r="AVJ518" s="49"/>
      <c r="AVK518" s="49"/>
      <c r="AVL518" s="49"/>
      <c r="AVM518" s="49"/>
      <c r="AVN518" s="49"/>
      <c r="AVO518" s="49"/>
      <c r="AVP518" s="49"/>
      <c r="AVQ518" s="49"/>
      <c r="AVR518" s="49"/>
      <c r="AVS518" s="49"/>
      <c r="AVT518" s="49"/>
      <c r="AVU518" s="49"/>
      <c r="AVV518" s="49"/>
      <c r="AVW518" s="49"/>
      <c r="AVX518" s="49"/>
      <c r="AVY518" s="49"/>
      <c r="AVZ518" s="49"/>
      <c r="AWA518" s="49"/>
      <c r="AWB518" s="49"/>
      <c r="AWC518" s="49"/>
      <c r="AWD518" s="49"/>
      <c r="AWE518" s="49"/>
      <c r="AWF518" s="49"/>
      <c r="AWG518" s="49"/>
      <c r="AWH518" s="49"/>
      <c r="AWI518" s="49"/>
      <c r="AWJ518" s="49"/>
      <c r="AWK518" s="49"/>
      <c r="AWL518" s="49"/>
      <c r="AWM518" s="49"/>
      <c r="AWN518" s="49"/>
      <c r="AWO518" s="49"/>
      <c r="AWP518" s="49"/>
      <c r="AWQ518" s="49"/>
      <c r="AWR518" s="49"/>
      <c r="AWS518" s="49"/>
      <c r="AWT518" s="49"/>
      <c r="AWU518" s="49"/>
      <c r="AWV518" s="49"/>
      <c r="AWW518" s="49"/>
      <c r="AWX518" s="49"/>
      <c r="AWY518" s="49"/>
      <c r="AWZ518" s="49"/>
      <c r="AXA518" s="49"/>
      <c r="AXB518" s="49"/>
      <c r="AXC518" s="49"/>
      <c r="AXD518" s="49"/>
      <c r="AXE518" s="49"/>
      <c r="AXF518" s="49"/>
      <c r="AXG518" s="49"/>
      <c r="AXH518" s="49"/>
      <c r="AXI518" s="49"/>
      <c r="AXJ518" s="49"/>
      <c r="AXK518" s="49"/>
      <c r="AXL518" s="49"/>
      <c r="AXM518" s="49"/>
      <c r="AXN518" s="49"/>
      <c r="AXO518" s="49"/>
      <c r="AXP518" s="49"/>
      <c r="AXQ518" s="49"/>
      <c r="AXR518" s="49"/>
      <c r="AXS518" s="49"/>
      <c r="AXT518" s="49"/>
      <c r="AXU518" s="49"/>
      <c r="AXV518" s="49"/>
      <c r="AXW518" s="49"/>
      <c r="AXX518" s="49"/>
      <c r="AXY518" s="49"/>
      <c r="AXZ518" s="49"/>
      <c r="AYA518" s="49"/>
      <c r="AYB518" s="49"/>
      <c r="AYC518" s="49"/>
      <c r="AYD518" s="49"/>
      <c r="AYE518" s="49"/>
      <c r="AYF518" s="49"/>
      <c r="AYG518" s="49"/>
      <c r="AYH518" s="49"/>
      <c r="AYI518" s="49"/>
      <c r="AYJ518" s="49"/>
      <c r="AYK518" s="49"/>
      <c r="AYL518" s="49"/>
      <c r="AYM518" s="49"/>
      <c r="AYN518" s="49"/>
      <c r="AYO518" s="49"/>
      <c r="AYP518" s="49"/>
      <c r="AYQ518" s="49"/>
      <c r="AYR518" s="49"/>
      <c r="AYS518" s="49"/>
      <c r="AYT518" s="49"/>
      <c r="AYU518" s="49"/>
      <c r="AYV518" s="49"/>
      <c r="AYW518" s="49"/>
      <c r="AYX518" s="49"/>
      <c r="AYY518" s="49"/>
      <c r="AYZ518" s="49"/>
      <c r="AZA518" s="49"/>
      <c r="AZB518" s="49"/>
      <c r="AZC518" s="49"/>
      <c r="AZD518" s="49"/>
      <c r="AZE518" s="49"/>
      <c r="AZF518" s="49"/>
      <c r="AZG518" s="49"/>
      <c r="AZH518" s="49"/>
      <c r="AZI518" s="49"/>
      <c r="AZJ518" s="49"/>
      <c r="AZK518" s="49"/>
      <c r="AZL518" s="49"/>
      <c r="AZM518" s="49"/>
      <c r="AZN518" s="49"/>
      <c r="AZO518" s="49"/>
      <c r="AZP518" s="49"/>
      <c r="AZQ518" s="49"/>
      <c r="AZR518" s="49"/>
      <c r="AZS518" s="49"/>
      <c r="AZT518" s="49"/>
      <c r="AZU518" s="49"/>
      <c r="AZV518" s="49"/>
      <c r="AZW518" s="49"/>
      <c r="AZX518" s="49"/>
      <c r="AZY518" s="49"/>
      <c r="AZZ518" s="49"/>
      <c r="BAA518" s="49"/>
      <c r="BAB518" s="49"/>
      <c r="BAC518" s="49"/>
      <c r="BAD518" s="49"/>
      <c r="BAE518" s="49"/>
      <c r="BAF518" s="49"/>
      <c r="BAG518" s="49"/>
      <c r="BAH518" s="49"/>
      <c r="BAI518" s="49"/>
      <c r="BAJ518" s="49"/>
      <c r="BAK518" s="49"/>
      <c r="BAL518" s="49"/>
      <c r="BAM518" s="49"/>
      <c r="BAN518" s="49"/>
      <c r="BAO518" s="49"/>
      <c r="BAP518" s="49"/>
      <c r="BAQ518" s="49"/>
      <c r="BAR518" s="49"/>
      <c r="BAS518" s="49"/>
      <c r="BAT518" s="49"/>
      <c r="BAU518" s="49"/>
      <c r="BAV518" s="49"/>
      <c r="BAW518" s="49"/>
      <c r="BAX518" s="49"/>
      <c r="BAY518" s="49"/>
      <c r="BAZ518" s="49"/>
      <c r="BBA518" s="49"/>
      <c r="BBB518" s="49"/>
      <c r="BBC518" s="49"/>
      <c r="BBD518" s="49"/>
      <c r="BBE518" s="49"/>
      <c r="BBF518" s="49"/>
      <c r="BBG518" s="49"/>
      <c r="BBH518" s="49"/>
      <c r="BBI518" s="49"/>
      <c r="BBJ518" s="49"/>
      <c r="BBK518" s="49"/>
      <c r="BBL518" s="49"/>
      <c r="BBM518" s="49"/>
      <c r="BBN518" s="49"/>
      <c r="BBO518" s="49"/>
      <c r="BBP518" s="49"/>
      <c r="BBQ518" s="49"/>
      <c r="BBR518" s="49"/>
      <c r="BBS518" s="49"/>
      <c r="BBT518" s="49"/>
      <c r="BBU518" s="49"/>
      <c r="BBV518" s="49"/>
      <c r="BBW518" s="49"/>
      <c r="BBX518" s="49"/>
      <c r="BBY518" s="49"/>
      <c r="BBZ518" s="49"/>
      <c r="BCA518" s="49"/>
      <c r="BCB518" s="49"/>
      <c r="BCC518" s="49"/>
      <c r="BCD518" s="49"/>
      <c r="BCE518" s="49"/>
      <c r="BCF518" s="49"/>
      <c r="BCG518" s="49"/>
      <c r="BCH518" s="49"/>
      <c r="BCI518" s="49"/>
      <c r="BCJ518" s="49"/>
      <c r="BCK518" s="49"/>
      <c r="BCL518" s="49"/>
      <c r="BCM518" s="49"/>
      <c r="BCN518" s="49"/>
      <c r="BCO518" s="49"/>
      <c r="BCP518" s="49"/>
      <c r="BCQ518" s="49"/>
      <c r="BCR518" s="49"/>
      <c r="BCS518" s="49"/>
      <c r="BCT518" s="49"/>
      <c r="BCU518" s="49"/>
      <c r="BCV518" s="49"/>
      <c r="BCW518" s="49"/>
      <c r="BCX518" s="49"/>
      <c r="BCY518" s="49"/>
      <c r="BCZ518" s="49"/>
      <c r="BDA518" s="49"/>
      <c r="BDB518" s="49"/>
      <c r="BDC518" s="49"/>
      <c r="BDD518" s="49"/>
      <c r="BDE518" s="49"/>
      <c r="BDF518" s="49"/>
      <c r="BDG518" s="49"/>
      <c r="BDH518" s="49"/>
      <c r="BDI518" s="49"/>
      <c r="BDJ518" s="49"/>
      <c r="BDK518" s="49"/>
      <c r="BDL518" s="49"/>
      <c r="BDM518" s="49"/>
      <c r="BDN518" s="49"/>
      <c r="BDO518" s="49"/>
      <c r="BDP518" s="49"/>
      <c r="BDQ518" s="49"/>
      <c r="BDR518" s="49"/>
      <c r="BDS518" s="49"/>
      <c r="BDT518" s="49"/>
      <c r="BDU518" s="49"/>
      <c r="BDV518" s="49"/>
      <c r="BDW518" s="49"/>
      <c r="BDX518" s="49"/>
      <c r="BDY518" s="49"/>
      <c r="BDZ518" s="49"/>
      <c r="BEA518" s="49"/>
      <c r="BEB518" s="49"/>
      <c r="BEC518" s="49"/>
      <c r="BED518" s="49"/>
      <c r="BEE518" s="49"/>
      <c r="BEF518" s="49"/>
      <c r="BEG518" s="49"/>
      <c r="BEH518" s="49"/>
      <c r="BEI518" s="49"/>
      <c r="BEJ518" s="49"/>
      <c r="BEK518" s="49"/>
      <c r="BEL518" s="49"/>
      <c r="BEM518" s="49"/>
      <c r="BEN518" s="49"/>
      <c r="BEO518" s="49"/>
      <c r="BEP518" s="49"/>
      <c r="BEQ518" s="49"/>
      <c r="BER518" s="49"/>
      <c r="BES518" s="49"/>
      <c r="BET518" s="49"/>
      <c r="BEU518" s="49"/>
      <c r="BEV518" s="49"/>
      <c r="BEW518" s="49"/>
      <c r="BEX518" s="49"/>
      <c r="BEY518" s="49"/>
      <c r="BEZ518" s="49"/>
      <c r="BFA518" s="49"/>
      <c r="BFB518" s="49"/>
      <c r="BFC518" s="49"/>
      <c r="BFD518" s="49"/>
      <c r="BFE518" s="49"/>
      <c r="BFF518" s="49"/>
      <c r="BFG518" s="49"/>
      <c r="BFH518" s="49"/>
      <c r="BFI518" s="49"/>
      <c r="BFJ518" s="49"/>
      <c r="BFK518" s="49"/>
      <c r="BFL518" s="49"/>
      <c r="BFM518" s="49"/>
      <c r="BFN518" s="49"/>
      <c r="BFO518" s="49"/>
      <c r="BFP518" s="49"/>
      <c r="BFQ518" s="49"/>
      <c r="BFR518" s="49"/>
      <c r="BFS518" s="49"/>
      <c r="BFT518" s="49"/>
      <c r="BFU518" s="49"/>
      <c r="BFV518" s="49"/>
      <c r="BFW518" s="49"/>
      <c r="BFX518" s="49"/>
      <c r="BFY518" s="49"/>
      <c r="BFZ518" s="49"/>
      <c r="BGA518" s="49"/>
      <c r="BGB518" s="49"/>
      <c r="BGC518" s="49"/>
      <c r="BGD518" s="49"/>
      <c r="BGE518" s="49"/>
      <c r="BGF518" s="49"/>
      <c r="BGG518" s="49"/>
      <c r="BGH518" s="49"/>
      <c r="BGI518" s="49"/>
      <c r="BGJ518" s="49"/>
      <c r="BGK518" s="49"/>
      <c r="BGL518" s="49"/>
      <c r="BGM518" s="49"/>
      <c r="BGN518" s="49"/>
      <c r="BGO518" s="49"/>
      <c r="BGP518" s="49"/>
      <c r="BGQ518" s="49"/>
      <c r="BGR518" s="49"/>
      <c r="BGS518" s="49"/>
      <c r="BGT518" s="49"/>
      <c r="BGU518" s="49"/>
      <c r="BGV518" s="49"/>
      <c r="BGW518" s="49"/>
      <c r="BGX518" s="49"/>
      <c r="BGY518" s="49"/>
      <c r="BGZ518" s="49"/>
      <c r="BHA518" s="49"/>
      <c r="BHB518" s="49"/>
      <c r="BHC518" s="49"/>
      <c r="BHD518" s="49"/>
      <c r="BHE518" s="49"/>
      <c r="BHF518" s="49"/>
      <c r="BHG518" s="49"/>
      <c r="BHH518" s="49"/>
      <c r="BHI518" s="49"/>
      <c r="BHJ518" s="49"/>
      <c r="BHK518" s="49"/>
      <c r="BHL518" s="49"/>
      <c r="BHM518" s="49"/>
      <c r="BHN518" s="49"/>
      <c r="BHO518" s="49"/>
      <c r="BHP518" s="49"/>
      <c r="BHQ518" s="49"/>
      <c r="BHR518" s="49"/>
      <c r="BHS518" s="49"/>
      <c r="BHT518" s="49"/>
      <c r="BHU518" s="49"/>
      <c r="BHV518" s="49"/>
      <c r="BHW518" s="49"/>
      <c r="BHX518" s="49"/>
      <c r="BHY518" s="49"/>
      <c r="BHZ518" s="49"/>
      <c r="BIA518" s="49"/>
      <c r="BIB518" s="49"/>
      <c r="BIC518" s="49"/>
      <c r="BID518" s="49"/>
      <c r="BIE518" s="49"/>
      <c r="BIF518" s="49"/>
      <c r="BIG518" s="49"/>
      <c r="BIH518" s="49"/>
      <c r="BII518" s="49"/>
      <c r="BIJ518" s="49"/>
      <c r="BIK518" s="49"/>
      <c r="BIL518" s="49"/>
      <c r="BIM518" s="49"/>
      <c r="BIN518" s="49"/>
      <c r="BIO518" s="49"/>
      <c r="BIP518" s="49"/>
      <c r="BIQ518" s="49"/>
      <c r="BIR518" s="49"/>
      <c r="BIS518" s="49"/>
      <c r="BIT518" s="49"/>
      <c r="BIU518" s="49"/>
      <c r="BIV518" s="49"/>
      <c r="BIW518" s="49"/>
      <c r="BIX518" s="49"/>
      <c r="BIY518" s="49"/>
      <c r="BIZ518" s="49"/>
      <c r="BJA518" s="49"/>
      <c r="BJB518" s="49"/>
      <c r="BJC518" s="49"/>
      <c r="BJD518" s="49"/>
      <c r="BJE518" s="49"/>
      <c r="BJF518" s="49"/>
      <c r="BJG518" s="49"/>
      <c r="BJH518" s="49"/>
      <c r="BJI518" s="49"/>
      <c r="BJJ518" s="49"/>
      <c r="BJK518" s="49"/>
      <c r="BJL518" s="49"/>
      <c r="BJM518" s="49"/>
      <c r="BJN518" s="49"/>
      <c r="BJO518" s="49"/>
      <c r="BJP518" s="49"/>
      <c r="BJQ518" s="49"/>
      <c r="BJR518" s="49"/>
      <c r="BJS518" s="49"/>
      <c r="BJT518" s="49"/>
      <c r="BJU518" s="49"/>
      <c r="BJV518" s="49"/>
      <c r="BJW518" s="49"/>
      <c r="BJX518" s="49"/>
      <c r="BJY518" s="49"/>
      <c r="BJZ518" s="49"/>
      <c r="BKA518" s="49"/>
      <c r="BKB518" s="49"/>
      <c r="BKC518" s="49"/>
      <c r="BKD518" s="49"/>
      <c r="BKE518" s="49"/>
      <c r="BKF518" s="49"/>
      <c r="BKG518" s="49"/>
      <c r="BKH518" s="49"/>
      <c r="BKI518" s="49"/>
      <c r="BKJ518" s="49"/>
      <c r="BKK518" s="49"/>
      <c r="BKL518" s="49"/>
      <c r="BKM518" s="49"/>
      <c r="BKN518" s="49"/>
      <c r="BKO518" s="49"/>
      <c r="BKP518" s="49"/>
      <c r="BKQ518" s="49"/>
      <c r="BKR518" s="49"/>
      <c r="BKS518" s="49"/>
      <c r="BKT518" s="49"/>
      <c r="BKU518" s="49"/>
      <c r="BKV518" s="49"/>
      <c r="BKW518" s="49"/>
      <c r="BKX518" s="49"/>
      <c r="BKY518" s="49"/>
      <c r="BKZ518" s="49"/>
      <c r="BLA518" s="49"/>
      <c r="BLB518" s="49"/>
      <c r="BLC518" s="49"/>
      <c r="BLD518" s="49"/>
      <c r="BLE518" s="49"/>
      <c r="BLF518" s="49"/>
      <c r="BLG518" s="49"/>
      <c r="BLH518" s="49"/>
      <c r="BLI518" s="49"/>
      <c r="BLJ518" s="49"/>
      <c r="BLK518" s="49"/>
      <c r="BLL518" s="49"/>
      <c r="BLM518" s="49"/>
      <c r="BLN518" s="49"/>
      <c r="BLO518" s="49"/>
      <c r="BLP518" s="49"/>
      <c r="BLQ518" s="49"/>
      <c r="BLR518" s="49"/>
      <c r="BLS518" s="49"/>
      <c r="BLT518" s="49"/>
      <c r="BLU518" s="49"/>
      <c r="BLV518" s="49"/>
      <c r="BLW518" s="49"/>
      <c r="BLX518" s="49"/>
      <c r="BLY518" s="49"/>
      <c r="BLZ518" s="49"/>
      <c r="BMA518" s="49"/>
      <c r="BMB518" s="49"/>
      <c r="BMC518" s="49"/>
      <c r="BMD518" s="49"/>
      <c r="BME518" s="49"/>
      <c r="BMF518" s="49"/>
      <c r="BMG518" s="49"/>
      <c r="BMH518" s="49"/>
      <c r="BMI518" s="49"/>
      <c r="BMJ518" s="49"/>
      <c r="BMK518" s="49"/>
      <c r="BML518" s="49"/>
      <c r="BMM518" s="49"/>
      <c r="BMN518" s="49"/>
      <c r="BMO518" s="49"/>
      <c r="BMP518" s="49"/>
      <c r="BMQ518" s="49"/>
      <c r="BMR518" s="49"/>
      <c r="BMS518" s="49"/>
      <c r="BMT518" s="49"/>
      <c r="BMU518" s="49"/>
      <c r="BMV518" s="49"/>
      <c r="BMW518" s="49"/>
      <c r="BMX518" s="49"/>
      <c r="BMY518" s="49"/>
      <c r="BMZ518" s="49"/>
      <c r="BNA518" s="49"/>
      <c r="BNB518" s="49"/>
      <c r="BNC518" s="49"/>
      <c r="BND518" s="49"/>
      <c r="BNE518" s="49"/>
      <c r="BNF518" s="49"/>
      <c r="BNG518" s="49"/>
      <c r="BNH518" s="49"/>
      <c r="BNI518" s="49"/>
      <c r="BNJ518" s="49"/>
      <c r="BNK518" s="49"/>
      <c r="BNL518" s="49"/>
      <c r="BNM518" s="49"/>
      <c r="BNN518" s="49"/>
      <c r="BNO518" s="49"/>
      <c r="BNP518" s="49"/>
      <c r="BNQ518" s="49"/>
      <c r="BNR518" s="49"/>
      <c r="BNS518" s="49"/>
      <c r="BNT518" s="49"/>
      <c r="BNU518" s="49"/>
      <c r="BNV518" s="49"/>
      <c r="BNW518" s="49"/>
      <c r="BNX518" s="49"/>
      <c r="BNY518" s="49"/>
      <c r="BNZ518" s="49"/>
      <c r="BOA518" s="49"/>
      <c r="BOB518" s="49"/>
      <c r="BOC518" s="49"/>
      <c r="BOD518" s="49"/>
      <c r="BOE518" s="49"/>
      <c r="BOF518" s="49"/>
      <c r="BOG518" s="49"/>
      <c r="BOH518" s="49"/>
      <c r="BOI518" s="49"/>
      <c r="BOJ518" s="49"/>
      <c r="BOK518" s="49"/>
      <c r="BOL518" s="49"/>
      <c r="BOM518" s="49"/>
      <c r="BON518" s="49"/>
      <c r="BOO518" s="49"/>
      <c r="BOP518" s="49"/>
      <c r="BOQ518" s="49"/>
      <c r="BOR518" s="49"/>
      <c r="BOS518" s="49"/>
      <c r="BOT518" s="49"/>
      <c r="BOU518" s="49"/>
      <c r="BOV518" s="49"/>
      <c r="BOW518" s="49"/>
      <c r="BOX518" s="49"/>
      <c r="BOY518" s="49"/>
      <c r="BOZ518" s="49"/>
      <c r="BPA518" s="49"/>
      <c r="BPB518" s="49"/>
      <c r="BPC518" s="49"/>
      <c r="BPD518" s="49"/>
      <c r="BPE518" s="49"/>
      <c r="BPF518" s="49"/>
      <c r="BPG518" s="49"/>
      <c r="BPH518" s="49"/>
      <c r="BPI518" s="49"/>
      <c r="BPJ518" s="49"/>
      <c r="BPK518" s="49"/>
      <c r="BPL518" s="49"/>
      <c r="BPM518" s="49"/>
      <c r="BPN518" s="49"/>
      <c r="BPO518" s="49"/>
      <c r="BPP518" s="49"/>
      <c r="BPQ518" s="49"/>
      <c r="BPR518" s="49"/>
      <c r="BPS518" s="49"/>
      <c r="BPT518" s="49"/>
      <c r="BPU518" s="49"/>
      <c r="BPV518" s="49"/>
      <c r="BPW518" s="49"/>
      <c r="BPX518" s="49"/>
      <c r="BPY518" s="49"/>
      <c r="BPZ518" s="49"/>
      <c r="BQA518" s="49"/>
      <c r="BQB518" s="49"/>
      <c r="BQC518" s="49"/>
      <c r="BQD518" s="49"/>
      <c r="BQE518" s="49"/>
      <c r="BQF518" s="49"/>
      <c r="BQG518" s="49"/>
      <c r="BQH518" s="49"/>
      <c r="BQI518" s="49"/>
      <c r="BQJ518" s="49"/>
      <c r="BQK518" s="49"/>
      <c r="BQL518" s="49"/>
      <c r="BQM518" s="49"/>
      <c r="BQN518" s="49"/>
      <c r="BQO518" s="49"/>
      <c r="BQP518" s="49"/>
      <c r="BQQ518" s="49"/>
      <c r="BQR518" s="49"/>
      <c r="BQS518" s="49"/>
      <c r="BQT518" s="49"/>
      <c r="BQU518" s="49"/>
      <c r="BQV518" s="49"/>
      <c r="BQW518" s="49"/>
      <c r="BQX518" s="49"/>
      <c r="BQY518" s="49"/>
      <c r="BQZ518" s="49"/>
      <c r="BRA518" s="49"/>
      <c r="BRB518" s="49"/>
      <c r="BRC518" s="49"/>
      <c r="BRD518" s="49"/>
      <c r="BRE518" s="49"/>
      <c r="BRF518" s="49"/>
      <c r="BRG518" s="49"/>
      <c r="BRH518" s="49"/>
      <c r="BRI518" s="49"/>
      <c r="BRJ518" s="49"/>
      <c r="BRK518" s="49"/>
      <c r="BRL518" s="49"/>
      <c r="BRM518" s="49"/>
      <c r="BRN518" s="49"/>
      <c r="BRO518" s="49"/>
      <c r="BRP518" s="49"/>
      <c r="BRQ518" s="49"/>
      <c r="BRR518" s="49"/>
      <c r="BRS518" s="49"/>
      <c r="BRT518" s="49"/>
      <c r="BRU518" s="49"/>
      <c r="BRV518" s="49"/>
      <c r="BRW518" s="49"/>
      <c r="BRX518" s="49"/>
      <c r="BRY518" s="49"/>
      <c r="BRZ518" s="49"/>
      <c r="BSA518" s="49"/>
      <c r="BSB518" s="49"/>
      <c r="BSC518" s="49"/>
      <c r="BSD518" s="49"/>
      <c r="BSE518" s="49"/>
      <c r="BSF518" s="49"/>
      <c r="BSG518" s="49"/>
      <c r="BSH518" s="49"/>
      <c r="BSI518" s="49"/>
      <c r="BSJ518" s="49"/>
      <c r="BSK518" s="49"/>
      <c r="BSL518" s="49"/>
      <c r="BSM518" s="49"/>
      <c r="BSN518" s="49"/>
      <c r="BSO518" s="49"/>
      <c r="BSP518" s="49"/>
      <c r="BSQ518" s="49"/>
      <c r="BSR518" s="49"/>
      <c r="BSS518" s="49"/>
      <c r="BST518" s="49"/>
      <c r="BSU518" s="49"/>
      <c r="BSV518" s="49"/>
      <c r="BSW518" s="49"/>
      <c r="BSX518" s="49"/>
      <c r="BSY518" s="49"/>
      <c r="BSZ518" s="49"/>
      <c r="BTA518" s="49"/>
      <c r="BTB518" s="49"/>
      <c r="BTC518" s="49"/>
      <c r="BTD518" s="49"/>
      <c r="BTE518" s="49"/>
      <c r="BTF518" s="49"/>
      <c r="BTG518" s="49"/>
      <c r="BTH518" s="49"/>
      <c r="BTI518" s="49"/>
      <c r="BTJ518" s="49"/>
      <c r="BTK518" s="49"/>
      <c r="BTL518" s="49"/>
      <c r="BTM518" s="49"/>
      <c r="BTN518" s="49"/>
      <c r="BTO518" s="49"/>
      <c r="BTP518" s="49"/>
      <c r="BTQ518" s="49"/>
      <c r="BTR518" s="49"/>
      <c r="BTS518" s="49"/>
      <c r="BTT518" s="49"/>
      <c r="BTU518" s="49"/>
      <c r="BTV518" s="49"/>
      <c r="BTW518" s="49"/>
      <c r="BTX518" s="49"/>
      <c r="BTY518" s="49"/>
      <c r="BTZ518" s="49"/>
      <c r="BUA518" s="49"/>
      <c r="BUB518" s="49"/>
      <c r="BUC518" s="49"/>
      <c r="BUD518" s="49"/>
      <c r="BUE518" s="49"/>
      <c r="BUF518" s="49"/>
      <c r="BUG518" s="49"/>
      <c r="BUH518" s="49"/>
      <c r="BUI518" s="49"/>
      <c r="BUJ518" s="49"/>
      <c r="BUK518" s="49"/>
      <c r="BUL518" s="49"/>
      <c r="BUM518" s="49"/>
      <c r="BUN518" s="49"/>
      <c r="BUO518" s="49"/>
      <c r="BUP518" s="49"/>
      <c r="BUQ518" s="49"/>
      <c r="BUR518" s="49"/>
      <c r="BUS518" s="49"/>
      <c r="BUT518" s="49"/>
      <c r="BUU518" s="49"/>
      <c r="BUV518" s="49"/>
      <c r="BUW518" s="49"/>
      <c r="BUX518" s="49"/>
      <c r="BUY518" s="49"/>
      <c r="BUZ518" s="49"/>
      <c r="BVA518" s="49"/>
      <c r="BVB518" s="49"/>
      <c r="BVC518" s="49"/>
      <c r="BVD518" s="49"/>
      <c r="BVE518" s="49"/>
      <c r="BVF518" s="49"/>
      <c r="BVG518" s="49"/>
      <c r="BVH518" s="49"/>
      <c r="BVI518" s="49"/>
      <c r="BVJ518" s="49"/>
      <c r="BVK518" s="49"/>
      <c r="BVL518" s="49"/>
      <c r="BVM518" s="49"/>
      <c r="BVN518" s="49"/>
      <c r="BVO518" s="49"/>
      <c r="BVP518" s="49"/>
      <c r="BVQ518" s="49"/>
      <c r="BVR518" s="49"/>
      <c r="BVS518" s="49"/>
      <c r="BVT518" s="49"/>
      <c r="BVU518" s="49"/>
      <c r="BVV518" s="49"/>
      <c r="BVW518" s="49"/>
      <c r="BVX518" s="49"/>
      <c r="BVY518" s="49"/>
      <c r="BVZ518" s="49"/>
      <c r="BWA518" s="49"/>
      <c r="BWB518" s="49"/>
      <c r="BWC518" s="49"/>
      <c r="BWD518" s="49"/>
      <c r="BWE518" s="49"/>
      <c r="BWF518" s="49"/>
      <c r="BWG518" s="49"/>
      <c r="BWH518" s="49"/>
      <c r="BWI518" s="49"/>
      <c r="BWJ518" s="49"/>
      <c r="BWK518" s="49"/>
      <c r="BWL518" s="49"/>
      <c r="BWM518" s="49"/>
      <c r="BWN518" s="49"/>
      <c r="BWO518" s="49"/>
      <c r="BWP518" s="49"/>
      <c r="BWQ518" s="49"/>
      <c r="BWR518" s="49"/>
      <c r="BWS518" s="49"/>
      <c r="BWT518" s="49"/>
      <c r="BWU518" s="49"/>
      <c r="BWV518" s="49"/>
      <c r="BWW518" s="49"/>
      <c r="BWX518" s="49"/>
      <c r="BWY518" s="49"/>
      <c r="BWZ518" s="49"/>
      <c r="BXA518" s="49"/>
      <c r="BXB518" s="49"/>
      <c r="BXC518" s="49"/>
      <c r="BXD518" s="49"/>
      <c r="BXE518" s="49"/>
      <c r="BXF518" s="49"/>
      <c r="BXG518" s="49"/>
      <c r="BXH518" s="49"/>
      <c r="BXI518" s="49"/>
      <c r="BXJ518" s="49"/>
      <c r="BXK518" s="49"/>
      <c r="BXL518" s="49"/>
      <c r="BXM518" s="49"/>
      <c r="BXN518" s="49"/>
      <c r="BXO518" s="49"/>
      <c r="BXP518" s="49"/>
      <c r="BXQ518" s="49"/>
      <c r="BXR518" s="49"/>
      <c r="BXS518" s="49"/>
      <c r="BXT518" s="49"/>
      <c r="BXU518" s="49"/>
      <c r="BXV518" s="49"/>
      <c r="BXW518" s="49"/>
      <c r="BXX518" s="49"/>
      <c r="BXY518" s="49"/>
      <c r="BXZ518" s="49"/>
      <c r="BYA518" s="49"/>
      <c r="BYB518" s="49"/>
      <c r="BYC518" s="49"/>
      <c r="BYD518" s="49"/>
      <c r="BYE518" s="49"/>
      <c r="BYF518" s="49"/>
      <c r="BYG518" s="49"/>
      <c r="BYH518" s="49"/>
      <c r="BYI518" s="49"/>
      <c r="BYJ518" s="49"/>
      <c r="BYK518" s="49"/>
      <c r="BYL518" s="49"/>
      <c r="BYM518" s="49"/>
      <c r="BYN518" s="49"/>
      <c r="BYO518" s="49"/>
      <c r="BYP518" s="49"/>
      <c r="BYQ518" s="49"/>
      <c r="BYR518" s="49"/>
      <c r="BYS518" s="49"/>
      <c r="BYT518" s="49"/>
      <c r="BYU518" s="49"/>
      <c r="BYV518" s="49"/>
      <c r="BYW518" s="49"/>
      <c r="BYX518" s="49"/>
      <c r="BYY518" s="49"/>
      <c r="BYZ518" s="49"/>
      <c r="BZA518" s="49"/>
      <c r="BZB518" s="49"/>
      <c r="BZC518" s="49"/>
      <c r="BZD518" s="49"/>
      <c r="BZE518" s="49"/>
      <c r="BZF518" s="49"/>
      <c r="BZG518" s="49"/>
      <c r="BZH518" s="49"/>
      <c r="BZI518" s="49"/>
      <c r="BZJ518" s="49"/>
      <c r="BZK518" s="49"/>
      <c r="BZL518" s="49"/>
      <c r="BZM518" s="49"/>
      <c r="BZN518" s="49"/>
      <c r="BZO518" s="49"/>
      <c r="BZP518" s="49"/>
      <c r="BZQ518" s="49"/>
      <c r="BZR518" s="49"/>
      <c r="BZS518" s="49"/>
      <c r="BZT518" s="49"/>
      <c r="BZU518" s="49"/>
      <c r="BZV518" s="49"/>
      <c r="BZW518" s="49"/>
      <c r="BZX518" s="49"/>
      <c r="BZY518" s="49"/>
      <c r="BZZ518" s="49"/>
      <c r="CAA518" s="49"/>
      <c r="CAB518" s="49"/>
      <c r="CAC518" s="49"/>
      <c r="CAD518" s="49"/>
      <c r="CAE518" s="49"/>
      <c r="CAF518" s="49"/>
      <c r="CAG518" s="49"/>
      <c r="CAH518" s="49"/>
      <c r="CAI518" s="49"/>
      <c r="CAJ518" s="49"/>
      <c r="CAK518" s="49"/>
      <c r="CAL518" s="49"/>
      <c r="CAM518" s="49"/>
      <c r="CAN518" s="49"/>
      <c r="CAO518" s="49"/>
      <c r="CAP518" s="49"/>
      <c r="CAQ518" s="49"/>
      <c r="CAR518" s="49"/>
      <c r="CAS518" s="49"/>
      <c r="CAT518" s="49"/>
      <c r="CAU518" s="49"/>
      <c r="CAV518" s="49"/>
      <c r="CAW518" s="49"/>
      <c r="CAX518" s="49"/>
      <c r="CAY518" s="49"/>
      <c r="CAZ518" s="49"/>
      <c r="CBA518" s="49"/>
      <c r="CBB518" s="49"/>
      <c r="CBC518" s="49"/>
      <c r="CBD518" s="49"/>
      <c r="CBE518" s="49"/>
      <c r="CBF518" s="49"/>
      <c r="CBG518" s="49"/>
      <c r="CBH518" s="49"/>
      <c r="CBI518" s="49"/>
      <c r="CBJ518" s="49"/>
      <c r="CBK518" s="49"/>
      <c r="CBL518" s="49"/>
      <c r="CBM518" s="49"/>
      <c r="CBN518" s="49"/>
      <c r="CBO518" s="49"/>
      <c r="CBP518" s="49"/>
      <c r="CBQ518" s="49"/>
      <c r="CBR518" s="49"/>
      <c r="CBS518" s="49"/>
      <c r="CBT518" s="49"/>
      <c r="CBU518" s="49"/>
      <c r="CBV518" s="49"/>
      <c r="CBW518" s="49"/>
      <c r="CBX518" s="49"/>
      <c r="CBY518" s="49"/>
      <c r="CBZ518" s="49"/>
      <c r="CCA518" s="49"/>
      <c r="CCB518" s="49"/>
      <c r="CCC518" s="49"/>
      <c r="CCD518" s="49"/>
      <c r="CCE518" s="49"/>
      <c r="CCF518" s="49"/>
      <c r="CCG518" s="49"/>
      <c r="CCH518" s="49"/>
      <c r="CCI518" s="49"/>
      <c r="CCJ518" s="49"/>
      <c r="CCK518" s="49"/>
      <c r="CCL518" s="49"/>
      <c r="CCM518" s="49"/>
      <c r="CCN518" s="49"/>
      <c r="CCO518" s="49"/>
      <c r="CCP518" s="49"/>
      <c r="CCQ518" s="49"/>
      <c r="CCR518" s="49"/>
      <c r="CCS518" s="49"/>
      <c r="CCT518" s="49"/>
      <c r="CCU518" s="49"/>
      <c r="CCV518" s="49"/>
      <c r="CCW518" s="49"/>
      <c r="CCX518" s="49"/>
      <c r="CCY518" s="49"/>
      <c r="CCZ518" s="49"/>
      <c r="CDA518" s="49"/>
      <c r="CDB518" s="49"/>
      <c r="CDC518" s="49"/>
      <c r="CDD518" s="49"/>
      <c r="CDE518" s="49"/>
      <c r="CDF518" s="49"/>
      <c r="CDG518" s="49"/>
      <c r="CDH518" s="49"/>
      <c r="CDI518" s="49"/>
      <c r="CDJ518" s="49"/>
      <c r="CDK518" s="49"/>
      <c r="CDL518" s="49"/>
      <c r="CDM518" s="49"/>
      <c r="CDN518" s="49"/>
      <c r="CDO518" s="49"/>
      <c r="CDP518" s="49"/>
      <c r="CDQ518" s="49"/>
      <c r="CDR518" s="49"/>
      <c r="CDS518" s="49"/>
      <c r="CDT518" s="49"/>
      <c r="CDU518" s="49"/>
      <c r="CDV518" s="49"/>
      <c r="CDW518" s="49"/>
      <c r="CDX518" s="49"/>
      <c r="CDY518" s="49"/>
      <c r="CDZ518" s="49"/>
      <c r="CEA518" s="49"/>
      <c r="CEB518" s="49"/>
      <c r="CEC518" s="49"/>
      <c r="CED518" s="49"/>
      <c r="CEE518" s="49"/>
      <c r="CEF518" s="49"/>
      <c r="CEG518" s="49"/>
      <c r="CEH518" s="49"/>
      <c r="CEI518" s="49"/>
      <c r="CEJ518" s="49"/>
      <c r="CEK518" s="49"/>
      <c r="CEL518" s="49"/>
      <c r="CEM518" s="49"/>
      <c r="CEN518" s="49"/>
      <c r="CEO518" s="49"/>
      <c r="CEP518" s="49"/>
      <c r="CEQ518" s="49"/>
      <c r="CER518" s="49"/>
      <c r="CES518" s="49"/>
      <c r="CET518" s="49"/>
      <c r="CEU518" s="49"/>
      <c r="CEV518" s="49"/>
      <c r="CEW518" s="49"/>
      <c r="CEX518" s="49"/>
      <c r="CEY518" s="49"/>
      <c r="CEZ518" s="49"/>
      <c r="CFA518" s="49"/>
      <c r="CFB518" s="49"/>
      <c r="CFC518" s="49"/>
      <c r="CFD518" s="49"/>
      <c r="CFE518" s="49"/>
      <c r="CFF518" s="49"/>
      <c r="CFG518" s="49"/>
      <c r="CFH518" s="49"/>
      <c r="CFI518" s="49"/>
      <c r="CFJ518" s="49"/>
      <c r="CFK518" s="49"/>
      <c r="CFL518" s="49"/>
      <c r="CFM518" s="49"/>
      <c r="CFN518" s="49"/>
      <c r="CFO518" s="49"/>
      <c r="CFP518" s="49"/>
      <c r="CFQ518" s="49"/>
      <c r="CFR518" s="49"/>
      <c r="CFS518" s="49"/>
      <c r="CFT518" s="49"/>
      <c r="CFU518" s="49"/>
      <c r="CFV518" s="49"/>
      <c r="CFW518" s="49"/>
      <c r="CFX518" s="49"/>
      <c r="CFY518" s="49"/>
      <c r="CFZ518" s="49"/>
      <c r="CGA518" s="49"/>
      <c r="CGB518" s="49"/>
      <c r="CGC518" s="49"/>
      <c r="CGD518" s="49"/>
      <c r="CGE518" s="49"/>
      <c r="CGF518" s="49"/>
      <c r="CGG518" s="49"/>
      <c r="CGH518" s="49"/>
      <c r="CGI518" s="49"/>
      <c r="CGJ518" s="49"/>
      <c r="CGK518" s="49"/>
      <c r="CGL518" s="49"/>
      <c r="CGM518" s="49"/>
      <c r="CGN518" s="49"/>
      <c r="CGO518" s="49"/>
      <c r="CGP518" s="49"/>
      <c r="CGQ518" s="49"/>
      <c r="CGR518" s="49"/>
      <c r="CGS518" s="49"/>
      <c r="CGT518" s="49"/>
      <c r="CGU518" s="49"/>
      <c r="CGV518" s="49"/>
      <c r="CGW518" s="49"/>
      <c r="CGX518" s="49"/>
      <c r="CGY518" s="49"/>
      <c r="CGZ518" s="49"/>
      <c r="CHA518" s="49"/>
      <c r="CHB518" s="49"/>
      <c r="CHC518" s="49"/>
      <c r="CHD518" s="49"/>
      <c r="CHE518" s="49"/>
      <c r="CHF518" s="49"/>
      <c r="CHG518" s="49"/>
      <c r="CHH518" s="49"/>
      <c r="CHI518" s="49"/>
      <c r="CHJ518" s="49"/>
      <c r="CHK518" s="49"/>
      <c r="CHL518" s="49"/>
      <c r="CHM518" s="49"/>
      <c r="CHN518" s="49"/>
      <c r="CHO518" s="49"/>
      <c r="CHP518" s="49"/>
      <c r="CHQ518" s="49"/>
      <c r="CHR518" s="49"/>
      <c r="CHS518" s="49"/>
      <c r="CHT518" s="49"/>
      <c r="CHU518" s="49"/>
      <c r="CHV518" s="49"/>
      <c r="CHW518" s="49"/>
      <c r="CHX518" s="49"/>
      <c r="CHY518" s="49"/>
      <c r="CHZ518" s="49"/>
      <c r="CIA518" s="49"/>
      <c r="CIB518" s="49"/>
      <c r="CIC518" s="49"/>
      <c r="CID518" s="49"/>
      <c r="CIE518" s="49"/>
      <c r="CIF518" s="49"/>
      <c r="CIG518" s="49"/>
      <c r="CIH518" s="49"/>
      <c r="CII518" s="49"/>
      <c r="CIJ518" s="49"/>
      <c r="CIK518" s="49"/>
      <c r="CIL518" s="49"/>
      <c r="CIM518" s="49"/>
      <c r="CIN518" s="49"/>
      <c r="CIO518" s="49"/>
      <c r="CIP518" s="49"/>
      <c r="CIQ518" s="49"/>
      <c r="CIR518" s="49"/>
      <c r="CIS518" s="49"/>
      <c r="CIT518" s="49"/>
      <c r="CIU518" s="49"/>
      <c r="CIV518" s="49"/>
      <c r="CIW518" s="49"/>
      <c r="CIX518" s="49"/>
      <c r="CIY518" s="49"/>
      <c r="CIZ518" s="49"/>
      <c r="CJA518" s="49"/>
      <c r="CJB518" s="49"/>
      <c r="CJC518" s="49"/>
      <c r="CJD518" s="49"/>
      <c r="CJE518" s="49"/>
      <c r="CJF518" s="49"/>
      <c r="CJG518" s="49"/>
      <c r="CJH518" s="49"/>
      <c r="CJI518" s="49"/>
      <c r="CJJ518" s="49"/>
      <c r="CJK518" s="49"/>
      <c r="CJL518" s="49"/>
      <c r="CJM518" s="49"/>
      <c r="CJN518" s="49"/>
      <c r="CJO518" s="49"/>
      <c r="CJP518" s="49"/>
      <c r="CJQ518" s="49"/>
      <c r="CJR518" s="49"/>
      <c r="CJS518" s="49"/>
      <c r="CJT518" s="49"/>
      <c r="CJU518" s="49"/>
      <c r="CJV518" s="49"/>
      <c r="CJW518" s="49"/>
      <c r="CJX518" s="49"/>
      <c r="CJY518" s="49"/>
      <c r="CJZ518" s="49"/>
      <c r="CKA518" s="49"/>
      <c r="CKB518" s="49"/>
      <c r="CKC518" s="49"/>
      <c r="CKD518" s="49"/>
      <c r="CKE518" s="49"/>
      <c r="CKF518" s="49"/>
      <c r="CKG518" s="49"/>
      <c r="CKH518" s="49"/>
      <c r="CKI518" s="49"/>
      <c r="CKJ518" s="49"/>
      <c r="CKK518" s="49"/>
      <c r="CKL518" s="49"/>
      <c r="CKM518" s="49"/>
      <c r="CKN518" s="49"/>
      <c r="CKO518" s="49"/>
      <c r="CKP518" s="49"/>
      <c r="CKQ518" s="49"/>
      <c r="CKR518" s="49"/>
      <c r="CKS518" s="49"/>
      <c r="CKT518" s="49"/>
      <c r="CKU518" s="49"/>
      <c r="CKV518" s="49"/>
      <c r="CKW518" s="49"/>
      <c r="CKX518" s="49"/>
      <c r="CKY518" s="49"/>
      <c r="CKZ518" s="49"/>
      <c r="CLA518" s="49"/>
      <c r="CLB518" s="49"/>
      <c r="CLC518" s="49"/>
      <c r="CLD518" s="49"/>
      <c r="CLE518" s="49"/>
      <c r="CLF518" s="49"/>
      <c r="CLG518" s="49"/>
      <c r="CLH518" s="49"/>
      <c r="CLI518" s="49"/>
      <c r="CLJ518" s="49"/>
      <c r="CLK518" s="49"/>
      <c r="CLL518" s="49"/>
      <c r="CLM518" s="49"/>
      <c r="CLN518" s="49"/>
      <c r="CLO518" s="49"/>
      <c r="CLP518" s="49"/>
      <c r="CLQ518" s="49"/>
      <c r="CLR518" s="49"/>
      <c r="CLS518" s="49"/>
      <c r="CLT518" s="49"/>
      <c r="CLU518" s="49"/>
      <c r="CLV518" s="49"/>
      <c r="CLW518" s="49"/>
      <c r="CLX518" s="49"/>
      <c r="CLY518" s="49"/>
      <c r="CLZ518" s="49"/>
      <c r="CMA518" s="49"/>
      <c r="CMB518" s="49"/>
      <c r="CMC518" s="49"/>
      <c r="CMD518" s="49"/>
      <c r="CME518" s="49"/>
      <c r="CMF518" s="49"/>
      <c r="CMG518" s="49"/>
      <c r="CMH518" s="49"/>
      <c r="CMI518" s="49"/>
      <c r="CMJ518" s="49"/>
      <c r="CMK518" s="49"/>
      <c r="CML518" s="49"/>
      <c r="CMM518" s="49"/>
      <c r="CMN518" s="49"/>
      <c r="CMO518" s="49"/>
      <c r="CMP518" s="49"/>
      <c r="CMQ518" s="49"/>
      <c r="CMR518" s="49"/>
      <c r="CMS518" s="49"/>
      <c r="CMT518" s="49"/>
      <c r="CMU518" s="49"/>
      <c r="CMV518" s="49"/>
      <c r="CMW518" s="49"/>
      <c r="CMX518" s="49"/>
      <c r="CMY518" s="49"/>
      <c r="CMZ518" s="49"/>
      <c r="CNA518" s="49"/>
      <c r="CNB518" s="49"/>
      <c r="CNC518" s="49"/>
      <c r="CND518" s="49"/>
      <c r="CNE518" s="49"/>
      <c r="CNF518" s="49"/>
      <c r="CNG518" s="49"/>
      <c r="CNH518" s="49"/>
      <c r="CNI518" s="49"/>
      <c r="CNJ518" s="49"/>
      <c r="CNK518" s="49"/>
      <c r="CNL518" s="49"/>
      <c r="CNM518" s="49"/>
      <c r="CNN518" s="49"/>
      <c r="CNO518" s="49"/>
      <c r="CNP518" s="49"/>
      <c r="CNQ518" s="49"/>
      <c r="CNR518" s="49"/>
      <c r="CNS518" s="49"/>
      <c r="CNT518" s="49"/>
      <c r="CNU518" s="49"/>
      <c r="CNV518" s="49"/>
      <c r="CNW518" s="49"/>
      <c r="CNX518" s="49"/>
      <c r="CNY518" s="49"/>
      <c r="CNZ518" s="49"/>
      <c r="COA518" s="49"/>
      <c r="COB518" s="49"/>
      <c r="COC518" s="49"/>
      <c r="COD518" s="49"/>
      <c r="COE518" s="49"/>
      <c r="COF518" s="49"/>
      <c r="COG518" s="49"/>
      <c r="COH518" s="49"/>
      <c r="COI518" s="49"/>
      <c r="COJ518" s="49"/>
      <c r="COK518" s="49"/>
      <c r="COL518" s="49"/>
      <c r="COM518" s="49"/>
      <c r="CON518" s="49"/>
      <c r="COO518" s="49"/>
      <c r="COP518" s="49"/>
      <c r="COQ518" s="49"/>
      <c r="COR518" s="49"/>
      <c r="COS518" s="49"/>
      <c r="COT518" s="49"/>
      <c r="COU518" s="49"/>
      <c r="COV518" s="49"/>
      <c r="COW518" s="49"/>
      <c r="COX518" s="49"/>
      <c r="COY518" s="49"/>
      <c r="COZ518" s="49"/>
      <c r="CPA518" s="49"/>
      <c r="CPB518" s="49"/>
      <c r="CPC518" s="49"/>
      <c r="CPD518" s="49"/>
      <c r="CPE518" s="49"/>
      <c r="CPF518" s="49"/>
      <c r="CPG518" s="49"/>
      <c r="CPH518" s="49"/>
      <c r="CPI518" s="49"/>
      <c r="CPJ518" s="49"/>
      <c r="CPK518" s="49"/>
      <c r="CPL518" s="49"/>
      <c r="CPM518" s="49"/>
      <c r="CPN518" s="49"/>
      <c r="CPO518" s="49"/>
      <c r="CPP518" s="49"/>
      <c r="CPQ518" s="49"/>
      <c r="CPR518" s="49"/>
      <c r="CPS518" s="49"/>
      <c r="CPT518" s="49"/>
      <c r="CPU518" s="49"/>
      <c r="CPV518" s="49"/>
      <c r="CPW518" s="49"/>
      <c r="CPX518" s="49"/>
      <c r="CPY518" s="49"/>
      <c r="CPZ518" s="49"/>
      <c r="CQA518" s="49"/>
      <c r="CQB518" s="49"/>
      <c r="CQC518" s="49"/>
      <c r="CQD518" s="49"/>
      <c r="CQE518" s="49"/>
      <c r="CQF518" s="49"/>
      <c r="CQG518" s="49"/>
      <c r="CQH518" s="49"/>
      <c r="CQI518" s="49"/>
      <c r="CQJ518" s="49"/>
      <c r="CQK518" s="49"/>
      <c r="CQL518" s="49"/>
      <c r="CQM518" s="49"/>
      <c r="CQN518" s="49"/>
      <c r="CQO518" s="49"/>
      <c r="CQP518" s="49"/>
      <c r="CQQ518" s="49"/>
      <c r="CQR518" s="49"/>
      <c r="CQS518" s="49"/>
      <c r="CQT518" s="49"/>
      <c r="CQU518" s="49"/>
      <c r="CQV518" s="49"/>
      <c r="CQW518" s="49"/>
      <c r="CQX518" s="49"/>
      <c r="CQY518" s="49"/>
      <c r="CQZ518" s="49"/>
      <c r="CRA518" s="49"/>
      <c r="CRB518" s="49"/>
      <c r="CRC518" s="49"/>
      <c r="CRD518" s="49"/>
      <c r="CRE518" s="49"/>
      <c r="CRF518" s="49"/>
      <c r="CRG518" s="49"/>
      <c r="CRH518" s="49"/>
      <c r="CRI518" s="49"/>
      <c r="CRJ518" s="49"/>
      <c r="CRK518" s="49"/>
      <c r="CRL518" s="49"/>
      <c r="CRM518" s="49"/>
      <c r="CRN518" s="49"/>
      <c r="CRO518" s="49"/>
      <c r="CRP518" s="49"/>
      <c r="CRQ518" s="49"/>
      <c r="CRR518" s="49"/>
      <c r="CRS518" s="49"/>
      <c r="CRT518" s="49"/>
      <c r="CRU518" s="49"/>
      <c r="CRV518" s="49"/>
      <c r="CRW518" s="49"/>
      <c r="CRX518" s="49"/>
      <c r="CRY518" s="49"/>
      <c r="CRZ518" s="49"/>
      <c r="CSA518" s="49"/>
      <c r="CSB518" s="49"/>
      <c r="CSC518" s="49"/>
      <c r="CSD518" s="49"/>
      <c r="CSE518" s="49"/>
      <c r="CSF518" s="49"/>
      <c r="CSG518" s="49"/>
      <c r="CSH518" s="49"/>
      <c r="CSI518" s="49"/>
      <c r="CSJ518" s="49"/>
      <c r="CSK518" s="49"/>
      <c r="CSL518" s="49"/>
      <c r="CSM518" s="49"/>
      <c r="CSN518" s="49"/>
      <c r="CSO518" s="49"/>
      <c r="CSP518" s="49"/>
      <c r="CSQ518" s="49"/>
      <c r="CSR518" s="49"/>
      <c r="CSS518" s="49"/>
      <c r="CST518" s="49"/>
      <c r="CSU518" s="49"/>
      <c r="CSV518" s="49"/>
      <c r="CSW518" s="49"/>
      <c r="CSX518" s="49"/>
      <c r="CSY518" s="49"/>
      <c r="CSZ518" s="49"/>
      <c r="CTA518" s="49"/>
      <c r="CTB518" s="49"/>
      <c r="CTC518" s="49"/>
      <c r="CTD518" s="49"/>
      <c r="CTE518" s="49"/>
      <c r="CTF518" s="49"/>
      <c r="CTG518" s="49"/>
      <c r="CTH518" s="49"/>
      <c r="CTI518" s="49"/>
      <c r="CTJ518" s="49"/>
      <c r="CTK518" s="49"/>
      <c r="CTL518" s="49"/>
      <c r="CTM518" s="49"/>
      <c r="CTN518" s="49"/>
      <c r="CTO518" s="49"/>
      <c r="CTP518" s="49"/>
      <c r="CTQ518" s="49"/>
      <c r="CTR518" s="49"/>
      <c r="CTS518" s="49"/>
      <c r="CTT518" s="49"/>
      <c r="CTU518" s="49"/>
      <c r="CTV518" s="49"/>
      <c r="CTW518" s="49"/>
      <c r="CTX518" s="49"/>
      <c r="CTY518" s="49"/>
      <c r="CTZ518" s="49"/>
      <c r="CUA518" s="49"/>
      <c r="CUB518" s="49"/>
      <c r="CUC518" s="49"/>
      <c r="CUD518" s="49"/>
      <c r="CUE518" s="49"/>
      <c r="CUF518" s="49"/>
      <c r="CUG518" s="49"/>
      <c r="CUH518" s="49"/>
      <c r="CUI518" s="49"/>
      <c r="CUJ518" s="49"/>
      <c r="CUK518" s="49"/>
      <c r="CUL518" s="49"/>
      <c r="CUM518" s="49"/>
      <c r="CUN518" s="49"/>
      <c r="CUO518" s="49"/>
      <c r="CUP518" s="49"/>
      <c r="CUQ518" s="49"/>
      <c r="CUR518" s="49"/>
      <c r="CUS518" s="49"/>
      <c r="CUT518" s="49"/>
      <c r="CUU518" s="49"/>
      <c r="CUV518" s="49"/>
      <c r="CUW518" s="49"/>
      <c r="CUX518" s="49"/>
      <c r="CUY518" s="49"/>
      <c r="CUZ518" s="49"/>
      <c r="CVA518" s="49"/>
      <c r="CVB518" s="49"/>
      <c r="CVC518" s="49"/>
      <c r="CVD518" s="49"/>
      <c r="CVE518" s="49"/>
      <c r="CVF518" s="49"/>
      <c r="CVG518" s="49"/>
      <c r="CVH518" s="49"/>
      <c r="CVI518" s="49"/>
      <c r="CVJ518" s="49"/>
      <c r="CVK518" s="49"/>
      <c r="CVL518" s="49"/>
      <c r="CVM518" s="49"/>
      <c r="CVN518" s="49"/>
      <c r="CVO518" s="49"/>
      <c r="CVP518" s="49"/>
      <c r="CVQ518" s="49"/>
      <c r="CVR518" s="49"/>
      <c r="CVS518" s="49"/>
      <c r="CVT518" s="49"/>
      <c r="CVU518" s="49"/>
      <c r="CVV518" s="49"/>
      <c r="CVW518" s="49"/>
      <c r="CVX518" s="49"/>
      <c r="CVY518" s="49"/>
      <c r="CVZ518" s="49"/>
      <c r="CWA518" s="49"/>
      <c r="CWB518" s="49"/>
      <c r="CWC518" s="49"/>
      <c r="CWD518" s="49"/>
      <c r="CWE518" s="49"/>
      <c r="CWF518" s="49"/>
      <c r="CWG518" s="49"/>
      <c r="CWH518" s="49"/>
      <c r="CWI518" s="49"/>
      <c r="CWJ518" s="49"/>
      <c r="CWK518" s="49"/>
      <c r="CWL518" s="49"/>
      <c r="CWM518" s="49"/>
      <c r="CWN518" s="49"/>
      <c r="CWO518" s="49"/>
      <c r="CWP518" s="49"/>
      <c r="CWQ518" s="49"/>
      <c r="CWR518" s="49"/>
      <c r="CWS518" s="49"/>
      <c r="CWT518" s="49"/>
      <c r="CWU518" s="49"/>
      <c r="CWV518" s="49"/>
      <c r="CWW518" s="49"/>
      <c r="CWX518" s="49"/>
      <c r="CWY518" s="49"/>
      <c r="CWZ518" s="49"/>
      <c r="CXA518" s="49"/>
      <c r="CXB518" s="49"/>
      <c r="CXC518" s="49"/>
      <c r="CXD518" s="49"/>
      <c r="CXE518" s="49"/>
      <c r="CXF518" s="49"/>
      <c r="CXG518" s="49"/>
      <c r="CXH518" s="49"/>
      <c r="CXI518" s="49"/>
      <c r="CXJ518" s="49"/>
      <c r="CXK518" s="49"/>
      <c r="CXL518" s="49"/>
      <c r="CXM518" s="49"/>
      <c r="CXN518" s="49"/>
      <c r="CXO518" s="49"/>
      <c r="CXP518" s="49"/>
      <c r="CXQ518" s="49"/>
      <c r="CXR518" s="49"/>
      <c r="CXS518" s="49"/>
      <c r="CXT518" s="49"/>
      <c r="CXU518" s="49"/>
      <c r="CXV518" s="49"/>
      <c r="CXW518" s="49"/>
      <c r="CXX518" s="49"/>
      <c r="CXY518" s="49"/>
      <c r="CXZ518" s="49"/>
      <c r="CYA518" s="49"/>
      <c r="CYB518" s="49"/>
      <c r="CYC518" s="49"/>
      <c r="CYD518" s="49"/>
      <c r="CYE518" s="49"/>
      <c r="CYF518" s="49"/>
      <c r="CYG518" s="49"/>
      <c r="CYH518" s="49"/>
      <c r="CYI518" s="49"/>
      <c r="CYJ518" s="49"/>
      <c r="CYK518" s="49"/>
      <c r="CYL518" s="49"/>
      <c r="CYM518" s="49"/>
      <c r="CYN518" s="49"/>
      <c r="CYO518" s="49"/>
      <c r="CYP518" s="49"/>
      <c r="CYQ518" s="49"/>
      <c r="CYR518" s="49"/>
      <c r="CYS518" s="49"/>
      <c r="CYT518" s="49"/>
      <c r="CYU518" s="49"/>
      <c r="CYV518" s="49"/>
      <c r="CYW518" s="49"/>
      <c r="CYX518" s="49"/>
      <c r="CYY518" s="49"/>
      <c r="CYZ518" s="49"/>
      <c r="CZA518" s="49"/>
      <c r="CZB518" s="49"/>
      <c r="CZC518" s="49"/>
      <c r="CZD518" s="49"/>
      <c r="CZE518" s="49"/>
      <c r="CZF518" s="49"/>
      <c r="CZG518" s="49"/>
      <c r="CZH518" s="49"/>
      <c r="CZI518" s="49"/>
      <c r="CZJ518" s="49"/>
      <c r="CZK518" s="49"/>
      <c r="CZL518" s="49"/>
      <c r="CZM518" s="49"/>
      <c r="CZN518" s="49"/>
      <c r="CZO518" s="49"/>
      <c r="CZP518" s="49"/>
      <c r="CZQ518" s="49"/>
      <c r="CZR518" s="49"/>
      <c r="CZS518" s="49"/>
      <c r="CZT518" s="49"/>
      <c r="CZU518" s="49"/>
      <c r="CZV518" s="49"/>
      <c r="CZW518" s="49"/>
      <c r="CZX518" s="49"/>
      <c r="CZY518" s="49"/>
      <c r="CZZ518" s="49"/>
      <c r="DAA518" s="49"/>
      <c r="DAB518" s="49"/>
      <c r="DAC518" s="49"/>
      <c r="DAD518" s="49"/>
      <c r="DAE518" s="49"/>
      <c r="DAF518" s="49"/>
      <c r="DAG518" s="49"/>
      <c r="DAH518" s="49"/>
      <c r="DAI518" s="49"/>
      <c r="DAJ518" s="49"/>
      <c r="DAK518" s="49"/>
      <c r="DAL518" s="49"/>
      <c r="DAM518" s="49"/>
      <c r="DAN518" s="49"/>
      <c r="DAO518" s="49"/>
      <c r="DAP518" s="49"/>
      <c r="DAQ518" s="49"/>
      <c r="DAR518" s="49"/>
      <c r="DAS518" s="49"/>
      <c r="DAT518" s="49"/>
      <c r="DAU518" s="49"/>
      <c r="DAV518" s="49"/>
      <c r="DAW518" s="49"/>
      <c r="DAX518" s="49"/>
      <c r="DAY518" s="49"/>
      <c r="DAZ518" s="49"/>
      <c r="DBA518" s="49"/>
      <c r="DBB518" s="49"/>
      <c r="DBC518" s="49"/>
      <c r="DBD518" s="49"/>
      <c r="DBE518" s="49"/>
      <c r="DBF518" s="49"/>
      <c r="DBG518" s="49"/>
      <c r="DBH518" s="49"/>
      <c r="DBI518" s="49"/>
      <c r="DBJ518" s="49"/>
      <c r="DBK518" s="49"/>
      <c r="DBL518" s="49"/>
      <c r="DBM518" s="49"/>
      <c r="DBN518" s="49"/>
      <c r="DBO518" s="49"/>
      <c r="DBP518" s="49"/>
      <c r="DBQ518" s="49"/>
      <c r="DBR518" s="49"/>
      <c r="DBS518" s="49"/>
      <c r="DBT518" s="49"/>
      <c r="DBU518" s="49"/>
      <c r="DBV518" s="49"/>
      <c r="DBW518" s="49"/>
      <c r="DBX518" s="49"/>
      <c r="DBY518" s="49"/>
      <c r="DBZ518" s="49"/>
      <c r="DCA518" s="49"/>
      <c r="DCB518" s="49"/>
      <c r="DCC518" s="49"/>
      <c r="DCD518" s="49"/>
      <c r="DCE518" s="49"/>
      <c r="DCF518" s="49"/>
      <c r="DCG518" s="49"/>
      <c r="DCH518" s="49"/>
      <c r="DCI518" s="49"/>
      <c r="DCJ518" s="49"/>
      <c r="DCK518" s="49"/>
      <c r="DCL518" s="49"/>
      <c r="DCM518" s="49"/>
      <c r="DCN518" s="49"/>
      <c r="DCO518" s="49"/>
      <c r="DCP518" s="49"/>
      <c r="DCQ518" s="49"/>
      <c r="DCR518" s="49"/>
      <c r="DCS518" s="49"/>
      <c r="DCT518" s="49"/>
      <c r="DCU518" s="49"/>
      <c r="DCV518" s="49"/>
      <c r="DCW518" s="49"/>
      <c r="DCX518" s="49"/>
      <c r="DCY518" s="49"/>
      <c r="DCZ518" s="49"/>
      <c r="DDA518" s="49"/>
      <c r="DDB518" s="49"/>
      <c r="DDC518" s="49"/>
      <c r="DDD518" s="49"/>
      <c r="DDE518" s="49"/>
      <c r="DDF518" s="49"/>
      <c r="DDG518" s="49"/>
      <c r="DDH518" s="49"/>
      <c r="DDI518" s="49"/>
      <c r="DDJ518" s="49"/>
      <c r="DDK518" s="49"/>
      <c r="DDL518" s="49"/>
      <c r="DDM518" s="49"/>
      <c r="DDN518" s="49"/>
      <c r="DDO518" s="49"/>
      <c r="DDP518" s="49"/>
      <c r="DDQ518" s="49"/>
      <c r="DDR518" s="49"/>
      <c r="DDS518" s="49"/>
      <c r="DDT518" s="49"/>
      <c r="DDU518" s="49"/>
      <c r="DDV518" s="49"/>
      <c r="DDW518" s="49"/>
      <c r="DDX518" s="49"/>
      <c r="DDY518" s="49"/>
      <c r="DDZ518" s="49"/>
      <c r="DEA518" s="49"/>
      <c r="DEB518" s="49"/>
      <c r="DEC518" s="49"/>
      <c r="DED518" s="49"/>
      <c r="DEE518" s="49"/>
      <c r="DEF518" s="49"/>
      <c r="DEG518" s="49"/>
      <c r="DEH518" s="49"/>
      <c r="DEI518" s="49"/>
      <c r="DEJ518" s="49"/>
      <c r="DEK518" s="49"/>
      <c r="DEL518" s="49"/>
      <c r="DEM518" s="49"/>
      <c r="DEN518" s="49"/>
      <c r="DEO518" s="49"/>
      <c r="DEP518" s="49"/>
      <c r="DEQ518" s="49"/>
      <c r="DER518" s="49"/>
      <c r="DES518" s="49"/>
      <c r="DET518" s="49"/>
      <c r="DEU518" s="49"/>
      <c r="DEV518" s="49"/>
      <c r="DEW518" s="49"/>
      <c r="DEX518" s="49"/>
      <c r="DEY518" s="49"/>
      <c r="DEZ518" s="49"/>
      <c r="DFA518" s="49"/>
      <c r="DFB518" s="49"/>
      <c r="DFC518" s="49"/>
      <c r="DFD518" s="49"/>
      <c r="DFE518" s="49"/>
      <c r="DFF518" s="49"/>
      <c r="DFG518" s="49"/>
      <c r="DFH518" s="49"/>
      <c r="DFI518" s="49"/>
      <c r="DFJ518" s="49"/>
      <c r="DFK518" s="49"/>
      <c r="DFL518" s="49"/>
      <c r="DFM518" s="49"/>
      <c r="DFN518" s="49"/>
      <c r="DFO518" s="49"/>
      <c r="DFP518" s="49"/>
      <c r="DFQ518" s="49"/>
      <c r="DFR518" s="49"/>
      <c r="DFS518" s="49"/>
      <c r="DFT518" s="49"/>
      <c r="DFU518" s="49"/>
      <c r="DFV518" s="49"/>
      <c r="DFW518" s="49"/>
      <c r="DFX518" s="49"/>
      <c r="DFY518" s="49"/>
      <c r="DFZ518" s="49"/>
      <c r="DGA518" s="49"/>
      <c r="DGB518" s="49"/>
      <c r="DGC518" s="49"/>
      <c r="DGD518" s="49"/>
      <c r="DGE518" s="49"/>
      <c r="DGF518" s="49"/>
      <c r="DGG518" s="49"/>
      <c r="DGH518" s="49"/>
      <c r="DGI518" s="49"/>
      <c r="DGJ518" s="49"/>
      <c r="DGK518" s="49"/>
      <c r="DGL518" s="49"/>
      <c r="DGM518" s="49"/>
      <c r="DGN518" s="49"/>
      <c r="DGO518" s="49"/>
      <c r="DGP518" s="49"/>
      <c r="DGQ518" s="49"/>
      <c r="DGR518" s="49"/>
      <c r="DGS518" s="49"/>
      <c r="DGT518" s="49"/>
      <c r="DGU518" s="49"/>
      <c r="DGV518" s="49"/>
      <c r="DGW518" s="49"/>
      <c r="DGX518" s="49"/>
      <c r="DGY518" s="49"/>
      <c r="DGZ518" s="49"/>
      <c r="DHA518" s="49"/>
      <c r="DHB518" s="49"/>
      <c r="DHC518" s="49"/>
      <c r="DHD518" s="49"/>
      <c r="DHE518" s="49"/>
      <c r="DHF518" s="49"/>
      <c r="DHG518" s="49"/>
      <c r="DHH518" s="49"/>
      <c r="DHI518" s="49"/>
      <c r="DHJ518" s="49"/>
      <c r="DHK518" s="49"/>
      <c r="DHL518" s="49"/>
      <c r="DHM518" s="49"/>
      <c r="DHN518" s="49"/>
      <c r="DHO518" s="49"/>
      <c r="DHP518" s="49"/>
      <c r="DHQ518" s="49"/>
      <c r="DHR518" s="49"/>
      <c r="DHS518" s="49"/>
      <c r="DHT518" s="49"/>
      <c r="DHU518" s="49"/>
      <c r="DHV518" s="49"/>
      <c r="DHW518" s="49"/>
      <c r="DHX518" s="49"/>
      <c r="DHY518" s="49"/>
      <c r="DHZ518" s="49"/>
      <c r="DIA518" s="49"/>
      <c r="DIB518" s="49"/>
      <c r="DIC518" s="49"/>
      <c r="DID518" s="49"/>
      <c r="DIE518" s="49"/>
      <c r="DIF518" s="49"/>
      <c r="DIG518" s="49"/>
      <c r="DIH518" s="49"/>
      <c r="DII518" s="49"/>
      <c r="DIJ518" s="49"/>
      <c r="DIK518" s="49"/>
      <c r="DIL518" s="49"/>
      <c r="DIM518" s="49"/>
      <c r="DIN518" s="49"/>
      <c r="DIO518" s="49"/>
      <c r="DIP518" s="49"/>
      <c r="DIQ518" s="49"/>
      <c r="DIR518" s="49"/>
      <c r="DIS518" s="49"/>
      <c r="DIT518" s="49"/>
      <c r="DIU518" s="49"/>
      <c r="DIV518" s="49"/>
      <c r="DIW518" s="49"/>
      <c r="DIX518" s="49"/>
      <c r="DIY518" s="49"/>
      <c r="DIZ518" s="49"/>
      <c r="DJA518" s="49"/>
      <c r="DJB518" s="49"/>
      <c r="DJC518" s="49"/>
      <c r="DJD518" s="49"/>
      <c r="DJE518" s="49"/>
      <c r="DJF518" s="49"/>
      <c r="DJG518" s="49"/>
      <c r="DJH518" s="49"/>
      <c r="DJI518" s="49"/>
      <c r="DJJ518" s="49"/>
      <c r="DJK518" s="49"/>
      <c r="DJL518" s="49"/>
      <c r="DJM518" s="49"/>
      <c r="DJN518" s="49"/>
      <c r="DJO518" s="49"/>
      <c r="DJP518" s="49"/>
      <c r="DJQ518" s="49"/>
      <c r="DJR518" s="49"/>
      <c r="DJS518" s="49"/>
      <c r="DJT518" s="49"/>
      <c r="DJU518" s="49"/>
      <c r="DJV518" s="49"/>
      <c r="DJW518" s="49"/>
      <c r="DJX518" s="49"/>
      <c r="DJY518" s="49"/>
      <c r="DJZ518" s="49"/>
      <c r="DKA518" s="49"/>
      <c r="DKB518" s="49"/>
      <c r="DKC518" s="49"/>
      <c r="DKD518" s="49"/>
      <c r="DKE518" s="49"/>
      <c r="DKF518" s="49"/>
      <c r="DKG518" s="49"/>
      <c r="DKH518" s="49"/>
      <c r="DKI518" s="49"/>
      <c r="DKJ518" s="49"/>
      <c r="DKK518" s="49"/>
      <c r="DKL518" s="49"/>
      <c r="DKM518" s="49"/>
      <c r="DKN518" s="49"/>
      <c r="DKO518" s="49"/>
      <c r="DKP518" s="49"/>
      <c r="DKQ518" s="49"/>
      <c r="DKR518" s="49"/>
      <c r="DKS518" s="49"/>
      <c r="DKT518" s="49"/>
      <c r="DKU518" s="49"/>
      <c r="DKV518" s="49"/>
      <c r="DKW518" s="49"/>
      <c r="DKX518" s="49"/>
      <c r="DKY518" s="49"/>
      <c r="DKZ518" s="49"/>
      <c r="DLA518" s="49"/>
      <c r="DLB518" s="49"/>
      <c r="DLC518" s="49"/>
      <c r="DLD518" s="49"/>
      <c r="DLE518" s="49"/>
      <c r="DLF518" s="49"/>
      <c r="DLG518" s="49"/>
      <c r="DLH518" s="49"/>
      <c r="DLI518" s="49"/>
      <c r="DLJ518" s="49"/>
      <c r="DLK518" s="49"/>
      <c r="DLL518" s="49"/>
      <c r="DLM518" s="49"/>
      <c r="DLN518" s="49"/>
      <c r="DLO518" s="49"/>
      <c r="DLP518" s="49"/>
      <c r="DLQ518" s="49"/>
      <c r="DLR518" s="49"/>
      <c r="DLS518" s="49"/>
      <c r="DLT518" s="49"/>
      <c r="DLU518" s="49"/>
      <c r="DLV518" s="49"/>
      <c r="DLW518" s="49"/>
      <c r="DLX518" s="49"/>
      <c r="DLY518" s="49"/>
      <c r="DLZ518" s="49"/>
      <c r="DMA518" s="49"/>
      <c r="DMB518" s="49"/>
      <c r="DMC518" s="49"/>
      <c r="DMD518" s="49"/>
      <c r="DME518" s="49"/>
      <c r="DMF518" s="49"/>
      <c r="DMG518" s="49"/>
      <c r="DMH518" s="49"/>
      <c r="DMI518" s="49"/>
      <c r="DMJ518" s="49"/>
      <c r="DMK518" s="49"/>
      <c r="DML518" s="49"/>
      <c r="DMM518" s="49"/>
      <c r="DMN518" s="49"/>
      <c r="DMO518" s="49"/>
      <c r="DMP518" s="49"/>
      <c r="DMQ518" s="49"/>
      <c r="DMR518" s="49"/>
      <c r="DMS518" s="49"/>
      <c r="DMT518" s="49"/>
      <c r="DMU518" s="49"/>
      <c r="DMV518" s="49"/>
      <c r="DMW518" s="49"/>
      <c r="DMX518" s="49"/>
      <c r="DMY518" s="49"/>
      <c r="DMZ518" s="49"/>
      <c r="DNA518" s="49"/>
      <c r="DNB518" s="49"/>
      <c r="DNC518" s="49"/>
      <c r="DND518" s="49"/>
      <c r="DNE518" s="49"/>
      <c r="DNF518" s="49"/>
      <c r="DNG518" s="49"/>
      <c r="DNH518" s="49"/>
      <c r="DNI518" s="49"/>
      <c r="DNJ518" s="49"/>
      <c r="DNK518" s="49"/>
      <c r="DNL518" s="49"/>
      <c r="DNM518" s="49"/>
      <c r="DNN518" s="49"/>
      <c r="DNO518" s="49"/>
      <c r="DNP518" s="49"/>
      <c r="DNQ518" s="49"/>
      <c r="DNR518" s="49"/>
      <c r="DNS518" s="49"/>
      <c r="DNT518" s="49"/>
      <c r="DNU518" s="49"/>
      <c r="DNV518" s="49"/>
      <c r="DNW518" s="49"/>
      <c r="DNX518" s="49"/>
      <c r="DNY518" s="49"/>
      <c r="DNZ518" s="49"/>
      <c r="DOA518" s="49"/>
      <c r="DOB518" s="49"/>
      <c r="DOC518" s="49"/>
      <c r="DOD518" s="49"/>
      <c r="DOE518" s="49"/>
      <c r="DOF518" s="49"/>
      <c r="DOG518" s="49"/>
      <c r="DOH518" s="49"/>
      <c r="DOI518" s="49"/>
      <c r="DOJ518" s="49"/>
      <c r="DOK518" s="49"/>
      <c r="DOL518" s="49"/>
      <c r="DOM518" s="49"/>
      <c r="DON518" s="49"/>
      <c r="DOO518" s="49"/>
      <c r="DOP518" s="49"/>
      <c r="DOQ518" s="49"/>
      <c r="DOR518" s="49"/>
      <c r="DOS518" s="49"/>
      <c r="DOT518" s="49"/>
      <c r="DOU518" s="49"/>
      <c r="DOV518" s="49"/>
      <c r="DOW518" s="49"/>
      <c r="DOX518" s="49"/>
      <c r="DOY518" s="49"/>
      <c r="DOZ518" s="49"/>
      <c r="DPA518" s="49"/>
      <c r="DPB518" s="49"/>
      <c r="DPC518" s="49"/>
      <c r="DPD518" s="49"/>
      <c r="DPE518" s="49"/>
      <c r="DPF518" s="49"/>
      <c r="DPG518" s="49"/>
      <c r="DPH518" s="49"/>
      <c r="DPI518" s="49"/>
      <c r="DPJ518" s="49"/>
      <c r="DPK518" s="49"/>
      <c r="DPL518" s="49"/>
      <c r="DPM518" s="49"/>
      <c r="DPN518" s="49"/>
      <c r="DPO518" s="49"/>
      <c r="DPP518" s="49"/>
      <c r="DPQ518" s="49"/>
      <c r="DPR518" s="49"/>
      <c r="DPS518" s="49"/>
      <c r="DPT518" s="49"/>
      <c r="DPU518" s="49"/>
      <c r="DPV518" s="49"/>
      <c r="DPW518" s="49"/>
      <c r="DPX518" s="49"/>
      <c r="DPY518" s="49"/>
      <c r="DPZ518" s="49"/>
      <c r="DQA518" s="49"/>
      <c r="DQB518" s="49"/>
      <c r="DQC518" s="49"/>
      <c r="DQD518" s="49"/>
      <c r="DQE518" s="49"/>
      <c r="DQF518" s="49"/>
      <c r="DQG518" s="49"/>
      <c r="DQH518" s="49"/>
      <c r="DQI518" s="49"/>
      <c r="DQJ518" s="49"/>
      <c r="DQK518" s="49"/>
      <c r="DQL518" s="49"/>
      <c r="DQM518" s="49"/>
      <c r="DQN518" s="49"/>
      <c r="DQO518" s="49"/>
      <c r="DQP518" s="49"/>
      <c r="DQQ518" s="49"/>
      <c r="DQR518" s="49"/>
      <c r="DQS518" s="49"/>
      <c r="DQT518" s="49"/>
      <c r="DQU518" s="49"/>
      <c r="DQV518" s="49"/>
      <c r="DQW518" s="49"/>
      <c r="DQX518" s="49"/>
      <c r="DQY518" s="49"/>
      <c r="DQZ518" s="49"/>
      <c r="DRA518" s="49"/>
      <c r="DRB518" s="49"/>
      <c r="DRC518" s="49"/>
      <c r="DRD518" s="49"/>
      <c r="DRE518" s="49"/>
      <c r="DRF518" s="49"/>
      <c r="DRG518" s="49"/>
      <c r="DRH518" s="49"/>
      <c r="DRI518" s="49"/>
      <c r="DRJ518" s="49"/>
      <c r="DRK518" s="49"/>
      <c r="DRL518" s="49"/>
      <c r="DRM518" s="49"/>
      <c r="DRN518" s="49"/>
      <c r="DRO518" s="49"/>
      <c r="DRP518" s="49"/>
      <c r="DRQ518" s="49"/>
      <c r="DRR518" s="49"/>
      <c r="DRS518" s="49"/>
      <c r="DRT518" s="49"/>
      <c r="DRU518" s="49"/>
      <c r="DRV518" s="49"/>
      <c r="DRW518" s="49"/>
      <c r="DRX518" s="49"/>
      <c r="DRY518" s="49"/>
      <c r="DRZ518" s="49"/>
      <c r="DSA518" s="49"/>
      <c r="DSB518" s="49"/>
      <c r="DSC518" s="49"/>
      <c r="DSD518" s="49"/>
      <c r="DSE518" s="49"/>
      <c r="DSF518" s="49"/>
      <c r="DSG518" s="49"/>
      <c r="DSH518" s="49"/>
      <c r="DSI518" s="49"/>
      <c r="DSJ518" s="49"/>
      <c r="DSK518" s="49"/>
      <c r="DSL518" s="49"/>
      <c r="DSM518" s="49"/>
      <c r="DSN518" s="49"/>
      <c r="DSO518" s="49"/>
      <c r="DSP518" s="49"/>
      <c r="DSQ518" s="49"/>
      <c r="DSR518" s="49"/>
      <c r="DSS518" s="49"/>
      <c r="DST518" s="49"/>
      <c r="DSU518" s="49"/>
      <c r="DSV518" s="49"/>
      <c r="DSW518" s="49"/>
      <c r="DSX518" s="49"/>
      <c r="DSY518" s="49"/>
      <c r="DSZ518" s="49"/>
      <c r="DTA518" s="49"/>
      <c r="DTB518" s="49"/>
      <c r="DTC518" s="49"/>
      <c r="DTD518" s="49"/>
      <c r="DTE518" s="49"/>
      <c r="DTF518" s="49"/>
      <c r="DTG518" s="49"/>
      <c r="DTH518" s="49"/>
      <c r="DTI518" s="49"/>
      <c r="DTJ518" s="49"/>
      <c r="DTK518" s="49"/>
      <c r="DTL518" s="49"/>
      <c r="DTM518" s="49"/>
      <c r="DTN518" s="49"/>
      <c r="DTO518" s="49"/>
      <c r="DTP518" s="49"/>
      <c r="DTQ518" s="49"/>
      <c r="DTR518" s="49"/>
      <c r="DTS518" s="49"/>
      <c r="DTT518" s="49"/>
      <c r="DTU518" s="49"/>
      <c r="DTV518" s="49"/>
      <c r="DTW518" s="49"/>
      <c r="DTX518" s="49"/>
      <c r="DTY518" s="49"/>
      <c r="DTZ518" s="49"/>
      <c r="DUA518" s="49"/>
      <c r="DUB518" s="49"/>
      <c r="DUC518" s="49"/>
      <c r="DUD518" s="49"/>
      <c r="DUE518" s="49"/>
      <c r="DUF518" s="49"/>
      <c r="DUG518" s="49"/>
      <c r="DUH518" s="49"/>
      <c r="DUI518" s="49"/>
      <c r="DUJ518" s="49"/>
      <c r="DUK518" s="49"/>
      <c r="DUL518" s="49"/>
      <c r="DUM518" s="49"/>
      <c r="DUN518" s="49"/>
      <c r="DUO518" s="49"/>
      <c r="DUP518" s="49"/>
      <c r="DUQ518" s="49"/>
      <c r="DUR518" s="49"/>
      <c r="DUS518" s="49"/>
      <c r="DUT518" s="49"/>
      <c r="DUU518" s="49"/>
      <c r="DUV518" s="49"/>
      <c r="DUW518" s="49"/>
      <c r="DUX518" s="49"/>
      <c r="DUY518" s="49"/>
      <c r="DUZ518" s="49"/>
      <c r="DVA518" s="49"/>
      <c r="DVB518" s="49"/>
      <c r="DVC518" s="49"/>
      <c r="DVD518" s="49"/>
      <c r="DVE518" s="49"/>
      <c r="DVF518" s="49"/>
      <c r="DVG518" s="49"/>
      <c r="DVH518" s="49"/>
      <c r="DVI518" s="49"/>
      <c r="DVJ518" s="49"/>
      <c r="DVK518" s="49"/>
      <c r="DVL518" s="49"/>
      <c r="DVM518" s="49"/>
      <c r="DVN518" s="49"/>
      <c r="DVO518" s="49"/>
      <c r="DVP518" s="49"/>
      <c r="DVQ518" s="49"/>
      <c r="DVR518" s="49"/>
      <c r="DVS518" s="49"/>
      <c r="DVT518" s="49"/>
      <c r="DVU518" s="49"/>
      <c r="DVV518" s="49"/>
      <c r="DVW518" s="49"/>
      <c r="DVX518" s="49"/>
      <c r="DVY518" s="49"/>
      <c r="DVZ518" s="49"/>
      <c r="DWA518" s="49"/>
      <c r="DWB518" s="49"/>
      <c r="DWC518" s="49"/>
      <c r="DWD518" s="49"/>
      <c r="DWE518" s="49"/>
      <c r="DWF518" s="49"/>
      <c r="DWG518" s="49"/>
      <c r="DWH518" s="49"/>
      <c r="DWI518" s="49"/>
      <c r="DWJ518" s="49"/>
      <c r="DWK518" s="49"/>
      <c r="DWL518" s="49"/>
      <c r="DWM518" s="49"/>
      <c r="DWN518" s="49"/>
      <c r="DWO518" s="49"/>
      <c r="DWP518" s="49"/>
      <c r="DWQ518" s="49"/>
      <c r="DWR518" s="49"/>
      <c r="DWS518" s="49"/>
      <c r="DWT518" s="49"/>
      <c r="DWU518" s="49"/>
      <c r="DWV518" s="49"/>
      <c r="DWW518" s="49"/>
      <c r="DWX518" s="49"/>
      <c r="DWY518" s="49"/>
      <c r="DWZ518" s="49"/>
      <c r="DXA518" s="49"/>
      <c r="DXB518" s="49"/>
      <c r="DXC518" s="49"/>
      <c r="DXD518" s="49"/>
      <c r="DXE518" s="49"/>
      <c r="DXF518" s="49"/>
      <c r="DXG518" s="49"/>
      <c r="DXH518" s="49"/>
      <c r="DXI518" s="49"/>
      <c r="DXJ518" s="49"/>
      <c r="DXK518" s="49"/>
      <c r="DXL518" s="49"/>
      <c r="DXM518" s="49"/>
      <c r="DXN518" s="49"/>
      <c r="DXO518" s="49"/>
      <c r="DXP518" s="49"/>
      <c r="DXQ518" s="49"/>
      <c r="DXR518" s="49"/>
      <c r="DXS518" s="49"/>
      <c r="DXT518" s="49"/>
      <c r="DXU518" s="49"/>
      <c r="DXV518" s="49"/>
      <c r="DXW518" s="49"/>
      <c r="DXX518" s="49"/>
      <c r="DXY518" s="49"/>
      <c r="DXZ518" s="49"/>
      <c r="DYA518" s="49"/>
      <c r="DYB518" s="49"/>
      <c r="DYC518" s="49"/>
      <c r="DYD518" s="49"/>
      <c r="DYE518" s="49"/>
      <c r="DYF518" s="49"/>
      <c r="DYG518" s="49"/>
      <c r="DYH518" s="49"/>
      <c r="DYI518" s="49"/>
      <c r="DYJ518" s="49"/>
      <c r="DYK518" s="49"/>
      <c r="DYL518" s="49"/>
      <c r="DYM518" s="49"/>
      <c r="DYN518" s="49"/>
      <c r="DYO518" s="49"/>
      <c r="DYP518" s="49"/>
      <c r="DYQ518" s="49"/>
      <c r="DYR518" s="49"/>
      <c r="DYS518" s="49"/>
      <c r="DYT518" s="49"/>
      <c r="DYU518" s="49"/>
      <c r="DYV518" s="49"/>
      <c r="DYW518" s="49"/>
      <c r="DYX518" s="49"/>
      <c r="DYY518" s="49"/>
      <c r="DYZ518" s="49"/>
      <c r="DZA518" s="49"/>
      <c r="DZB518" s="49"/>
      <c r="DZC518" s="49"/>
      <c r="DZD518" s="49"/>
      <c r="DZE518" s="49"/>
      <c r="DZF518" s="49"/>
      <c r="DZG518" s="49"/>
      <c r="DZH518" s="49"/>
      <c r="DZI518" s="49"/>
      <c r="DZJ518" s="49"/>
      <c r="DZK518" s="49"/>
      <c r="DZL518" s="49"/>
      <c r="DZM518" s="49"/>
      <c r="DZN518" s="49"/>
      <c r="DZO518" s="49"/>
      <c r="DZP518" s="49"/>
      <c r="DZQ518" s="49"/>
      <c r="DZR518" s="49"/>
      <c r="DZS518" s="49"/>
      <c r="DZT518" s="49"/>
      <c r="DZU518" s="49"/>
      <c r="DZV518" s="49"/>
      <c r="DZW518" s="49"/>
      <c r="DZX518" s="49"/>
      <c r="DZY518" s="49"/>
      <c r="DZZ518" s="49"/>
      <c r="EAA518" s="49"/>
      <c r="EAB518" s="49"/>
      <c r="EAC518" s="49"/>
      <c r="EAD518" s="49"/>
      <c r="EAE518" s="49"/>
      <c r="EAF518" s="49"/>
      <c r="EAG518" s="49"/>
      <c r="EAH518" s="49"/>
      <c r="EAI518" s="49"/>
      <c r="EAJ518" s="49"/>
      <c r="EAK518" s="49"/>
      <c r="EAL518" s="49"/>
      <c r="EAM518" s="49"/>
      <c r="EAN518" s="49"/>
      <c r="EAO518" s="49"/>
      <c r="EAP518" s="49"/>
      <c r="EAQ518" s="49"/>
      <c r="EAR518" s="49"/>
      <c r="EAS518" s="49"/>
      <c r="EAT518" s="49"/>
      <c r="EAU518" s="49"/>
      <c r="EAV518" s="49"/>
      <c r="EAW518" s="49"/>
      <c r="EAX518" s="49"/>
      <c r="EAY518" s="49"/>
      <c r="EAZ518" s="49"/>
      <c r="EBA518" s="49"/>
      <c r="EBB518" s="49"/>
      <c r="EBC518" s="49"/>
      <c r="EBD518" s="49"/>
      <c r="EBE518" s="49"/>
      <c r="EBF518" s="49"/>
      <c r="EBG518" s="49"/>
      <c r="EBH518" s="49"/>
      <c r="EBI518" s="49"/>
      <c r="EBJ518" s="49"/>
      <c r="EBK518" s="49"/>
      <c r="EBL518" s="49"/>
      <c r="EBM518" s="49"/>
      <c r="EBN518" s="49"/>
      <c r="EBO518" s="49"/>
      <c r="EBP518" s="49"/>
      <c r="EBQ518" s="49"/>
      <c r="EBR518" s="49"/>
      <c r="EBS518" s="49"/>
      <c r="EBT518" s="49"/>
      <c r="EBU518" s="49"/>
      <c r="EBV518" s="49"/>
      <c r="EBW518" s="49"/>
      <c r="EBX518" s="49"/>
      <c r="EBY518" s="49"/>
      <c r="EBZ518" s="49"/>
      <c r="ECA518" s="49"/>
      <c r="ECB518" s="49"/>
      <c r="ECC518" s="49"/>
      <c r="ECD518" s="49"/>
      <c r="ECE518" s="49"/>
      <c r="ECF518" s="49"/>
      <c r="ECG518" s="49"/>
      <c r="ECH518" s="49"/>
      <c r="ECI518" s="49"/>
      <c r="ECJ518" s="49"/>
      <c r="ECK518" s="49"/>
      <c r="ECL518" s="49"/>
      <c r="ECM518" s="49"/>
      <c r="ECN518" s="49"/>
      <c r="ECO518" s="49"/>
      <c r="ECP518" s="49"/>
      <c r="ECQ518" s="49"/>
      <c r="ECR518" s="49"/>
      <c r="ECS518" s="49"/>
      <c r="ECT518" s="49"/>
      <c r="ECU518" s="49"/>
      <c r="ECV518" s="49"/>
      <c r="ECW518" s="49"/>
      <c r="ECX518" s="49"/>
      <c r="ECY518" s="49"/>
      <c r="ECZ518" s="49"/>
      <c r="EDA518" s="49"/>
      <c r="EDB518" s="49"/>
      <c r="EDC518" s="49"/>
      <c r="EDD518" s="49"/>
      <c r="EDE518" s="49"/>
      <c r="EDF518" s="49"/>
      <c r="EDG518" s="49"/>
      <c r="EDH518" s="49"/>
      <c r="EDI518" s="49"/>
      <c r="EDJ518" s="49"/>
      <c r="EDK518" s="49"/>
      <c r="EDL518" s="49"/>
      <c r="EDM518" s="49"/>
      <c r="EDN518" s="49"/>
      <c r="EDO518" s="49"/>
      <c r="EDP518" s="49"/>
      <c r="EDQ518" s="49"/>
      <c r="EDR518" s="49"/>
      <c r="EDS518" s="49"/>
      <c r="EDT518" s="49"/>
      <c r="EDU518" s="49"/>
      <c r="EDV518" s="49"/>
      <c r="EDW518" s="49"/>
      <c r="EDX518" s="49"/>
      <c r="EDY518" s="49"/>
      <c r="EDZ518" s="49"/>
      <c r="EEA518" s="49"/>
      <c r="EEB518" s="49"/>
      <c r="EEC518" s="49"/>
      <c r="EED518" s="49"/>
      <c r="EEE518" s="49"/>
      <c r="EEF518" s="49"/>
      <c r="EEG518" s="49"/>
      <c r="EEH518" s="49"/>
      <c r="EEI518" s="49"/>
      <c r="EEJ518" s="49"/>
      <c r="EEK518" s="49"/>
      <c r="EEL518" s="49"/>
      <c r="EEM518" s="49"/>
      <c r="EEN518" s="49"/>
      <c r="EEO518" s="49"/>
      <c r="EEP518" s="49"/>
      <c r="EEQ518" s="49"/>
      <c r="EER518" s="49"/>
      <c r="EES518" s="49"/>
      <c r="EET518" s="49"/>
      <c r="EEU518" s="49"/>
      <c r="EEV518" s="49"/>
      <c r="EEW518" s="49"/>
      <c r="EEX518" s="49"/>
      <c r="EEY518" s="49"/>
      <c r="EEZ518" s="49"/>
      <c r="EFA518" s="49"/>
      <c r="EFB518" s="49"/>
      <c r="EFC518" s="49"/>
      <c r="EFD518" s="49"/>
      <c r="EFE518" s="49"/>
      <c r="EFF518" s="49"/>
      <c r="EFG518" s="49"/>
      <c r="EFH518" s="49"/>
      <c r="EFI518" s="49"/>
      <c r="EFJ518" s="49"/>
      <c r="EFK518" s="49"/>
      <c r="EFL518" s="49"/>
      <c r="EFM518" s="49"/>
      <c r="EFN518" s="49"/>
      <c r="EFO518" s="49"/>
      <c r="EFP518" s="49"/>
      <c r="EFQ518" s="49"/>
      <c r="EFR518" s="49"/>
      <c r="EFS518" s="49"/>
      <c r="EFT518" s="49"/>
      <c r="EFU518" s="49"/>
      <c r="EFV518" s="49"/>
      <c r="EFW518" s="49"/>
      <c r="EFX518" s="49"/>
      <c r="EFY518" s="49"/>
      <c r="EFZ518" s="49"/>
      <c r="EGA518" s="49"/>
      <c r="EGB518" s="49"/>
      <c r="EGC518" s="49"/>
      <c r="EGD518" s="49"/>
      <c r="EGE518" s="49"/>
      <c r="EGF518" s="49"/>
      <c r="EGG518" s="49"/>
      <c r="EGH518" s="49"/>
      <c r="EGI518" s="49"/>
      <c r="EGJ518" s="49"/>
      <c r="EGK518" s="49"/>
      <c r="EGL518" s="49"/>
      <c r="EGM518" s="49"/>
      <c r="EGN518" s="49"/>
      <c r="EGO518" s="49"/>
      <c r="EGP518" s="49"/>
      <c r="EGQ518" s="49"/>
      <c r="EGR518" s="49"/>
      <c r="EGS518" s="49"/>
      <c r="EGT518" s="49"/>
      <c r="EGU518" s="49"/>
      <c r="EGV518" s="49"/>
      <c r="EGW518" s="49"/>
      <c r="EGX518" s="49"/>
      <c r="EGY518" s="49"/>
      <c r="EGZ518" s="49"/>
      <c r="EHA518" s="49"/>
      <c r="EHB518" s="49"/>
      <c r="EHC518" s="49"/>
      <c r="EHD518" s="49"/>
      <c r="EHE518" s="49"/>
      <c r="EHF518" s="49"/>
      <c r="EHG518" s="49"/>
      <c r="EHH518" s="49"/>
      <c r="EHI518" s="49"/>
      <c r="EHJ518" s="49"/>
      <c r="EHK518" s="49"/>
      <c r="EHL518" s="49"/>
      <c r="EHM518" s="49"/>
      <c r="EHN518" s="49"/>
      <c r="EHO518" s="49"/>
      <c r="EHP518" s="49"/>
      <c r="EHQ518" s="49"/>
      <c r="EHR518" s="49"/>
      <c r="EHS518" s="49"/>
      <c r="EHT518" s="49"/>
      <c r="EHU518" s="49"/>
      <c r="EHV518" s="49"/>
      <c r="EHW518" s="49"/>
      <c r="EHX518" s="49"/>
      <c r="EHY518" s="49"/>
      <c r="EHZ518" s="49"/>
      <c r="EIA518" s="49"/>
      <c r="EIB518" s="49"/>
      <c r="EIC518" s="49"/>
      <c r="EID518" s="49"/>
      <c r="EIE518" s="49"/>
      <c r="EIF518" s="49"/>
      <c r="EIG518" s="49"/>
      <c r="EIH518" s="49"/>
      <c r="EII518" s="49"/>
      <c r="EIJ518" s="49"/>
      <c r="EIK518" s="49"/>
      <c r="EIL518" s="49"/>
      <c r="EIM518" s="49"/>
      <c r="EIN518" s="49"/>
      <c r="EIO518" s="49"/>
      <c r="EIP518" s="49"/>
      <c r="EIQ518" s="49"/>
      <c r="EIR518" s="49"/>
      <c r="EIS518" s="49"/>
      <c r="EIT518" s="49"/>
      <c r="EIU518" s="49"/>
      <c r="EIV518" s="49"/>
      <c r="EIW518" s="49"/>
      <c r="EIX518" s="49"/>
      <c r="EIY518" s="49"/>
      <c r="EIZ518" s="49"/>
      <c r="EJA518" s="49"/>
      <c r="EJB518" s="49"/>
      <c r="EJC518" s="49"/>
      <c r="EJD518" s="49"/>
      <c r="EJE518" s="49"/>
      <c r="EJF518" s="49"/>
      <c r="EJG518" s="49"/>
      <c r="EJH518" s="49"/>
      <c r="EJI518" s="49"/>
      <c r="EJJ518" s="49"/>
      <c r="EJK518" s="49"/>
      <c r="EJL518" s="49"/>
      <c r="EJM518" s="49"/>
      <c r="EJN518" s="49"/>
      <c r="EJO518" s="49"/>
      <c r="EJP518" s="49"/>
      <c r="EJQ518" s="49"/>
      <c r="EJR518" s="49"/>
      <c r="EJS518" s="49"/>
      <c r="EJT518" s="49"/>
      <c r="EJU518" s="49"/>
      <c r="EJV518" s="49"/>
      <c r="EJW518" s="49"/>
      <c r="EJX518" s="49"/>
      <c r="EJY518" s="49"/>
      <c r="EJZ518" s="49"/>
      <c r="EKA518" s="49"/>
      <c r="EKB518" s="49"/>
      <c r="EKC518" s="49"/>
      <c r="EKD518" s="49"/>
      <c r="EKE518" s="49"/>
      <c r="EKF518" s="49"/>
      <c r="EKG518" s="49"/>
      <c r="EKH518" s="49"/>
      <c r="EKI518" s="49"/>
      <c r="EKJ518" s="49"/>
      <c r="EKK518" s="49"/>
      <c r="EKL518" s="49"/>
      <c r="EKM518" s="49"/>
      <c r="EKN518" s="49"/>
      <c r="EKO518" s="49"/>
      <c r="EKP518" s="49"/>
      <c r="EKQ518" s="49"/>
      <c r="EKR518" s="49"/>
      <c r="EKS518" s="49"/>
      <c r="EKT518" s="49"/>
      <c r="EKU518" s="49"/>
      <c r="EKV518" s="49"/>
      <c r="EKW518" s="49"/>
      <c r="EKX518" s="49"/>
      <c r="EKY518" s="49"/>
      <c r="EKZ518" s="49"/>
      <c r="ELA518" s="49"/>
      <c r="ELB518" s="49"/>
      <c r="ELC518" s="49"/>
      <c r="ELD518" s="49"/>
      <c r="ELE518" s="49"/>
      <c r="ELF518" s="49"/>
      <c r="ELG518" s="49"/>
      <c r="ELH518" s="49"/>
      <c r="ELI518" s="49"/>
      <c r="ELJ518" s="49"/>
      <c r="ELK518" s="49"/>
      <c r="ELL518" s="49"/>
      <c r="ELM518" s="49"/>
      <c r="ELN518" s="49"/>
      <c r="ELO518" s="49"/>
      <c r="ELP518" s="49"/>
      <c r="ELQ518" s="49"/>
      <c r="ELR518" s="49"/>
      <c r="ELS518" s="49"/>
      <c r="ELT518" s="49"/>
      <c r="ELU518" s="49"/>
      <c r="ELV518" s="49"/>
      <c r="ELW518" s="49"/>
      <c r="ELX518" s="49"/>
      <c r="ELY518" s="49"/>
      <c r="ELZ518" s="49"/>
      <c r="EMA518" s="49"/>
      <c r="EMB518" s="49"/>
      <c r="EMC518" s="49"/>
      <c r="EMD518" s="49"/>
      <c r="EME518" s="49"/>
      <c r="EMF518" s="49"/>
      <c r="EMG518" s="49"/>
      <c r="EMH518" s="49"/>
      <c r="EMI518" s="49"/>
      <c r="EMJ518" s="49"/>
      <c r="EMK518" s="49"/>
      <c r="EML518" s="49"/>
      <c r="EMM518" s="49"/>
      <c r="EMN518" s="49"/>
      <c r="EMO518" s="49"/>
      <c r="EMP518" s="49"/>
      <c r="EMQ518" s="49"/>
      <c r="EMR518" s="49"/>
      <c r="EMS518" s="49"/>
      <c r="EMT518" s="49"/>
      <c r="EMU518" s="49"/>
      <c r="EMV518" s="49"/>
      <c r="EMW518" s="49"/>
      <c r="EMX518" s="49"/>
      <c r="EMY518" s="49"/>
      <c r="EMZ518" s="49"/>
      <c r="ENA518" s="49"/>
      <c r="ENB518" s="49"/>
      <c r="ENC518" s="49"/>
      <c r="END518" s="49"/>
      <c r="ENE518" s="49"/>
      <c r="ENF518" s="49"/>
      <c r="ENG518" s="49"/>
      <c r="ENH518" s="49"/>
      <c r="ENI518" s="49"/>
      <c r="ENJ518" s="49"/>
      <c r="ENK518" s="49"/>
      <c r="ENL518" s="49"/>
      <c r="ENM518" s="49"/>
      <c r="ENN518" s="49"/>
      <c r="ENO518" s="49"/>
      <c r="ENP518" s="49"/>
      <c r="ENQ518" s="49"/>
      <c r="ENR518" s="49"/>
      <c r="ENS518" s="49"/>
      <c r="ENT518" s="49"/>
      <c r="ENU518" s="49"/>
      <c r="ENV518" s="49"/>
      <c r="ENW518" s="49"/>
      <c r="ENX518" s="49"/>
      <c r="ENY518" s="49"/>
      <c r="ENZ518" s="49"/>
      <c r="EOA518" s="49"/>
      <c r="EOB518" s="49"/>
      <c r="EOC518" s="49"/>
      <c r="EOD518" s="49"/>
      <c r="EOE518" s="49"/>
      <c r="EOF518" s="49"/>
      <c r="EOG518" s="49"/>
      <c r="EOH518" s="49"/>
      <c r="EOI518" s="49"/>
      <c r="EOJ518" s="49"/>
      <c r="EOK518" s="49"/>
      <c r="EOL518" s="49"/>
      <c r="EOM518" s="49"/>
      <c r="EON518" s="49"/>
      <c r="EOO518" s="49"/>
      <c r="EOP518" s="49"/>
      <c r="EOQ518" s="49"/>
      <c r="EOR518" s="49"/>
      <c r="EOS518" s="49"/>
      <c r="EOT518" s="49"/>
      <c r="EOU518" s="49"/>
      <c r="EOV518" s="49"/>
      <c r="EOW518" s="49"/>
      <c r="EOX518" s="49"/>
      <c r="EOY518" s="49"/>
      <c r="EOZ518" s="49"/>
      <c r="EPA518" s="49"/>
      <c r="EPB518" s="49"/>
      <c r="EPC518" s="49"/>
      <c r="EPD518" s="49"/>
      <c r="EPE518" s="49"/>
      <c r="EPF518" s="49"/>
      <c r="EPG518" s="49"/>
      <c r="EPH518" s="49"/>
      <c r="EPI518" s="49"/>
      <c r="EPJ518" s="49"/>
      <c r="EPK518" s="49"/>
      <c r="EPL518" s="49"/>
      <c r="EPM518" s="49"/>
      <c r="EPN518" s="49"/>
      <c r="EPO518" s="49"/>
      <c r="EPP518" s="49"/>
      <c r="EPQ518" s="49"/>
      <c r="EPR518" s="49"/>
      <c r="EPS518" s="49"/>
      <c r="EPT518" s="49"/>
      <c r="EPU518" s="49"/>
      <c r="EPV518" s="49"/>
      <c r="EPW518" s="49"/>
      <c r="EPX518" s="49"/>
      <c r="EPY518" s="49"/>
      <c r="EPZ518" s="49"/>
      <c r="EQA518" s="49"/>
      <c r="EQB518" s="49"/>
      <c r="EQC518" s="49"/>
      <c r="EQD518" s="49"/>
      <c r="EQE518" s="49"/>
      <c r="EQF518" s="49"/>
      <c r="EQG518" s="49"/>
      <c r="EQH518" s="49"/>
      <c r="EQI518" s="49"/>
      <c r="EQJ518" s="49"/>
      <c r="EQK518" s="49"/>
      <c r="EQL518" s="49"/>
      <c r="EQM518" s="49"/>
      <c r="EQN518" s="49"/>
      <c r="EQO518" s="49"/>
      <c r="EQP518" s="49"/>
      <c r="EQQ518" s="49"/>
      <c r="EQR518" s="49"/>
      <c r="EQS518" s="49"/>
      <c r="EQT518" s="49"/>
      <c r="EQU518" s="49"/>
      <c r="EQV518" s="49"/>
      <c r="EQW518" s="49"/>
      <c r="EQX518" s="49"/>
      <c r="EQY518" s="49"/>
      <c r="EQZ518" s="49"/>
      <c r="ERA518" s="49"/>
      <c r="ERB518" s="49"/>
      <c r="ERC518" s="49"/>
      <c r="ERD518" s="49"/>
      <c r="ERE518" s="49"/>
      <c r="ERF518" s="49"/>
      <c r="ERG518" s="49"/>
      <c r="ERH518" s="49"/>
      <c r="ERI518" s="49"/>
      <c r="ERJ518" s="49"/>
      <c r="ERK518" s="49"/>
      <c r="ERL518" s="49"/>
      <c r="ERM518" s="49"/>
      <c r="ERN518" s="49"/>
      <c r="ERO518" s="49"/>
      <c r="ERP518" s="49"/>
      <c r="ERQ518" s="49"/>
      <c r="ERR518" s="49"/>
      <c r="ERS518" s="49"/>
      <c r="ERT518" s="49"/>
      <c r="ERU518" s="49"/>
      <c r="ERV518" s="49"/>
      <c r="ERW518" s="49"/>
      <c r="ERX518" s="49"/>
      <c r="ERY518" s="49"/>
      <c r="ERZ518" s="49"/>
      <c r="ESA518" s="49"/>
      <c r="ESB518" s="49"/>
      <c r="ESC518" s="49"/>
      <c r="ESD518" s="49"/>
      <c r="ESE518" s="49"/>
      <c r="ESF518" s="49"/>
      <c r="ESG518" s="49"/>
      <c r="ESH518" s="49"/>
      <c r="ESI518" s="49"/>
      <c r="ESJ518" s="49"/>
      <c r="ESK518" s="49"/>
      <c r="ESL518" s="49"/>
      <c r="ESM518" s="49"/>
      <c r="ESN518" s="49"/>
      <c r="ESO518" s="49"/>
      <c r="ESP518" s="49"/>
      <c r="ESQ518" s="49"/>
      <c r="ESR518" s="49"/>
      <c r="ESS518" s="49"/>
      <c r="EST518" s="49"/>
      <c r="ESU518" s="49"/>
      <c r="ESV518" s="49"/>
      <c r="ESW518" s="49"/>
      <c r="ESX518" s="49"/>
      <c r="ESY518" s="49"/>
      <c r="ESZ518" s="49"/>
      <c r="ETA518" s="49"/>
      <c r="ETB518" s="49"/>
      <c r="ETC518" s="49"/>
      <c r="ETD518" s="49"/>
      <c r="ETE518" s="49"/>
      <c r="ETF518" s="49"/>
      <c r="ETG518" s="49"/>
      <c r="ETH518" s="49"/>
      <c r="ETI518" s="49"/>
      <c r="ETJ518" s="49"/>
      <c r="ETK518" s="49"/>
      <c r="ETL518" s="49"/>
      <c r="ETM518" s="49"/>
      <c r="ETN518" s="49"/>
      <c r="ETO518" s="49"/>
      <c r="ETP518" s="49"/>
      <c r="ETQ518" s="49"/>
      <c r="ETR518" s="49"/>
      <c r="ETS518" s="49"/>
      <c r="ETT518" s="49"/>
      <c r="ETU518" s="49"/>
      <c r="ETV518" s="49"/>
      <c r="ETW518" s="49"/>
      <c r="ETX518" s="49"/>
      <c r="ETY518" s="49"/>
      <c r="ETZ518" s="49"/>
      <c r="EUA518" s="49"/>
      <c r="EUB518" s="49"/>
      <c r="EUC518" s="49"/>
      <c r="EUD518" s="49"/>
      <c r="EUE518" s="49"/>
      <c r="EUF518" s="49"/>
      <c r="EUG518" s="49"/>
      <c r="EUH518" s="49"/>
      <c r="EUI518" s="49"/>
      <c r="EUJ518" s="49"/>
      <c r="EUK518" s="49"/>
      <c r="EUL518" s="49"/>
      <c r="EUM518" s="49"/>
      <c r="EUN518" s="49"/>
      <c r="EUO518" s="49"/>
      <c r="EUP518" s="49"/>
      <c r="EUQ518" s="49"/>
      <c r="EUR518" s="49"/>
      <c r="EUS518" s="49"/>
      <c r="EUT518" s="49"/>
      <c r="EUU518" s="49"/>
      <c r="EUV518" s="49"/>
      <c r="EUW518" s="49"/>
      <c r="EUX518" s="49"/>
      <c r="EUY518" s="49"/>
      <c r="EUZ518" s="49"/>
      <c r="EVA518" s="49"/>
      <c r="EVB518" s="49"/>
      <c r="EVC518" s="49"/>
      <c r="EVD518" s="49"/>
      <c r="EVE518" s="49"/>
      <c r="EVF518" s="49"/>
      <c r="EVG518" s="49"/>
      <c r="EVH518" s="49"/>
      <c r="EVI518" s="49"/>
      <c r="EVJ518" s="49"/>
      <c r="EVK518" s="49"/>
      <c r="EVL518" s="49"/>
      <c r="EVM518" s="49"/>
      <c r="EVN518" s="49"/>
      <c r="EVO518" s="49"/>
      <c r="EVP518" s="49"/>
      <c r="EVQ518" s="49"/>
      <c r="EVR518" s="49"/>
      <c r="EVS518" s="49"/>
      <c r="EVT518" s="49"/>
      <c r="EVU518" s="49"/>
      <c r="EVV518" s="49"/>
      <c r="EVW518" s="49"/>
      <c r="EVX518" s="49"/>
      <c r="EVY518" s="49"/>
      <c r="EVZ518" s="49"/>
      <c r="EWA518" s="49"/>
      <c r="EWB518" s="49"/>
      <c r="EWC518" s="49"/>
      <c r="EWD518" s="49"/>
      <c r="EWE518" s="49"/>
      <c r="EWF518" s="49"/>
      <c r="EWG518" s="49"/>
      <c r="EWH518" s="49"/>
      <c r="EWI518" s="49"/>
      <c r="EWJ518" s="49"/>
      <c r="EWK518" s="49"/>
      <c r="EWL518" s="49"/>
      <c r="EWM518" s="49"/>
      <c r="EWN518" s="49"/>
      <c r="EWO518" s="49"/>
      <c r="EWP518" s="49"/>
      <c r="EWQ518" s="49"/>
      <c r="EWR518" s="49"/>
      <c r="EWS518" s="49"/>
      <c r="EWT518" s="49"/>
      <c r="EWU518" s="49"/>
      <c r="EWV518" s="49"/>
      <c r="EWW518" s="49"/>
      <c r="EWX518" s="49"/>
      <c r="EWY518" s="49"/>
      <c r="EWZ518" s="49"/>
      <c r="EXA518" s="49"/>
      <c r="EXB518" s="49"/>
      <c r="EXC518" s="49"/>
      <c r="EXD518" s="49"/>
      <c r="EXE518" s="49"/>
      <c r="EXF518" s="49"/>
      <c r="EXG518" s="49"/>
      <c r="EXH518" s="49"/>
      <c r="EXI518" s="49"/>
      <c r="EXJ518" s="49"/>
      <c r="EXK518" s="49"/>
      <c r="EXL518" s="49"/>
      <c r="EXM518" s="49"/>
      <c r="EXN518" s="49"/>
      <c r="EXO518" s="49"/>
      <c r="EXP518" s="49"/>
      <c r="EXQ518" s="49"/>
      <c r="EXR518" s="49"/>
      <c r="EXS518" s="49"/>
      <c r="EXT518" s="49"/>
      <c r="EXU518" s="49"/>
      <c r="EXV518" s="49"/>
      <c r="EXW518" s="49"/>
      <c r="EXX518" s="49"/>
      <c r="EXY518" s="49"/>
      <c r="EXZ518" s="49"/>
      <c r="EYA518" s="49"/>
      <c r="EYB518" s="49"/>
      <c r="EYC518" s="49"/>
      <c r="EYD518" s="49"/>
      <c r="EYE518" s="49"/>
      <c r="EYF518" s="49"/>
      <c r="EYG518" s="49"/>
      <c r="EYH518" s="49"/>
      <c r="EYI518" s="49"/>
      <c r="EYJ518" s="49"/>
      <c r="EYK518" s="49"/>
      <c r="EYL518" s="49"/>
      <c r="EYM518" s="49"/>
      <c r="EYN518" s="49"/>
      <c r="EYO518" s="49"/>
      <c r="EYP518" s="49"/>
      <c r="EYQ518" s="49"/>
      <c r="EYR518" s="49"/>
      <c r="EYS518" s="49"/>
      <c r="EYT518" s="49"/>
      <c r="EYU518" s="49"/>
      <c r="EYV518" s="49"/>
      <c r="EYW518" s="49"/>
      <c r="EYX518" s="49"/>
      <c r="EYY518" s="49"/>
      <c r="EYZ518" s="49"/>
      <c r="EZA518" s="49"/>
      <c r="EZB518" s="49"/>
      <c r="EZC518" s="49"/>
      <c r="EZD518" s="49"/>
      <c r="EZE518" s="49"/>
      <c r="EZF518" s="49"/>
      <c r="EZG518" s="49"/>
      <c r="EZH518" s="49"/>
      <c r="EZI518" s="49"/>
      <c r="EZJ518" s="49"/>
      <c r="EZK518" s="49"/>
      <c r="EZL518" s="49"/>
      <c r="EZM518" s="49"/>
      <c r="EZN518" s="49"/>
      <c r="EZO518" s="49"/>
      <c r="EZP518" s="49"/>
      <c r="EZQ518" s="49"/>
      <c r="EZR518" s="49"/>
      <c r="EZS518" s="49"/>
      <c r="EZT518" s="49"/>
      <c r="EZU518" s="49"/>
      <c r="EZV518" s="49"/>
      <c r="EZW518" s="49"/>
      <c r="EZX518" s="49"/>
      <c r="EZY518" s="49"/>
      <c r="EZZ518" s="49"/>
      <c r="FAA518" s="49"/>
      <c r="FAB518" s="49"/>
      <c r="FAC518" s="49"/>
      <c r="FAD518" s="49"/>
      <c r="FAE518" s="49"/>
      <c r="FAF518" s="49"/>
      <c r="FAG518" s="49"/>
      <c r="FAH518" s="49"/>
      <c r="FAI518" s="49"/>
      <c r="FAJ518" s="49"/>
      <c r="FAK518" s="49"/>
      <c r="FAL518" s="49"/>
      <c r="FAM518" s="49"/>
      <c r="FAN518" s="49"/>
      <c r="FAO518" s="49"/>
      <c r="FAP518" s="49"/>
      <c r="FAQ518" s="49"/>
      <c r="FAR518" s="49"/>
      <c r="FAS518" s="49"/>
      <c r="FAT518" s="49"/>
      <c r="FAU518" s="49"/>
      <c r="FAV518" s="49"/>
      <c r="FAW518" s="49"/>
      <c r="FAX518" s="49"/>
      <c r="FAY518" s="49"/>
      <c r="FAZ518" s="49"/>
      <c r="FBA518" s="49"/>
      <c r="FBB518" s="49"/>
      <c r="FBC518" s="49"/>
      <c r="FBD518" s="49"/>
      <c r="FBE518" s="49"/>
      <c r="FBF518" s="49"/>
      <c r="FBG518" s="49"/>
      <c r="FBH518" s="49"/>
      <c r="FBI518" s="49"/>
      <c r="FBJ518" s="49"/>
      <c r="FBK518" s="49"/>
      <c r="FBL518" s="49"/>
      <c r="FBM518" s="49"/>
      <c r="FBN518" s="49"/>
      <c r="FBO518" s="49"/>
      <c r="FBP518" s="49"/>
      <c r="FBQ518" s="49"/>
      <c r="FBR518" s="49"/>
      <c r="FBS518" s="49"/>
      <c r="FBT518" s="49"/>
      <c r="FBU518" s="49"/>
      <c r="FBV518" s="49"/>
      <c r="FBW518" s="49"/>
      <c r="FBX518" s="49"/>
      <c r="FBY518" s="49"/>
      <c r="FBZ518" s="49"/>
      <c r="FCA518" s="49"/>
      <c r="FCB518" s="49"/>
      <c r="FCC518" s="49"/>
      <c r="FCD518" s="49"/>
      <c r="FCE518" s="49"/>
      <c r="FCF518" s="49"/>
      <c r="FCG518" s="49"/>
      <c r="FCH518" s="49"/>
      <c r="FCI518" s="49"/>
      <c r="FCJ518" s="49"/>
      <c r="FCK518" s="49"/>
      <c r="FCL518" s="49"/>
      <c r="FCM518" s="49"/>
      <c r="FCN518" s="49"/>
      <c r="FCO518" s="49"/>
      <c r="FCP518" s="49"/>
      <c r="FCQ518" s="49"/>
      <c r="FCR518" s="49"/>
      <c r="FCS518" s="49"/>
      <c r="FCT518" s="49"/>
      <c r="FCU518" s="49"/>
      <c r="FCV518" s="49"/>
      <c r="FCW518" s="49"/>
      <c r="FCX518" s="49"/>
      <c r="FCY518" s="49"/>
      <c r="FCZ518" s="49"/>
      <c r="FDA518" s="49"/>
      <c r="FDB518" s="49"/>
      <c r="FDC518" s="49"/>
      <c r="FDD518" s="49"/>
      <c r="FDE518" s="49"/>
      <c r="FDF518" s="49"/>
      <c r="FDG518" s="49"/>
      <c r="FDH518" s="49"/>
      <c r="FDI518" s="49"/>
      <c r="FDJ518" s="49"/>
      <c r="FDK518" s="49"/>
      <c r="FDL518" s="49"/>
      <c r="FDM518" s="49"/>
      <c r="FDN518" s="49"/>
      <c r="FDO518" s="49"/>
      <c r="FDP518" s="49"/>
      <c r="FDQ518" s="49"/>
      <c r="FDR518" s="49"/>
      <c r="FDS518" s="49"/>
      <c r="FDT518" s="49"/>
      <c r="FDU518" s="49"/>
      <c r="FDV518" s="49"/>
      <c r="FDW518" s="49"/>
      <c r="FDX518" s="49"/>
      <c r="FDY518" s="49"/>
      <c r="FDZ518" s="49"/>
      <c r="FEA518" s="49"/>
      <c r="FEB518" s="49"/>
      <c r="FEC518" s="49"/>
      <c r="FED518" s="49"/>
      <c r="FEE518" s="49"/>
      <c r="FEF518" s="49"/>
      <c r="FEG518" s="49"/>
      <c r="FEH518" s="49"/>
      <c r="FEI518" s="49"/>
      <c r="FEJ518" s="49"/>
      <c r="FEK518" s="49"/>
      <c r="FEL518" s="49"/>
      <c r="FEM518" s="49"/>
      <c r="FEN518" s="49"/>
      <c r="FEO518" s="49"/>
      <c r="FEP518" s="49"/>
      <c r="FEQ518" s="49"/>
      <c r="FER518" s="49"/>
      <c r="FES518" s="49"/>
      <c r="FET518" s="49"/>
      <c r="FEU518" s="49"/>
      <c r="FEV518" s="49"/>
      <c r="FEW518" s="49"/>
      <c r="FEX518" s="49"/>
      <c r="FEY518" s="49"/>
      <c r="FEZ518" s="49"/>
      <c r="FFA518" s="49"/>
      <c r="FFB518" s="49"/>
      <c r="FFC518" s="49"/>
      <c r="FFD518" s="49"/>
      <c r="FFE518" s="49"/>
      <c r="FFF518" s="49"/>
      <c r="FFG518" s="49"/>
      <c r="FFH518" s="49"/>
      <c r="FFI518" s="49"/>
      <c r="FFJ518" s="49"/>
      <c r="FFK518" s="49"/>
      <c r="FFL518" s="49"/>
      <c r="FFM518" s="49"/>
      <c r="FFN518" s="49"/>
      <c r="FFO518" s="49"/>
      <c r="FFP518" s="49"/>
      <c r="FFQ518" s="49"/>
      <c r="FFR518" s="49"/>
      <c r="FFS518" s="49"/>
      <c r="FFT518" s="49"/>
      <c r="FFU518" s="49"/>
      <c r="FFV518" s="49"/>
      <c r="FFW518" s="49"/>
      <c r="FFX518" s="49"/>
      <c r="FFY518" s="49"/>
      <c r="FFZ518" s="49"/>
      <c r="FGA518" s="49"/>
      <c r="FGB518" s="49"/>
      <c r="FGC518" s="49"/>
      <c r="FGD518" s="49"/>
      <c r="FGE518" s="49"/>
      <c r="FGF518" s="49"/>
      <c r="FGG518" s="49"/>
      <c r="FGH518" s="49"/>
      <c r="FGI518" s="49"/>
      <c r="FGJ518" s="49"/>
      <c r="FGK518" s="49"/>
      <c r="FGL518" s="49"/>
      <c r="FGM518" s="49"/>
      <c r="FGN518" s="49"/>
      <c r="FGO518" s="49"/>
      <c r="FGP518" s="49"/>
      <c r="FGQ518" s="49"/>
      <c r="FGR518" s="49"/>
      <c r="FGS518" s="49"/>
      <c r="FGT518" s="49"/>
      <c r="FGU518" s="49"/>
      <c r="FGV518" s="49"/>
      <c r="FGW518" s="49"/>
      <c r="FGX518" s="49"/>
      <c r="FGY518" s="49"/>
      <c r="FGZ518" s="49"/>
      <c r="FHA518" s="49"/>
      <c r="FHB518" s="49"/>
      <c r="FHC518" s="49"/>
      <c r="FHD518" s="49"/>
      <c r="FHE518" s="49"/>
      <c r="FHF518" s="49"/>
      <c r="FHG518" s="49"/>
      <c r="FHH518" s="49"/>
      <c r="FHI518" s="49"/>
      <c r="FHJ518" s="49"/>
      <c r="FHK518" s="49"/>
      <c r="FHL518" s="49"/>
      <c r="FHM518" s="49"/>
      <c r="FHN518" s="49"/>
      <c r="FHO518" s="49"/>
      <c r="FHP518" s="49"/>
      <c r="FHQ518" s="49"/>
      <c r="FHR518" s="49"/>
      <c r="FHS518" s="49"/>
      <c r="FHT518" s="49"/>
      <c r="FHU518" s="49"/>
      <c r="FHV518" s="49"/>
      <c r="FHW518" s="49"/>
      <c r="FHX518" s="49"/>
      <c r="FHY518" s="49"/>
      <c r="FHZ518" s="49"/>
      <c r="FIA518" s="49"/>
      <c r="FIB518" s="49"/>
      <c r="FIC518" s="49"/>
      <c r="FID518" s="49"/>
      <c r="FIE518" s="49"/>
      <c r="FIF518" s="49"/>
      <c r="FIG518" s="49"/>
      <c r="FIH518" s="49"/>
      <c r="FII518" s="49"/>
      <c r="FIJ518" s="49"/>
      <c r="FIK518" s="49"/>
      <c r="FIL518" s="49"/>
      <c r="FIM518" s="49"/>
      <c r="FIN518" s="49"/>
      <c r="FIO518" s="49"/>
      <c r="FIP518" s="49"/>
      <c r="FIQ518" s="49"/>
      <c r="FIR518" s="49"/>
      <c r="FIS518" s="49"/>
      <c r="FIT518" s="49"/>
      <c r="FIU518" s="49"/>
      <c r="FIV518" s="49"/>
      <c r="FIW518" s="49"/>
      <c r="FIX518" s="49"/>
      <c r="FIY518" s="49"/>
      <c r="FIZ518" s="49"/>
      <c r="FJA518" s="49"/>
      <c r="FJB518" s="49"/>
      <c r="FJC518" s="49"/>
      <c r="FJD518" s="49"/>
      <c r="FJE518" s="49"/>
      <c r="FJF518" s="49"/>
      <c r="FJG518" s="49"/>
      <c r="FJH518" s="49"/>
      <c r="FJI518" s="49"/>
      <c r="FJJ518" s="49"/>
      <c r="FJK518" s="49"/>
      <c r="FJL518" s="49"/>
      <c r="FJM518" s="49"/>
      <c r="FJN518" s="49"/>
      <c r="FJO518" s="49"/>
      <c r="FJP518" s="49"/>
      <c r="FJQ518" s="49"/>
      <c r="FJR518" s="49"/>
      <c r="FJS518" s="49"/>
      <c r="FJT518" s="49"/>
      <c r="FJU518" s="49"/>
      <c r="FJV518" s="49"/>
      <c r="FJW518" s="49"/>
      <c r="FJX518" s="49"/>
      <c r="FJY518" s="49"/>
      <c r="FJZ518" s="49"/>
      <c r="FKA518" s="49"/>
      <c r="FKB518" s="49"/>
      <c r="FKC518" s="49"/>
      <c r="FKD518" s="49"/>
      <c r="FKE518" s="49"/>
      <c r="FKF518" s="49"/>
      <c r="FKG518" s="49"/>
      <c r="FKH518" s="49"/>
      <c r="FKI518" s="49"/>
      <c r="FKJ518" s="49"/>
      <c r="FKK518" s="49"/>
      <c r="FKL518" s="49"/>
      <c r="FKM518" s="49"/>
      <c r="FKN518" s="49"/>
      <c r="FKO518" s="49"/>
      <c r="FKP518" s="49"/>
      <c r="FKQ518" s="49"/>
      <c r="FKR518" s="49"/>
      <c r="FKS518" s="49"/>
      <c r="FKT518" s="49"/>
      <c r="FKU518" s="49"/>
      <c r="FKV518" s="49"/>
      <c r="FKW518" s="49"/>
      <c r="FKX518" s="49"/>
      <c r="FKY518" s="49"/>
      <c r="FKZ518" s="49"/>
      <c r="FLA518" s="49"/>
      <c r="FLB518" s="49"/>
      <c r="FLC518" s="49"/>
      <c r="FLD518" s="49"/>
      <c r="FLE518" s="49"/>
      <c r="FLF518" s="49"/>
      <c r="FLG518" s="49"/>
      <c r="FLH518" s="49"/>
      <c r="FLI518" s="49"/>
      <c r="FLJ518" s="49"/>
      <c r="FLK518" s="49"/>
      <c r="FLL518" s="49"/>
      <c r="FLM518" s="49"/>
      <c r="FLN518" s="49"/>
      <c r="FLO518" s="49"/>
      <c r="FLP518" s="49"/>
      <c r="FLQ518" s="49"/>
      <c r="FLR518" s="49"/>
      <c r="FLS518" s="49"/>
      <c r="FLT518" s="49"/>
      <c r="FLU518" s="49"/>
      <c r="FLV518" s="49"/>
      <c r="FLW518" s="49"/>
      <c r="FLX518" s="49"/>
      <c r="FLY518" s="49"/>
      <c r="FLZ518" s="49"/>
      <c r="FMA518" s="49"/>
      <c r="FMB518" s="49"/>
      <c r="FMC518" s="49"/>
      <c r="FMD518" s="49"/>
      <c r="FME518" s="49"/>
      <c r="FMF518" s="49"/>
      <c r="FMG518" s="49"/>
      <c r="FMH518" s="49"/>
      <c r="FMI518" s="49"/>
      <c r="FMJ518" s="49"/>
      <c r="FMK518" s="49"/>
      <c r="FML518" s="49"/>
      <c r="FMM518" s="49"/>
      <c r="FMN518" s="49"/>
      <c r="FMO518" s="49"/>
      <c r="FMP518" s="49"/>
      <c r="FMQ518" s="49"/>
      <c r="FMR518" s="49"/>
      <c r="FMS518" s="49"/>
      <c r="FMT518" s="49"/>
      <c r="FMU518" s="49"/>
      <c r="FMV518" s="49"/>
      <c r="FMW518" s="49"/>
      <c r="FMX518" s="49"/>
      <c r="FMY518" s="49"/>
      <c r="FMZ518" s="49"/>
      <c r="FNA518" s="49"/>
      <c r="FNB518" s="49"/>
      <c r="FNC518" s="49"/>
      <c r="FND518" s="49"/>
      <c r="FNE518" s="49"/>
      <c r="FNF518" s="49"/>
      <c r="FNG518" s="49"/>
      <c r="FNH518" s="49"/>
      <c r="FNI518" s="49"/>
      <c r="FNJ518" s="49"/>
      <c r="FNK518" s="49"/>
      <c r="FNL518" s="49"/>
      <c r="FNM518" s="49"/>
      <c r="FNN518" s="49"/>
      <c r="FNO518" s="49"/>
      <c r="FNP518" s="49"/>
      <c r="FNQ518" s="49"/>
      <c r="FNR518" s="49"/>
      <c r="FNS518" s="49"/>
      <c r="FNT518" s="49"/>
      <c r="FNU518" s="49"/>
      <c r="FNV518" s="49"/>
      <c r="FNW518" s="49"/>
      <c r="FNX518" s="49"/>
      <c r="FNY518" s="49"/>
      <c r="FNZ518" s="49"/>
      <c r="FOA518" s="49"/>
      <c r="FOB518" s="49"/>
      <c r="FOC518" s="49"/>
      <c r="FOD518" s="49"/>
      <c r="FOE518" s="49"/>
      <c r="FOF518" s="49"/>
      <c r="FOG518" s="49"/>
      <c r="FOH518" s="49"/>
      <c r="FOI518" s="49"/>
      <c r="FOJ518" s="49"/>
      <c r="FOK518" s="49"/>
      <c r="FOL518" s="49"/>
      <c r="FOM518" s="49"/>
      <c r="FON518" s="49"/>
      <c r="FOO518" s="49"/>
      <c r="FOP518" s="49"/>
      <c r="FOQ518" s="49"/>
      <c r="FOR518" s="49"/>
      <c r="FOS518" s="49"/>
      <c r="FOT518" s="49"/>
      <c r="FOU518" s="49"/>
      <c r="FOV518" s="49"/>
      <c r="FOW518" s="49"/>
      <c r="FOX518" s="49"/>
      <c r="FOY518" s="49"/>
      <c r="FOZ518" s="49"/>
      <c r="FPA518" s="49"/>
      <c r="FPB518" s="49"/>
      <c r="FPC518" s="49"/>
      <c r="FPD518" s="49"/>
      <c r="FPE518" s="49"/>
      <c r="FPF518" s="49"/>
      <c r="FPG518" s="49"/>
      <c r="FPH518" s="49"/>
      <c r="FPI518" s="49"/>
      <c r="FPJ518" s="49"/>
      <c r="FPK518" s="49"/>
      <c r="FPL518" s="49"/>
      <c r="FPM518" s="49"/>
      <c r="FPN518" s="49"/>
      <c r="FPO518" s="49"/>
      <c r="FPP518" s="49"/>
      <c r="FPQ518" s="49"/>
      <c r="FPR518" s="49"/>
      <c r="FPS518" s="49"/>
      <c r="FPT518" s="49"/>
      <c r="FPU518" s="49"/>
      <c r="FPV518" s="49"/>
      <c r="FPW518" s="49"/>
      <c r="FPX518" s="49"/>
      <c r="FPY518" s="49"/>
      <c r="FPZ518" s="49"/>
      <c r="FQA518" s="49"/>
      <c r="FQB518" s="49"/>
      <c r="FQC518" s="49"/>
      <c r="FQD518" s="49"/>
      <c r="FQE518" s="49"/>
      <c r="FQF518" s="49"/>
      <c r="FQG518" s="49"/>
      <c r="FQH518" s="49"/>
      <c r="FQI518" s="49"/>
      <c r="FQJ518" s="49"/>
      <c r="FQK518" s="49"/>
      <c r="FQL518" s="49"/>
      <c r="FQM518" s="49"/>
      <c r="FQN518" s="49"/>
      <c r="FQO518" s="49"/>
      <c r="FQP518" s="49"/>
      <c r="FQQ518" s="49"/>
      <c r="FQR518" s="49"/>
      <c r="FQS518" s="49"/>
      <c r="FQT518" s="49"/>
      <c r="FQU518" s="49"/>
      <c r="FQV518" s="49"/>
      <c r="FQW518" s="49"/>
      <c r="FQX518" s="49"/>
      <c r="FQY518" s="49"/>
      <c r="FQZ518" s="49"/>
      <c r="FRA518" s="49"/>
      <c r="FRB518" s="49"/>
      <c r="FRC518" s="49"/>
      <c r="FRD518" s="49"/>
      <c r="FRE518" s="49"/>
      <c r="FRF518" s="49"/>
      <c r="FRG518" s="49"/>
      <c r="FRH518" s="49"/>
      <c r="FRI518" s="49"/>
      <c r="FRJ518" s="49"/>
      <c r="FRK518" s="49"/>
      <c r="FRL518" s="49"/>
      <c r="FRM518" s="49"/>
      <c r="FRN518" s="49"/>
      <c r="FRO518" s="49"/>
      <c r="FRP518" s="49"/>
      <c r="FRQ518" s="49"/>
      <c r="FRR518" s="49"/>
      <c r="FRS518" s="49"/>
      <c r="FRT518" s="49"/>
      <c r="FRU518" s="49"/>
      <c r="FRV518" s="49"/>
      <c r="FRW518" s="49"/>
      <c r="FRX518" s="49"/>
      <c r="FRY518" s="49"/>
      <c r="FRZ518" s="49"/>
      <c r="FSA518" s="49"/>
      <c r="FSB518" s="49"/>
      <c r="FSC518" s="49"/>
      <c r="FSD518" s="49"/>
      <c r="FSE518" s="49"/>
      <c r="FSF518" s="49"/>
      <c r="FSG518" s="49"/>
      <c r="FSH518" s="49"/>
      <c r="FSI518" s="49"/>
      <c r="FSJ518" s="49"/>
      <c r="FSK518" s="49"/>
      <c r="FSL518" s="49"/>
      <c r="FSM518" s="49"/>
      <c r="FSN518" s="49"/>
      <c r="FSO518" s="49"/>
      <c r="FSP518" s="49"/>
      <c r="FSQ518" s="49"/>
      <c r="FSR518" s="49"/>
      <c r="FSS518" s="49"/>
      <c r="FST518" s="49"/>
      <c r="FSU518" s="49"/>
      <c r="FSV518" s="49"/>
      <c r="FSW518" s="49"/>
      <c r="FSX518" s="49"/>
      <c r="FSY518" s="49"/>
      <c r="FSZ518" s="49"/>
      <c r="FTA518" s="49"/>
      <c r="FTB518" s="49"/>
      <c r="FTC518" s="49"/>
      <c r="FTD518" s="49"/>
      <c r="FTE518" s="49"/>
      <c r="FTF518" s="49"/>
      <c r="FTG518" s="49"/>
      <c r="FTH518" s="49"/>
      <c r="FTI518" s="49"/>
      <c r="FTJ518" s="49"/>
      <c r="FTK518" s="49"/>
      <c r="FTL518" s="49"/>
      <c r="FTM518" s="49"/>
      <c r="FTN518" s="49"/>
      <c r="FTO518" s="49"/>
      <c r="FTP518" s="49"/>
      <c r="FTQ518" s="49"/>
      <c r="FTR518" s="49"/>
      <c r="FTS518" s="49"/>
      <c r="FTT518" s="49"/>
      <c r="FTU518" s="49"/>
      <c r="FTV518" s="49"/>
      <c r="FTW518" s="49"/>
      <c r="FTX518" s="49"/>
      <c r="FTY518" s="49"/>
      <c r="FTZ518" s="49"/>
      <c r="FUA518" s="49"/>
      <c r="FUB518" s="49"/>
      <c r="FUC518" s="49"/>
      <c r="FUD518" s="49"/>
      <c r="FUE518" s="49"/>
      <c r="FUF518" s="49"/>
      <c r="FUG518" s="49"/>
      <c r="FUH518" s="49"/>
      <c r="FUI518" s="49"/>
      <c r="FUJ518" s="49"/>
      <c r="FUK518" s="49"/>
      <c r="FUL518" s="49"/>
      <c r="FUM518" s="49"/>
      <c r="FUN518" s="49"/>
      <c r="FUO518" s="49"/>
      <c r="FUP518" s="49"/>
      <c r="FUQ518" s="49"/>
      <c r="FUR518" s="49"/>
      <c r="FUS518" s="49"/>
      <c r="FUT518" s="49"/>
      <c r="FUU518" s="49"/>
      <c r="FUV518" s="49"/>
      <c r="FUW518" s="49"/>
      <c r="FUX518" s="49"/>
      <c r="FUY518" s="49"/>
      <c r="FUZ518" s="49"/>
      <c r="FVA518" s="49"/>
      <c r="FVB518" s="49"/>
      <c r="FVC518" s="49"/>
      <c r="FVD518" s="49"/>
      <c r="FVE518" s="49"/>
      <c r="FVF518" s="49"/>
      <c r="FVG518" s="49"/>
      <c r="FVH518" s="49"/>
      <c r="FVI518" s="49"/>
      <c r="FVJ518" s="49"/>
      <c r="FVK518" s="49"/>
      <c r="FVL518" s="49"/>
      <c r="FVM518" s="49"/>
      <c r="FVN518" s="49"/>
      <c r="FVO518" s="49"/>
      <c r="FVP518" s="49"/>
      <c r="FVQ518" s="49"/>
      <c r="FVR518" s="49"/>
      <c r="FVS518" s="49"/>
      <c r="FVT518" s="49"/>
      <c r="FVU518" s="49"/>
      <c r="FVV518" s="49"/>
      <c r="FVW518" s="49"/>
      <c r="FVX518" s="49"/>
      <c r="FVY518" s="49"/>
      <c r="FVZ518" s="49"/>
      <c r="FWA518" s="49"/>
      <c r="FWB518" s="49"/>
      <c r="FWC518" s="49"/>
      <c r="FWD518" s="49"/>
      <c r="FWE518" s="49"/>
      <c r="FWF518" s="49"/>
      <c r="FWG518" s="49"/>
      <c r="FWH518" s="49"/>
      <c r="FWI518" s="49"/>
      <c r="FWJ518" s="49"/>
      <c r="FWK518" s="49"/>
      <c r="FWL518" s="49"/>
      <c r="FWM518" s="49"/>
      <c r="FWN518" s="49"/>
      <c r="FWO518" s="49"/>
      <c r="FWP518" s="49"/>
      <c r="FWQ518" s="49"/>
      <c r="FWR518" s="49"/>
      <c r="FWS518" s="49"/>
      <c r="FWT518" s="49"/>
      <c r="FWU518" s="49"/>
      <c r="FWV518" s="49"/>
      <c r="FWW518" s="49"/>
      <c r="FWX518" s="49"/>
      <c r="FWY518" s="49"/>
      <c r="FWZ518" s="49"/>
      <c r="FXA518" s="49"/>
      <c r="FXB518" s="49"/>
      <c r="FXC518" s="49"/>
      <c r="FXD518" s="49"/>
      <c r="FXE518" s="49"/>
      <c r="FXF518" s="49"/>
      <c r="FXG518" s="49"/>
      <c r="FXH518" s="49"/>
      <c r="FXI518" s="49"/>
      <c r="FXJ518" s="49"/>
      <c r="FXK518" s="49"/>
      <c r="FXL518" s="49"/>
      <c r="FXM518" s="49"/>
      <c r="FXN518" s="49"/>
      <c r="FXO518" s="49"/>
      <c r="FXP518" s="49"/>
      <c r="FXQ518" s="49"/>
      <c r="FXR518" s="49"/>
      <c r="FXS518" s="49"/>
      <c r="FXT518" s="49"/>
      <c r="FXU518" s="49"/>
      <c r="FXV518" s="49"/>
      <c r="FXW518" s="49"/>
      <c r="FXX518" s="49"/>
      <c r="FXY518" s="49"/>
      <c r="FXZ518" s="49"/>
      <c r="FYA518" s="49"/>
      <c r="FYB518" s="49"/>
      <c r="FYC518" s="49"/>
      <c r="FYD518" s="49"/>
      <c r="FYE518" s="49"/>
      <c r="FYF518" s="49"/>
      <c r="FYG518" s="49"/>
      <c r="FYH518" s="49"/>
      <c r="FYI518" s="49"/>
      <c r="FYJ518" s="49"/>
      <c r="FYK518" s="49"/>
      <c r="FYL518" s="49"/>
      <c r="FYM518" s="49"/>
      <c r="FYN518" s="49"/>
      <c r="FYO518" s="49"/>
      <c r="FYP518" s="49"/>
      <c r="FYQ518" s="49"/>
      <c r="FYR518" s="49"/>
      <c r="FYS518" s="49"/>
      <c r="FYT518" s="49"/>
      <c r="FYU518" s="49"/>
      <c r="FYV518" s="49"/>
      <c r="FYW518" s="49"/>
      <c r="FYX518" s="49"/>
      <c r="FYY518" s="49"/>
      <c r="FYZ518" s="49"/>
      <c r="FZA518" s="49"/>
      <c r="FZB518" s="49"/>
      <c r="FZC518" s="49"/>
      <c r="FZD518" s="49"/>
      <c r="FZE518" s="49"/>
      <c r="FZF518" s="49"/>
      <c r="FZG518" s="49"/>
      <c r="FZH518" s="49"/>
      <c r="FZI518" s="49"/>
      <c r="FZJ518" s="49"/>
      <c r="FZK518" s="49"/>
      <c r="FZL518" s="49"/>
      <c r="FZM518" s="49"/>
      <c r="FZN518" s="49"/>
      <c r="FZO518" s="49"/>
      <c r="FZP518" s="49"/>
      <c r="FZQ518" s="49"/>
      <c r="FZR518" s="49"/>
      <c r="FZS518" s="49"/>
      <c r="FZT518" s="49"/>
      <c r="FZU518" s="49"/>
      <c r="FZV518" s="49"/>
      <c r="FZW518" s="49"/>
      <c r="FZX518" s="49"/>
      <c r="FZY518" s="49"/>
      <c r="FZZ518" s="49"/>
      <c r="GAA518" s="49"/>
      <c r="GAB518" s="49"/>
      <c r="GAC518" s="49"/>
      <c r="GAD518" s="49"/>
      <c r="GAE518" s="49"/>
      <c r="GAF518" s="49"/>
      <c r="GAG518" s="49"/>
      <c r="GAH518" s="49"/>
      <c r="GAI518" s="49"/>
      <c r="GAJ518" s="49"/>
      <c r="GAK518" s="49"/>
      <c r="GAL518" s="49"/>
      <c r="GAM518" s="49"/>
      <c r="GAN518" s="49"/>
      <c r="GAO518" s="49"/>
      <c r="GAP518" s="49"/>
      <c r="GAQ518" s="49"/>
      <c r="GAR518" s="49"/>
      <c r="GAS518" s="49"/>
      <c r="GAT518" s="49"/>
      <c r="GAU518" s="49"/>
      <c r="GAV518" s="49"/>
      <c r="GAW518" s="49"/>
      <c r="GAX518" s="49"/>
      <c r="GAY518" s="49"/>
      <c r="GAZ518" s="49"/>
      <c r="GBA518" s="49"/>
      <c r="GBB518" s="49"/>
      <c r="GBC518" s="49"/>
      <c r="GBD518" s="49"/>
      <c r="GBE518" s="49"/>
      <c r="GBF518" s="49"/>
      <c r="GBG518" s="49"/>
      <c r="GBH518" s="49"/>
      <c r="GBI518" s="49"/>
      <c r="GBJ518" s="49"/>
      <c r="GBK518" s="49"/>
      <c r="GBL518" s="49"/>
      <c r="GBM518" s="49"/>
      <c r="GBN518" s="49"/>
      <c r="GBO518" s="49"/>
      <c r="GBP518" s="49"/>
      <c r="GBQ518" s="49"/>
      <c r="GBR518" s="49"/>
      <c r="GBS518" s="49"/>
      <c r="GBT518" s="49"/>
      <c r="GBU518" s="49"/>
      <c r="GBV518" s="49"/>
      <c r="GBW518" s="49"/>
      <c r="GBX518" s="49"/>
      <c r="GBY518" s="49"/>
      <c r="GBZ518" s="49"/>
      <c r="GCA518" s="49"/>
      <c r="GCB518" s="49"/>
      <c r="GCC518" s="49"/>
      <c r="GCD518" s="49"/>
      <c r="GCE518" s="49"/>
      <c r="GCF518" s="49"/>
      <c r="GCG518" s="49"/>
      <c r="GCH518" s="49"/>
      <c r="GCI518" s="49"/>
      <c r="GCJ518" s="49"/>
      <c r="GCK518" s="49"/>
      <c r="GCL518" s="49"/>
      <c r="GCM518" s="49"/>
      <c r="GCN518" s="49"/>
      <c r="GCO518" s="49"/>
      <c r="GCP518" s="49"/>
      <c r="GCQ518" s="49"/>
      <c r="GCR518" s="49"/>
      <c r="GCS518" s="49"/>
      <c r="GCT518" s="49"/>
      <c r="GCU518" s="49"/>
      <c r="GCV518" s="49"/>
      <c r="GCW518" s="49"/>
      <c r="GCX518" s="49"/>
      <c r="GCY518" s="49"/>
      <c r="GCZ518" s="49"/>
      <c r="GDA518" s="49"/>
      <c r="GDB518" s="49"/>
      <c r="GDC518" s="49"/>
      <c r="GDD518" s="49"/>
      <c r="GDE518" s="49"/>
      <c r="GDF518" s="49"/>
      <c r="GDG518" s="49"/>
      <c r="GDH518" s="49"/>
      <c r="GDI518" s="49"/>
      <c r="GDJ518" s="49"/>
      <c r="GDK518" s="49"/>
      <c r="GDL518" s="49"/>
      <c r="GDM518" s="49"/>
      <c r="GDN518" s="49"/>
      <c r="GDO518" s="49"/>
      <c r="GDP518" s="49"/>
      <c r="GDQ518" s="49"/>
      <c r="GDR518" s="49"/>
      <c r="GDS518" s="49"/>
      <c r="GDT518" s="49"/>
      <c r="GDU518" s="49"/>
      <c r="GDV518" s="49"/>
      <c r="GDW518" s="49"/>
      <c r="GDX518" s="49"/>
      <c r="GDY518" s="49"/>
      <c r="GDZ518" s="49"/>
      <c r="GEA518" s="49"/>
      <c r="GEB518" s="49"/>
      <c r="GEC518" s="49"/>
      <c r="GED518" s="49"/>
      <c r="GEE518" s="49"/>
      <c r="GEF518" s="49"/>
      <c r="GEG518" s="49"/>
      <c r="GEH518" s="49"/>
      <c r="GEI518" s="49"/>
      <c r="GEJ518" s="49"/>
      <c r="GEK518" s="49"/>
      <c r="GEL518" s="49"/>
      <c r="GEM518" s="49"/>
      <c r="GEN518" s="49"/>
      <c r="GEO518" s="49"/>
      <c r="GEP518" s="49"/>
      <c r="GEQ518" s="49"/>
      <c r="GER518" s="49"/>
      <c r="GES518" s="49"/>
      <c r="GET518" s="49"/>
      <c r="GEU518" s="49"/>
      <c r="GEV518" s="49"/>
      <c r="GEW518" s="49"/>
      <c r="GEX518" s="49"/>
      <c r="GEY518" s="49"/>
      <c r="GEZ518" s="49"/>
      <c r="GFA518" s="49"/>
      <c r="GFB518" s="49"/>
      <c r="GFC518" s="49"/>
      <c r="GFD518" s="49"/>
      <c r="GFE518" s="49"/>
      <c r="GFF518" s="49"/>
      <c r="GFG518" s="49"/>
      <c r="GFH518" s="49"/>
      <c r="GFI518" s="49"/>
      <c r="GFJ518" s="49"/>
      <c r="GFK518" s="49"/>
      <c r="GFL518" s="49"/>
      <c r="GFM518" s="49"/>
      <c r="GFN518" s="49"/>
      <c r="GFO518" s="49"/>
      <c r="GFP518" s="49"/>
      <c r="GFQ518" s="49"/>
      <c r="GFR518" s="49"/>
      <c r="GFS518" s="49"/>
      <c r="GFT518" s="49"/>
      <c r="GFU518" s="49"/>
      <c r="GFV518" s="49"/>
      <c r="GFW518" s="49"/>
      <c r="GFX518" s="49"/>
      <c r="GFY518" s="49"/>
      <c r="GFZ518" s="49"/>
      <c r="GGA518" s="49"/>
      <c r="GGB518" s="49"/>
      <c r="GGC518" s="49"/>
      <c r="GGD518" s="49"/>
      <c r="GGE518" s="49"/>
      <c r="GGF518" s="49"/>
      <c r="GGG518" s="49"/>
      <c r="GGH518" s="49"/>
      <c r="GGI518" s="49"/>
      <c r="GGJ518" s="49"/>
      <c r="GGK518" s="49"/>
      <c r="GGL518" s="49"/>
      <c r="GGM518" s="49"/>
      <c r="GGN518" s="49"/>
      <c r="GGO518" s="49"/>
      <c r="GGP518" s="49"/>
      <c r="GGQ518" s="49"/>
      <c r="GGR518" s="49"/>
      <c r="GGS518" s="49"/>
      <c r="GGT518" s="49"/>
      <c r="GGU518" s="49"/>
      <c r="GGV518" s="49"/>
      <c r="GGW518" s="49"/>
      <c r="GGX518" s="49"/>
      <c r="GGY518" s="49"/>
      <c r="GGZ518" s="49"/>
      <c r="GHA518" s="49"/>
      <c r="GHB518" s="49"/>
      <c r="GHC518" s="49"/>
      <c r="GHD518" s="49"/>
      <c r="GHE518" s="49"/>
      <c r="GHF518" s="49"/>
      <c r="GHG518" s="49"/>
      <c r="GHH518" s="49"/>
      <c r="GHI518" s="49"/>
      <c r="GHJ518" s="49"/>
      <c r="GHK518" s="49"/>
      <c r="GHL518" s="49"/>
      <c r="GHM518" s="49"/>
      <c r="GHN518" s="49"/>
      <c r="GHO518" s="49"/>
      <c r="GHP518" s="49"/>
      <c r="GHQ518" s="49"/>
      <c r="GHR518" s="49"/>
      <c r="GHS518" s="49"/>
      <c r="GHT518" s="49"/>
      <c r="GHU518" s="49"/>
      <c r="GHV518" s="49"/>
      <c r="GHW518" s="49"/>
      <c r="GHX518" s="49"/>
      <c r="GHY518" s="49"/>
      <c r="GHZ518" s="49"/>
      <c r="GIA518" s="49"/>
      <c r="GIB518" s="49"/>
      <c r="GIC518" s="49"/>
      <c r="GID518" s="49"/>
      <c r="GIE518" s="49"/>
      <c r="GIF518" s="49"/>
      <c r="GIG518" s="49"/>
      <c r="GIH518" s="49"/>
      <c r="GII518" s="49"/>
      <c r="GIJ518" s="49"/>
      <c r="GIK518" s="49"/>
      <c r="GIL518" s="49"/>
      <c r="GIM518" s="49"/>
      <c r="GIN518" s="49"/>
      <c r="GIO518" s="49"/>
      <c r="GIP518" s="49"/>
      <c r="GIQ518" s="49"/>
      <c r="GIR518" s="49"/>
      <c r="GIS518" s="49"/>
      <c r="GIT518" s="49"/>
      <c r="GIU518" s="49"/>
      <c r="GIV518" s="49"/>
      <c r="GIW518" s="49"/>
      <c r="GIX518" s="49"/>
      <c r="GIY518" s="49"/>
      <c r="GIZ518" s="49"/>
      <c r="GJA518" s="49"/>
      <c r="GJB518" s="49"/>
      <c r="GJC518" s="49"/>
      <c r="GJD518" s="49"/>
      <c r="GJE518" s="49"/>
      <c r="GJF518" s="49"/>
      <c r="GJG518" s="49"/>
      <c r="GJH518" s="49"/>
      <c r="GJI518" s="49"/>
      <c r="GJJ518" s="49"/>
      <c r="GJK518" s="49"/>
      <c r="GJL518" s="49"/>
      <c r="GJM518" s="49"/>
      <c r="GJN518" s="49"/>
      <c r="GJO518" s="49"/>
      <c r="GJP518" s="49"/>
      <c r="GJQ518" s="49"/>
      <c r="GJR518" s="49"/>
      <c r="GJS518" s="49"/>
      <c r="GJT518" s="49"/>
      <c r="GJU518" s="49"/>
      <c r="GJV518" s="49"/>
      <c r="GJW518" s="49"/>
      <c r="GJX518" s="49"/>
      <c r="GJY518" s="49"/>
      <c r="GJZ518" s="49"/>
      <c r="GKA518" s="49"/>
      <c r="GKB518" s="49"/>
      <c r="GKC518" s="49"/>
      <c r="GKD518" s="49"/>
      <c r="GKE518" s="49"/>
      <c r="GKF518" s="49"/>
      <c r="GKG518" s="49"/>
      <c r="GKH518" s="49"/>
      <c r="GKI518" s="49"/>
      <c r="GKJ518" s="49"/>
      <c r="GKK518" s="49"/>
      <c r="GKL518" s="49"/>
      <c r="GKM518" s="49"/>
      <c r="GKN518" s="49"/>
      <c r="GKO518" s="49"/>
      <c r="GKP518" s="49"/>
      <c r="GKQ518" s="49"/>
      <c r="GKR518" s="49"/>
      <c r="GKS518" s="49"/>
      <c r="GKT518" s="49"/>
      <c r="GKU518" s="49"/>
      <c r="GKV518" s="49"/>
      <c r="GKW518" s="49"/>
      <c r="GKX518" s="49"/>
      <c r="GKY518" s="49"/>
      <c r="GKZ518" s="49"/>
      <c r="GLA518" s="49"/>
      <c r="GLB518" s="49"/>
      <c r="GLC518" s="49"/>
      <c r="GLD518" s="49"/>
      <c r="GLE518" s="49"/>
      <c r="GLF518" s="49"/>
      <c r="GLG518" s="49"/>
      <c r="GLH518" s="49"/>
      <c r="GLI518" s="49"/>
      <c r="GLJ518" s="49"/>
      <c r="GLK518" s="49"/>
      <c r="GLL518" s="49"/>
      <c r="GLM518" s="49"/>
      <c r="GLN518" s="49"/>
      <c r="GLO518" s="49"/>
      <c r="GLP518" s="49"/>
      <c r="GLQ518" s="49"/>
      <c r="GLR518" s="49"/>
      <c r="GLS518" s="49"/>
      <c r="GLT518" s="49"/>
      <c r="GLU518" s="49"/>
      <c r="GLV518" s="49"/>
      <c r="GLW518" s="49"/>
      <c r="GLX518" s="49"/>
      <c r="GLY518" s="49"/>
      <c r="GLZ518" s="49"/>
      <c r="GMA518" s="49"/>
      <c r="GMB518" s="49"/>
      <c r="GMC518" s="49"/>
      <c r="GMD518" s="49"/>
      <c r="GME518" s="49"/>
      <c r="GMF518" s="49"/>
      <c r="GMG518" s="49"/>
      <c r="GMH518" s="49"/>
      <c r="GMI518" s="49"/>
      <c r="GMJ518" s="49"/>
      <c r="GMK518" s="49"/>
      <c r="GML518" s="49"/>
      <c r="GMM518" s="49"/>
      <c r="GMN518" s="49"/>
      <c r="GMO518" s="49"/>
      <c r="GMP518" s="49"/>
      <c r="GMQ518" s="49"/>
      <c r="GMR518" s="49"/>
      <c r="GMS518" s="49"/>
      <c r="GMT518" s="49"/>
      <c r="GMU518" s="49"/>
      <c r="GMV518" s="49"/>
      <c r="GMW518" s="49"/>
      <c r="GMX518" s="49"/>
      <c r="GMY518" s="49"/>
      <c r="GMZ518" s="49"/>
      <c r="GNA518" s="49"/>
      <c r="GNB518" s="49"/>
      <c r="GNC518" s="49"/>
      <c r="GND518" s="49"/>
      <c r="GNE518" s="49"/>
      <c r="GNF518" s="49"/>
      <c r="GNG518" s="49"/>
      <c r="GNH518" s="49"/>
      <c r="GNI518" s="49"/>
      <c r="GNJ518" s="49"/>
      <c r="GNK518" s="49"/>
      <c r="GNL518" s="49"/>
      <c r="GNM518" s="49"/>
      <c r="GNN518" s="49"/>
      <c r="GNO518" s="49"/>
      <c r="GNP518" s="49"/>
      <c r="GNQ518" s="49"/>
      <c r="GNR518" s="49"/>
      <c r="GNS518" s="49"/>
      <c r="GNT518" s="49"/>
      <c r="GNU518" s="49"/>
      <c r="GNV518" s="49"/>
      <c r="GNW518" s="49"/>
      <c r="GNX518" s="49"/>
      <c r="GNY518" s="49"/>
      <c r="GNZ518" s="49"/>
      <c r="GOA518" s="49"/>
      <c r="GOB518" s="49"/>
      <c r="GOC518" s="49"/>
      <c r="GOD518" s="49"/>
      <c r="GOE518" s="49"/>
      <c r="GOF518" s="49"/>
      <c r="GOG518" s="49"/>
      <c r="GOH518" s="49"/>
      <c r="GOI518" s="49"/>
      <c r="GOJ518" s="49"/>
      <c r="GOK518" s="49"/>
      <c r="GOL518" s="49"/>
      <c r="GOM518" s="49"/>
      <c r="GON518" s="49"/>
      <c r="GOO518" s="49"/>
      <c r="GOP518" s="49"/>
      <c r="GOQ518" s="49"/>
      <c r="GOR518" s="49"/>
      <c r="GOS518" s="49"/>
      <c r="GOT518" s="49"/>
      <c r="GOU518" s="49"/>
      <c r="GOV518" s="49"/>
      <c r="GOW518" s="49"/>
      <c r="GOX518" s="49"/>
      <c r="GOY518" s="49"/>
      <c r="GOZ518" s="49"/>
      <c r="GPA518" s="49"/>
      <c r="GPB518" s="49"/>
      <c r="GPC518" s="49"/>
      <c r="GPD518" s="49"/>
      <c r="GPE518" s="49"/>
      <c r="GPF518" s="49"/>
      <c r="GPG518" s="49"/>
      <c r="GPH518" s="49"/>
      <c r="GPI518" s="49"/>
      <c r="GPJ518" s="49"/>
      <c r="GPK518" s="49"/>
      <c r="GPL518" s="49"/>
      <c r="GPM518" s="49"/>
      <c r="GPN518" s="49"/>
      <c r="GPO518" s="49"/>
      <c r="GPP518" s="49"/>
      <c r="GPQ518" s="49"/>
      <c r="GPR518" s="49"/>
      <c r="GPS518" s="49"/>
      <c r="GPT518" s="49"/>
      <c r="GPU518" s="49"/>
      <c r="GPV518" s="49"/>
      <c r="GPW518" s="49"/>
      <c r="GPX518" s="49"/>
      <c r="GPY518" s="49"/>
      <c r="GPZ518" s="49"/>
      <c r="GQA518" s="49"/>
      <c r="GQB518" s="49"/>
      <c r="GQC518" s="49"/>
      <c r="GQD518" s="49"/>
      <c r="GQE518" s="49"/>
      <c r="GQF518" s="49"/>
      <c r="GQG518" s="49"/>
      <c r="GQH518" s="49"/>
      <c r="GQI518" s="49"/>
      <c r="GQJ518" s="49"/>
      <c r="GQK518" s="49"/>
      <c r="GQL518" s="49"/>
      <c r="GQM518" s="49"/>
      <c r="GQN518" s="49"/>
      <c r="GQO518" s="49"/>
      <c r="GQP518" s="49"/>
      <c r="GQQ518" s="49"/>
      <c r="GQR518" s="49"/>
      <c r="GQS518" s="49"/>
      <c r="GQT518" s="49"/>
      <c r="GQU518" s="49"/>
      <c r="GQV518" s="49"/>
      <c r="GQW518" s="49"/>
      <c r="GQX518" s="49"/>
      <c r="GQY518" s="49"/>
      <c r="GQZ518" s="49"/>
      <c r="GRA518" s="49"/>
      <c r="GRB518" s="49"/>
      <c r="GRC518" s="49"/>
      <c r="GRD518" s="49"/>
      <c r="GRE518" s="49"/>
      <c r="GRF518" s="49"/>
      <c r="GRG518" s="49"/>
      <c r="GRH518" s="49"/>
      <c r="GRI518" s="49"/>
      <c r="GRJ518" s="49"/>
      <c r="GRK518" s="49"/>
      <c r="GRL518" s="49"/>
      <c r="GRM518" s="49"/>
      <c r="GRN518" s="49"/>
      <c r="GRO518" s="49"/>
      <c r="GRP518" s="49"/>
      <c r="GRQ518" s="49"/>
      <c r="GRR518" s="49"/>
      <c r="GRS518" s="49"/>
      <c r="GRT518" s="49"/>
      <c r="GRU518" s="49"/>
      <c r="GRV518" s="49"/>
      <c r="GRW518" s="49"/>
      <c r="GRX518" s="49"/>
      <c r="GRY518" s="49"/>
      <c r="GRZ518" s="49"/>
      <c r="GSA518" s="49"/>
      <c r="GSB518" s="49"/>
      <c r="GSC518" s="49"/>
      <c r="GSD518" s="49"/>
      <c r="GSE518" s="49"/>
      <c r="GSF518" s="49"/>
      <c r="GSG518" s="49"/>
      <c r="GSH518" s="49"/>
      <c r="GSI518" s="49"/>
      <c r="GSJ518" s="49"/>
      <c r="GSK518" s="49"/>
      <c r="GSL518" s="49"/>
      <c r="GSM518" s="49"/>
      <c r="GSN518" s="49"/>
      <c r="GSO518" s="49"/>
      <c r="GSP518" s="49"/>
      <c r="GSQ518" s="49"/>
      <c r="GSR518" s="49"/>
      <c r="GSS518" s="49"/>
      <c r="GST518" s="49"/>
      <c r="GSU518" s="49"/>
      <c r="GSV518" s="49"/>
      <c r="GSW518" s="49"/>
      <c r="GSX518" s="49"/>
      <c r="GSY518" s="49"/>
      <c r="GSZ518" s="49"/>
      <c r="GTA518" s="49"/>
      <c r="GTB518" s="49"/>
      <c r="GTC518" s="49"/>
      <c r="GTD518" s="49"/>
      <c r="GTE518" s="49"/>
      <c r="GTF518" s="49"/>
      <c r="GTG518" s="49"/>
      <c r="GTH518" s="49"/>
      <c r="GTI518" s="49"/>
      <c r="GTJ518" s="49"/>
      <c r="GTK518" s="49"/>
      <c r="GTL518" s="49"/>
      <c r="GTM518" s="49"/>
      <c r="GTN518" s="49"/>
      <c r="GTO518" s="49"/>
      <c r="GTP518" s="49"/>
      <c r="GTQ518" s="49"/>
      <c r="GTR518" s="49"/>
      <c r="GTS518" s="49"/>
      <c r="GTT518" s="49"/>
      <c r="GTU518" s="49"/>
      <c r="GTV518" s="49"/>
      <c r="GTW518" s="49"/>
      <c r="GTX518" s="49"/>
      <c r="GTY518" s="49"/>
      <c r="GTZ518" s="49"/>
      <c r="GUA518" s="49"/>
      <c r="GUB518" s="49"/>
      <c r="GUC518" s="49"/>
      <c r="GUD518" s="49"/>
      <c r="GUE518" s="49"/>
      <c r="GUF518" s="49"/>
      <c r="GUG518" s="49"/>
      <c r="GUH518" s="49"/>
      <c r="GUI518" s="49"/>
      <c r="GUJ518" s="49"/>
      <c r="GUK518" s="49"/>
      <c r="GUL518" s="49"/>
      <c r="GUM518" s="49"/>
      <c r="GUN518" s="49"/>
      <c r="GUO518" s="49"/>
      <c r="GUP518" s="49"/>
      <c r="GUQ518" s="49"/>
      <c r="GUR518" s="49"/>
      <c r="GUS518" s="49"/>
      <c r="GUT518" s="49"/>
      <c r="GUU518" s="49"/>
      <c r="GUV518" s="49"/>
      <c r="GUW518" s="49"/>
      <c r="GUX518" s="49"/>
      <c r="GUY518" s="49"/>
      <c r="GUZ518" s="49"/>
      <c r="GVA518" s="49"/>
      <c r="GVB518" s="49"/>
      <c r="GVC518" s="49"/>
      <c r="GVD518" s="49"/>
      <c r="GVE518" s="49"/>
      <c r="GVF518" s="49"/>
      <c r="GVG518" s="49"/>
      <c r="GVH518" s="49"/>
      <c r="GVI518" s="49"/>
      <c r="GVJ518" s="49"/>
      <c r="GVK518" s="49"/>
      <c r="GVL518" s="49"/>
      <c r="GVM518" s="49"/>
      <c r="GVN518" s="49"/>
      <c r="GVO518" s="49"/>
      <c r="GVP518" s="49"/>
      <c r="GVQ518" s="49"/>
      <c r="GVR518" s="49"/>
      <c r="GVS518" s="49"/>
      <c r="GVT518" s="49"/>
      <c r="GVU518" s="49"/>
      <c r="GVV518" s="49"/>
      <c r="GVW518" s="49"/>
      <c r="GVX518" s="49"/>
      <c r="GVY518" s="49"/>
      <c r="GVZ518" s="49"/>
      <c r="GWA518" s="49"/>
      <c r="GWB518" s="49"/>
      <c r="GWC518" s="49"/>
      <c r="GWD518" s="49"/>
      <c r="GWE518" s="49"/>
      <c r="GWF518" s="49"/>
      <c r="GWG518" s="49"/>
      <c r="GWH518" s="49"/>
      <c r="GWI518" s="49"/>
      <c r="GWJ518" s="49"/>
      <c r="GWK518" s="49"/>
      <c r="GWL518" s="49"/>
      <c r="GWM518" s="49"/>
      <c r="GWN518" s="49"/>
      <c r="GWO518" s="49"/>
      <c r="GWP518" s="49"/>
      <c r="GWQ518" s="49"/>
      <c r="GWR518" s="49"/>
      <c r="GWS518" s="49"/>
      <c r="GWT518" s="49"/>
      <c r="GWU518" s="49"/>
      <c r="GWV518" s="49"/>
      <c r="GWW518" s="49"/>
      <c r="GWX518" s="49"/>
      <c r="GWY518" s="49"/>
      <c r="GWZ518" s="49"/>
      <c r="GXA518" s="49"/>
      <c r="GXB518" s="49"/>
      <c r="GXC518" s="49"/>
      <c r="GXD518" s="49"/>
      <c r="GXE518" s="49"/>
      <c r="GXF518" s="49"/>
      <c r="GXG518" s="49"/>
      <c r="GXH518" s="49"/>
      <c r="GXI518" s="49"/>
      <c r="GXJ518" s="49"/>
      <c r="GXK518" s="49"/>
      <c r="GXL518" s="49"/>
      <c r="GXM518" s="49"/>
      <c r="GXN518" s="49"/>
      <c r="GXO518" s="49"/>
      <c r="GXP518" s="49"/>
      <c r="GXQ518" s="49"/>
      <c r="GXR518" s="49"/>
      <c r="GXS518" s="49"/>
      <c r="GXT518" s="49"/>
      <c r="GXU518" s="49"/>
      <c r="GXV518" s="49"/>
      <c r="GXW518" s="49"/>
      <c r="GXX518" s="49"/>
      <c r="GXY518" s="49"/>
      <c r="GXZ518" s="49"/>
      <c r="GYA518" s="49"/>
      <c r="GYB518" s="49"/>
      <c r="GYC518" s="49"/>
      <c r="GYD518" s="49"/>
      <c r="GYE518" s="49"/>
      <c r="GYF518" s="49"/>
      <c r="GYG518" s="49"/>
      <c r="GYH518" s="49"/>
      <c r="GYI518" s="49"/>
      <c r="GYJ518" s="49"/>
      <c r="GYK518" s="49"/>
      <c r="GYL518" s="49"/>
      <c r="GYM518" s="49"/>
      <c r="GYN518" s="49"/>
      <c r="GYO518" s="49"/>
      <c r="GYP518" s="49"/>
      <c r="GYQ518" s="49"/>
      <c r="GYR518" s="49"/>
      <c r="GYS518" s="49"/>
      <c r="GYT518" s="49"/>
      <c r="GYU518" s="49"/>
      <c r="GYV518" s="49"/>
      <c r="GYW518" s="49"/>
      <c r="GYX518" s="49"/>
      <c r="GYY518" s="49"/>
      <c r="GYZ518" s="49"/>
      <c r="GZA518" s="49"/>
      <c r="GZB518" s="49"/>
      <c r="GZC518" s="49"/>
      <c r="GZD518" s="49"/>
      <c r="GZE518" s="49"/>
      <c r="GZF518" s="49"/>
      <c r="GZG518" s="49"/>
      <c r="GZH518" s="49"/>
      <c r="GZI518" s="49"/>
      <c r="GZJ518" s="49"/>
      <c r="GZK518" s="49"/>
      <c r="GZL518" s="49"/>
      <c r="GZM518" s="49"/>
      <c r="GZN518" s="49"/>
      <c r="GZO518" s="49"/>
      <c r="GZP518" s="49"/>
      <c r="GZQ518" s="49"/>
      <c r="GZR518" s="49"/>
      <c r="GZS518" s="49"/>
      <c r="GZT518" s="49"/>
      <c r="GZU518" s="49"/>
      <c r="GZV518" s="49"/>
      <c r="GZW518" s="49"/>
      <c r="GZX518" s="49"/>
      <c r="GZY518" s="49"/>
      <c r="GZZ518" s="49"/>
      <c r="HAA518" s="49"/>
      <c r="HAB518" s="49"/>
      <c r="HAC518" s="49"/>
      <c r="HAD518" s="49"/>
      <c r="HAE518" s="49"/>
      <c r="HAF518" s="49"/>
      <c r="HAG518" s="49"/>
      <c r="HAH518" s="49"/>
      <c r="HAI518" s="49"/>
      <c r="HAJ518" s="49"/>
      <c r="HAK518" s="49"/>
      <c r="HAL518" s="49"/>
      <c r="HAM518" s="49"/>
      <c r="HAN518" s="49"/>
      <c r="HAO518" s="49"/>
      <c r="HAP518" s="49"/>
      <c r="HAQ518" s="49"/>
      <c r="HAR518" s="49"/>
      <c r="HAS518" s="49"/>
      <c r="HAT518" s="49"/>
      <c r="HAU518" s="49"/>
      <c r="HAV518" s="49"/>
      <c r="HAW518" s="49"/>
      <c r="HAX518" s="49"/>
      <c r="HAY518" s="49"/>
      <c r="HAZ518" s="49"/>
      <c r="HBA518" s="49"/>
      <c r="HBB518" s="49"/>
      <c r="HBC518" s="49"/>
      <c r="HBD518" s="49"/>
      <c r="HBE518" s="49"/>
      <c r="HBF518" s="49"/>
      <c r="HBG518" s="49"/>
      <c r="HBH518" s="49"/>
      <c r="HBI518" s="49"/>
      <c r="HBJ518" s="49"/>
      <c r="HBK518" s="49"/>
      <c r="HBL518" s="49"/>
      <c r="HBM518" s="49"/>
      <c r="HBN518" s="49"/>
      <c r="HBO518" s="49"/>
      <c r="HBP518" s="49"/>
      <c r="HBQ518" s="49"/>
      <c r="HBR518" s="49"/>
      <c r="HBS518" s="49"/>
      <c r="HBT518" s="49"/>
      <c r="HBU518" s="49"/>
      <c r="HBV518" s="49"/>
      <c r="HBW518" s="49"/>
      <c r="HBX518" s="49"/>
      <c r="HBY518" s="49"/>
      <c r="HBZ518" s="49"/>
      <c r="HCA518" s="49"/>
      <c r="HCB518" s="49"/>
      <c r="HCC518" s="49"/>
      <c r="HCD518" s="49"/>
      <c r="HCE518" s="49"/>
      <c r="HCF518" s="49"/>
      <c r="HCG518" s="49"/>
      <c r="HCH518" s="49"/>
      <c r="HCI518" s="49"/>
      <c r="HCJ518" s="49"/>
      <c r="HCK518" s="49"/>
      <c r="HCL518" s="49"/>
      <c r="HCM518" s="49"/>
      <c r="HCN518" s="49"/>
      <c r="HCO518" s="49"/>
      <c r="HCP518" s="49"/>
      <c r="HCQ518" s="49"/>
      <c r="HCR518" s="49"/>
      <c r="HCS518" s="49"/>
      <c r="HCT518" s="49"/>
      <c r="HCU518" s="49"/>
      <c r="HCV518" s="49"/>
      <c r="HCW518" s="49"/>
      <c r="HCX518" s="49"/>
      <c r="HCY518" s="49"/>
      <c r="HCZ518" s="49"/>
      <c r="HDA518" s="49"/>
      <c r="HDB518" s="49"/>
      <c r="HDC518" s="49"/>
      <c r="HDD518" s="49"/>
      <c r="HDE518" s="49"/>
      <c r="HDF518" s="49"/>
      <c r="HDG518" s="49"/>
      <c r="HDH518" s="49"/>
      <c r="HDI518" s="49"/>
      <c r="HDJ518" s="49"/>
      <c r="HDK518" s="49"/>
      <c r="HDL518" s="49"/>
      <c r="HDM518" s="49"/>
      <c r="HDN518" s="49"/>
      <c r="HDO518" s="49"/>
      <c r="HDP518" s="49"/>
      <c r="HDQ518" s="49"/>
      <c r="HDR518" s="49"/>
      <c r="HDS518" s="49"/>
      <c r="HDT518" s="49"/>
      <c r="HDU518" s="49"/>
      <c r="HDV518" s="49"/>
      <c r="HDW518" s="49"/>
      <c r="HDX518" s="49"/>
      <c r="HDY518" s="49"/>
      <c r="HDZ518" s="49"/>
      <c r="HEA518" s="49"/>
      <c r="HEB518" s="49"/>
      <c r="HEC518" s="49"/>
      <c r="HED518" s="49"/>
      <c r="HEE518" s="49"/>
      <c r="HEF518" s="49"/>
      <c r="HEG518" s="49"/>
      <c r="HEH518" s="49"/>
      <c r="HEI518" s="49"/>
      <c r="HEJ518" s="49"/>
      <c r="HEK518" s="49"/>
      <c r="HEL518" s="49"/>
      <c r="HEM518" s="49"/>
      <c r="HEN518" s="49"/>
      <c r="HEO518" s="49"/>
      <c r="HEP518" s="49"/>
      <c r="HEQ518" s="49"/>
      <c r="HER518" s="49"/>
      <c r="HES518" s="49"/>
      <c r="HET518" s="49"/>
      <c r="HEU518" s="49"/>
      <c r="HEV518" s="49"/>
      <c r="HEW518" s="49"/>
      <c r="HEX518" s="49"/>
      <c r="HEY518" s="49"/>
      <c r="HEZ518" s="49"/>
      <c r="HFA518" s="49"/>
      <c r="HFB518" s="49"/>
      <c r="HFC518" s="49"/>
      <c r="HFD518" s="49"/>
      <c r="HFE518" s="49"/>
      <c r="HFF518" s="49"/>
      <c r="HFG518" s="49"/>
      <c r="HFH518" s="49"/>
      <c r="HFI518" s="49"/>
      <c r="HFJ518" s="49"/>
      <c r="HFK518" s="49"/>
      <c r="HFL518" s="49"/>
      <c r="HFM518" s="49"/>
      <c r="HFN518" s="49"/>
      <c r="HFO518" s="49"/>
      <c r="HFP518" s="49"/>
      <c r="HFQ518" s="49"/>
      <c r="HFR518" s="49"/>
      <c r="HFS518" s="49"/>
      <c r="HFT518" s="49"/>
      <c r="HFU518" s="49"/>
      <c r="HFV518" s="49"/>
      <c r="HFW518" s="49"/>
      <c r="HFX518" s="49"/>
      <c r="HFY518" s="49"/>
      <c r="HFZ518" s="49"/>
      <c r="HGA518" s="49"/>
      <c r="HGB518" s="49"/>
      <c r="HGC518" s="49"/>
      <c r="HGD518" s="49"/>
      <c r="HGE518" s="49"/>
      <c r="HGF518" s="49"/>
      <c r="HGG518" s="49"/>
      <c r="HGH518" s="49"/>
      <c r="HGI518" s="49"/>
      <c r="HGJ518" s="49"/>
      <c r="HGK518" s="49"/>
      <c r="HGL518" s="49"/>
      <c r="HGM518" s="49"/>
      <c r="HGN518" s="49"/>
      <c r="HGO518" s="49"/>
      <c r="HGP518" s="49"/>
      <c r="HGQ518" s="49"/>
      <c r="HGR518" s="49"/>
      <c r="HGS518" s="49"/>
      <c r="HGT518" s="49"/>
      <c r="HGU518" s="49"/>
      <c r="HGV518" s="49"/>
      <c r="HGW518" s="49"/>
      <c r="HGX518" s="49"/>
      <c r="HGY518" s="49"/>
      <c r="HGZ518" s="49"/>
      <c r="HHA518" s="49"/>
      <c r="HHB518" s="49"/>
      <c r="HHC518" s="49"/>
      <c r="HHD518" s="49"/>
      <c r="HHE518" s="49"/>
      <c r="HHF518" s="49"/>
      <c r="HHG518" s="49"/>
      <c r="HHH518" s="49"/>
      <c r="HHI518" s="49"/>
      <c r="HHJ518" s="49"/>
      <c r="HHK518" s="49"/>
      <c r="HHL518" s="49"/>
      <c r="HHM518" s="49"/>
      <c r="HHN518" s="49"/>
      <c r="HHO518" s="49"/>
      <c r="HHP518" s="49"/>
      <c r="HHQ518" s="49"/>
      <c r="HHR518" s="49"/>
      <c r="HHS518" s="49"/>
      <c r="HHT518" s="49"/>
      <c r="HHU518" s="49"/>
      <c r="HHV518" s="49"/>
      <c r="HHW518" s="49"/>
      <c r="HHX518" s="49"/>
      <c r="HHY518" s="49"/>
      <c r="HHZ518" s="49"/>
      <c r="HIA518" s="49"/>
      <c r="HIB518" s="49"/>
      <c r="HIC518" s="49"/>
      <c r="HID518" s="49"/>
      <c r="HIE518" s="49"/>
      <c r="HIF518" s="49"/>
      <c r="HIG518" s="49"/>
      <c r="HIH518" s="49"/>
      <c r="HII518" s="49"/>
      <c r="HIJ518" s="49"/>
      <c r="HIK518" s="49"/>
      <c r="HIL518" s="49"/>
      <c r="HIM518" s="49"/>
      <c r="HIN518" s="49"/>
      <c r="HIO518" s="49"/>
      <c r="HIP518" s="49"/>
      <c r="HIQ518" s="49"/>
      <c r="HIR518" s="49"/>
      <c r="HIS518" s="49"/>
      <c r="HIT518" s="49"/>
      <c r="HIU518" s="49"/>
      <c r="HIV518" s="49"/>
      <c r="HIW518" s="49"/>
      <c r="HIX518" s="49"/>
      <c r="HIY518" s="49"/>
      <c r="HIZ518" s="49"/>
      <c r="HJA518" s="49"/>
      <c r="HJB518" s="49"/>
      <c r="HJC518" s="49"/>
      <c r="HJD518" s="49"/>
      <c r="HJE518" s="49"/>
      <c r="HJF518" s="49"/>
      <c r="HJG518" s="49"/>
      <c r="HJH518" s="49"/>
      <c r="HJI518" s="49"/>
      <c r="HJJ518" s="49"/>
      <c r="HJK518" s="49"/>
      <c r="HJL518" s="49"/>
      <c r="HJM518" s="49"/>
      <c r="HJN518" s="49"/>
      <c r="HJO518" s="49"/>
      <c r="HJP518" s="49"/>
      <c r="HJQ518" s="49"/>
      <c r="HJR518" s="49"/>
      <c r="HJS518" s="49"/>
      <c r="HJT518" s="49"/>
      <c r="HJU518" s="49"/>
      <c r="HJV518" s="49"/>
      <c r="HJW518" s="49"/>
      <c r="HJX518" s="49"/>
      <c r="HJY518" s="49"/>
      <c r="HJZ518" s="49"/>
      <c r="HKA518" s="49"/>
      <c r="HKB518" s="49"/>
      <c r="HKC518" s="49"/>
      <c r="HKD518" s="49"/>
      <c r="HKE518" s="49"/>
      <c r="HKF518" s="49"/>
      <c r="HKG518" s="49"/>
      <c r="HKH518" s="49"/>
      <c r="HKI518" s="49"/>
      <c r="HKJ518" s="49"/>
      <c r="HKK518" s="49"/>
      <c r="HKL518" s="49"/>
      <c r="HKM518" s="49"/>
      <c r="HKN518" s="49"/>
      <c r="HKO518" s="49"/>
      <c r="HKP518" s="49"/>
      <c r="HKQ518" s="49"/>
      <c r="HKR518" s="49"/>
      <c r="HKS518" s="49"/>
      <c r="HKT518" s="49"/>
      <c r="HKU518" s="49"/>
      <c r="HKV518" s="49"/>
      <c r="HKW518" s="49"/>
      <c r="HKX518" s="49"/>
      <c r="HKY518" s="49"/>
      <c r="HKZ518" s="49"/>
      <c r="HLA518" s="49"/>
      <c r="HLB518" s="49"/>
      <c r="HLC518" s="49"/>
      <c r="HLD518" s="49"/>
      <c r="HLE518" s="49"/>
      <c r="HLF518" s="49"/>
      <c r="HLG518" s="49"/>
      <c r="HLH518" s="49"/>
      <c r="HLI518" s="49"/>
      <c r="HLJ518" s="49"/>
      <c r="HLK518" s="49"/>
      <c r="HLL518" s="49"/>
      <c r="HLM518" s="49"/>
      <c r="HLN518" s="49"/>
      <c r="HLO518" s="49"/>
      <c r="HLP518" s="49"/>
      <c r="HLQ518" s="49"/>
      <c r="HLR518" s="49"/>
      <c r="HLS518" s="49"/>
      <c r="HLT518" s="49"/>
      <c r="HLU518" s="49"/>
      <c r="HLV518" s="49"/>
      <c r="HLW518" s="49"/>
      <c r="HLX518" s="49"/>
      <c r="HLY518" s="49"/>
      <c r="HLZ518" s="49"/>
      <c r="HMA518" s="49"/>
      <c r="HMB518" s="49"/>
      <c r="HMC518" s="49"/>
      <c r="HMD518" s="49"/>
      <c r="HME518" s="49"/>
      <c r="HMF518" s="49"/>
      <c r="HMG518" s="49"/>
      <c r="HMH518" s="49"/>
      <c r="HMI518" s="49"/>
      <c r="HMJ518" s="49"/>
      <c r="HMK518" s="49"/>
      <c r="HML518" s="49"/>
      <c r="HMM518" s="49"/>
      <c r="HMN518" s="49"/>
      <c r="HMO518" s="49"/>
      <c r="HMP518" s="49"/>
      <c r="HMQ518" s="49"/>
      <c r="HMR518" s="49"/>
      <c r="HMS518" s="49"/>
      <c r="HMT518" s="49"/>
      <c r="HMU518" s="49"/>
      <c r="HMV518" s="49"/>
      <c r="HMW518" s="49"/>
      <c r="HMX518" s="49"/>
      <c r="HMY518" s="49"/>
      <c r="HMZ518" s="49"/>
      <c r="HNA518" s="49"/>
      <c r="HNB518" s="49"/>
      <c r="HNC518" s="49"/>
      <c r="HND518" s="49"/>
      <c r="HNE518" s="49"/>
      <c r="HNF518" s="49"/>
      <c r="HNG518" s="49"/>
      <c r="HNH518" s="49"/>
      <c r="HNI518" s="49"/>
      <c r="HNJ518" s="49"/>
      <c r="HNK518" s="49"/>
      <c r="HNL518" s="49"/>
      <c r="HNM518" s="49"/>
      <c r="HNN518" s="49"/>
      <c r="HNO518" s="49"/>
      <c r="HNP518" s="49"/>
      <c r="HNQ518" s="49"/>
      <c r="HNR518" s="49"/>
      <c r="HNS518" s="49"/>
      <c r="HNT518" s="49"/>
      <c r="HNU518" s="49"/>
      <c r="HNV518" s="49"/>
      <c r="HNW518" s="49"/>
      <c r="HNX518" s="49"/>
      <c r="HNY518" s="49"/>
      <c r="HNZ518" s="49"/>
      <c r="HOA518" s="49"/>
      <c r="HOB518" s="49"/>
      <c r="HOC518" s="49"/>
      <c r="HOD518" s="49"/>
      <c r="HOE518" s="49"/>
      <c r="HOF518" s="49"/>
      <c r="HOG518" s="49"/>
      <c r="HOH518" s="49"/>
      <c r="HOI518" s="49"/>
      <c r="HOJ518" s="49"/>
      <c r="HOK518" s="49"/>
      <c r="HOL518" s="49"/>
      <c r="HOM518" s="49"/>
      <c r="HON518" s="49"/>
      <c r="HOO518" s="49"/>
      <c r="HOP518" s="49"/>
      <c r="HOQ518" s="49"/>
      <c r="HOR518" s="49"/>
      <c r="HOS518" s="49"/>
      <c r="HOT518" s="49"/>
      <c r="HOU518" s="49"/>
      <c r="HOV518" s="49"/>
      <c r="HOW518" s="49"/>
      <c r="HOX518" s="49"/>
      <c r="HOY518" s="49"/>
      <c r="HOZ518" s="49"/>
      <c r="HPA518" s="49"/>
      <c r="HPB518" s="49"/>
      <c r="HPC518" s="49"/>
      <c r="HPD518" s="49"/>
      <c r="HPE518" s="49"/>
      <c r="HPF518" s="49"/>
      <c r="HPG518" s="49"/>
      <c r="HPH518" s="49"/>
      <c r="HPI518" s="49"/>
      <c r="HPJ518" s="49"/>
      <c r="HPK518" s="49"/>
      <c r="HPL518" s="49"/>
      <c r="HPM518" s="49"/>
      <c r="HPN518" s="49"/>
      <c r="HPO518" s="49"/>
      <c r="HPP518" s="49"/>
      <c r="HPQ518" s="49"/>
      <c r="HPR518" s="49"/>
      <c r="HPS518" s="49"/>
      <c r="HPT518" s="49"/>
      <c r="HPU518" s="49"/>
      <c r="HPV518" s="49"/>
      <c r="HPW518" s="49"/>
      <c r="HPX518" s="49"/>
      <c r="HPY518" s="49"/>
      <c r="HPZ518" s="49"/>
      <c r="HQA518" s="49"/>
      <c r="HQB518" s="49"/>
      <c r="HQC518" s="49"/>
      <c r="HQD518" s="49"/>
      <c r="HQE518" s="49"/>
      <c r="HQF518" s="49"/>
      <c r="HQG518" s="49"/>
      <c r="HQH518" s="49"/>
      <c r="HQI518" s="49"/>
      <c r="HQJ518" s="49"/>
      <c r="HQK518" s="49"/>
      <c r="HQL518" s="49"/>
      <c r="HQM518" s="49"/>
      <c r="HQN518" s="49"/>
      <c r="HQO518" s="49"/>
      <c r="HQP518" s="49"/>
      <c r="HQQ518" s="49"/>
      <c r="HQR518" s="49"/>
      <c r="HQS518" s="49"/>
      <c r="HQT518" s="49"/>
      <c r="HQU518" s="49"/>
      <c r="HQV518" s="49"/>
      <c r="HQW518" s="49"/>
      <c r="HQX518" s="49"/>
      <c r="HQY518" s="49"/>
      <c r="HQZ518" s="49"/>
      <c r="HRA518" s="49"/>
      <c r="HRB518" s="49"/>
      <c r="HRC518" s="49"/>
      <c r="HRD518" s="49"/>
      <c r="HRE518" s="49"/>
      <c r="HRF518" s="49"/>
      <c r="HRG518" s="49"/>
      <c r="HRH518" s="49"/>
      <c r="HRI518" s="49"/>
      <c r="HRJ518" s="49"/>
      <c r="HRK518" s="49"/>
      <c r="HRL518" s="49"/>
      <c r="HRM518" s="49"/>
      <c r="HRN518" s="49"/>
      <c r="HRO518" s="49"/>
      <c r="HRP518" s="49"/>
      <c r="HRQ518" s="49"/>
      <c r="HRR518" s="49"/>
      <c r="HRS518" s="49"/>
      <c r="HRT518" s="49"/>
      <c r="HRU518" s="49"/>
      <c r="HRV518" s="49"/>
      <c r="HRW518" s="49"/>
      <c r="HRX518" s="49"/>
      <c r="HRY518" s="49"/>
      <c r="HRZ518" s="49"/>
      <c r="HSA518" s="49"/>
      <c r="HSB518" s="49"/>
      <c r="HSC518" s="49"/>
      <c r="HSD518" s="49"/>
      <c r="HSE518" s="49"/>
      <c r="HSF518" s="49"/>
      <c r="HSG518" s="49"/>
      <c r="HSH518" s="49"/>
      <c r="HSI518" s="49"/>
      <c r="HSJ518" s="49"/>
      <c r="HSK518" s="49"/>
      <c r="HSL518" s="49"/>
      <c r="HSM518" s="49"/>
      <c r="HSN518" s="49"/>
      <c r="HSO518" s="49"/>
      <c r="HSP518" s="49"/>
      <c r="HSQ518" s="49"/>
      <c r="HSR518" s="49"/>
      <c r="HSS518" s="49"/>
      <c r="HST518" s="49"/>
      <c r="HSU518" s="49"/>
      <c r="HSV518" s="49"/>
      <c r="HSW518" s="49"/>
      <c r="HSX518" s="49"/>
      <c r="HSY518" s="49"/>
      <c r="HSZ518" s="49"/>
      <c r="HTA518" s="49"/>
      <c r="HTB518" s="49"/>
      <c r="HTC518" s="49"/>
      <c r="HTD518" s="49"/>
      <c r="HTE518" s="49"/>
      <c r="HTF518" s="49"/>
      <c r="HTG518" s="49"/>
      <c r="HTH518" s="49"/>
      <c r="HTI518" s="49"/>
      <c r="HTJ518" s="49"/>
      <c r="HTK518" s="49"/>
      <c r="HTL518" s="49"/>
      <c r="HTM518" s="49"/>
      <c r="HTN518" s="49"/>
      <c r="HTO518" s="49"/>
      <c r="HTP518" s="49"/>
      <c r="HTQ518" s="49"/>
      <c r="HTR518" s="49"/>
      <c r="HTS518" s="49"/>
      <c r="HTT518" s="49"/>
      <c r="HTU518" s="49"/>
      <c r="HTV518" s="49"/>
      <c r="HTW518" s="49"/>
      <c r="HTX518" s="49"/>
      <c r="HTY518" s="49"/>
      <c r="HTZ518" s="49"/>
      <c r="HUA518" s="49"/>
      <c r="HUB518" s="49"/>
      <c r="HUC518" s="49"/>
      <c r="HUD518" s="49"/>
      <c r="HUE518" s="49"/>
      <c r="HUF518" s="49"/>
      <c r="HUG518" s="49"/>
      <c r="HUH518" s="49"/>
      <c r="HUI518" s="49"/>
      <c r="HUJ518" s="49"/>
      <c r="HUK518" s="49"/>
      <c r="HUL518" s="49"/>
      <c r="HUM518" s="49"/>
      <c r="HUN518" s="49"/>
      <c r="HUO518" s="49"/>
      <c r="HUP518" s="49"/>
      <c r="HUQ518" s="49"/>
      <c r="HUR518" s="49"/>
      <c r="HUS518" s="49"/>
      <c r="HUT518" s="49"/>
      <c r="HUU518" s="49"/>
      <c r="HUV518" s="49"/>
      <c r="HUW518" s="49"/>
      <c r="HUX518" s="49"/>
      <c r="HUY518" s="49"/>
      <c r="HUZ518" s="49"/>
      <c r="HVA518" s="49"/>
      <c r="HVB518" s="49"/>
      <c r="HVC518" s="49"/>
      <c r="HVD518" s="49"/>
      <c r="HVE518" s="49"/>
      <c r="HVF518" s="49"/>
      <c r="HVG518" s="49"/>
      <c r="HVH518" s="49"/>
      <c r="HVI518" s="49"/>
      <c r="HVJ518" s="49"/>
      <c r="HVK518" s="49"/>
      <c r="HVL518" s="49"/>
      <c r="HVM518" s="49"/>
      <c r="HVN518" s="49"/>
      <c r="HVO518" s="49"/>
      <c r="HVP518" s="49"/>
      <c r="HVQ518" s="49"/>
      <c r="HVR518" s="49"/>
      <c r="HVS518" s="49"/>
      <c r="HVT518" s="49"/>
      <c r="HVU518" s="49"/>
      <c r="HVV518" s="49"/>
      <c r="HVW518" s="49"/>
      <c r="HVX518" s="49"/>
      <c r="HVY518" s="49"/>
      <c r="HVZ518" s="49"/>
      <c r="HWA518" s="49"/>
      <c r="HWB518" s="49"/>
      <c r="HWC518" s="49"/>
      <c r="HWD518" s="49"/>
      <c r="HWE518" s="49"/>
      <c r="HWF518" s="49"/>
      <c r="HWG518" s="49"/>
      <c r="HWH518" s="49"/>
      <c r="HWI518" s="49"/>
      <c r="HWJ518" s="49"/>
      <c r="HWK518" s="49"/>
      <c r="HWL518" s="49"/>
      <c r="HWM518" s="49"/>
      <c r="HWN518" s="49"/>
      <c r="HWO518" s="49"/>
      <c r="HWP518" s="49"/>
      <c r="HWQ518" s="49"/>
      <c r="HWR518" s="49"/>
      <c r="HWS518" s="49"/>
      <c r="HWT518" s="49"/>
      <c r="HWU518" s="49"/>
      <c r="HWV518" s="49"/>
      <c r="HWW518" s="49"/>
      <c r="HWX518" s="49"/>
      <c r="HWY518" s="49"/>
      <c r="HWZ518" s="49"/>
      <c r="HXA518" s="49"/>
      <c r="HXB518" s="49"/>
      <c r="HXC518" s="49"/>
      <c r="HXD518" s="49"/>
      <c r="HXE518" s="49"/>
      <c r="HXF518" s="49"/>
      <c r="HXG518" s="49"/>
      <c r="HXH518" s="49"/>
      <c r="HXI518" s="49"/>
      <c r="HXJ518" s="49"/>
      <c r="HXK518" s="49"/>
      <c r="HXL518" s="49"/>
      <c r="HXM518" s="49"/>
      <c r="HXN518" s="49"/>
      <c r="HXO518" s="49"/>
      <c r="HXP518" s="49"/>
      <c r="HXQ518" s="49"/>
      <c r="HXR518" s="49"/>
      <c r="HXS518" s="49"/>
      <c r="HXT518" s="49"/>
      <c r="HXU518" s="49"/>
      <c r="HXV518" s="49"/>
      <c r="HXW518" s="49"/>
      <c r="HXX518" s="49"/>
      <c r="HXY518" s="49"/>
      <c r="HXZ518" s="49"/>
      <c r="HYA518" s="49"/>
      <c r="HYB518" s="49"/>
      <c r="HYC518" s="49"/>
      <c r="HYD518" s="49"/>
      <c r="HYE518" s="49"/>
      <c r="HYF518" s="49"/>
      <c r="HYG518" s="49"/>
      <c r="HYH518" s="49"/>
      <c r="HYI518" s="49"/>
      <c r="HYJ518" s="49"/>
      <c r="HYK518" s="49"/>
      <c r="HYL518" s="49"/>
      <c r="HYM518" s="49"/>
      <c r="HYN518" s="49"/>
      <c r="HYO518" s="49"/>
      <c r="HYP518" s="49"/>
      <c r="HYQ518" s="49"/>
      <c r="HYR518" s="49"/>
      <c r="HYS518" s="49"/>
      <c r="HYT518" s="49"/>
      <c r="HYU518" s="49"/>
      <c r="HYV518" s="49"/>
      <c r="HYW518" s="49"/>
      <c r="HYX518" s="49"/>
      <c r="HYY518" s="49"/>
      <c r="HYZ518" s="49"/>
      <c r="HZA518" s="49"/>
      <c r="HZB518" s="49"/>
      <c r="HZC518" s="49"/>
      <c r="HZD518" s="49"/>
      <c r="HZE518" s="49"/>
      <c r="HZF518" s="49"/>
      <c r="HZG518" s="49"/>
      <c r="HZH518" s="49"/>
      <c r="HZI518" s="49"/>
      <c r="HZJ518" s="49"/>
      <c r="HZK518" s="49"/>
      <c r="HZL518" s="49"/>
      <c r="HZM518" s="49"/>
      <c r="HZN518" s="49"/>
      <c r="HZO518" s="49"/>
      <c r="HZP518" s="49"/>
      <c r="HZQ518" s="49"/>
      <c r="HZR518" s="49"/>
      <c r="HZS518" s="49"/>
      <c r="HZT518" s="49"/>
      <c r="HZU518" s="49"/>
      <c r="HZV518" s="49"/>
      <c r="HZW518" s="49"/>
      <c r="HZX518" s="49"/>
      <c r="HZY518" s="49"/>
      <c r="HZZ518" s="49"/>
      <c r="IAA518" s="49"/>
      <c r="IAB518" s="49"/>
      <c r="IAC518" s="49"/>
      <c r="IAD518" s="49"/>
      <c r="IAE518" s="49"/>
      <c r="IAF518" s="49"/>
      <c r="IAG518" s="49"/>
      <c r="IAH518" s="49"/>
      <c r="IAI518" s="49"/>
      <c r="IAJ518" s="49"/>
      <c r="IAK518" s="49"/>
      <c r="IAL518" s="49"/>
      <c r="IAM518" s="49"/>
      <c r="IAN518" s="49"/>
      <c r="IAO518" s="49"/>
      <c r="IAP518" s="49"/>
      <c r="IAQ518" s="49"/>
      <c r="IAR518" s="49"/>
      <c r="IAS518" s="49"/>
      <c r="IAT518" s="49"/>
      <c r="IAU518" s="49"/>
      <c r="IAV518" s="49"/>
      <c r="IAW518" s="49"/>
      <c r="IAX518" s="49"/>
      <c r="IAY518" s="49"/>
      <c r="IAZ518" s="49"/>
      <c r="IBA518" s="49"/>
      <c r="IBB518" s="49"/>
      <c r="IBC518" s="49"/>
      <c r="IBD518" s="49"/>
      <c r="IBE518" s="49"/>
      <c r="IBF518" s="49"/>
      <c r="IBG518" s="49"/>
      <c r="IBH518" s="49"/>
      <c r="IBI518" s="49"/>
      <c r="IBJ518" s="49"/>
      <c r="IBK518" s="49"/>
      <c r="IBL518" s="49"/>
      <c r="IBM518" s="49"/>
      <c r="IBN518" s="49"/>
      <c r="IBO518" s="49"/>
      <c r="IBP518" s="49"/>
      <c r="IBQ518" s="49"/>
      <c r="IBR518" s="49"/>
      <c r="IBS518" s="49"/>
      <c r="IBT518" s="49"/>
      <c r="IBU518" s="49"/>
      <c r="IBV518" s="49"/>
      <c r="IBW518" s="49"/>
      <c r="IBX518" s="49"/>
      <c r="IBY518" s="49"/>
      <c r="IBZ518" s="49"/>
      <c r="ICA518" s="49"/>
      <c r="ICB518" s="49"/>
      <c r="ICC518" s="49"/>
      <c r="ICD518" s="49"/>
      <c r="ICE518" s="49"/>
      <c r="ICF518" s="49"/>
      <c r="ICG518" s="49"/>
      <c r="ICH518" s="49"/>
      <c r="ICI518" s="49"/>
      <c r="ICJ518" s="49"/>
      <c r="ICK518" s="49"/>
      <c r="ICL518" s="49"/>
      <c r="ICM518" s="49"/>
      <c r="ICN518" s="49"/>
      <c r="ICO518" s="49"/>
      <c r="ICP518" s="49"/>
      <c r="ICQ518" s="49"/>
      <c r="ICR518" s="49"/>
      <c r="ICS518" s="49"/>
      <c r="ICT518" s="49"/>
      <c r="ICU518" s="49"/>
      <c r="ICV518" s="49"/>
      <c r="ICW518" s="49"/>
      <c r="ICX518" s="49"/>
      <c r="ICY518" s="49"/>
      <c r="ICZ518" s="49"/>
      <c r="IDA518" s="49"/>
      <c r="IDB518" s="49"/>
      <c r="IDC518" s="49"/>
      <c r="IDD518" s="49"/>
      <c r="IDE518" s="49"/>
      <c r="IDF518" s="49"/>
      <c r="IDG518" s="49"/>
      <c r="IDH518" s="49"/>
      <c r="IDI518" s="49"/>
      <c r="IDJ518" s="49"/>
      <c r="IDK518" s="49"/>
      <c r="IDL518" s="49"/>
      <c r="IDM518" s="49"/>
      <c r="IDN518" s="49"/>
      <c r="IDO518" s="49"/>
      <c r="IDP518" s="49"/>
      <c r="IDQ518" s="49"/>
      <c r="IDR518" s="49"/>
      <c r="IDS518" s="49"/>
      <c r="IDT518" s="49"/>
      <c r="IDU518" s="49"/>
      <c r="IDV518" s="49"/>
      <c r="IDW518" s="49"/>
      <c r="IDX518" s="49"/>
      <c r="IDY518" s="49"/>
      <c r="IDZ518" s="49"/>
      <c r="IEA518" s="49"/>
      <c r="IEB518" s="49"/>
      <c r="IEC518" s="49"/>
      <c r="IED518" s="49"/>
      <c r="IEE518" s="49"/>
      <c r="IEF518" s="49"/>
      <c r="IEG518" s="49"/>
      <c r="IEH518" s="49"/>
      <c r="IEI518" s="49"/>
      <c r="IEJ518" s="49"/>
      <c r="IEK518" s="49"/>
      <c r="IEL518" s="49"/>
      <c r="IEM518" s="49"/>
      <c r="IEN518" s="49"/>
      <c r="IEO518" s="49"/>
      <c r="IEP518" s="49"/>
      <c r="IEQ518" s="49"/>
      <c r="IER518" s="49"/>
      <c r="IES518" s="49"/>
      <c r="IET518" s="49"/>
      <c r="IEU518" s="49"/>
      <c r="IEV518" s="49"/>
      <c r="IEW518" s="49"/>
      <c r="IEX518" s="49"/>
      <c r="IEY518" s="49"/>
      <c r="IEZ518" s="49"/>
      <c r="IFA518" s="49"/>
      <c r="IFB518" s="49"/>
      <c r="IFC518" s="49"/>
      <c r="IFD518" s="49"/>
      <c r="IFE518" s="49"/>
      <c r="IFF518" s="49"/>
      <c r="IFG518" s="49"/>
      <c r="IFH518" s="49"/>
      <c r="IFI518" s="49"/>
      <c r="IFJ518" s="49"/>
      <c r="IFK518" s="49"/>
      <c r="IFL518" s="49"/>
      <c r="IFM518" s="49"/>
      <c r="IFN518" s="49"/>
      <c r="IFO518" s="49"/>
      <c r="IFP518" s="49"/>
      <c r="IFQ518" s="49"/>
      <c r="IFR518" s="49"/>
      <c r="IFS518" s="49"/>
      <c r="IFT518" s="49"/>
      <c r="IFU518" s="49"/>
      <c r="IFV518" s="49"/>
      <c r="IFW518" s="49"/>
      <c r="IFX518" s="49"/>
      <c r="IFY518" s="49"/>
      <c r="IFZ518" s="49"/>
      <c r="IGA518" s="49"/>
      <c r="IGB518" s="49"/>
      <c r="IGC518" s="49"/>
      <c r="IGD518" s="49"/>
      <c r="IGE518" s="49"/>
      <c r="IGF518" s="49"/>
      <c r="IGG518" s="49"/>
      <c r="IGH518" s="49"/>
      <c r="IGI518" s="49"/>
      <c r="IGJ518" s="49"/>
      <c r="IGK518" s="49"/>
      <c r="IGL518" s="49"/>
      <c r="IGM518" s="49"/>
      <c r="IGN518" s="49"/>
      <c r="IGO518" s="49"/>
      <c r="IGP518" s="49"/>
      <c r="IGQ518" s="49"/>
      <c r="IGR518" s="49"/>
      <c r="IGS518" s="49"/>
      <c r="IGT518" s="49"/>
      <c r="IGU518" s="49"/>
      <c r="IGV518" s="49"/>
      <c r="IGW518" s="49"/>
      <c r="IGX518" s="49"/>
      <c r="IGY518" s="49"/>
      <c r="IGZ518" s="49"/>
      <c r="IHA518" s="49"/>
      <c r="IHB518" s="49"/>
      <c r="IHC518" s="49"/>
      <c r="IHD518" s="49"/>
      <c r="IHE518" s="49"/>
      <c r="IHF518" s="49"/>
      <c r="IHG518" s="49"/>
      <c r="IHH518" s="49"/>
      <c r="IHI518" s="49"/>
      <c r="IHJ518" s="49"/>
      <c r="IHK518" s="49"/>
      <c r="IHL518" s="49"/>
      <c r="IHM518" s="49"/>
      <c r="IHN518" s="49"/>
      <c r="IHO518" s="49"/>
      <c r="IHP518" s="49"/>
      <c r="IHQ518" s="49"/>
      <c r="IHR518" s="49"/>
      <c r="IHS518" s="49"/>
      <c r="IHT518" s="49"/>
      <c r="IHU518" s="49"/>
      <c r="IHV518" s="49"/>
      <c r="IHW518" s="49"/>
      <c r="IHX518" s="49"/>
      <c r="IHY518" s="49"/>
      <c r="IHZ518" s="49"/>
      <c r="IIA518" s="49"/>
      <c r="IIB518" s="49"/>
      <c r="IIC518" s="49"/>
      <c r="IID518" s="49"/>
      <c r="IIE518" s="49"/>
      <c r="IIF518" s="49"/>
      <c r="IIG518" s="49"/>
      <c r="IIH518" s="49"/>
      <c r="III518" s="49"/>
      <c r="IIJ518" s="49"/>
      <c r="IIK518" s="49"/>
      <c r="IIL518" s="49"/>
      <c r="IIM518" s="49"/>
      <c r="IIN518" s="49"/>
      <c r="IIO518" s="49"/>
      <c r="IIP518" s="49"/>
      <c r="IIQ518" s="49"/>
      <c r="IIR518" s="49"/>
      <c r="IIS518" s="49"/>
      <c r="IIT518" s="49"/>
      <c r="IIU518" s="49"/>
      <c r="IIV518" s="49"/>
      <c r="IIW518" s="49"/>
      <c r="IIX518" s="49"/>
      <c r="IIY518" s="49"/>
      <c r="IIZ518" s="49"/>
      <c r="IJA518" s="49"/>
      <c r="IJB518" s="49"/>
      <c r="IJC518" s="49"/>
      <c r="IJD518" s="49"/>
      <c r="IJE518" s="49"/>
      <c r="IJF518" s="49"/>
      <c r="IJG518" s="49"/>
      <c r="IJH518" s="49"/>
      <c r="IJI518" s="49"/>
      <c r="IJJ518" s="49"/>
      <c r="IJK518" s="49"/>
      <c r="IJL518" s="49"/>
      <c r="IJM518" s="49"/>
      <c r="IJN518" s="49"/>
      <c r="IJO518" s="49"/>
      <c r="IJP518" s="49"/>
      <c r="IJQ518" s="49"/>
      <c r="IJR518" s="49"/>
      <c r="IJS518" s="49"/>
      <c r="IJT518" s="49"/>
      <c r="IJU518" s="49"/>
      <c r="IJV518" s="49"/>
      <c r="IJW518" s="49"/>
      <c r="IJX518" s="49"/>
      <c r="IJY518" s="49"/>
      <c r="IJZ518" s="49"/>
      <c r="IKA518" s="49"/>
      <c r="IKB518" s="49"/>
      <c r="IKC518" s="49"/>
      <c r="IKD518" s="49"/>
      <c r="IKE518" s="49"/>
      <c r="IKF518" s="49"/>
      <c r="IKG518" s="49"/>
      <c r="IKH518" s="49"/>
      <c r="IKI518" s="49"/>
      <c r="IKJ518" s="49"/>
      <c r="IKK518" s="49"/>
      <c r="IKL518" s="49"/>
      <c r="IKM518" s="49"/>
      <c r="IKN518" s="49"/>
      <c r="IKO518" s="49"/>
      <c r="IKP518" s="49"/>
      <c r="IKQ518" s="49"/>
      <c r="IKR518" s="49"/>
      <c r="IKS518" s="49"/>
      <c r="IKT518" s="49"/>
      <c r="IKU518" s="49"/>
      <c r="IKV518" s="49"/>
      <c r="IKW518" s="49"/>
      <c r="IKX518" s="49"/>
      <c r="IKY518" s="49"/>
      <c r="IKZ518" s="49"/>
      <c r="ILA518" s="49"/>
      <c r="ILB518" s="49"/>
      <c r="ILC518" s="49"/>
      <c r="ILD518" s="49"/>
      <c r="ILE518" s="49"/>
      <c r="ILF518" s="49"/>
      <c r="ILG518" s="49"/>
      <c r="ILH518" s="49"/>
      <c r="ILI518" s="49"/>
      <c r="ILJ518" s="49"/>
      <c r="ILK518" s="49"/>
      <c r="ILL518" s="49"/>
      <c r="ILM518" s="49"/>
      <c r="ILN518" s="49"/>
      <c r="ILO518" s="49"/>
      <c r="ILP518" s="49"/>
      <c r="ILQ518" s="49"/>
      <c r="ILR518" s="49"/>
      <c r="ILS518" s="49"/>
      <c r="ILT518" s="49"/>
      <c r="ILU518" s="49"/>
      <c r="ILV518" s="49"/>
      <c r="ILW518" s="49"/>
      <c r="ILX518" s="49"/>
      <c r="ILY518" s="49"/>
      <c r="ILZ518" s="49"/>
      <c r="IMA518" s="49"/>
      <c r="IMB518" s="49"/>
      <c r="IMC518" s="49"/>
      <c r="IMD518" s="49"/>
      <c r="IME518" s="49"/>
      <c r="IMF518" s="49"/>
      <c r="IMG518" s="49"/>
      <c r="IMH518" s="49"/>
      <c r="IMI518" s="49"/>
      <c r="IMJ518" s="49"/>
      <c r="IMK518" s="49"/>
      <c r="IML518" s="49"/>
      <c r="IMM518" s="49"/>
      <c r="IMN518" s="49"/>
      <c r="IMO518" s="49"/>
      <c r="IMP518" s="49"/>
      <c r="IMQ518" s="49"/>
      <c r="IMR518" s="49"/>
      <c r="IMS518" s="49"/>
      <c r="IMT518" s="49"/>
      <c r="IMU518" s="49"/>
      <c r="IMV518" s="49"/>
      <c r="IMW518" s="49"/>
      <c r="IMX518" s="49"/>
      <c r="IMY518" s="49"/>
      <c r="IMZ518" s="49"/>
      <c r="INA518" s="49"/>
      <c r="INB518" s="49"/>
      <c r="INC518" s="49"/>
      <c r="IND518" s="49"/>
      <c r="INE518" s="49"/>
      <c r="INF518" s="49"/>
      <c r="ING518" s="49"/>
      <c r="INH518" s="49"/>
      <c r="INI518" s="49"/>
      <c r="INJ518" s="49"/>
      <c r="INK518" s="49"/>
      <c r="INL518" s="49"/>
      <c r="INM518" s="49"/>
      <c r="INN518" s="49"/>
      <c r="INO518" s="49"/>
      <c r="INP518" s="49"/>
      <c r="INQ518" s="49"/>
      <c r="INR518" s="49"/>
      <c r="INS518" s="49"/>
      <c r="INT518" s="49"/>
      <c r="INU518" s="49"/>
      <c r="INV518" s="49"/>
      <c r="INW518" s="49"/>
      <c r="INX518" s="49"/>
      <c r="INY518" s="49"/>
      <c r="INZ518" s="49"/>
      <c r="IOA518" s="49"/>
      <c r="IOB518" s="49"/>
      <c r="IOC518" s="49"/>
      <c r="IOD518" s="49"/>
      <c r="IOE518" s="49"/>
      <c r="IOF518" s="49"/>
      <c r="IOG518" s="49"/>
      <c r="IOH518" s="49"/>
      <c r="IOI518" s="49"/>
      <c r="IOJ518" s="49"/>
      <c r="IOK518" s="49"/>
      <c r="IOL518" s="49"/>
      <c r="IOM518" s="49"/>
      <c r="ION518" s="49"/>
      <c r="IOO518" s="49"/>
      <c r="IOP518" s="49"/>
      <c r="IOQ518" s="49"/>
      <c r="IOR518" s="49"/>
      <c r="IOS518" s="49"/>
      <c r="IOT518" s="49"/>
      <c r="IOU518" s="49"/>
      <c r="IOV518" s="49"/>
      <c r="IOW518" s="49"/>
      <c r="IOX518" s="49"/>
      <c r="IOY518" s="49"/>
      <c r="IOZ518" s="49"/>
      <c r="IPA518" s="49"/>
      <c r="IPB518" s="49"/>
      <c r="IPC518" s="49"/>
      <c r="IPD518" s="49"/>
      <c r="IPE518" s="49"/>
      <c r="IPF518" s="49"/>
      <c r="IPG518" s="49"/>
      <c r="IPH518" s="49"/>
      <c r="IPI518" s="49"/>
      <c r="IPJ518" s="49"/>
      <c r="IPK518" s="49"/>
      <c r="IPL518" s="49"/>
      <c r="IPM518" s="49"/>
      <c r="IPN518" s="49"/>
      <c r="IPO518" s="49"/>
      <c r="IPP518" s="49"/>
      <c r="IPQ518" s="49"/>
      <c r="IPR518" s="49"/>
      <c r="IPS518" s="49"/>
      <c r="IPT518" s="49"/>
      <c r="IPU518" s="49"/>
      <c r="IPV518" s="49"/>
      <c r="IPW518" s="49"/>
      <c r="IPX518" s="49"/>
      <c r="IPY518" s="49"/>
      <c r="IPZ518" s="49"/>
      <c r="IQA518" s="49"/>
      <c r="IQB518" s="49"/>
      <c r="IQC518" s="49"/>
      <c r="IQD518" s="49"/>
      <c r="IQE518" s="49"/>
      <c r="IQF518" s="49"/>
      <c r="IQG518" s="49"/>
      <c r="IQH518" s="49"/>
      <c r="IQI518" s="49"/>
      <c r="IQJ518" s="49"/>
      <c r="IQK518" s="49"/>
      <c r="IQL518" s="49"/>
      <c r="IQM518" s="49"/>
      <c r="IQN518" s="49"/>
      <c r="IQO518" s="49"/>
      <c r="IQP518" s="49"/>
      <c r="IQQ518" s="49"/>
      <c r="IQR518" s="49"/>
      <c r="IQS518" s="49"/>
      <c r="IQT518" s="49"/>
      <c r="IQU518" s="49"/>
      <c r="IQV518" s="49"/>
      <c r="IQW518" s="49"/>
      <c r="IQX518" s="49"/>
      <c r="IQY518" s="49"/>
      <c r="IQZ518" s="49"/>
      <c r="IRA518" s="49"/>
      <c r="IRB518" s="49"/>
      <c r="IRC518" s="49"/>
      <c r="IRD518" s="49"/>
      <c r="IRE518" s="49"/>
      <c r="IRF518" s="49"/>
      <c r="IRG518" s="49"/>
      <c r="IRH518" s="49"/>
      <c r="IRI518" s="49"/>
      <c r="IRJ518" s="49"/>
      <c r="IRK518" s="49"/>
      <c r="IRL518" s="49"/>
      <c r="IRM518" s="49"/>
      <c r="IRN518" s="49"/>
      <c r="IRO518" s="49"/>
      <c r="IRP518" s="49"/>
      <c r="IRQ518" s="49"/>
      <c r="IRR518" s="49"/>
      <c r="IRS518" s="49"/>
      <c r="IRT518" s="49"/>
      <c r="IRU518" s="49"/>
      <c r="IRV518" s="49"/>
      <c r="IRW518" s="49"/>
      <c r="IRX518" s="49"/>
      <c r="IRY518" s="49"/>
      <c r="IRZ518" s="49"/>
      <c r="ISA518" s="49"/>
      <c r="ISB518" s="49"/>
      <c r="ISC518" s="49"/>
      <c r="ISD518" s="49"/>
      <c r="ISE518" s="49"/>
      <c r="ISF518" s="49"/>
      <c r="ISG518" s="49"/>
      <c r="ISH518" s="49"/>
      <c r="ISI518" s="49"/>
      <c r="ISJ518" s="49"/>
      <c r="ISK518" s="49"/>
      <c r="ISL518" s="49"/>
      <c r="ISM518" s="49"/>
      <c r="ISN518" s="49"/>
      <c r="ISO518" s="49"/>
      <c r="ISP518" s="49"/>
      <c r="ISQ518" s="49"/>
      <c r="ISR518" s="49"/>
      <c r="ISS518" s="49"/>
      <c r="IST518" s="49"/>
      <c r="ISU518" s="49"/>
      <c r="ISV518" s="49"/>
      <c r="ISW518" s="49"/>
      <c r="ISX518" s="49"/>
      <c r="ISY518" s="49"/>
      <c r="ISZ518" s="49"/>
      <c r="ITA518" s="49"/>
      <c r="ITB518" s="49"/>
      <c r="ITC518" s="49"/>
      <c r="ITD518" s="49"/>
      <c r="ITE518" s="49"/>
      <c r="ITF518" s="49"/>
      <c r="ITG518" s="49"/>
      <c r="ITH518" s="49"/>
      <c r="ITI518" s="49"/>
      <c r="ITJ518" s="49"/>
      <c r="ITK518" s="49"/>
      <c r="ITL518" s="49"/>
      <c r="ITM518" s="49"/>
      <c r="ITN518" s="49"/>
      <c r="ITO518" s="49"/>
      <c r="ITP518" s="49"/>
      <c r="ITQ518" s="49"/>
      <c r="ITR518" s="49"/>
      <c r="ITS518" s="49"/>
      <c r="ITT518" s="49"/>
      <c r="ITU518" s="49"/>
      <c r="ITV518" s="49"/>
      <c r="ITW518" s="49"/>
      <c r="ITX518" s="49"/>
      <c r="ITY518" s="49"/>
      <c r="ITZ518" s="49"/>
      <c r="IUA518" s="49"/>
      <c r="IUB518" s="49"/>
      <c r="IUC518" s="49"/>
      <c r="IUD518" s="49"/>
      <c r="IUE518" s="49"/>
      <c r="IUF518" s="49"/>
      <c r="IUG518" s="49"/>
      <c r="IUH518" s="49"/>
      <c r="IUI518" s="49"/>
      <c r="IUJ518" s="49"/>
      <c r="IUK518" s="49"/>
      <c r="IUL518" s="49"/>
      <c r="IUM518" s="49"/>
      <c r="IUN518" s="49"/>
      <c r="IUO518" s="49"/>
      <c r="IUP518" s="49"/>
      <c r="IUQ518" s="49"/>
      <c r="IUR518" s="49"/>
      <c r="IUS518" s="49"/>
      <c r="IUT518" s="49"/>
      <c r="IUU518" s="49"/>
      <c r="IUV518" s="49"/>
      <c r="IUW518" s="49"/>
      <c r="IUX518" s="49"/>
      <c r="IUY518" s="49"/>
      <c r="IUZ518" s="49"/>
      <c r="IVA518" s="49"/>
      <c r="IVB518" s="49"/>
      <c r="IVC518" s="49"/>
      <c r="IVD518" s="49"/>
      <c r="IVE518" s="49"/>
      <c r="IVF518" s="49"/>
      <c r="IVG518" s="49"/>
      <c r="IVH518" s="49"/>
      <c r="IVI518" s="49"/>
      <c r="IVJ518" s="49"/>
      <c r="IVK518" s="49"/>
      <c r="IVL518" s="49"/>
      <c r="IVM518" s="49"/>
      <c r="IVN518" s="49"/>
      <c r="IVO518" s="49"/>
      <c r="IVP518" s="49"/>
      <c r="IVQ518" s="49"/>
      <c r="IVR518" s="49"/>
      <c r="IVS518" s="49"/>
      <c r="IVT518" s="49"/>
      <c r="IVU518" s="49"/>
      <c r="IVV518" s="49"/>
      <c r="IVW518" s="49"/>
      <c r="IVX518" s="49"/>
      <c r="IVY518" s="49"/>
      <c r="IVZ518" s="49"/>
      <c r="IWA518" s="49"/>
      <c r="IWB518" s="49"/>
      <c r="IWC518" s="49"/>
      <c r="IWD518" s="49"/>
      <c r="IWE518" s="49"/>
      <c r="IWF518" s="49"/>
      <c r="IWG518" s="49"/>
      <c r="IWH518" s="49"/>
      <c r="IWI518" s="49"/>
      <c r="IWJ518" s="49"/>
      <c r="IWK518" s="49"/>
      <c r="IWL518" s="49"/>
      <c r="IWM518" s="49"/>
      <c r="IWN518" s="49"/>
      <c r="IWO518" s="49"/>
      <c r="IWP518" s="49"/>
      <c r="IWQ518" s="49"/>
      <c r="IWR518" s="49"/>
      <c r="IWS518" s="49"/>
      <c r="IWT518" s="49"/>
      <c r="IWU518" s="49"/>
      <c r="IWV518" s="49"/>
      <c r="IWW518" s="49"/>
      <c r="IWX518" s="49"/>
      <c r="IWY518" s="49"/>
      <c r="IWZ518" s="49"/>
      <c r="IXA518" s="49"/>
      <c r="IXB518" s="49"/>
      <c r="IXC518" s="49"/>
      <c r="IXD518" s="49"/>
      <c r="IXE518" s="49"/>
      <c r="IXF518" s="49"/>
      <c r="IXG518" s="49"/>
      <c r="IXH518" s="49"/>
      <c r="IXI518" s="49"/>
      <c r="IXJ518" s="49"/>
      <c r="IXK518" s="49"/>
      <c r="IXL518" s="49"/>
      <c r="IXM518" s="49"/>
      <c r="IXN518" s="49"/>
      <c r="IXO518" s="49"/>
      <c r="IXP518" s="49"/>
      <c r="IXQ518" s="49"/>
      <c r="IXR518" s="49"/>
      <c r="IXS518" s="49"/>
      <c r="IXT518" s="49"/>
      <c r="IXU518" s="49"/>
      <c r="IXV518" s="49"/>
      <c r="IXW518" s="49"/>
      <c r="IXX518" s="49"/>
      <c r="IXY518" s="49"/>
      <c r="IXZ518" s="49"/>
      <c r="IYA518" s="49"/>
      <c r="IYB518" s="49"/>
      <c r="IYC518" s="49"/>
      <c r="IYD518" s="49"/>
      <c r="IYE518" s="49"/>
      <c r="IYF518" s="49"/>
      <c r="IYG518" s="49"/>
      <c r="IYH518" s="49"/>
      <c r="IYI518" s="49"/>
      <c r="IYJ518" s="49"/>
      <c r="IYK518" s="49"/>
      <c r="IYL518" s="49"/>
      <c r="IYM518" s="49"/>
      <c r="IYN518" s="49"/>
      <c r="IYO518" s="49"/>
      <c r="IYP518" s="49"/>
      <c r="IYQ518" s="49"/>
      <c r="IYR518" s="49"/>
      <c r="IYS518" s="49"/>
      <c r="IYT518" s="49"/>
      <c r="IYU518" s="49"/>
      <c r="IYV518" s="49"/>
      <c r="IYW518" s="49"/>
      <c r="IYX518" s="49"/>
      <c r="IYY518" s="49"/>
      <c r="IYZ518" s="49"/>
      <c r="IZA518" s="49"/>
      <c r="IZB518" s="49"/>
      <c r="IZC518" s="49"/>
      <c r="IZD518" s="49"/>
      <c r="IZE518" s="49"/>
      <c r="IZF518" s="49"/>
      <c r="IZG518" s="49"/>
      <c r="IZH518" s="49"/>
      <c r="IZI518" s="49"/>
      <c r="IZJ518" s="49"/>
      <c r="IZK518" s="49"/>
      <c r="IZL518" s="49"/>
      <c r="IZM518" s="49"/>
      <c r="IZN518" s="49"/>
      <c r="IZO518" s="49"/>
      <c r="IZP518" s="49"/>
      <c r="IZQ518" s="49"/>
      <c r="IZR518" s="49"/>
      <c r="IZS518" s="49"/>
      <c r="IZT518" s="49"/>
      <c r="IZU518" s="49"/>
      <c r="IZV518" s="49"/>
      <c r="IZW518" s="49"/>
      <c r="IZX518" s="49"/>
      <c r="IZY518" s="49"/>
      <c r="IZZ518" s="49"/>
      <c r="JAA518" s="49"/>
      <c r="JAB518" s="49"/>
      <c r="JAC518" s="49"/>
      <c r="JAD518" s="49"/>
      <c r="JAE518" s="49"/>
      <c r="JAF518" s="49"/>
      <c r="JAG518" s="49"/>
      <c r="JAH518" s="49"/>
      <c r="JAI518" s="49"/>
      <c r="JAJ518" s="49"/>
      <c r="JAK518" s="49"/>
      <c r="JAL518" s="49"/>
      <c r="JAM518" s="49"/>
      <c r="JAN518" s="49"/>
      <c r="JAO518" s="49"/>
      <c r="JAP518" s="49"/>
      <c r="JAQ518" s="49"/>
      <c r="JAR518" s="49"/>
      <c r="JAS518" s="49"/>
      <c r="JAT518" s="49"/>
      <c r="JAU518" s="49"/>
      <c r="JAV518" s="49"/>
      <c r="JAW518" s="49"/>
      <c r="JAX518" s="49"/>
      <c r="JAY518" s="49"/>
      <c r="JAZ518" s="49"/>
      <c r="JBA518" s="49"/>
      <c r="JBB518" s="49"/>
      <c r="JBC518" s="49"/>
      <c r="JBD518" s="49"/>
      <c r="JBE518" s="49"/>
      <c r="JBF518" s="49"/>
      <c r="JBG518" s="49"/>
      <c r="JBH518" s="49"/>
      <c r="JBI518" s="49"/>
      <c r="JBJ518" s="49"/>
      <c r="JBK518" s="49"/>
      <c r="JBL518" s="49"/>
      <c r="JBM518" s="49"/>
      <c r="JBN518" s="49"/>
      <c r="JBO518" s="49"/>
      <c r="JBP518" s="49"/>
      <c r="JBQ518" s="49"/>
      <c r="JBR518" s="49"/>
      <c r="JBS518" s="49"/>
      <c r="JBT518" s="49"/>
      <c r="JBU518" s="49"/>
      <c r="JBV518" s="49"/>
      <c r="JBW518" s="49"/>
      <c r="JBX518" s="49"/>
      <c r="JBY518" s="49"/>
      <c r="JBZ518" s="49"/>
      <c r="JCA518" s="49"/>
      <c r="JCB518" s="49"/>
      <c r="JCC518" s="49"/>
      <c r="JCD518" s="49"/>
      <c r="JCE518" s="49"/>
      <c r="JCF518" s="49"/>
      <c r="JCG518" s="49"/>
      <c r="JCH518" s="49"/>
      <c r="JCI518" s="49"/>
      <c r="JCJ518" s="49"/>
      <c r="JCK518" s="49"/>
      <c r="JCL518" s="49"/>
      <c r="JCM518" s="49"/>
      <c r="JCN518" s="49"/>
      <c r="JCO518" s="49"/>
      <c r="JCP518" s="49"/>
      <c r="JCQ518" s="49"/>
      <c r="JCR518" s="49"/>
      <c r="JCS518" s="49"/>
      <c r="JCT518" s="49"/>
      <c r="JCU518" s="49"/>
      <c r="JCV518" s="49"/>
      <c r="JCW518" s="49"/>
      <c r="JCX518" s="49"/>
      <c r="JCY518" s="49"/>
      <c r="JCZ518" s="49"/>
      <c r="JDA518" s="49"/>
      <c r="JDB518" s="49"/>
      <c r="JDC518" s="49"/>
      <c r="JDD518" s="49"/>
      <c r="JDE518" s="49"/>
      <c r="JDF518" s="49"/>
      <c r="JDG518" s="49"/>
      <c r="JDH518" s="49"/>
      <c r="JDI518" s="49"/>
      <c r="JDJ518" s="49"/>
      <c r="JDK518" s="49"/>
      <c r="JDL518" s="49"/>
      <c r="JDM518" s="49"/>
      <c r="JDN518" s="49"/>
      <c r="JDO518" s="49"/>
      <c r="JDP518" s="49"/>
      <c r="JDQ518" s="49"/>
      <c r="JDR518" s="49"/>
      <c r="JDS518" s="49"/>
      <c r="JDT518" s="49"/>
      <c r="JDU518" s="49"/>
      <c r="JDV518" s="49"/>
      <c r="JDW518" s="49"/>
      <c r="JDX518" s="49"/>
      <c r="JDY518" s="49"/>
      <c r="JDZ518" s="49"/>
      <c r="JEA518" s="49"/>
      <c r="JEB518" s="49"/>
      <c r="JEC518" s="49"/>
      <c r="JED518" s="49"/>
      <c r="JEE518" s="49"/>
      <c r="JEF518" s="49"/>
      <c r="JEG518" s="49"/>
      <c r="JEH518" s="49"/>
      <c r="JEI518" s="49"/>
      <c r="JEJ518" s="49"/>
      <c r="JEK518" s="49"/>
      <c r="JEL518" s="49"/>
      <c r="JEM518" s="49"/>
      <c r="JEN518" s="49"/>
      <c r="JEO518" s="49"/>
      <c r="JEP518" s="49"/>
      <c r="JEQ518" s="49"/>
      <c r="JER518" s="49"/>
      <c r="JES518" s="49"/>
      <c r="JET518" s="49"/>
      <c r="JEU518" s="49"/>
      <c r="JEV518" s="49"/>
      <c r="JEW518" s="49"/>
      <c r="JEX518" s="49"/>
      <c r="JEY518" s="49"/>
      <c r="JEZ518" s="49"/>
      <c r="JFA518" s="49"/>
      <c r="JFB518" s="49"/>
      <c r="JFC518" s="49"/>
      <c r="JFD518" s="49"/>
      <c r="JFE518" s="49"/>
      <c r="JFF518" s="49"/>
      <c r="JFG518" s="49"/>
      <c r="JFH518" s="49"/>
      <c r="JFI518" s="49"/>
      <c r="JFJ518" s="49"/>
      <c r="JFK518" s="49"/>
      <c r="JFL518" s="49"/>
      <c r="JFM518" s="49"/>
      <c r="JFN518" s="49"/>
      <c r="JFO518" s="49"/>
      <c r="JFP518" s="49"/>
      <c r="JFQ518" s="49"/>
      <c r="JFR518" s="49"/>
      <c r="JFS518" s="49"/>
      <c r="JFT518" s="49"/>
      <c r="JFU518" s="49"/>
      <c r="JFV518" s="49"/>
      <c r="JFW518" s="49"/>
      <c r="JFX518" s="49"/>
      <c r="JFY518" s="49"/>
      <c r="JFZ518" s="49"/>
      <c r="JGA518" s="49"/>
      <c r="JGB518" s="49"/>
      <c r="JGC518" s="49"/>
      <c r="JGD518" s="49"/>
      <c r="JGE518" s="49"/>
      <c r="JGF518" s="49"/>
      <c r="JGG518" s="49"/>
      <c r="JGH518" s="49"/>
      <c r="JGI518" s="49"/>
      <c r="JGJ518" s="49"/>
      <c r="JGK518" s="49"/>
      <c r="JGL518" s="49"/>
      <c r="JGM518" s="49"/>
      <c r="JGN518" s="49"/>
      <c r="JGO518" s="49"/>
      <c r="JGP518" s="49"/>
      <c r="JGQ518" s="49"/>
      <c r="JGR518" s="49"/>
      <c r="JGS518" s="49"/>
      <c r="JGT518" s="49"/>
      <c r="JGU518" s="49"/>
      <c r="JGV518" s="49"/>
      <c r="JGW518" s="49"/>
      <c r="JGX518" s="49"/>
      <c r="JGY518" s="49"/>
      <c r="JGZ518" s="49"/>
      <c r="JHA518" s="49"/>
      <c r="JHB518" s="49"/>
      <c r="JHC518" s="49"/>
      <c r="JHD518" s="49"/>
      <c r="JHE518" s="49"/>
      <c r="JHF518" s="49"/>
      <c r="JHG518" s="49"/>
      <c r="JHH518" s="49"/>
      <c r="JHI518" s="49"/>
      <c r="JHJ518" s="49"/>
      <c r="JHK518" s="49"/>
      <c r="JHL518" s="49"/>
      <c r="JHM518" s="49"/>
      <c r="JHN518" s="49"/>
      <c r="JHO518" s="49"/>
      <c r="JHP518" s="49"/>
      <c r="JHQ518" s="49"/>
      <c r="JHR518" s="49"/>
      <c r="JHS518" s="49"/>
      <c r="JHT518" s="49"/>
      <c r="JHU518" s="49"/>
      <c r="JHV518" s="49"/>
      <c r="JHW518" s="49"/>
      <c r="JHX518" s="49"/>
      <c r="JHY518" s="49"/>
      <c r="JHZ518" s="49"/>
      <c r="JIA518" s="49"/>
      <c r="JIB518" s="49"/>
      <c r="JIC518" s="49"/>
      <c r="JID518" s="49"/>
      <c r="JIE518" s="49"/>
      <c r="JIF518" s="49"/>
      <c r="JIG518" s="49"/>
      <c r="JIH518" s="49"/>
      <c r="JII518" s="49"/>
      <c r="JIJ518" s="49"/>
      <c r="JIK518" s="49"/>
      <c r="JIL518" s="49"/>
      <c r="JIM518" s="49"/>
      <c r="JIN518" s="49"/>
      <c r="JIO518" s="49"/>
      <c r="JIP518" s="49"/>
      <c r="JIQ518" s="49"/>
      <c r="JIR518" s="49"/>
      <c r="JIS518" s="49"/>
      <c r="JIT518" s="49"/>
      <c r="JIU518" s="49"/>
      <c r="JIV518" s="49"/>
      <c r="JIW518" s="49"/>
      <c r="JIX518" s="49"/>
      <c r="JIY518" s="49"/>
      <c r="JIZ518" s="49"/>
      <c r="JJA518" s="49"/>
      <c r="JJB518" s="49"/>
      <c r="JJC518" s="49"/>
      <c r="JJD518" s="49"/>
      <c r="JJE518" s="49"/>
      <c r="JJF518" s="49"/>
      <c r="JJG518" s="49"/>
      <c r="JJH518" s="49"/>
      <c r="JJI518" s="49"/>
      <c r="JJJ518" s="49"/>
      <c r="JJK518" s="49"/>
      <c r="JJL518" s="49"/>
      <c r="JJM518" s="49"/>
      <c r="JJN518" s="49"/>
      <c r="JJO518" s="49"/>
      <c r="JJP518" s="49"/>
      <c r="JJQ518" s="49"/>
      <c r="JJR518" s="49"/>
      <c r="JJS518" s="49"/>
      <c r="JJT518" s="49"/>
      <c r="JJU518" s="49"/>
      <c r="JJV518" s="49"/>
      <c r="JJW518" s="49"/>
      <c r="JJX518" s="49"/>
      <c r="JJY518" s="49"/>
      <c r="JJZ518" s="49"/>
      <c r="JKA518" s="49"/>
      <c r="JKB518" s="49"/>
      <c r="JKC518" s="49"/>
      <c r="JKD518" s="49"/>
      <c r="JKE518" s="49"/>
      <c r="JKF518" s="49"/>
      <c r="JKG518" s="49"/>
      <c r="JKH518" s="49"/>
      <c r="JKI518" s="49"/>
      <c r="JKJ518" s="49"/>
      <c r="JKK518" s="49"/>
      <c r="JKL518" s="49"/>
      <c r="JKM518" s="49"/>
      <c r="JKN518" s="49"/>
      <c r="JKO518" s="49"/>
      <c r="JKP518" s="49"/>
      <c r="JKQ518" s="49"/>
      <c r="JKR518" s="49"/>
      <c r="JKS518" s="49"/>
      <c r="JKT518" s="49"/>
      <c r="JKU518" s="49"/>
      <c r="JKV518" s="49"/>
      <c r="JKW518" s="49"/>
      <c r="JKX518" s="49"/>
      <c r="JKY518" s="49"/>
      <c r="JKZ518" s="49"/>
      <c r="JLA518" s="49"/>
      <c r="JLB518" s="49"/>
      <c r="JLC518" s="49"/>
      <c r="JLD518" s="49"/>
      <c r="JLE518" s="49"/>
      <c r="JLF518" s="49"/>
      <c r="JLG518" s="49"/>
      <c r="JLH518" s="49"/>
      <c r="JLI518" s="49"/>
      <c r="JLJ518" s="49"/>
      <c r="JLK518" s="49"/>
      <c r="JLL518" s="49"/>
      <c r="JLM518" s="49"/>
      <c r="JLN518" s="49"/>
      <c r="JLO518" s="49"/>
      <c r="JLP518" s="49"/>
      <c r="JLQ518" s="49"/>
      <c r="JLR518" s="49"/>
      <c r="JLS518" s="49"/>
      <c r="JLT518" s="49"/>
      <c r="JLU518" s="49"/>
      <c r="JLV518" s="49"/>
      <c r="JLW518" s="49"/>
      <c r="JLX518" s="49"/>
      <c r="JLY518" s="49"/>
      <c r="JLZ518" s="49"/>
      <c r="JMA518" s="49"/>
      <c r="JMB518" s="49"/>
      <c r="JMC518" s="49"/>
      <c r="JMD518" s="49"/>
      <c r="JME518" s="49"/>
      <c r="JMF518" s="49"/>
      <c r="JMG518" s="49"/>
      <c r="JMH518" s="49"/>
      <c r="JMI518" s="49"/>
      <c r="JMJ518" s="49"/>
      <c r="JMK518" s="49"/>
      <c r="JML518" s="49"/>
      <c r="JMM518" s="49"/>
      <c r="JMN518" s="49"/>
      <c r="JMO518" s="49"/>
      <c r="JMP518" s="49"/>
      <c r="JMQ518" s="49"/>
      <c r="JMR518" s="49"/>
      <c r="JMS518" s="49"/>
      <c r="JMT518" s="49"/>
      <c r="JMU518" s="49"/>
      <c r="JMV518" s="49"/>
      <c r="JMW518" s="49"/>
      <c r="JMX518" s="49"/>
      <c r="JMY518" s="49"/>
      <c r="JMZ518" s="49"/>
      <c r="JNA518" s="49"/>
      <c r="JNB518" s="49"/>
      <c r="JNC518" s="49"/>
      <c r="JND518" s="49"/>
      <c r="JNE518" s="49"/>
      <c r="JNF518" s="49"/>
      <c r="JNG518" s="49"/>
      <c r="JNH518" s="49"/>
      <c r="JNI518" s="49"/>
      <c r="JNJ518" s="49"/>
      <c r="JNK518" s="49"/>
      <c r="JNL518" s="49"/>
      <c r="JNM518" s="49"/>
      <c r="JNN518" s="49"/>
      <c r="JNO518" s="49"/>
      <c r="JNP518" s="49"/>
      <c r="JNQ518" s="49"/>
      <c r="JNR518" s="49"/>
      <c r="JNS518" s="49"/>
      <c r="JNT518" s="49"/>
      <c r="JNU518" s="49"/>
      <c r="JNV518" s="49"/>
      <c r="JNW518" s="49"/>
      <c r="JNX518" s="49"/>
      <c r="JNY518" s="49"/>
      <c r="JNZ518" s="49"/>
      <c r="JOA518" s="49"/>
      <c r="JOB518" s="49"/>
      <c r="JOC518" s="49"/>
      <c r="JOD518" s="49"/>
      <c r="JOE518" s="49"/>
      <c r="JOF518" s="49"/>
      <c r="JOG518" s="49"/>
      <c r="JOH518" s="49"/>
      <c r="JOI518" s="49"/>
      <c r="JOJ518" s="49"/>
      <c r="JOK518" s="49"/>
      <c r="JOL518" s="49"/>
      <c r="JOM518" s="49"/>
      <c r="JON518" s="49"/>
      <c r="JOO518" s="49"/>
      <c r="JOP518" s="49"/>
      <c r="JOQ518" s="49"/>
      <c r="JOR518" s="49"/>
      <c r="JOS518" s="49"/>
      <c r="JOT518" s="49"/>
      <c r="JOU518" s="49"/>
      <c r="JOV518" s="49"/>
      <c r="JOW518" s="49"/>
      <c r="JOX518" s="49"/>
      <c r="JOY518" s="49"/>
      <c r="JOZ518" s="49"/>
      <c r="JPA518" s="49"/>
      <c r="JPB518" s="49"/>
      <c r="JPC518" s="49"/>
      <c r="JPD518" s="49"/>
      <c r="JPE518" s="49"/>
      <c r="JPF518" s="49"/>
      <c r="JPG518" s="49"/>
      <c r="JPH518" s="49"/>
      <c r="JPI518" s="49"/>
      <c r="JPJ518" s="49"/>
      <c r="JPK518" s="49"/>
      <c r="JPL518" s="49"/>
      <c r="JPM518" s="49"/>
      <c r="JPN518" s="49"/>
      <c r="JPO518" s="49"/>
      <c r="JPP518" s="49"/>
      <c r="JPQ518" s="49"/>
      <c r="JPR518" s="49"/>
      <c r="JPS518" s="49"/>
      <c r="JPT518" s="49"/>
      <c r="JPU518" s="49"/>
      <c r="JPV518" s="49"/>
      <c r="JPW518" s="49"/>
      <c r="JPX518" s="49"/>
      <c r="JPY518" s="49"/>
      <c r="JPZ518" s="49"/>
      <c r="JQA518" s="49"/>
      <c r="JQB518" s="49"/>
      <c r="JQC518" s="49"/>
      <c r="JQD518" s="49"/>
      <c r="JQE518" s="49"/>
      <c r="JQF518" s="49"/>
      <c r="JQG518" s="49"/>
      <c r="JQH518" s="49"/>
      <c r="JQI518" s="49"/>
      <c r="JQJ518" s="49"/>
      <c r="JQK518" s="49"/>
      <c r="JQL518" s="49"/>
      <c r="JQM518" s="49"/>
      <c r="JQN518" s="49"/>
      <c r="JQO518" s="49"/>
      <c r="JQP518" s="49"/>
      <c r="JQQ518" s="49"/>
      <c r="JQR518" s="49"/>
      <c r="JQS518" s="49"/>
      <c r="JQT518" s="49"/>
      <c r="JQU518" s="49"/>
      <c r="JQV518" s="49"/>
      <c r="JQW518" s="49"/>
      <c r="JQX518" s="49"/>
      <c r="JQY518" s="49"/>
      <c r="JQZ518" s="49"/>
      <c r="JRA518" s="49"/>
      <c r="JRB518" s="49"/>
      <c r="JRC518" s="49"/>
      <c r="JRD518" s="49"/>
      <c r="JRE518" s="49"/>
      <c r="JRF518" s="49"/>
      <c r="JRG518" s="49"/>
      <c r="JRH518" s="49"/>
      <c r="JRI518" s="49"/>
      <c r="JRJ518" s="49"/>
      <c r="JRK518" s="49"/>
      <c r="JRL518" s="49"/>
      <c r="JRM518" s="49"/>
      <c r="JRN518" s="49"/>
      <c r="JRO518" s="49"/>
      <c r="JRP518" s="49"/>
      <c r="JRQ518" s="49"/>
      <c r="JRR518" s="49"/>
      <c r="JRS518" s="49"/>
      <c r="JRT518" s="49"/>
      <c r="JRU518" s="49"/>
      <c r="JRV518" s="49"/>
      <c r="JRW518" s="49"/>
      <c r="JRX518" s="49"/>
      <c r="JRY518" s="49"/>
      <c r="JRZ518" s="49"/>
      <c r="JSA518" s="49"/>
      <c r="JSB518" s="49"/>
      <c r="JSC518" s="49"/>
      <c r="JSD518" s="49"/>
      <c r="JSE518" s="49"/>
      <c r="JSF518" s="49"/>
      <c r="JSG518" s="49"/>
      <c r="JSH518" s="49"/>
      <c r="JSI518" s="49"/>
      <c r="JSJ518" s="49"/>
      <c r="JSK518" s="49"/>
      <c r="JSL518" s="49"/>
      <c r="JSM518" s="49"/>
      <c r="JSN518" s="49"/>
      <c r="JSO518" s="49"/>
      <c r="JSP518" s="49"/>
      <c r="JSQ518" s="49"/>
      <c r="JSR518" s="49"/>
      <c r="JSS518" s="49"/>
      <c r="JST518" s="49"/>
      <c r="JSU518" s="49"/>
      <c r="JSV518" s="49"/>
      <c r="JSW518" s="49"/>
      <c r="JSX518" s="49"/>
      <c r="JSY518" s="49"/>
      <c r="JSZ518" s="49"/>
      <c r="JTA518" s="49"/>
      <c r="JTB518" s="49"/>
      <c r="JTC518" s="49"/>
      <c r="JTD518" s="49"/>
      <c r="JTE518" s="49"/>
      <c r="JTF518" s="49"/>
      <c r="JTG518" s="49"/>
      <c r="JTH518" s="49"/>
      <c r="JTI518" s="49"/>
      <c r="JTJ518" s="49"/>
      <c r="JTK518" s="49"/>
      <c r="JTL518" s="49"/>
      <c r="JTM518" s="49"/>
      <c r="JTN518" s="49"/>
      <c r="JTO518" s="49"/>
      <c r="JTP518" s="49"/>
      <c r="JTQ518" s="49"/>
      <c r="JTR518" s="49"/>
      <c r="JTS518" s="49"/>
      <c r="JTT518" s="49"/>
      <c r="JTU518" s="49"/>
      <c r="JTV518" s="49"/>
      <c r="JTW518" s="49"/>
      <c r="JTX518" s="49"/>
      <c r="JTY518" s="49"/>
      <c r="JTZ518" s="49"/>
      <c r="JUA518" s="49"/>
      <c r="JUB518" s="49"/>
      <c r="JUC518" s="49"/>
      <c r="JUD518" s="49"/>
      <c r="JUE518" s="49"/>
      <c r="JUF518" s="49"/>
      <c r="JUG518" s="49"/>
      <c r="JUH518" s="49"/>
      <c r="JUI518" s="49"/>
      <c r="JUJ518" s="49"/>
      <c r="JUK518" s="49"/>
      <c r="JUL518" s="49"/>
      <c r="JUM518" s="49"/>
      <c r="JUN518" s="49"/>
      <c r="JUO518" s="49"/>
      <c r="JUP518" s="49"/>
      <c r="JUQ518" s="49"/>
      <c r="JUR518" s="49"/>
      <c r="JUS518" s="49"/>
      <c r="JUT518" s="49"/>
      <c r="JUU518" s="49"/>
      <c r="JUV518" s="49"/>
      <c r="JUW518" s="49"/>
      <c r="JUX518" s="49"/>
      <c r="JUY518" s="49"/>
      <c r="JUZ518" s="49"/>
      <c r="JVA518" s="49"/>
      <c r="JVB518" s="49"/>
      <c r="JVC518" s="49"/>
      <c r="JVD518" s="49"/>
      <c r="JVE518" s="49"/>
      <c r="JVF518" s="49"/>
      <c r="JVG518" s="49"/>
      <c r="JVH518" s="49"/>
      <c r="JVI518" s="49"/>
      <c r="JVJ518" s="49"/>
      <c r="JVK518" s="49"/>
      <c r="JVL518" s="49"/>
      <c r="JVM518" s="49"/>
      <c r="JVN518" s="49"/>
      <c r="JVO518" s="49"/>
      <c r="JVP518" s="49"/>
      <c r="JVQ518" s="49"/>
      <c r="JVR518" s="49"/>
      <c r="JVS518" s="49"/>
      <c r="JVT518" s="49"/>
      <c r="JVU518" s="49"/>
      <c r="JVV518" s="49"/>
      <c r="JVW518" s="49"/>
      <c r="JVX518" s="49"/>
      <c r="JVY518" s="49"/>
      <c r="JVZ518" s="49"/>
      <c r="JWA518" s="49"/>
      <c r="JWB518" s="49"/>
      <c r="JWC518" s="49"/>
      <c r="JWD518" s="49"/>
      <c r="JWE518" s="49"/>
      <c r="JWF518" s="49"/>
      <c r="JWG518" s="49"/>
      <c r="JWH518" s="49"/>
      <c r="JWI518" s="49"/>
      <c r="JWJ518" s="49"/>
      <c r="JWK518" s="49"/>
      <c r="JWL518" s="49"/>
      <c r="JWM518" s="49"/>
      <c r="JWN518" s="49"/>
      <c r="JWO518" s="49"/>
      <c r="JWP518" s="49"/>
      <c r="JWQ518" s="49"/>
      <c r="JWR518" s="49"/>
      <c r="JWS518" s="49"/>
      <c r="JWT518" s="49"/>
      <c r="JWU518" s="49"/>
      <c r="JWV518" s="49"/>
      <c r="JWW518" s="49"/>
      <c r="JWX518" s="49"/>
      <c r="JWY518" s="49"/>
      <c r="JWZ518" s="49"/>
      <c r="JXA518" s="49"/>
      <c r="JXB518" s="49"/>
      <c r="JXC518" s="49"/>
      <c r="JXD518" s="49"/>
      <c r="JXE518" s="49"/>
      <c r="JXF518" s="49"/>
      <c r="JXG518" s="49"/>
      <c r="JXH518" s="49"/>
      <c r="JXI518" s="49"/>
      <c r="JXJ518" s="49"/>
      <c r="JXK518" s="49"/>
      <c r="JXL518" s="49"/>
      <c r="JXM518" s="49"/>
      <c r="JXN518" s="49"/>
      <c r="JXO518" s="49"/>
      <c r="JXP518" s="49"/>
      <c r="JXQ518" s="49"/>
      <c r="JXR518" s="49"/>
      <c r="JXS518" s="49"/>
      <c r="JXT518" s="49"/>
      <c r="JXU518" s="49"/>
      <c r="JXV518" s="49"/>
      <c r="JXW518" s="49"/>
      <c r="JXX518" s="49"/>
      <c r="JXY518" s="49"/>
      <c r="JXZ518" s="49"/>
      <c r="JYA518" s="49"/>
      <c r="JYB518" s="49"/>
      <c r="JYC518" s="49"/>
      <c r="JYD518" s="49"/>
      <c r="JYE518" s="49"/>
      <c r="JYF518" s="49"/>
      <c r="JYG518" s="49"/>
      <c r="JYH518" s="49"/>
      <c r="JYI518" s="49"/>
      <c r="JYJ518" s="49"/>
      <c r="JYK518" s="49"/>
      <c r="JYL518" s="49"/>
      <c r="JYM518" s="49"/>
      <c r="JYN518" s="49"/>
      <c r="JYO518" s="49"/>
      <c r="JYP518" s="49"/>
      <c r="JYQ518" s="49"/>
      <c r="JYR518" s="49"/>
      <c r="JYS518" s="49"/>
      <c r="JYT518" s="49"/>
      <c r="JYU518" s="49"/>
      <c r="JYV518" s="49"/>
      <c r="JYW518" s="49"/>
      <c r="JYX518" s="49"/>
      <c r="JYY518" s="49"/>
      <c r="JYZ518" s="49"/>
      <c r="JZA518" s="49"/>
      <c r="JZB518" s="49"/>
      <c r="JZC518" s="49"/>
      <c r="JZD518" s="49"/>
      <c r="JZE518" s="49"/>
      <c r="JZF518" s="49"/>
      <c r="JZG518" s="49"/>
      <c r="JZH518" s="49"/>
      <c r="JZI518" s="49"/>
      <c r="JZJ518" s="49"/>
      <c r="JZK518" s="49"/>
      <c r="JZL518" s="49"/>
      <c r="JZM518" s="49"/>
      <c r="JZN518" s="49"/>
      <c r="JZO518" s="49"/>
      <c r="JZP518" s="49"/>
      <c r="JZQ518" s="49"/>
      <c r="JZR518" s="49"/>
      <c r="JZS518" s="49"/>
      <c r="JZT518" s="49"/>
      <c r="JZU518" s="49"/>
      <c r="JZV518" s="49"/>
      <c r="JZW518" s="49"/>
      <c r="JZX518" s="49"/>
      <c r="JZY518" s="49"/>
      <c r="JZZ518" s="49"/>
      <c r="KAA518" s="49"/>
      <c r="KAB518" s="49"/>
      <c r="KAC518" s="49"/>
      <c r="KAD518" s="49"/>
      <c r="KAE518" s="49"/>
      <c r="KAF518" s="49"/>
      <c r="KAG518" s="49"/>
      <c r="KAH518" s="49"/>
      <c r="KAI518" s="49"/>
      <c r="KAJ518" s="49"/>
      <c r="KAK518" s="49"/>
      <c r="KAL518" s="49"/>
      <c r="KAM518" s="49"/>
      <c r="KAN518" s="49"/>
      <c r="KAO518" s="49"/>
      <c r="KAP518" s="49"/>
      <c r="KAQ518" s="49"/>
      <c r="KAR518" s="49"/>
      <c r="KAS518" s="49"/>
      <c r="KAT518" s="49"/>
      <c r="KAU518" s="49"/>
      <c r="KAV518" s="49"/>
      <c r="KAW518" s="49"/>
      <c r="KAX518" s="49"/>
      <c r="KAY518" s="49"/>
      <c r="KAZ518" s="49"/>
      <c r="KBA518" s="49"/>
      <c r="KBB518" s="49"/>
      <c r="KBC518" s="49"/>
      <c r="KBD518" s="49"/>
      <c r="KBE518" s="49"/>
      <c r="KBF518" s="49"/>
      <c r="KBG518" s="49"/>
      <c r="KBH518" s="49"/>
      <c r="KBI518" s="49"/>
      <c r="KBJ518" s="49"/>
      <c r="KBK518" s="49"/>
      <c r="KBL518" s="49"/>
      <c r="KBM518" s="49"/>
      <c r="KBN518" s="49"/>
      <c r="KBO518" s="49"/>
      <c r="KBP518" s="49"/>
      <c r="KBQ518" s="49"/>
      <c r="KBR518" s="49"/>
      <c r="KBS518" s="49"/>
      <c r="KBT518" s="49"/>
      <c r="KBU518" s="49"/>
      <c r="KBV518" s="49"/>
      <c r="KBW518" s="49"/>
      <c r="KBX518" s="49"/>
      <c r="KBY518" s="49"/>
      <c r="KBZ518" s="49"/>
      <c r="KCA518" s="49"/>
      <c r="KCB518" s="49"/>
      <c r="KCC518" s="49"/>
      <c r="KCD518" s="49"/>
      <c r="KCE518" s="49"/>
      <c r="KCF518" s="49"/>
      <c r="KCG518" s="49"/>
      <c r="KCH518" s="49"/>
      <c r="KCI518" s="49"/>
      <c r="KCJ518" s="49"/>
      <c r="KCK518" s="49"/>
      <c r="KCL518" s="49"/>
      <c r="KCM518" s="49"/>
      <c r="KCN518" s="49"/>
      <c r="KCO518" s="49"/>
      <c r="KCP518" s="49"/>
      <c r="KCQ518" s="49"/>
      <c r="KCR518" s="49"/>
      <c r="KCS518" s="49"/>
      <c r="KCT518" s="49"/>
      <c r="KCU518" s="49"/>
      <c r="KCV518" s="49"/>
      <c r="KCW518" s="49"/>
      <c r="KCX518" s="49"/>
      <c r="KCY518" s="49"/>
      <c r="KCZ518" s="49"/>
      <c r="KDA518" s="49"/>
      <c r="KDB518" s="49"/>
      <c r="KDC518" s="49"/>
      <c r="KDD518" s="49"/>
      <c r="KDE518" s="49"/>
      <c r="KDF518" s="49"/>
      <c r="KDG518" s="49"/>
      <c r="KDH518" s="49"/>
      <c r="KDI518" s="49"/>
      <c r="KDJ518" s="49"/>
      <c r="KDK518" s="49"/>
      <c r="KDL518" s="49"/>
      <c r="KDM518" s="49"/>
      <c r="KDN518" s="49"/>
      <c r="KDO518" s="49"/>
      <c r="KDP518" s="49"/>
      <c r="KDQ518" s="49"/>
      <c r="KDR518" s="49"/>
      <c r="KDS518" s="49"/>
      <c r="KDT518" s="49"/>
      <c r="KDU518" s="49"/>
      <c r="KDV518" s="49"/>
      <c r="KDW518" s="49"/>
      <c r="KDX518" s="49"/>
      <c r="KDY518" s="49"/>
      <c r="KDZ518" s="49"/>
      <c r="KEA518" s="49"/>
      <c r="KEB518" s="49"/>
      <c r="KEC518" s="49"/>
      <c r="KED518" s="49"/>
      <c r="KEE518" s="49"/>
      <c r="KEF518" s="49"/>
      <c r="KEG518" s="49"/>
      <c r="KEH518" s="49"/>
      <c r="KEI518" s="49"/>
      <c r="KEJ518" s="49"/>
      <c r="KEK518" s="49"/>
      <c r="KEL518" s="49"/>
      <c r="KEM518" s="49"/>
      <c r="KEN518" s="49"/>
      <c r="KEO518" s="49"/>
      <c r="KEP518" s="49"/>
      <c r="KEQ518" s="49"/>
      <c r="KER518" s="49"/>
      <c r="KES518" s="49"/>
      <c r="KET518" s="49"/>
      <c r="KEU518" s="49"/>
      <c r="KEV518" s="49"/>
      <c r="KEW518" s="49"/>
      <c r="KEX518" s="49"/>
      <c r="KEY518" s="49"/>
      <c r="KEZ518" s="49"/>
      <c r="KFA518" s="49"/>
      <c r="KFB518" s="49"/>
      <c r="KFC518" s="49"/>
      <c r="KFD518" s="49"/>
      <c r="KFE518" s="49"/>
      <c r="KFF518" s="49"/>
      <c r="KFG518" s="49"/>
      <c r="KFH518" s="49"/>
      <c r="KFI518" s="49"/>
      <c r="KFJ518" s="49"/>
      <c r="KFK518" s="49"/>
      <c r="KFL518" s="49"/>
      <c r="KFM518" s="49"/>
      <c r="KFN518" s="49"/>
      <c r="KFO518" s="49"/>
      <c r="KFP518" s="49"/>
      <c r="KFQ518" s="49"/>
      <c r="KFR518" s="49"/>
      <c r="KFS518" s="49"/>
      <c r="KFT518" s="49"/>
      <c r="KFU518" s="49"/>
      <c r="KFV518" s="49"/>
      <c r="KFW518" s="49"/>
      <c r="KFX518" s="49"/>
      <c r="KFY518" s="49"/>
      <c r="KFZ518" s="49"/>
      <c r="KGA518" s="49"/>
      <c r="KGB518" s="49"/>
      <c r="KGC518" s="49"/>
      <c r="KGD518" s="49"/>
      <c r="KGE518" s="49"/>
      <c r="KGF518" s="49"/>
      <c r="KGG518" s="49"/>
      <c r="KGH518" s="49"/>
      <c r="KGI518" s="49"/>
      <c r="KGJ518" s="49"/>
      <c r="KGK518" s="49"/>
      <c r="KGL518" s="49"/>
      <c r="KGM518" s="49"/>
      <c r="KGN518" s="49"/>
      <c r="KGO518" s="49"/>
      <c r="KGP518" s="49"/>
      <c r="KGQ518" s="49"/>
      <c r="KGR518" s="49"/>
      <c r="KGS518" s="49"/>
      <c r="KGT518" s="49"/>
      <c r="KGU518" s="49"/>
      <c r="KGV518" s="49"/>
      <c r="KGW518" s="49"/>
      <c r="KGX518" s="49"/>
      <c r="KGY518" s="49"/>
      <c r="KGZ518" s="49"/>
      <c r="KHA518" s="49"/>
      <c r="KHB518" s="49"/>
      <c r="KHC518" s="49"/>
      <c r="KHD518" s="49"/>
      <c r="KHE518" s="49"/>
      <c r="KHF518" s="49"/>
      <c r="KHG518" s="49"/>
      <c r="KHH518" s="49"/>
      <c r="KHI518" s="49"/>
      <c r="KHJ518" s="49"/>
      <c r="KHK518" s="49"/>
      <c r="KHL518" s="49"/>
      <c r="KHM518" s="49"/>
      <c r="KHN518" s="49"/>
      <c r="KHO518" s="49"/>
      <c r="KHP518" s="49"/>
      <c r="KHQ518" s="49"/>
      <c r="KHR518" s="49"/>
      <c r="KHS518" s="49"/>
      <c r="KHT518" s="49"/>
      <c r="KHU518" s="49"/>
      <c r="KHV518" s="49"/>
      <c r="KHW518" s="49"/>
      <c r="KHX518" s="49"/>
      <c r="KHY518" s="49"/>
      <c r="KHZ518" s="49"/>
      <c r="KIA518" s="49"/>
      <c r="KIB518" s="49"/>
      <c r="KIC518" s="49"/>
      <c r="KID518" s="49"/>
      <c r="KIE518" s="49"/>
      <c r="KIF518" s="49"/>
      <c r="KIG518" s="49"/>
      <c r="KIH518" s="49"/>
      <c r="KII518" s="49"/>
      <c r="KIJ518" s="49"/>
      <c r="KIK518" s="49"/>
      <c r="KIL518" s="49"/>
      <c r="KIM518" s="49"/>
      <c r="KIN518" s="49"/>
      <c r="KIO518" s="49"/>
      <c r="KIP518" s="49"/>
      <c r="KIQ518" s="49"/>
      <c r="KIR518" s="49"/>
      <c r="KIS518" s="49"/>
      <c r="KIT518" s="49"/>
      <c r="KIU518" s="49"/>
      <c r="KIV518" s="49"/>
      <c r="KIW518" s="49"/>
      <c r="KIX518" s="49"/>
      <c r="KIY518" s="49"/>
      <c r="KIZ518" s="49"/>
      <c r="KJA518" s="49"/>
      <c r="KJB518" s="49"/>
      <c r="KJC518" s="49"/>
      <c r="KJD518" s="49"/>
      <c r="KJE518" s="49"/>
      <c r="KJF518" s="49"/>
      <c r="KJG518" s="49"/>
      <c r="KJH518" s="49"/>
      <c r="KJI518" s="49"/>
      <c r="KJJ518" s="49"/>
      <c r="KJK518" s="49"/>
      <c r="KJL518" s="49"/>
      <c r="KJM518" s="49"/>
      <c r="KJN518" s="49"/>
      <c r="KJO518" s="49"/>
      <c r="KJP518" s="49"/>
      <c r="KJQ518" s="49"/>
      <c r="KJR518" s="49"/>
      <c r="KJS518" s="49"/>
      <c r="KJT518" s="49"/>
      <c r="KJU518" s="49"/>
      <c r="KJV518" s="49"/>
      <c r="KJW518" s="49"/>
      <c r="KJX518" s="49"/>
      <c r="KJY518" s="49"/>
      <c r="KJZ518" s="49"/>
      <c r="KKA518" s="49"/>
      <c r="KKB518" s="49"/>
      <c r="KKC518" s="49"/>
      <c r="KKD518" s="49"/>
      <c r="KKE518" s="49"/>
      <c r="KKF518" s="49"/>
      <c r="KKG518" s="49"/>
      <c r="KKH518" s="49"/>
      <c r="KKI518" s="49"/>
      <c r="KKJ518" s="49"/>
      <c r="KKK518" s="49"/>
      <c r="KKL518" s="49"/>
      <c r="KKM518" s="49"/>
      <c r="KKN518" s="49"/>
      <c r="KKO518" s="49"/>
      <c r="KKP518" s="49"/>
      <c r="KKQ518" s="49"/>
      <c r="KKR518" s="49"/>
      <c r="KKS518" s="49"/>
      <c r="KKT518" s="49"/>
      <c r="KKU518" s="49"/>
      <c r="KKV518" s="49"/>
      <c r="KKW518" s="49"/>
      <c r="KKX518" s="49"/>
      <c r="KKY518" s="49"/>
      <c r="KKZ518" s="49"/>
      <c r="KLA518" s="49"/>
      <c r="KLB518" s="49"/>
      <c r="KLC518" s="49"/>
      <c r="KLD518" s="49"/>
      <c r="KLE518" s="49"/>
      <c r="KLF518" s="49"/>
      <c r="KLG518" s="49"/>
      <c r="KLH518" s="49"/>
      <c r="KLI518" s="49"/>
      <c r="KLJ518" s="49"/>
      <c r="KLK518" s="49"/>
      <c r="KLL518" s="49"/>
      <c r="KLM518" s="49"/>
      <c r="KLN518" s="49"/>
      <c r="KLO518" s="49"/>
      <c r="KLP518" s="49"/>
      <c r="KLQ518" s="49"/>
      <c r="KLR518" s="49"/>
      <c r="KLS518" s="49"/>
      <c r="KLT518" s="49"/>
      <c r="KLU518" s="49"/>
      <c r="KLV518" s="49"/>
      <c r="KLW518" s="49"/>
      <c r="KLX518" s="49"/>
      <c r="KLY518" s="49"/>
      <c r="KLZ518" s="49"/>
      <c r="KMA518" s="49"/>
      <c r="KMB518" s="49"/>
      <c r="KMC518" s="49"/>
      <c r="KMD518" s="49"/>
      <c r="KME518" s="49"/>
      <c r="KMF518" s="49"/>
      <c r="KMG518" s="49"/>
      <c r="KMH518" s="49"/>
      <c r="KMI518" s="49"/>
      <c r="KMJ518" s="49"/>
      <c r="KMK518" s="49"/>
      <c r="KML518" s="49"/>
      <c r="KMM518" s="49"/>
      <c r="KMN518" s="49"/>
      <c r="KMO518" s="49"/>
      <c r="KMP518" s="49"/>
      <c r="KMQ518" s="49"/>
      <c r="KMR518" s="49"/>
      <c r="KMS518" s="49"/>
      <c r="KMT518" s="49"/>
      <c r="KMU518" s="49"/>
      <c r="KMV518" s="49"/>
      <c r="KMW518" s="49"/>
      <c r="KMX518" s="49"/>
      <c r="KMY518" s="49"/>
      <c r="KMZ518" s="49"/>
      <c r="KNA518" s="49"/>
      <c r="KNB518" s="49"/>
      <c r="KNC518" s="49"/>
      <c r="KND518" s="49"/>
      <c r="KNE518" s="49"/>
      <c r="KNF518" s="49"/>
      <c r="KNG518" s="49"/>
      <c r="KNH518" s="49"/>
      <c r="KNI518" s="49"/>
      <c r="KNJ518" s="49"/>
      <c r="KNK518" s="49"/>
      <c r="KNL518" s="49"/>
      <c r="KNM518" s="49"/>
      <c r="KNN518" s="49"/>
      <c r="KNO518" s="49"/>
      <c r="KNP518" s="49"/>
      <c r="KNQ518" s="49"/>
      <c r="KNR518" s="49"/>
      <c r="KNS518" s="49"/>
      <c r="KNT518" s="49"/>
      <c r="KNU518" s="49"/>
      <c r="KNV518" s="49"/>
      <c r="KNW518" s="49"/>
      <c r="KNX518" s="49"/>
      <c r="KNY518" s="49"/>
      <c r="KNZ518" s="49"/>
      <c r="KOA518" s="49"/>
      <c r="KOB518" s="49"/>
      <c r="KOC518" s="49"/>
      <c r="KOD518" s="49"/>
      <c r="KOE518" s="49"/>
      <c r="KOF518" s="49"/>
      <c r="KOG518" s="49"/>
      <c r="KOH518" s="49"/>
      <c r="KOI518" s="49"/>
      <c r="KOJ518" s="49"/>
      <c r="KOK518" s="49"/>
      <c r="KOL518" s="49"/>
      <c r="KOM518" s="49"/>
      <c r="KON518" s="49"/>
      <c r="KOO518" s="49"/>
      <c r="KOP518" s="49"/>
      <c r="KOQ518" s="49"/>
      <c r="KOR518" s="49"/>
      <c r="KOS518" s="49"/>
      <c r="KOT518" s="49"/>
      <c r="KOU518" s="49"/>
      <c r="KOV518" s="49"/>
      <c r="KOW518" s="49"/>
      <c r="KOX518" s="49"/>
      <c r="KOY518" s="49"/>
      <c r="KOZ518" s="49"/>
      <c r="KPA518" s="49"/>
      <c r="KPB518" s="49"/>
      <c r="KPC518" s="49"/>
      <c r="KPD518" s="49"/>
      <c r="KPE518" s="49"/>
      <c r="KPF518" s="49"/>
      <c r="KPG518" s="49"/>
      <c r="KPH518" s="49"/>
      <c r="KPI518" s="49"/>
      <c r="KPJ518" s="49"/>
      <c r="KPK518" s="49"/>
      <c r="KPL518" s="49"/>
      <c r="KPM518" s="49"/>
      <c r="KPN518" s="49"/>
      <c r="KPO518" s="49"/>
      <c r="KPP518" s="49"/>
      <c r="KPQ518" s="49"/>
      <c r="KPR518" s="49"/>
      <c r="KPS518" s="49"/>
      <c r="KPT518" s="49"/>
      <c r="KPU518" s="49"/>
      <c r="KPV518" s="49"/>
      <c r="KPW518" s="49"/>
      <c r="KPX518" s="49"/>
      <c r="KPY518" s="49"/>
      <c r="KPZ518" s="49"/>
      <c r="KQA518" s="49"/>
      <c r="KQB518" s="49"/>
      <c r="KQC518" s="49"/>
      <c r="KQD518" s="49"/>
      <c r="KQE518" s="49"/>
      <c r="KQF518" s="49"/>
      <c r="KQG518" s="49"/>
      <c r="KQH518" s="49"/>
      <c r="KQI518" s="49"/>
      <c r="KQJ518" s="49"/>
      <c r="KQK518" s="49"/>
      <c r="KQL518" s="49"/>
      <c r="KQM518" s="49"/>
      <c r="KQN518" s="49"/>
      <c r="KQO518" s="49"/>
      <c r="KQP518" s="49"/>
      <c r="KQQ518" s="49"/>
      <c r="KQR518" s="49"/>
      <c r="KQS518" s="49"/>
      <c r="KQT518" s="49"/>
      <c r="KQU518" s="49"/>
      <c r="KQV518" s="49"/>
      <c r="KQW518" s="49"/>
      <c r="KQX518" s="49"/>
      <c r="KQY518" s="49"/>
      <c r="KQZ518" s="49"/>
      <c r="KRA518" s="49"/>
      <c r="KRB518" s="49"/>
      <c r="KRC518" s="49"/>
      <c r="KRD518" s="49"/>
      <c r="KRE518" s="49"/>
      <c r="KRF518" s="49"/>
      <c r="KRG518" s="49"/>
      <c r="KRH518" s="49"/>
      <c r="KRI518" s="49"/>
      <c r="KRJ518" s="49"/>
      <c r="KRK518" s="49"/>
      <c r="KRL518" s="49"/>
      <c r="KRM518" s="49"/>
      <c r="KRN518" s="49"/>
      <c r="KRO518" s="49"/>
      <c r="KRP518" s="49"/>
      <c r="KRQ518" s="49"/>
      <c r="KRR518" s="49"/>
      <c r="KRS518" s="49"/>
      <c r="KRT518" s="49"/>
      <c r="KRU518" s="49"/>
      <c r="KRV518" s="49"/>
      <c r="KRW518" s="49"/>
      <c r="KRX518" s="49"/>
      <c r="KRY518" s="49"/>
      <c r="KRZ518" s="49"/>
      <c r="KSA518" s="49"/>
      <c r="KSB518" s="49"/>
      <c r="KSC518" s="49"/>
      <c r="KSD518" s="49"/>
      <c r="KSE518" s="49"/>
      <c r="KSF518" s="49"/>
      <c r="KSG518" s="49"/>
      <c r="KSH518" s="49"/>
      <c r="KSI518" s="49"/>
      <c r="KSJ518" s="49"/>
      <c r="KSK518" s="49"/>
      <c r="KSL518" s="49"/>
      <c r="KSM518" s="49"/>
      <c r="KSN518" s="49"/>
      <c r="KSO518" s="49"/>
      <c r="KSP518" s="49"/>
      <c r="KSQ518" s="49"/>
      <c r="KSR518" s="49"/>
      <c r="KSS518" s="49"/>
      <c r="KST518" s="49"/>
      <c r="KSU518" s="49"/>
      <c r="KSV518" s="49"/>
      <c r="KSW518" s="49"/>
      <c r="KSX518" s="49"/>
      <c r="KSY518" s="49"/>
      <c r="KSZ518" s="49"/>
      <c r="KTA518" s="49"/>
      <c r="KTB518" s="49"/>
      <c r="KTC518" s="49"/>
      <c r="KTD518" s="49"/>
      <c r="KTE518" s="49"/>
      <c r="KTF518" s="49"/>
      <c r="KTG518" s="49"/>
      <c r="KTH518" s="49"/>
      <c r="KTI518" s="49"/>
      <c r="KTJ518" s="49"/>
      <c r="KTK518" s="49"/>
      <c r="KTL518" s="49"/>
      <c r="KTM518" s="49"/>
      <c r="KTN518" s="49"/>
      <c r="KTO518" s="49"/>
      <c r="KTP518" s="49"/>
      <c r="KTQ518" s="49"/>
      <c r="KTR518" s="49"/>
      <c r="KTS518" s="49"/>
      <c r="KTT518" s="49"/>
      <c r="KTU518" s="49"/>
      <c r="KTV518" s="49"/>
      <c r="KTW518" s="49"/>
      <c r="KTX518" s="49"/>
      <c r="KTY518" s="49"/>
      <c r="KTZ518" s="49"/>
      <c r="KUA518" s="49"/>
      <c r="KUB518" s="49"/>
      <c r="KUC518" s="49"/>
      <c r="KUD518" s="49"/>
      <c r="KUE518" s="49"/>
      <c r="KUF518" s="49"/>
      <c r="KUG518" s="49"/>
      <c r="KUH518" s="49"/>
      <c r="KUI518" s="49"/>
      <c r="KUJ518" s="49"/>
      <c r="KUK518" s="49"/>
      <c r="KUL518" s="49"/>
      <c r="KUM518" s="49"/>
      <c r="KUN518" s="49"/>
      <c r="KUO518" s="49"/>
      <c r="KUP518" s="49"/>
      <c r="KUQ518" s="49"/>
      <c r="KUR518" s="49"/>
      <c r="KUS518" s="49"/>
      <c r="KUT518" s="49"/>
      <c r="KUU518" s="49"/>
      <c r="KUV518" s="49"/>
      <c r="KUW518" s="49"/>
      <c r="KUX518" s="49"/>
      <c r="KUY518" s="49"/>
      <c r="KUZ518" s="49"/>
      <c r="KVA518" s="49"/>
      <c r="KVB518" s="49"/>
      <c r="KVC518" s="49"/>
      <c r="KVD518" s="49"/>
      <c r="KVE518" s="49"/>
      <c r="KVF518" s="49"/>
      <c r="KVG518" s="49"/>
      <c r="KVH518" s="49"/>
      <c r="KVI518" s="49"/>
      <c r="KVJ518" s="49"/>
      <c r="KVK518" s="49"/>
      <c r="KVL518" s="49"/>
      <c r="KVM518" s="49"/>
      <c r="KVN518" s="49"/>
      <c r="KVO518" s="49"/>
      <c r="KVP518" s="49"/>
      <c r="KVQ518" s="49"/>
      <c r="KVR518" s="49"/>
      <c r="KVS518" s="49"/>
      <c r="KVT518" s="49"/>
      <c r="KVU518" s="49"/>
      <c r="KVV518" s="49"/>
      <c r="KVW518" s="49"/>
      <c r="KVX518" s="49"/>
      <c r="KVY518" s="49"/>
      <c r="KVZ518" s="49"/>
      <c r="KWA518" s="49"/>
      <c r="KWB518" s="49"/>
      <c r="KWC518" s="49"/>
      <c r="KWD518" s="49"/>
      <c r="KWE518" s="49"/>
      <c r="KWF518" s="49"/>
      <c r="KWG518" s="49"/>
      <c r="KWH518" s="49"/>
      <c r="KWI518" s="49"/>
      <c r="KWJ518" s="49"/>
      <c r="KWK518" s="49"/>
      <c r="KWL518" s="49"/>
      <c r="KWM518" s="49"/>
      <c r="KWN518" s="49"/>
      <c r="KWO518" s="49"/>
      <c r="KWP518" s="49"/>
      <c r="KWQ518" s="49"/>
      <c r="KWR518" s="49"/>
      <c r="KWS518" s="49"/>
      <c r="KWT518" s="49"/>
      <c r="KWU518" s="49"/>
      <c r="KWV518" s="49"/>
      <c r="KWW518" s="49"/>
      <c r="KWX518" s="49"/>
      <c r="KWY518" s="49"/>
      <c r="KWZ518" s="49"/>
      <c r="KXA518" s="49"/>
      <c r="KXB518" s="49"/>
      <c r="KXC518" s="49"/>
      <c r="KXD518" s="49"/>
      <c r="KXE518" s="49"/>
      <c r="KXF518" s="49"/>
      <c r="KXG518" s="49"/>
      <c r="KXH518" s="49"/>
      <c r="KXI518" s="49"/>
      <c r="KXJ518" s="49"/>
      <c r="KXK518" s="49"/>
      <c r="KXL518" s="49"/>
      <c r="KXM518" s="49"/>
      <c r="KXN518" s="49"/>
      <c r="KXO518" s="49"/>
      <c r="KXP518" s="49"/>
      <c r="KXQ518" s="49"/>
      <c r="KXR518" s="49"/>
      <c r="KXS518" s="49"/>
      <c r="KXT518" s="49"/>
      <c r="KXU518" s="49"/>
      <c r="KXV518" s="49"/>
      <c r="KXW518" s="49"/>
      <c r="KXX518" s="49"/>
      <c r="KXY518" s="49"/>
      <c r="KXZ518" s="49"/>
      <c r="KYA518" s="49"/>
      <c r="KYB518" s="49"/>
      <c r="KYC518" s="49"/>
      <c r="KYD518" s="49"/>
      <c r="KYE518" s="49"/>
      <c r="KYF518" s="49"/>
      <c r="KYG518" s="49"/>
      <c r="KYH518" s="49"/>
      <c r="KYI518" s="49"/>
      <c r="KYJ518" s="49"/>
      <c r="KYK518" s="49"/>
      <c r="KYL518" s="49"/>
      <c r="KYM518" s="49"/>
      <c r="KYN518" s="49"/>
      <c r="KYO518" s="49"/>
      <c r="KYP518" s="49"/>
      <c r="KYQ518" s="49"/>
      <c r="KYR518" s="49"/>
      <c r="KYS518" s="49"/>
      <c r="KYT518" s="49"/>
      <c r="KYU518" s="49"/>
      <c r="KYV518" s="49"/>
      <c r="KYW518" s="49"/>
      <c r="KYX518" s="49"/>
      <c r="KYY518" s="49"/>
      <c r="KYZ518" s="49"/>
      <c r="KZA518" s="49"/>
      <c r="KZB518" s="49"/>
      <c r="KZC518" s="49"/>
      <c r="KZD518" s="49"/>
      <c r="KZE518" s="49"/>
      <c r="KZF518" s="49"/>
      <c r="KZG518" s="49"/>
      <c r="KZH518" s="49"/>
      <c r="KZI518" s="49"/>
      <c r="KZJ518" s="49"/>
      <c r="KZK518" s="49"/>
      <c r="KZL518" s="49"/>
      <c r="KZM518" s="49"/>
      <c r="KZN518" s="49"/>
      <c r="KZO518" s="49"/>
      <c r="KZP518" s="49"/>
      <c r="KZQ518" s="49"/>
      <c r="KZR518" s="49"/>
      <c r="KZS518" s="49"/>
      <c r="KZT518" s="49"/>
      <c r="KZU518" s="49"/>
      <c r="KZV518" s="49"/>
      <c r="KZW518" s="49"/>
      <c r="KZX518" s="49"/>
      <c r="KZY518" s="49"/>
      <c r="KZZ518" s="49"/>
      <c r="LAA518" s="49"/>
      <c r="LAB518" s="49"/>
      <c r="LAC518" s="49"/>
      <c r="LAD518" s="49"/>
      <c r="LAE518" s="49"/>
      <c r="LAF518" s="49"/>
      <c r="LAG518" s="49"/>
      <c r="LAH518" s="49"/>
      <c r="LAI518" s="49"/>
      <c r="LAJ518" s="49"/>
      <c r="LAK518" s="49"/>
      <c r="LAL518" s="49"/>
      <c r="LAM518" s="49"/>
      <c r="LAN518" s="49"/>
      <c r="LAO518" s="49"/>
      <c r="LAP518" s="49"/>
      <c r="LAQ518" s="49"/>
      <c r="LAR518" s="49"/>
      <c r="LAS518" s="49"/>
      <c r="LAT518" s="49"/>
      <c r="LAU518" s="49"/>
      <c r="LAV518" s="49"/>
      <c r="LAW518" s="49"/>
      <c r="LAX518" s="49"/>
      <c r="LAY518" s="49"/>
      <c r="LAZ518" s="49"/>
      <c r="LBA518" s="49"/>
      <c r="LBB518" s="49"/>
      <c r="LBC518" s="49"/>
      <c r="LBD518" s="49"/>
      <c r="LBE518" s="49"/>
      <c r="LBF518" s="49"/>
      <c r="LBG518" s="49"/>
      <c r="LBH518" s="49"/>
      <c r="LBI518" s="49"/>
      <c r="LBJ518" s="49"/>
      <c r="LBK518" s="49"/>
      <c r="LBL518" s="49"/>
      <c r="LBM518" s="49"/>
      <c r="LBN518" s="49"/>
      <c r="LBO518" s="49"/>
      <c r="LBP518" s="49"/>
      <c r="LBQ518" s="49"/>
      <c r="LBR518" s="49"/>
      <c r="LBS518" s="49"/>
      <c r="LBT518" s="49"/>
      <c r="LBU518" s="49"/>
      <c r="LBV518" s="49"/>
      <c r="LBW518" s="49"/>
      <c r="LBX518" s="49"/>
      <c r="LBY518" s="49"/>
      <c r="LBZ518" s="49"/>
      <c r="LCA518" s="49"/>
      <c r="LCB518" s="49"/>
      <c r="LCC518" s="49"/>
      <c r="LCD518" s="49"/>
      <c r="LCE518" s="49"/>
      <c r="LCF518" s="49"/>
      <c r="LCG518" s="49"/>
      <c r="LCH518" s="49"/>
      <c r="LCI518" s="49"/>
      <c r="LCJ518" s="49"/>
      <c r="LCK518" s="49"/>
      <c r="LCL518" s="49"/>
      <c r="LCM518" s="49"/>
      <c r="LCN518" s="49"/>
      <c r="LCO518" s="49"/>
      <c r="LCP518" s="49"/>
      <c r="LCQ518" s="49"/>
      <c r="LCR518" s="49"/>
      <c r="LCS518" s="49"/>
      <c r="LCT518" s="49"/>
      <c r="LCU518" s="49"/>
      <c r="LCV518" s="49"/>
      <c r="LCW518" s="49"/>
      <c r="LCX518" s="49"/>
      <c r="LCY518" s="49"/>
      <c r="LCZ518" s="49"/>
      <c r="LDA518" s="49"/>
      <c r="LDB518" s="49"/>
      <c r="LDC518" s="49"/>
      <c r="LDD518" s="49"/>
      <c r="LDE518" s="49"/>
      <c r="LDF518" s="49"/>
      <c r="LDG518" s="49"/>
      <c r="LDH518" s="49"/>
      <c r="LDI518" s="49"/>
      <c r="LDJ518" s="49"/>
      <c r="LDK518" s="49"/>
      <c r="LDL518" s="49"/>
      <c r="LDM518" s="49"/>
      <c r="LDN518" s="49"/>
      <c r="LDO518" s="49"/>
      <c r="LDP518" s="49"/>
      <c r="LDQ518" s="49"/>
      <c r="LDR518" s="49"/>
      <c r="LDS518" s="49"/>
      <c r="LDT518" s="49"/>
      <c r="LDU518" s="49"/>
      <c r="LDV518" s="49"/>
      <c r="LDW518" s="49"/>
      <c r="LDX518" s="49"/>
      <c r="LDY518" s="49"/>
      <c r="LDZ518" s="49"/>
      <c r="LEA518" s="49"/>
      <c r="LEB518" s="49"/>
      <c r="LEC518" s="49"/>
      <c r="LED518" s="49"/>
      <c r="LEE518" s="49"/>
      <c r="LEF518" s="49"/>
      <c r="LEG518" s="49"/>
      <c r="LEH518" s="49"/>
      <c r="LEI518" s="49"/>
      <c r="LEJ518" s="49"/>
      <c r="LEK518" s="49"/>
      <c r="LEL518" s="49"/>
      <c r="LEM518" s="49"/>
      <c r="LEN518" s="49"/>
      <c r="LEO518" s="49"/>
      <c r="LEP518" s="49"/>
      <c r="LEQ518" s="49"/>
      <c r="LER518" s="49"/>
      <c r="LES518" s="49"/>
      <c r="LET518" s="49"/>
      <c r="LEU518" s="49"/>
      <c r="LEV518" s="49"/>
      <c r="LEW518" s="49"/>
      <c r="LEX518" s="49"/>
      <c r="LEY518" s="49"/>
      <c r="LEZ518" s="49"/>
      <c r="LFA518" s="49"/>
      <c r="LFB518" s="49"/>
      <c r="LFC518" s="49"/>
      <c r="LFD518" s="49"/>
      <c r="LFE518" s="49"/>
      <c r="LFF518" s="49"/>
      <c r="LFG518" s="49"/>
      <c r="LFH518" s="49"/>
      <c r="LFI518" s="49"/>
      <c r="LFJ518" s="49"/>
      <c r="LFK518" s="49"/>
      <c r="LFL518" s="49"/>
      <c r="LFM518" s="49"/>
      <c r="LFN518" s="49"/>
      <c r="LFO518" s="49"/>
      <c r="LFP518" s="49"/>
      <c r="LFQ518" s="49"/>
      <c r="LFR518" s="49"/>
      <c r="LFS518" s="49"/>
      <c r="LFT518" s="49"/>
      <c r="LFU518" s="49"/>
      <c r="LFV518" s="49"/>
      <c r="LFW518" s="49"/>
      <c r="LFX518" s="49"/>
      <c r="LFY518" s="49"/>
      <c r="LFZ518" s="49"/>
      <c r="LGA518" s="49"/>
      <c r="LGB518" s="49"/>
      <c r="LGC518" s="49"/>
      <c r="LGD518" s="49"/>
      <c r="LGE518" s="49"/>
      <c r="LGF518" s="49"/>
      <c r="LGG518" s="49"/>
      <c r="LGH518" s="49"/>
      <c r="LGI518" s="49"/>
      <c r="LGJ518" s="49"/>
      <c r="LGK518" s="49"/>
      <c r="LGL518" s="49"/>
      <c r="LGM518" s="49"/>
      <c r="LGN518" s="49"/>
      <c r="LGO518" s="49"/>
      <c r="LGP518" s="49"/>
      <c r="LGQ518" s="49"/>
      <c r="LGR518" s="49"/>
      <c r="LGS518" s="49"/>
      <c r="LGT518" s="49"/>
      <c r="LGU518" s="49"/>
      <c r="LGV518" s="49"/>
      <c r="LGW518" s="49"/>
      <c r="LGX518" s="49"/>
      <c r="LGY518" s="49"/>
      <c r="LGZ518" s="49"/>
      <c r="LHA518" s="49"/>
      <c r="LHB518" s="49"/>
      <c r="LHC518" s="49"/>
      <c r="LHD518" s="49"/>
      <c r="LHE518" s="49"/>
      <c r="LHF518" s="49"/>
      <c r="LHG518" s="49"/>
      <c r="LHH518" s="49"/>
      <c r="LHI518" s="49"/>
      <c r="LHJ518" s="49"/>
      <c r="LHK518" s="49"/>
      <c r="LHL518" s="49"/>
      <c r="LHM518" s="49"/>
      <c r="LHN518" s="49"/>
      <c r="LHO518" s="49"/>
      <c r="LHP518" s="49"/>
      <c r="LHQ518" s="49"/>
      <c r="LHR518" s="49"/>
      <c r="LHS518" s="49"/>
      <c r="LHT518" s="49"/>
      <c r="LHU518" s="49"/>
      <c r="LHV518" s="49"/>
      <c r="LHW518" s="49"/>
      <c r="LHX518" s="49"/>
      <c r="LHY518" s="49"/>
      <c r="LHZ518" s="49"/>
      <c r="LIA518" s="49"/>
      <c r="LIB518" s="49"/>
      <c r="LIC518" s="49"/>
      <c r="LID518" s="49"/>
      <c r="LIE518" s="49"/>
      <c r="LIF518" s="49"/>
      <c r="LIG518" s="49"/>
      <c r="LIH518" s="49"/>
      <c r="LII518" s="49"/>
      <c r="LIJ518" s="49"/>
      <c r="LIK518" s="49"/>
      <c r="LIL518" s="49"/>
      <c r="LIM518" s="49"/>
      <c r="LIN518" s="49"/>
      <c r="LIO518" s="49"/>
      <c r="LIP518" s="49"/>
      <c r="LIQ518" s="49"/>
      <c r="LIR518" s="49"/>
      <c r="LIS518" s="49"/>
      <c r="LIT518" s="49"/>
      <c r="LIU518" s="49"/>
      <c r="LIV518" s="49"/>
      <c r="LIW518" s="49"/>
      <c r="LIX518" s="49"/>
      <c r="LIY518" s="49"/>
      <c r="LIZ518" s="49"/>
      <c r="LJA518" s="49"/>
      <c r="LJB518" s="49"/>
      <c r="LJC518" s="49"/>
      <c r="LJD518" s="49"/>
      <c r="LJE518" s="49"/>
      <c r="LJF518" s="49"/>
      <c r="LJG518" s="49"/>
      <c r="LJH518" s="49"/>
      <c r="LJI518" s="49"/>
      <c r="LJJ518" s="49"/>
      <c r="LJK518" s="49"/>
      <c r="LJL518" s="49"/>
      <c r="LJM518" s="49"/>
      <c r="LJN518" s="49"/>
      <c r="LJO518" s="49"/>
      <c r="LJP518" s="49"/>
      <c r="LJQ518" s="49"/>
      <c r="LJR518" s="49"/>
      <c r="LJS518" s="49"/>
      <c r="LJT518" s="49"/>
      <c r="LJU518" s="49"/>
      <c r="LJV518" s="49"/>
      <c r="LJW518" s="49"/>
      <c r="LJX518" s="49"/>
      <c r="LJY518" s="49"/>
      <c r="LJZ518" s="49"/>
      <c r="LKA518" s="49"/>
      <c r="LKB518" s="49"/>
      <c r="LKC518" s="49"/>
      <c r="LKD518" s="49"/>
      <c r="LKE518" s="49"/>
      <c r="LKF518" s="49"/>
      <c r="LKG518" s="49"/>
      <c r="LKH518" s="49"/>
      <c r="LKI518" s="49"/>
      <c r="LKJ518" s="49"/>
      <c r="LKK518" s="49"/>
      <c r="LKL518" s="49"/>
      <c r="LKM518" s="49"/>
      <c r="LKN518" s="49"/>
      <c r="LKO518" s="49"/>
      <c r="LKP518" s="49"/>
      <c r="LKQ518" s="49"/>
      <c r="LKR518" s="49"/>
      <c r="LKS518" s="49"/>
      <c r="LKT518" s="49"/>
      <c r="LKU518" s="49"/>
      <c r="LKV518" s="49"/>
      <c r="LKW518" s="49"/>
      <c r="LKX518" s="49"/>
      <c r="LKY518" s="49"/>
      <c r="LKZ518" s="49"/>
      <c r="LLA518" s="49"/>
      <c r="LLB518" s="49"/>
      <c r="LLC518" s="49"/>
      <c r="LLD518" s="49"/>
      <c r="LLE518" s="49"/>
      <c r="LLF518" s="49"/>
      <c r="LLG518" s="49"/>
      <c r="LLH518" s="49"/>
      <c r="LLI518" s="49"/>
      <c r="LLJ518" s="49"/>
      <c r="LLK518" s="49"/>
      <c r="LLL518" s="49"/>
      <c r="LLM518" s="49"/>
      <c r="LLN518" s="49"/>
      <c r="LLO518" s="49"/>
      <c r="LLP518" s="49"/>
      <c r="LLQ518" s="49"/>
      <c r="LLR518" s="49"/>
      <c r="LLS518" s="49"/>
      <c r="LLT518" s="49"/>
      <c r="LLU518" s="49"/>
      <c r="LLV518" s="49"/>
      <c r="LLW518" s="49"/>
      <c r="LLX518" s="49"/>
      <c r="LLY518" s="49"/>
      <c r="LLZ518" s="49"/>
      <c r="LMA518" s="49"/>
      <c r="LMB518" s="49"/>
      <c r="LMC518" s="49"/>
      <c r="LMD518" s="49"/>
      <c r="LME518" s="49"/>
      <c r="LMF518" s="49"/>
      <c r="LMG518" s="49"/>
      <c r="LMH518" s="49"/>
      <c r="LMI518" s="49"/>
      <c r="LMJ518" s="49"/>
      <c r="LMK518" s="49"/>
      <c r="LML518" s="49"/>
      <c r="LMM518" s="49"/>
      <c r="LMN518" s="49"/>
      <c r="LMO518" s="49"/>
      <c r="LMP518" s="49"/>
      <c r="LMQ518" s="49"/>
      <c r="LMR518" s="49"/>
      <c r="LMS518" s="49"/>
      <c r="LMT518" s="49"/>
      <c r="LMU518" s="49"/>
      <c r="LMV518" s="49"/>
      <c r="LMW518" s="49"/>
      <c r="LMX518" s="49"/>
      <c r="LMY518" s="49"/>
      <c r="LMZ518" s="49"/>
      <c r="LNA518" s="49"/>
      <c r="LNB518" s="49"/>
      <c r="LNC518" s="49"/>
      <c r="LND518" s="49"/>
      <c r="LNE518" s="49"/>
      <c r="LNF518" s="49"/>
      <c r="LNG518" s="49"/>
      <c r="LNH518" s="49"/>
      <c r="LNI518" s="49"/>
      <c r="LNJ518" s="49"/>
      <c r="LNK518" s="49"/>
      <c r="LNL518" s="49"/>
      <c r="LNM518" s="49"/>
      <c r="LNN518" s="49"/>
      <c r="LNO518" s="49"/>
      <c r="LNP518" s="49"/>
      <c r="LNQ518" s="49"/>
      <c r="LNR518" s="49"/>
      <c r="LNS518" s="49"/>
      <c r="LNT518" s="49"/>
      <c r="LNU518" s="49"/>
      <c r="LNV518" s="49"/>
      <c r="LNW518" s="49"/>
      <c r="LNX518" s="49"/>
      <c r="LNY518" s="49"/>
      <c r="LNZ518" s="49"/>
      <c r="LOA518" s="49"/>
      <c r="LOB518" s="49"/>
      <c r="LOC518" s="49"/>
      <c r="LOD518" s="49"/>
      <c r="LOE518" s="49"/>
      <c r="LOF518" s="49"/>
      <c r="LOG518" s="49"/>
      <c r="LOH518" s="49"/>
      <c r="LOI518" s="49"/>
      <c r="LOJ518" s="49"/>
      <c r="LOK518" s="49"/>
      <c r="LOL518" s="49"/>
      <c r="LOM518" s="49"/>
      <c r="LON518" s="49"/>
      <c r="LOO518" s="49"/>
      <c r="LOP518" s="49"/>
      <c r="LOQ518" s="49"/>
      <c r="LOR518" s="49"/>
      <c r="LOS518" s="49"/>
      <c r="LOT518" s="49"/>
      <c r="LOU518" s="49"/>
      <c r="LOV518" s="49"/>
      <c r="LOW518" s="49"/>
      <c r="LOX518" s="49"/>
      <c r="LOY518" s="49"/>
      <c r="LOZ518" s="49"/>
      <c r="LPA518" s="49"/>
      <c r="LPB518" s="49"/>
      <c r="LPC518" s="49"/>
      <c r="LPD518" s="49"/>
      <c r="LPE518" s="49"/>
      <c r="LPF518" s="49"/>
      <c r="LPG518" s="49"/>
      <c r="LPH518" s="49"/>
      <c r="LPI518" s="49"/>
      <c r="LPJ518" s="49"/>
      <c r="LPK518" s="49"/>
      <c r="LPL518" s="49"/>
      <c r="LPM518" s="49"/>
      <c r="LPN518" s="49"/>
      <c r="LPO518" s="49"/>
      <c r="LPP518" s="49"/>
      <c r="LPQ518" s="49"/>
      <c r="LPR518" s="49"/>
      <c r="LPS518" s="49"/>
      <c r="LPT518" s="49"/>
      <c r="LPU518" s="49"/>
      <c r="LPV518" s="49"/>
      <c r="LPW518" s="49"/>
      <c r="LPX518" s="49"/>
      <c r="LPY518" s="49"/>
      <c r="LPZ518" s="49"/>
      <c r="LQA518" s="49"/>
      <c r="LQB518" s="49"/>
      <c r="LQC518" s="49"/>
      <c r="LQD518" s="49"/>
      <c r="LQE518" s="49"/>
      <c r="LQF518" s="49"/>
      <c r="LQG518" s="49"/>
      <c r="LQH518" s="49"/>
      <c r="LQI518" s="49"/>
      <c r="LQJ518" s="49"/>
      <c r="LQK518" s="49"/>
      <c r="LQL518" s="49"/>
      <c r="LQM518" s="49"/>
      <c r="LQN518" s="49"/>
      <c r="LQO518" s="49"/>
      <c r="LQP518" s="49"/>
      <c r="LQQ518" s="49"/>
      <c r="LQR518" s="49"/>
      <c r="LQS518" s="49"/>
      <c r="LQT518" s="49"/>
      <c r="LQU518" s="49"/>
      <c r="LQV518" s="49"/>
      <c r="LQW518" s="49"/>
      <c r="LQX518" s="49"/>
      <c r="LQY518" s="49"/>
      <c r="LQZ518" s="49"/>
      <c r="LRA518" s="49"/>
      <c r="LRB518" s="49"/>
      <c r="LRC518" s="49"/>
      <c r="LRD518" s="49"/>
      <c r="LRE518" s="49"/>
      <c r="LRF518" s="49"/>
      <c r="LRG518" s="49"/>
      <c r="LRH518" s="49"/>
      <c r="LRI518" s="49"/>
      <c r="LRJ518" s="49"/>
      <c r="LRK518" s="49"/>
      <c r="LRL518" s="49"/>
      <c r="LRM518" s="49"/>
      <c r="LRN518" s="49"/>
      <c r="LRO518" s="49"/>
      <c r="LRP518" s="49"/>
      <c r="LRQ518" s="49"/>
      <c r="LRR518" s="49"/>
      <c r="LRS518" s="49"/>
      <c r="LRT518" s="49"/>
      <c r="LRU518" s="49"/>
      <c r="LRV518" s="49"/>
      <c r="LRW518" s="49"/>
      <c r="LRX518" s="49"/>
      <c r="LRY518" s="49"/>
      <c r="LRZ518" s="49"/>
      <c r="LSA518" s="49"/>
      <c r="LSB518" s="49"/>
      <c r="LSC518" s="49"/>
      <c r="LSD518" s="49"/>
      <c r="LSE518" s="49"/>
      <c r="LSF518" s="49"/>
      <c r="LSG518" s="49"/>
      <c r="LSH518" s="49"/>
      <c r="LSI518" s="49"/>
      <c r="LSJ518" s="49"/>
      <c r="LSK518" s="49"/>
      <c r="LSL518" s="49"/>
      <c r="LSM518" s="49"/>
      <c r="LSN518" s="49"/>
      <c r="LSO518" s="49"/>
      <c r="LSP518" s="49"/>
      <c r="LSQ518" s="49"/>
      <c r="LSR518" s="49"/>
      <c r="LSS518" s="49"/>
      <c r="LST518" s="49"/>
      <c r="LSU518" s="49"/>
      <c r="LSV518" s="49"/>
      <c r="LSW518" s="49"/>
      <c r="LSX518" s="49"/>
      <c r="LSY518" s="49"/>
      <c r="LSZ518" s="49"/>
      <c r="LTA518" s="49"/>
      <c r="LTB518" s="49"/>
      <c r="LTC518" s="49"/>
      <c r="LTD518" s="49"/>
      <c r="LTE518" s="49"/>
      <c r="LTF518" s="49"/>
      <c r="LTG518" s="49"/>
      <c r="LTH518" s="49"/>
      <c r="LTI518" s="49"/>
      <c r="LTJ518" s="49"/>
      <c r="LTK518" s="49"/>
      <c r="LTL518" s="49"/>
      <c r="LTM518" s="49"/>
      <c r="LTN518" s="49"/>
      <c r="LTO518" s="49"/>
      <c r="LTP518" s="49"/>
      <c r="LTQ518" s="49"/>
      <c r="LTR518" s="49"/>
      <c r="LTS518" s="49"/>
      <c r="LTT518" s="49"/>
      <c r="LTU518" s="49"/>
      <c r="LTV518" s="49"/>
      <c r="LTW518" s="49"/>
      <c r="LTX518" s="49"/>
      <c r="LTY518" s="49"/>
      <c r="LTZ518" s="49"/>
      <c r="LUA518" s="49"/>
      <c r="LUB518" s="49"/>
      <c r="LUC518" s="49"/>
      <c r="LUD518" s="49"/>
      <c r="LUE518" s="49"/>
      <c r="LUF518" s="49"/>
      <c r="LUG518" s="49"/>
      <c r="LUH518" s="49"/>
      <c r="LUI518" s="49"/>
      <c r="LUJ518" s="49"/>
      <c r="LUK518" s="49"/>
      <c r="LUL518" s="49"/>
      <c r="LUM518" s="49"/>
      <c r="LUN518" s="49"/>
      <c r="LUO518" s="49"/>
      <c r="LUP518" s="49"/>
      <c r="LUQ518" s="49"/>
      <c r="LUR518" s="49"/>
      <c r="LUS518" s="49"/>
      <c r="LUT518" s="49"/>
      <c r="LUU518" s="49"/>
      <c r="LUV518" s="49"/>
      <c r="LUW518" s="49"/>
      <c r="LUX518" s="49"/>
      <c r="LUY518" s="49"/>
      <c r="LUZ518" s="49"/>
      <c r="LVA518" s="49"/>
      <c r="LVB518" s="49"/>
      <c r="LVC518" s="49"/>
      <c r="LVD518" s="49"/>
      <c r="LVE518" s="49"/>
      <c r="LVF518" s="49"/>
      <c r="LVG518" s="49"/>
      <c r="LVH518" s="49"/>
      <c r="LVI518" s="49"/>
      <c r="LVJ518" s="49"/>
      <c r="LVK518" s="49"/>
      <c r="LVL518" s="49"/>
      <c r="LVM518" s="49"/>
      <c r="LVN518" s="49"/>
      <c r="LVO518" s="49"/>
      <c r="LVP518" s="49"/>
      <c r="LVQ518" s="49"/>
      <c r="LVR518" s="49"/>
      <c r="LVS518" s="49"/>
      <c r="LVT518" s="49"/>
      <c r="LVU518" s="49"/>
      <c r="LVV518" s="49"/>
      <c r="LVW518" s="49"/>
      <c r="LVX518" s="49"/>
      <c r="LVY518" s="49"/>
      <c r="LVZ518" s="49"/>
      <c r="LWA518" s="49"/>
      <c r="LWB518" s="49"/>
      <c r="LWC518" s="49"/>
      <c r="LWD518" s="49"/>
      <c r="LWE518" s="49"/>
      <c r="LWF518" s="49"/>
      <c r="LWG518" s="49"/>
      <c r="LWH518" s="49"/>
      <c r="LWI518" s="49"/>
      <c r="LWJ518" s="49"/>
      <c r="LWK518" s="49"/>
      <c r="LWL518" s="49"/>
      <c r="LWM518" s="49"/>
      <c r="LWN518" s="49"/>
      <c r="LWO518" s="49"/>
      <c r="LWP518" s="49"/>
      <c r="LWQ518" s="49"/>
      <c r="LWR518" s="49"/>
      <c r="LWS518" s="49"/>
      <c r="LWT518" s="49"/>
      <c r="LWU518" s="49"/>
      <c r="LWV518" s="49"/>
      <c r="LWW518" s="49"/>
      <c r="LWX518" s="49"/>
      <c r="LWY518" s="49"/>
      <c r="LWZ518" s="49"/>
      <c r="LXA518" s="49"/>
      <c r="LXB518" s="49"/>
      <c r="LXC518" s="49"/>
      <c r="LXD518" s="49"/>
      <c r="LXE518" s="49"/>
      <c r="LXF518" s="49"/>
      <c r="LXG518" s="49"/>
      <c r="LXH518" s="49"/>
      <c r="LXI518" s="49"/>
      <c r="LXJ518" s="49"/>
      <c r="LXK518" s="49"/>
      <c r="LXL518" s="49"/>
      <c r="LXM518" s="49"/>
      <c r="LXN518" s="49"/>
      <c r="LXO518" s="49"/>
      <c r="LXP518" s="49"/>
      <c r="LXQ518" s="49"/>
      <c r="LXR518" s="49"/>
      <c r="LXS518" s="49"/>
      <c r="LXT518" s="49"/>
      <c r="LXU518" s="49"/>
      <c r="LXV518" s="49"/>
      <c r="LXW518" s="49"/>
      <c r="LXX518" s="49"/>
      <c r="LXY518" s="49"/>
      <c r="LXZ518" s="49"/>
      <c r="LYA518" s="49"/>
      <c r="LYB518" s="49"/>
      <c r="LYC518" s="49"/>
      <c r="LYD518" s="49"/>
      <c r="LYE518" s="49"/>
      <c r="LYF518" s="49"/>
      <c r="LYG518" s="49"/>
      <c r="LYH518" s="49"/>
      <c r="LYI518" s="49"/>
      <c r="LYJ518" s="49"/>
      <c r="LYK518" s="49"/>
      <c r="LYL518" s="49"/>
      <c r="LYM518" s="49"/>
      <c r="LYN518" s="49"/>
      <c r="LYO518" s="49"/>
      <c r="LYP518" s="49"/>
      <c r="LYQ518" s="49"/>
      <c r="LYR518" s="49"/>
      <c r="LYS518" s="49"/>
      <c r="LYT518" s="49"/>
      <c r="LYU518" s="49"/>
      <c r="LYV518" s="49"/>
      <c r="LYW518" s="49"/>
      <c r="LYX518" s="49"/>
      <c r="LYY518" s="49"/>
      <c r="LYZ518" s="49"/>
      <c r="LZA518" s="49"/>
      <c r="LZB518" s="49"/>
      <c r="LZC518" s="49"/>
      <c r="LZD518" s="49"/>
      <c r="LZE518" s="49"/>
      <c r="LZF518" s="49"/>
      <c r="LZG518" s="49"/>
      <c r="LZH518" s="49"/>
      <c r="LZI518" s="49"/>
      <c r="LZJ518" s="49"/>
      <c r="LZK518" s="49"/>
      <c r="LZL518" s="49"/>
      <c r="LZM518" s="49"/>
      <c r="LZN518" s="49"/>
      <c r="LZO518" s="49"/>
      <c r="LZP518" s="49"/>
      <c r="LZQ518" s="49"/>
      <c r="LZR518" s="49"/>
      <c r="LZS518" s="49"/>
      <c r="LZT518" s="49"/>
      <c r="LZU518" s="49"/>
      <c r="LZV518" s="49"/>
      <c r="LZW518" s="49"/>
      <c r="LZX518" s="49"/>
      <c r="LZY518" s="49"/>
      <c r="LZZ518" s="49"/>
      <c r="MAA518" s="49"/>
      <c r="MAB518" s="49"/>
      <c r="MAC518" s="49"/>
      <c r="MAD518" s="49"/>
      <c r="MAE518" s="49"/>
      <c r="MAF518" s="49"/>
      <c r="MAG518" s="49"/>
      <c r="MAH518" s="49"/>
      <c r="MAI518" s="49"/>
      <c r="MAJ518" s="49"/>
      <c r="MAK518" s="49"/>
      <c r="MAL518" s="49"/>
      <c r="MAM518" s="49"/>
      <c r="MAN518" s="49"/>
      <c r="MAO518" s="49"/>
      <c r="MAP518" s="49"/>
      <c r="MAQ518" s="49"/>
      <c r="MAR518" s="49"/>
      <c r="MAS518" s="49"/>
      <c r="MAT518" s="49"/>
      <c r="MAU518" s="49"/>
      <c r="MAV518" s="49"/>
      <c r="MAW518" s="49"/>
      <c r="MAX518" s="49"/>
      <c r="MAY518" s="49"/>
      <c r="MAZ518" s="49"/>
      <c r="MBA518" s="49"/>
      <c r="MBB518" s="49"/>
      <c r="MBC518" s="49"/>
      <c r="MBD518" s="49"/>
      <c r="MBE518" s="49"/>
      <c r="MBF518" s="49"/>
      <c r="MBG518" s="49"/>
      <c r="MBH518" s="49"/>
      <c r="MBI518" s="49"/>
      <c r="MBJ518" s="49"/>
      <c r="MBK518" s="49"/>
      <c r="MBL518" s="49"/>
      <c r="MBM518" s="49"/>
      <c r="MBN518" s="49"/>
      <c r="MBO518" s="49"/>
      <c r="MBP518" s="49"/>
      <c r="MBQ518" s="49"/>
      <c r="MBR518" s="49"/>
      <c r="MBS518" s="49"/>
      <c r="MBT518" s="49"/>
      <c r="MBU518" s="49"/>
      <c r="MBV518" s="49"/>
      <c r="MBW518" s="49"/>
      <c r="MBX518" s="49"/>
      <c r="MBY518" s="49"/>
      <c r="MBZ518" s="49"/>
      <c r="MCA518" s="49"/>
      <c r="MCB518" s="49"/>
      <c r="MCC518" s="49"/>
      <c r="MCD518" s="49"/>
      <c r="MCE518" s="49"/>
      <c r="MCF518" s="49"/>
      <c r="MCG518" s="49"/>
      <c r="MCH518" s="49"/>
      <c r="MCI518" s="49"/>
      <c r="MCJ518" s="49"/>
      <c r="MCK518" s="49"/>
      <c r="MCL518" s="49"/>
      <c r="MCM518" s="49"/>
      <c r="MCN518" s="49"/>
      <c r="MCO518" s="49"/>
      <c r="MCP518" s="49"/>
      <c r="MCQ518" s="49"/>
      <c r="MCR518" s="49"/>
      <c r="MCS518" s="49"/>
      <c r="MCT518" s="49"/>
      <c r="MCU518" s="49"/>
      <c r="MCV518" s="49"/>
      <c r="MCW518" s="49"/>
      <c r="MCX518" s="49"/>
      <c r="MCY518" s="49"/>
      <c r="MCZ518" s="49"/>
      <c r="MDA518" s="49"/>
      <c r="MDB518" s="49"/>
      <c r="MDC518" s="49"/>
      <c r="MDD518" s="49"/>
      <c r="MDE518" s="49"/>
      <c r="MDF518" s="49"/>
      <c r="MDG518" s="49"/>
      <c r="MDH518" s="49"/>
      <c r="MDI518" s="49"/>
      <c r="MDJ518" s="49"/>
      <c r="MDK518" s="49"/>
      <c r="MDL518" s="49"/>
      <c r="MDM518" s="49"/>
      <c r="MDN518" s="49"/>
      <c r="MDO518" s="49"/>
      <c r="MDP518" s="49"/>
      <c r="MDQ518" s="49"/>
      <c r="MDR518" s="49"/>
      <c r="MDS518" s="49"/>
      <c r="MDT518" s="49"/>
      <c r="MDU518" s="49"/>
      <c r="MDV518" s="49"/>
      <c r="MDW518" s="49"/>
      <c r="MDX518" s="49"/>
      <c r="MDY518" s="49"/>
      <c r="MDZ518" s="49"/>
      <c r="MEA518" s="49"/>
      <c r="MEB518" s="49"/>
      <c r="MEC518" s="49"/>
      <c r="MED518" s="49"/>
      <c r="MEE518" s="49"/>
      <c r="MEF518" s="49"/>
      <c r="MEG518" s="49"/>
      <c r="MEH518" s="49"/>
      <c r="MEI518" s="49"/>
      <c r="MEJ518" s="49"/>
      <c r="MEK518" s="49"/>
      <c r="MEL518" s="49"/>
      <c r="MEM518" s="49"/>
      <c r="MEN518" s="49"/>
      <c r="MEO518" s="49"/>
      <c r="MEP518" s="49"/>
      <c r="MEQ518" s="49"/>
      <c r="MER518" s="49"/>
      <c r="MES518" s="49"/>
      <c r="MET518" s="49"/>
      <c r="MEU518" s="49"/>
      <c r="MEV518" s="49"/>
      <c r="MEW518" s="49"/>
      <c r="MEX518" s="49"/>
      <c r="MEY518" s="49"/>
      <c r="MEZ518" s="49"/>
      <c r="MFA518" s="49"/>
      <c r="MFB518" s="49"/>
      <c r="MFC518" s="49"/>
      <c r="MFD518" s="49"/>
      <c r="MFE518" s="49"/>
      <c r="MFF518" s="49"/>
      <c r="MFG518" s="49"/>
      <c r="MFH518" s="49"/>
      <c r="MFI518" s="49"/>
      <c r="MFJ518" s="49"/>
      <c r="MFK518" s="49"/>
      <c r="MFL518" s="49"/>
      <c r="MFM518" s="49"/>
      <c r="MFN518" s="49"/>
      <c r="MFO518" s="49"/>
      <c r="MFP518" s="49"/>
      <c r="MFQ518" s="49"/>
      <c r="MFR518" s="49"/>
      <c r="MFS518" s="49"/>
      <c r="MFT518" s="49"/>
      <c r="MFU518" s="49"/>
      <c r="MFV518" s="49"/>
      <c r="MFW518" s="49"/>
      <c r="MFX518" s="49"/>
      <c r="MFY518" s="49"/>
      <c r="MFZ518" s="49"/>
      <c r="MGA518" s="49"/>
      <c r="MGB518" s="49"/>
      <c r="MGC518" s="49"/>
      <c r="MGD518" s="49"/>
      <c r="MGE518" s="49"/>
      <c r="MGF518" s="49"/>
      <c r="MGG518" s="49"/>
      <c r="MGH518" s="49"/>
      <c r="MGI518" s="49"/>
      <c r="MGJ518" s="49"/>
      <c r="MGK518" s="49"/>
      <c r="MGL518" s="49"/>
      <c r="MGM518" s="49"/>
      <c r="MGN518" s="49"/>
      <c r="MGO518" s="49"/>
      <c r="MGP518" s="49"/>
      <c r="MGQ518" s="49"/>
      <c r="MGR518" s="49"/>
      <c r="MGS518" s="49"/>
      <c r="MGT518" s="49"/>
      <c r="MGU518" s="49"/>
      <c r="MGV518" s="49"/>
      <c r="MGW518" s="49"/>
      <c r="MGX518" s="49"/>
      <c r="MGY518" s="49"/>
      <c r="MGZ518" s="49"/>
      <c r="MHA518" s="49"/>
      <c r="MHB518" s="49"/>
      <c r="MHC518" s="49"/>
      <c r="MHD518" s="49"/>
      <c r="MHE518" s="49"/>
      <c r="MHF518" s="49"/>
      <c r="MHG518" s="49"/>
      <c r="MHH518" s="49"/>
      <c r="MHI518" s="49"/>
      <c r="MHJ518" s="49"/>
      <c r="MHK518" s="49"/>
      <c r="MHL518" s="49"/>
      <c r="MHM518" s="49"/>
      <c r="MHN518" s="49"/>
      <c r="MHO518" s="49"/>
      <c r="MHP518" s="49"/>
      <c r="MHQ518" s="49"/>
      <c r="MHR518" s="49"/>
      <c r="MHS518" s="49"/>
      <c r="MHT518" s="49"/>
      <c r="MHU518" s="49"/>
      <c r="MHV518" s="49"/>
      <c r="MHW518" s="49"/>
      <c r="MHX518" s="49"/>
      <c r="MHY518" s="49"/>
      <c r="MHZ518" s="49"/>
      <c r="MIA518" s="49"/>
      <c r="MIB518" s="49"/>
      <c r="MIC518" s="49"/>
      <c r="MID518" s="49"/>
      <c r="MIE518" s="49"/>
      <c r="MIF518" s="49"/>
      <c r="MIG518" s="49"/>
      <c r="MIH518" s="49"/>
      <c r="MII518" s="49"/>
      <c r="MIJ518" s="49"/>
      <c r="MIK518" s="49"/>
      <c r="MIL518" s="49"/>
      <c r="MIM518" s="49"/>
      <c r="MIN518" s="49"/>
      <c r="MIO518" s="49"/>
      <c r="MIP518" s="49"/>
      <c r="MIQ518" s="49"/>
      <c r="MIR518" s="49"/>
      <c r="MIS518" s="49"/>
      <c r="MIT518" s="49"/>
      <c r="MIU518" s="49"/>
      <c r="MIV518" s="49"/>
      <c r="MIW518" s="49"/>
      <c r="MIX518" s="49"/>
      <c r="MIY518" s="49"/>
      <c r="MIZ518" s="49"/>
      <c r="MJA518" s="49"/>
      <c r="MJB518" s="49"/>
      <c r="MJC518" s="49"/>
      <c r="MJD518" s="49"/>
      <c r="MJE518" s="49"/>
      <c r="MJF518" s="49"/>
      <c r="MJG518" s="49"/>
      <c r="MJH518" s="49"/>
      <c r="MJI518" s="49"/>
      <c r="MJJ518" s="49"/>
      <c r="MJK518" s="49"/>
      <c r="MJL518" s="49"/>
      <c r="MJM518" s="49"/>
      <c r="MJN518" s="49"/>
      <c r="MJO518" s="49"/>
      <c r="MJP518" s="49"/>
      <c r="MJQ518" s="49"/>
      <c r="MJR518" s="49"/>
      <c r="MJS518" s="49"/>
      <c r="MJT518" s="49"/>
      <c r="MJU518" s="49"/>
      <c r="MJV518" s="49"/>
      <c r="MJW518" s="49"/>
      <c r="MJX518" s="49"/>
      <c r="MJY518" s="49"/>
      <c r="MJZ518" s="49"/>
      <c r="MKA518" s="49"/>
      <c r="MKB518" s="49"/>
      <c r="MKC518" s="49"/>
      <c r="MKD518" s="49"/>
      <c r="MKE518" s="49"/>
      <c r="MKF518" s="49"/>
      <c r="MKG518" s="49"/>
      <c r="MKH518" s="49"/>
      <c r="MKI518" s="49"/>
      <c r="MKJ518" s="49"/>
      <c r="MKK518" s="49"/>
      <c r="MKL518" s="49"/>
      <c r="MKM518" s="49"/>
      <c r="MKN518" s="49"/>
      <c r="MKO518" s="49"/>
      <c r="MKP518" s="49"/>
      <c r="MKQ518" s="49"/>
      <c r="MKR518" s="49"/>
      <c r="MKS518" s="49"/>
      <c r="MKT518" s="49"/>
      <c r="MKU518" s="49"/>
      <c r="MKV518" s="49"/>
      <c r="MKW518" s="49"/>
      <c r="MKX518" s="49"/>
      <c r="MKY518" s="49"/>
      <c r="MKZ518" s="49"/>
      <c r="MLA518" s="49"/>
      <c r="MLB518" s="49"/>
      <c r="MLC518" s="49"/>
      <c r="MLD518" s="49"/>
      <c r="MLE518" s="49"/>
      <c r="MLF518" s="49"/>
      <c r="MLG518" s="49"/>
      <c r="MLH518" s="49"/>
      <c r="MLI518" s="49"/>
      <c r="MLJ518" s="49"/>
      <c r="MLK518" s="49"/>
      <c r="MLL518" s="49"/>
      <c r="MLM518" s="49"/>
      <c r="MLN518" s="49"/>
      <c r="MLO518" s="49"/>
      <c r="MLP518" s="49"/>
      <c r="MLQ518" s="49"/>
      <c r="MLR518" s="49"/>
      <c r="MLS518" s="49"/>
      <c r="MLT518" s="49"/>
      <c r="MLU518" s="49"/>
      <c r="MLV518" s="49"/>
      <c r="MLW518" s="49"/>
      <c r="MLX518" s="49"/>
      <c r="MLY518" s="49"/>
      <c r="MLZ518" s="49"/>
      <c r="MMA518" s="49"/>
      <c r="MMB518" s="49"/>
      <c r="MMC518" s="49"/>
      <c r="MMD518" s="49"/>
      <c r="MME518" s="49"/>
      <c r="MMF518" s="49"/>
      <c r="MMG518" s="49"/>
      <c r="MMH518" s="49"/>
      <c r="MMI518" s="49"/>
      <c r="MMJ518" s="49"/>
      <c r="MMK518" s="49"/>
      <c r="MML518" s="49"/>
      <c r="MMM518" s="49"/>
      <c r="MMN518" s="49"/>
      <c r="MMO518" s="49"/>
      <c r="MMP518" s="49"/>
      <c r="MMQ518" s="49"/>
      <c r="MMR518" s="49"/>
      <c r="MMS518" s="49"/>
      <c r="MMT518" s="49"/>
      <c r="MMU518" s="49"/>
      <c r="MMV518" s="49"/>
      <c r="MMW518" s="49"/>
      <c r="MMX518" s="49"/>
      <c r="MMY518" s="49"/>
      <c r="MMZ518" s="49"/>
      <c r="MNA518" s="49"/>
      <c r="MNB518" s="49"/>
      <c r="MNC518" s="49"/>
      <c r="MND518" s="49"/>
      <c r="MNE518" s="49"/>
      <c r="MNF518" s="49"/>
      <c r="MNG518" s="49"/>
      <c r="MNH518" s="49"/>
      <c r="MNI518" s="49"/>
      <c r="MNJ518" s="49"/>
      <c r="MNK518" s="49"/>
      <c r="MNL518" s="49"/>
      <c r="MNM518" s="49"/>
      <c r="MNN518" s="49"/>
      <c r="MNO518" s="49"/>
      <c r="MNP518" s="49"/>
      <c r="MNQ518" s="49"/>
      <c r="MNR518" s="49"/>
      <c r="MNS518" s="49"/>
      <c r="MNT518" s="49"/>
      <c r="MNU518" s="49"/>
      <c r="MNV518" s="49"/>
      <c r="MNW518" s="49"/>
      <c r="MNX518" s="49"/>
      <c r="MNY518" s="49"/>
      <c r="MNZ518" s="49"/>
      <c r="MOA518" s="49"/>
      <c r="MOB518" s="49"/>
      <c r="MOC518" s="49"/>
      <c r="MOD518" s="49"/>
      <c r="MOE518" s="49"/>
      <c r="MOF518" s="49"/>
      <c r="MOG518" s="49"/>
      <c r="MOH518" s="49"/>
      <c r="MOI518" s="49"/>
      <c r="MOJ518" s="49"/>
      <c r="MOK518" s="49"/>
      <c r="MOL518" s="49"/>
      <c r="MOM518" s="49"/>
      <c r="MON518" s="49"/>
      <c r="MOO518" s="49"/>
      <c r="MOP518" s="49"/>
      <c r="MOQ518" s="49"/>
      <c r="MOR518" s="49"/>
      <c r="MOS518" s="49"/>
      <c r="MOT518" s="49"/>
      <c r="MOU518" s="49"/>
      <c r="MOV518" s="49"/>
      <c r="MOW518" s="49"/>
      <c r="MOX518" s="49"/>
      <c r="MOY518" s="49"/>
      <c r="MOZ518" s="49"/>
      <c r="MPA518" s="49"/>
      <c r="MPB518" s="49"/>
      <c r="MPC518" s="49"/>
      <c r="MPD518" s="49"/>
      <c r="MPE518" s="49"/>
      <c r="MPF518" s="49"/>
      <c r="MPG518" s="49"/>
      <c r="MPH518" s="49"/>
      <c r="MPI518" s="49"/>
      <c r="MPJ518" s="49"/>
      <c r="MPK518" s="49"/>
      <c r="MPL518" s="49"/>
      <c r="MPM518" s="49"/>
      <c r="MPN518" s="49"/>
      <c r="MPO518" s="49"/>
      <c r="MPP518" s="49"/>
      <c r="MPQ518" s="49"/>
      <c r="MPR518" s="49"/>
      <c r="MPS518" s="49"/>
      <c r="MPT518" s="49"/>
      <c r="MPU518" s="49"/>
      <c r="MPV518" s="49"/>
      <c r="MPW518" s="49"/>
      <c r="MPX518" s="49"/>
      <c r="MPY518" s="49"/>
      <c r="MPZ518" s="49"/>
      <c r="MQA518" s="49"/>
      <c r="MQB518" s="49"/>
      <c r="MQC518" s="49"/>
      <c r="MQD518" s="49"/>
      <c r="MQE518" s="49"/>
      <c r="MQF518" s="49"/>
      <c r="MQG518" s="49"/>
      <c r="MQH518" s="49"/>
      <c r="MQI518" s="49"/>
      <c r="MQJ518" s="49"/>
      <c r="MQK518" s="49"/>
      <c r="MQL518" s="49"/>
      <c r="MQM518" s="49"/>
      <c r="MQN518" s="49"/>
      <c r="MQO518" s="49"/>
      <c r="MQP518" s="49"/>
      <c r="MQQ518" s="49"/>
      <c r="MQR518" s="49"/>
      <c r="MQS518" s="49"/>
      <c r="MQT518" s="49"/>
      <c r="MQU518" s="49"/>
      <c r="MQV518" s="49"/>
      <c r="MQW518" s="49"/>
      <c r="MQX518" s="49"/>
      <c r="MQY518" s="49"/>
      <c r="MQZ518" s="49"/>
      <c r="MRA518" s="49"/>
      <c r="MRB518" s="49"/>
      <c r="MRC518" s="49"/>
      <c r="MRD518" s="49"/>
      <c r="MRE518" s="49"/>
      <c r="MRF518" s="49"/>
      <c r="MRG518" s="49"/>
      <c r="MRH518" s="49"/>
      <c r="MRI518" s="49"/>
      <c r="MRJ518" s="49"/>
      <c r="MRK518" s="49"/>
      <c r="MRL518" s="49"/>
      <c r="MRM518" s="49"/>
      <c r="MRN518" s="49"/>
      <c r="MRO518" s="49"/>
      <c r="MRP518" s="49"/>
      <c r="MRQ518" s="49"/>
      <c r="MRR518" s="49"/>
      <c r="MRS518" s="49"/>
      <c r="MRT518" s="49"/>
      <c r="MRU518" s="49"/>
      <c r="MRV518" s="49"/>
      <c r="MRW518" s="49"/>
      <c r="MRX518" s="49"/>
      <c r="MRY518" s="49"/>
      <c r="MRZ518" s="49"/>
      <c r="MSA518" s="49"/>
      <c r="MSB518" s="49"/>
      <c r="MSC518" s="49"/>
      <c r="MSD518" s="49"/>
      <c r="MSE518" s="49"/>
      <c r="MSF518" s="49"/>
      <c r="MSG518" s="49"/>
      <c r="MSH518" s="49"/>
      <c r="MSI518" s="49"/>
      <c r="MSJ518" s="49"/>
      <c r="MSK518" s="49"/>
      <c r="MSL518" s="49"/>
      <c r="MSM518" s="49"/>
      <c r="MSN518" s="49"/>
      <c r="MSO518" s="49"/>
      <c r="MSP518" s="49"/>
      <c r="MSQ518" s="49"/>
      <c r="MSR518" s="49"/>
      <c r="MSS518" s="49"/>
      <c r="MST518" s="49"/>
      <c r="MSU518" s="49"/>
      <c r="MSV518" s="49"/>
      <c r="MSW518" s="49"/>
      <c r="MSX518" s="49"/>
      <c r="MSY518" s="49"/>
      <c r="MSZ518" s="49"/>
      <c r="MTA518" s="49"/>
      <c r="MTB518" s="49"/>
      <c r="MTC518" s="49"/>
      <c r="MTD518" s="49"/>
      <c r="MTE518" s="49"/>
      <c r="MTF518" s="49"/>
      <c r="MTG518" s="49"/>
      <c r="MTH518" s="49"/>
      <c r="MTI518" s="49"/>
      <c r="MTJ518" s="49"/>
      <c r="MTK518" s="49"/>
      <c r="MTL518" s="49"/>
      <c r="MTM518" s="49"/>
      <c r="MTN518" s="49"/>
      <c r="MTO518" s="49"/>
      <c r="MTP518" s="49"/>
      <c r="MTQ518" s="49"/>
      <c r="MTR518" s="49"/>
      <c r="MTS518" s="49"/>
      <c r="MTT518" s="49"/>
      <c r="MTU518" s="49"/>
      <c r="MTV518" s="49"/>
      <c r="MTW518" s="49"/>
      <c r="MTX518" s="49"/>
      <c r="MTY518" s="49"/>
      <c r="MTZ518" s="49"/>
      <c r="MUA518" s="49"/>
      <c r="MUB518" s="49"/>
      <c r="MUC518" s="49"/>
      <c r="MUD518" s="49"/>
      <c r="MUE518" s="49"/>
      <c r="MUF518" s="49"/>
      <c r="MUG518" s="49"/>
      <c r="MUH518" s="49"/>
      <c r="MUI518" s="49"/>
      <c r="MUJ518" s="49"/>
      <c r="MUK518" s="49"/>
      <c r="MUL518" s="49"/>
      <c r="MUM518" s="49"/>
      <c r="MUN518" s="49"/>
      <c r="MUO518" s="49"/>
      <c r="MUP518" s="49"/>
      <c r="MUQ518" s="49"/>
      <c r="MUR518" s="49"/>
      <c r="MUS518" s="49"/>
      <c r="MUT518" s="49"/>
      <c r="MUU518" s="49"/>
      <c r="MUV518" s="49"/>
      <c r="MUW518" s="49"/>
      <c r="MUX518" s="49"/>
      <c r="MUY518" s="49"/>
      <c r="MUZ518" s="49"/>
      <c r="MVA518" s="49"/>
      <c r="MVB518" s="49"/>
      <c r="MVC518" s="49"/>
      <c r="MVD518" s="49"/>
      <c r="MVE518" s="49"/>
      <c r="MVF518" s="49"/>
      <c r="MVG518" s="49"/>
      <c r="MVH518" s="49"/>
      <c r="MVI518" s="49"/>
      <c r="MVJ518" s="49"/>
      <c r="MVK518" s="49"/>
      <c r="MVL518" s="49"/>
      <c r="MVM518" s="49"/>
      <c r="MVN518" s="49"/>
      <c r="MVO518" s="49"/>
      <c r="MVP518" s="49"/>
      <c r="MVQ518" s="49"/>
      <c r="MVR518" s="49"/>
      <c r="MVS518" s="49"/>
      <c r="MVT518" s="49"/>
      <c r="MVU518" s="49"/>
      <c r="MVV518" s="49"/>
      <c r="MVW518" s="49"/>
      <c r="MVX518" s="49"/>
      <c r="MVY518" s="49"/>
      <c r="MVZ518" s="49"/>
      <c r="MWA518" s="49"/>
      <c r="MWB518" s="49"/>
      <c r="MWC518" s="49"/>
      <c r="MWD518" s="49"/>
      <c r="MWE518" s="49"/>
      <c r="MWF518" s="49"/>
      <c r="MWG518" s="49"/>
      <c r="MWH518" s="49"/>
      <c r="MWI518" s="49"/>
      <c r="MWJ518" s="49"/>
      <c r="MWK518" s="49"/>
      <c r="MWL518" s="49"/>
      <c r="MWM518" s="49"/>
      <c r="MWN518" s="49"/>
      <c r="MWO518" s="49"/>
      <c r="MWP518" s="49"/>
      <c r="MWQ518" s="49"/>
      <c r="MWR518" s="49"/>
      <c r="MWS518" s="49"/>
      <c r="MWT518" s="49"/>
      <c r="MWU518" s="49"/>
      <c r="MWV518" s="49"/>
      <c r="MWW518" s="49"/>
      <c r="MWX518" s="49"/>
      <c r="MWY518" s="49"/>
      <c r="MWZ518" s="49"/>
      <c r="MXA518" s="49"/>
      <c r="MXB518" s="49"/>
      <c r="MXC518" s="49"/>
      <c r="MXD518" s="49"/>
      <c r="MXE518" s="49"/>
      <c r="MXF518" s="49"/>
      <c r="MXG518" s="49"/>
      <c r="MXH518" s="49"/>
      <c r="MXI518" s="49"/>
      <c r="MXJ518" s="49"/>
      <c r="MXK518" s="49"/>
      <c r="MXL518" s="49"/>
      <c r="MXM518" s="49"/>
      <c r="MXN518" s="49"/>
      <c r="MXO518" s="49"/>
      <c r="MXP518" s="49"/>
      <c r="MXQ518" s="49"/>
      <c r="MXR518" s="49"/>
      <c r="MXS518" s="49"/>
      <c r="MXT518" s="49"/>
      <c r="MXU518" s="49"/>
      <c r="MXV518" s="49"/>
      <c r="MXW518" s="49"/>
      <c r="MXX518" s="49"/>
      <c r="MXY518" s="49"/>
      <c r="MXZ518" s="49"/>
      <c r="MYA518" s="49"/>
      <c r="MYB518" s="49"/>
      <c r="MYC518" s="49"/>
      <c r="MYD518" s="49"/>
      <c r="MYE518" s="49"/>
      <c r="MYF518" s="49"/>
      <c r="MYG518" s="49"/>
      <c r="MYH518" s="49"/>
      <c r="MYI518" s="49"/>
      <c r="MYJ518" s="49"/>
      <c r="MYK518" s="49"/>
      <c r="MYL518" s="49"/>
      <c r="MYM518" s="49"/>
      <c r="MYN518" s="49"/>
      <c r="MYO518" s="49"/>
      <c r="MYP518" s="49"/>
      <c r="MYQ518" s="49"/>
      <c r="MYR518" s="49"/>
      <c r="MYS518" s="49"/>
      <c r="MYT518" s="49"/>
      <c r="MYU518" s="49"/>
      <c r="MYV518" s="49"/>
      <c r="MYW518" s="49"/>
      <c r="MYX518" s="49"/>
      <c r="MYY518" s="49"/>
      <c r="MYZ518" s="49"/>
      <c r="MZA518" s="49"/>
      <c r="MZB518" s="49"/>
      <c r="MZC518" s="49"/>
      <c r="MZD518" s="49"/>
      <c r="MZE518" s="49"/>
      <c r="MZF518" s="49"/>
      <c r="MZG518" s="49"/>
      <c r="MZH518" s="49"/>
      <c r="MZI518" s="49"/>
      <c r="MZJ518" s="49"/>
      <c r="MZK518" s="49"/>
      <c r="MZL518" s="49"/>
      <c r="MZM518" s="49"/>
      <c r="MZN518" s="49"/>
      <c r="MZO518" s="49"/>
      <c r="MZP518" s="49"/>
      <c r="MZQ518" s="49"/>
      <c r="MZR518" s="49"/>
      <c r="MZS518" s="49"/>
      <c r="MZT518" s="49"/>
      <c r="MZU518" s="49"/>
      <c r="MZV518" s="49"/>
      <c r="MZW518" s="49"/>
      <c r="MZX518" s="49"/>
      <c r="MZY518" s="49"/>
      <c r="MZZ518" s="49"/>
      <c r="NAA518" s="49"/>
      <c r="NAB518" s="49"/>
      <c r="NAC518" s="49"/>
      <c r="NAD518" s="49"/>
      <c r="NAE518" s="49"/>
      <c r="NAF518" s="49"/>
      <c r="NAG518" s="49"/>
      <c r="NAH518" s="49"/>
      <c r="NAI518" s="49"/>
      <c r="NAJ518" s="49"/>
      <c r="NAK518" s="49"/>
      <c r="NAL518" s="49"/>
      <c r="NAM518" s="49"/>
      <c r="NAN518" s="49"/>
      <c r="NAO518" s="49"/>
      <c r="NAP518" s="49"/>
      <c r="NAQ518" s="49"/>
      <c r="NAR518" s="49"/>
      <c r="NAS518" s="49"/>
      <c r="NAT518" s="49"/>
      <c r="NAU518" s="49"/>
      <c r="NAV518" s="49"/>
      <c r="NAW518" s="49"/>
      <c r="NAX518" s="49"/>
      <c r="NAY518" s="49"/>
      <c r="NAZ518" s="49"/>
      <c r="NBA518" s="49"/>
      <c r="NBB518" s="49"/>
      <c r="NBC518" s="49"/>
      <c r="NBD518" s="49"/>
      <c r="NBE518" s="49"/>
      <c r="NBF518" s="49"/>
      <c r="NBG518" s="49"/>
      <c r="NBH518" s="49"/>
      <c r="NBI518" s="49"/>
      <c r="NBJ518" s="49"/>
      <c r="NBK518" s="49"/>
      <c r="NBL518" s="49"/>
      <c r="NBM518" s="49"/>
      <c r="NBN518" s="49"/>
      <c r="NBO518" s="49"/>
      <c r="NBP518" s="49"/>
      <c r="NBQ518" s="49"/>
      <c r="NBR518" s="49"/>
      <c r="NBS518" s="49"/>
      <c r="NBT518" s="49"/>
      <c r="NBU518" s="49"/>
      <c r="NBV518" s="49"/>
      <c r="NBW518" s="49"/>
      <c r="NBX518" s="49"/>
      <c r="NBY518" s="49"/>
      <c r="NBZ518" s="49"/>
      <c r="NCA518" s="49"/>
      <c r="NCB518" s="49"/>
      <c r="NCC518" s="49"/>
      <c r="NCD518" s="49"/>
      <c r="NCE518" s="49"/>
      <c r="NCF518" s="49"/>
      <c r="NCG518" s="49"/>
      <c r="NCH518" s="49"/>
      <c r="NCI518" s="49"/>
      <c r="NCJ518" s="49"/>
      <c r="NCK518" s="49"/>
      <c r="NCL518" s="49"/>
      <c r="NCM518" s="49"/>
      <c r="NCN518" s="49"/>
      <c r="NCO518" s="49"/>
      <c r="NCP518" s="49"/>
      <c r="NCQ518" s="49"/>
      <c r="NCR518" s="49"/>
      <c r="NCS518" s="49"/>
      <c r="NCT518" s="49"/>
      <c r="NCU518" s="49"/>
      <c r="NCV518" s="49"/>
      <c r="NCW518" s="49"/>
      <c r="NCX518" s="49"/>
      <c r="NCY518" s="49"/>
      <c r="NCZ518" s="49"/>
      <c r="NDA518" s="49"/>
      <c r="NDB518" s="49"/>
      <c r="NDC518" s="49"/>
      <c r="NDD518" s="49"/>
      <c r="NDE518" s="49"/>
      <c r="NDF518" s="49"/>
      <c r="NDG518" s="49"/>
      <c r="NDH518" s="49"/>
      <c r="NDI518" s="49"/>
      <c r="NDJ518" s="49"/>
      <c r="NDK518" s="49"/>
      <c r="NDL518" s="49"/>
      <c r="NDM518" s="49"/>
      <c r="NDN518" s="49"/>
      <c r="NDO518" s="49"/>
      <c r="NDP518" s="49"/>
      <c r="NDQ518" s="49"/>
      <c r="NDR518" s="49"/>
      <c r="NDS518" s="49"/>
      <c r="NDT518" s="49"/>
      <c r="NDU518" s="49"/>
      <c r="NDV518" s="49"/>
      <c r="NDW518" s="49"/>
      <c r="NDX518" s="49"/>
      <c r="NDY518" s="49"/>
      <c r="NDZ518" s="49"/>
      <c r="NEA518" s="49"/>
      <c r="NEB518" s="49"/>
      <c r="NEC518" s="49"/>
      <c r="NED518" s="49"/>
      <c r="NEE518" s="49"/>
      <c r="NEF518" s="49"/>
      <c r="NEG518" s="49"/>
      <c r="NEH518" s="49"/>
      <c r="NEI518" s="49"/>
      <c r="NEJ518" s="49"/>
      <c r="NEK518" s="49"/>
      <c r="NEL518" s="49"/>
      <c r="NEM518" s="49"/>
      <c r="NEN518" s="49"/>
      <c r="NEO518" s="49"/>
      <c r="NEP518" s="49"/>
      <c r="NEQ518" s="49"/>
      <c r="NER518" s="49"/>
      <c r="NES518" s="49"/>
      <c r="NET518" s="49"/>
      <c r="NEU518" s="49"/>
      <c r="NEV518" s="49"/>
      <c r="NEW518" s="49"/>
      <c r="NEX518" s="49"/>
      <c r="NEY518" s="49"/>
      <c r="NEZ518" s="49"/>
      <c r="NFA518" s="49"/>
      <c r="NFB518" s="49"/>
      <c r="NFC518" s="49"/>
      <c r="NFD518" s="49"/>
      <c r="NFE518" s="49"/>
      <c r="NFF518" s="49"/>
      <c r="NFG518" s="49"/>
      <c r="NFH518" s="49"/>
      <c r="NFI518" s="49"/>
      <c r="NFJ518" s="49"/>
      <c r="NFK518" s="49"/>
      <c r="NFL518" s="49"/>
      <c r="NFM518" s="49"/>
      <c r="NFN518" s="49"/>
      <c r="NFO518" s="49"/>
      <c r="NFP518" s="49"/>
      <c r="NFQ518" s="49"/>
      <c r="NFR518" s="49"/>
      <c r="NFS518" s="49"/>
      <c r="NFT518" s="49"/>
      <c r="NFU518" s="49"/>
      <c r="NFV518" s="49"/>
      <c r="NFW518" s="49"/>
      <c r="NFX518" s="49"/>
      <c r="NFY518" s="49"/>
      <c r="NFZ518" s="49"/>
      <c r="NGA518" s="49"/>
      <c r="NGB518" s="49"/>
      <c r="NGC518" s="49"/>
      <c r="NGD518" s="49"/>
      <c r="NGE518" s="49"/>
      <c r="NGF518" s="49"/>
      <c r="NGG518" s="49"/>
      <c r="NGH518" s="49"/>
      <c r="NGI518" s="49"/>
      <c r="NGJ518" s="49"/>
      <c r="NGK518" s="49"/>
      <c r="NGL518" s="49"/>
      <c r="NGM518" s="49"/>
      <c r="NGN518" s="49"/>
      <c r="NGO518" s="49"/>
      <c r="NGP518" s="49"/>
      <c r="NGQ518" s="49"/>
      <c r="NGR518" s="49"/>
      <c r="NGS518" s="49"/>
      <c r="NGT518" s="49"/>
      <c r="NGU518" s="49"/>
      <c r="NGV518" s="49"/>
      <c r="NGW518" s="49"/>
      <c r="NGX518" s="49"/>
      <c r="NGY518" s="49"/>
      <c r="NGZ518" s="49"/>
      <c r="NHA518" s="49"/>
      <c r="NHB518" s="49"/>
      <c r="NHC518" s="49"/>
      <c r="NHD518" s="49"/>
      <c r="NHE518" s="49"/>
      <c r="NHF518" s="49"/>
      <c r="NHG518" s="49"/>
      <c r="NHH518" s="49"/>
      <c r="NHI518" s="49"/>
      <c r="NHJ518" s="49"/>
      <c r="NHK518" s="49"/>
      <c r="NHL518" s="49"/>
      <c r="NHM518" s="49"/>
      <c r="NHN518" s="49"/>
      <c r="NHO518" s="49"/>
      <c r="NHP518" s="49"/>
      <c r="NHQ518" s="49"/>
      <c r="NHR518" s="49"/>
      <c r="NHS518" s="49"/>
      <c r="NHT518" s="49"/>
      <c r="NHU518" s="49"/>
      <c r="NHV518" s="49"/>
      <c r="NHW518" s="49"/>
      <c r="NHX518" s="49"/>
      <c r="NHY518" s="49"/>
      <c r="NHZ518" s="49"/>
      <c r="NIA518" s="49"/>
      <c r="NIB518" s="49"/>
      <c r="NIC518" s="49"/>
      <c r="NID518" s="49"/>
      <c r="NIE518" s="49"/>
      <c r="NIF518" s="49"/>
      <c r="NIG518" s="49"/>
      <c r="NIH518" s="49"/>
      <c r="NII518" s="49"/>
      <c r="NIJ518" s="49"/>
      <c r="NIK518" s="49"/>
      <c r="NIL518" s="49"/>
      <c r="NIM518" s="49"/>
      <c r="NIN518" s="49"/>
      <c r="NIO518" s="49"/>
      <c r="NIP518" s="49"/>
      <c r="NIQ518" s="49"/>
      <c r="NIR518" s="49"/>
      <c r="NIS518" s="49"/>
      <c r="NIT518" s="49"/>
      <c r="NIU518" s="49"/>
      <c r="NIV518" s="49"/>
      <c r="NIW518" s="49"/>
      <c r="NIX518" s="49"/>
      <c r="NIY518" s="49"/>
      <c r="NIZ518" s="49"/>
      <c r="NJA518" s="49"/>
      <c r="NJB518" s="49"/>
      <c r="NJC518" s="49"/>
      <c r="NJD518" s="49"/>
      <c r="NJE518" s="49"/>
      <c r="NJF518" s="49"/>
      <c r="NJG518" s="49"/>
      <c r="NJH518" s="49"/>
      <c r="NJI518" s="49"/>
      <c r="NJJ518" s="49"/>
      <c r="NJK518" s="49"/>
      <c r="NJL518" s="49"/>
      <c r="NJM518" s="49"/>
      <c r="NJN518" s="49"/>
      <c r="NJO518" s="49"/>
      <c r="NJP518" s="49"/>
      <c r="NJQ518" s="49"/>
      <c r="NJR518" s="49"/>
      <c r="NJS518" s="49"/>
      <c r="NJT518" s="49"/>
      <c r="NJU518" s="49"/>
      <c r="NJV518" s="49"/>
      <c r="NJW518" s="49"/>
      <c r="NJX518" s="49"/>
      <c r="NJY518" s="49"/>
      <c r="NJZ518" s="49"/>
      <c r="NKA518" s="49"/>
      <c r="NKB518" s="49"/>
      <c r="NKC518" s="49"/>
      <c r="NKD518" s="49"/>
      <c r="NKE518" s="49"/>
      <c r="NKF518" s="49"/>
      <c r="NKG518" s="49"/>
      <c r="NKH518" s="49"/>
      <c r="NKI518" s="49"/>
      <c r="NKJ518" s="49"/>
      <c r="NKK518" s="49"/>
      <c r="NKL518" s="49"/>
      <c r="NKM518" s="49"/>
      <c r="NKN518" s="49"/>
      <c r="NKO518" s="49"/>
      <c r="NKP518" s="49"/>
      <c r="NKQ518" s="49"/>
      <c r="NKR518" s="49"/>
      <c r="NKS518" s="49"/>
      <c r="NKT518" s="49"/>
      <c r="NKU518" s="49"/>
      <c r="NKV518" s="49"/>
      <c r="NKW518" s="49"/>
      <c r="NKX518" s="49"/>
      <c r="NKY518" s="49"/>
      <c r="NKZ518" s="49"/>
      <c r="NLA518" s="49"/>
      <c r="NLB518" s="49"/>
      <c r="NLC518" s="49"/>
      <c r="NLD518" s="49"/>
      <c r="NLE518" s="49"/>
      <c r="NLF518" s="49"/>
      <c r="NLG518" s="49"/>
      <c r="NLH518" s="49"/>
      <c r="NLI518" s="49"/>
      <c r="NLJ518" s="49"/>
      <c r="NLK518" s="49"/>
      <c r="NLL518" s="49"/>
      <c r="NLM518" s="49"/>
      <c r="NLN518" s="49"/>
      <c r="NLO518" s="49"/>
      <c r="NLP518" s="49"/>
      <c r="NLQ518" s="49"/>
      <c r="NLR518" s="49"/>
      <c r="NLS518" s="49"/>
      <c r="NLT518" s="49"/>
      <c r="NLU518" s="49"/>
      <c r="NLV518" s="49"/>
      <c r="NLW518" s="49"/>
      <c r="NLX518" s="49"/>
      <c r="NLY518" s="49"/>
      <c r="NLZ518" s="49"/>
      <c r="NMA518" s="49"/>
      <c r="NMB518" s="49"/>
      <c r="NMC518" s="49"/>
      <c r="NMD518" s="49"/>
      <c r="NME518" s="49"/>
      <c r="NMF518" s="49"/>
      <c r="NMG518" s="49"/>
      <c r="NMH518" s="49"/>
      <c r="NMI518" s="49"/>
      <c r="NMJ518" s="49"/>
      <c r="NMK518" s="49"/>
      <c r="NML518" s="49"/>
      <c r="NMM518" s="49"/>
      <c r="NMN518" s="49"/>
      <c r="NMO518" s="49"/>
      <c r="NMP518" s="49"/>
      <c r="NMQ518" s="49"/>
      <c r="NMR518" s="49"/>
      <c r="NMS518" s="49"/>
      <c r="NMT518" s="49"/>
      <c r="NMU518" s="49"/>
      <c r="NMV518" s="49"/>
      <c r="NMW518" s="49"/>
      <c r="NMX518" s="49"/>
      <c r="NMY518" s="49"/>
      <c r="NMZ518" s="49"/>
      <c r="NNA518" s="49"/>
      <c r="NNB518" s="49"/>
      <c r="NNC518" s="49"/>
      <c r="NND518" s="49"/>
      <c r="NNE518" s="49"/>
      <c r="NNF518" s="49"/>
      <c r="NNG518" s="49"/>
      <c r="NNH518" s="49"/>
      <c r="NNI518" s="49"/>
      <c r="NNJ518" s="49"/>
      <c r="NNK518" s="49"/>
      <c r="NNL518" s="49"/>
      <c r="NNM518" s="49"/>
      <c r="NNN518" s="49"/>
      <c r="NNO518" s="49"/>
      <c r="NNP518" s="49"/>
      <c r="NNQ518" s="49"/>
      <c r="NNR518" s="49"/>
      <c r="NNS518" s="49"/>
      <c r="NNT518" s="49"/>
      <c r="NNU518" s="49"/>
      <c r="NNV518" s="49"/>
      <c r="NNW518" s="49"/>
      <c r="NNX518" s="49"/>
      <c r="NNY518" s="49"/>
      <c r="NNZ518" s="49"/>
      <c r="NOA518" s="49"/>
      <c r="NOB518" s="49"/>
      <c r="NOC518" s="49"/>
      <c r="NOD518" s="49"/>
      <c r="NOE518" s="49"/>
      <c r="NOF518" s="49"/>
      <c r="NOG518" s="49"/>
      <c r="NOH518" s="49"/>
      <c r="NOI518" s="49"/>
      <c r="NOJ518" s="49"/>
      <c r="NOK518" s="49"/>
      <c r="NOL518" s="49"/>
      <c r="NOM518" s="49"/>
      <c r="NON518" s="49"/>
      <c r="NOO518" s="49"/>
      <c r="NOP518" s="49"/>
      <c r="NOQ518" s="49"/>
      <c r="NOR518" s="49"/>
      <c r="NOS518" s="49"/>
      <c r="NOT518" s="49"/>
      <c r="NOU518" s="49"/>
      <c r="NOV518" s="49"/>
      <c r="NOW518" s="49"/>
      <c r="NOX518" s="49"/>
      <c r="NOY518" s="49"/>
      <c r="NOZ518" s="49"/>
      <c r="NPA518" s="49"/>
      <c r="NPB518" s="49"/>
      <c r="NPC518" s="49"/>
      <c r="NPD518" s="49"/>
      <c r="NPE518" s="49"/>
      <c r="NPF518" s="49"/>
      <c r="NPG518" s="49"/>
      <c r="NPH518" s="49"/>
      <c r="NPI518" s="49"/>
      <c r="NPJ518" s="49"/>
      <c r="NPK518" s="49"/>
      <c r="NPL518" s="49"/>
      <c r="NPM518" s="49"/>
      <c r="NPN518" s="49"/>
      <c r="NPO518" s="49"/>
      <c r="NPP518" s="49"/>
      <c r="NPQ518" s="49"/>
      <c r="NPR518" s="49"/>
      <c r="NPS518" s="49"/>
      <c r="NPT518" s="49"/>
      <c r="NPU518" s="49"/>
      <c r="NPV518" s="49"/>
      <c r="NPW518" s="49"/>
      <c r="NPX518" s="49"/>
      <c r="NPY518" s="49"/>
      <c r="NPZ518" s="49"/>
      <c r="NQA518" s="49"/>
      <c r="NQB518" s="49"/>
      <c r="NQC518" s="49"/>
      <c r="NQD518" s="49"/>
      <c r="NQE518" s="49"/>
      <c r="NQF518" s="49"/>
      <c r="NQG518" s="49"/>
      <c r="NQH518" s="49"/>
      <c r="NQI518" s="49"/>
      <c r="NQJ518" s="49"/>
      <c r="NQK518" s="49"/>
      <c r="NQL518" s="49"/>
      <c r="NQM518" s="49"/>
      <c r="NQN518" s="49"/>
      <c r="NQO518" s="49"/>
      <c r="NQP518" s="49"/>
      <c r="NQQ518" s="49"/>
      <c r="NQR518" s="49"/>
      <c r="NQS518" s="49"/>
      <c r="NQT518" s="49"/>
      <c r="NQU518" s="49"/>
      <c r="NQV518" s="49"/>
      <c r="NQW518" s="49"/>
      <c r="NQX518" s="49"/>
      <c r="NQY518" s="49"/>
      <c r="NQZ518" s="49"/>
      <c r="NRA518" s="49"/>
      <c r="NRB518" s="49"/>
      <c r="NRC518" s="49"/>
      <c r="NRD518" s="49"/>
      <c r="NRE518" s="49"/>
      <c r="NRF518" s="49"/>
      <c r="NRG518" s="49"/>
      <c r="NRH518" s="49"/>
      <c r="NRI518" s="49"/>
      <c r="NRJ518" s="49"/>
      <c r="NRK518" s="49"/>
      <c r="NRL518" s="49"/>
      <c r="NRM518" s="49"/>
      <c r="NRN518" s="49"/>
      <c r="NRO518" s="49"/>
      <c r="NRP518" s="49"/>
      <c r="NRQ518" s="49"/>
      <c r="NRR518" s="49"/>
      <c r="NRS518" s="49"/>
      <c r="NRT518" s="49"/>
      <c r="NRU518" s="49"/>
      <c r="NRV518" s="49"/>
      <c r="NRW518" s="49"/>
      <c r="NRX518" s="49"/>
      <c r="NRY518" s="49"/>
      <c r="NRZ518" s="49"/>
      <c r="NSA518" s="49"/>
      <c r="NSB518" s="49"/>
      <c r="NSC518" s="49"/>
      <c r="NSD518" s="49"/>
      <c r="NSE518" s="49"/>
      <c r="NSF518" s="49"/>
      <c r="NSG518" s="49"/>
      <c r="NSH518" s="49"/>
      <c r="NSI518" s="49"/>
      <c r="NSJ518" s="49"/>
      <c r="NSK518" s="49"/>
      <c r="NSL518" s="49"/>
      <c r="NSM518" s="49"/>
      <c r="NSN518" s="49"/>
      <c r="NSO518" s="49"/>
      <c r="NSP518" s="49"/>
      <c r="NSQ518" s="49"/>
      <c r="NSR518" s="49"/>
      <c r="NSS518" s="49"/>
      <c r="NST518" s="49"/>
      <c r="NSU518" s="49"/>
      <c r="NSV518" s="49"/>
      <c r="NSW518" s="49"/>
      <c r="NSX518" s="49"/>
      <c r="NSY518" s="49"/>
      <c r="NSZ518" s="49"/>
      <c r="NTA518" s="49"/>
      <c r="NTB518" s="49"/>
      <c r="NTC518" s="49"/>
      <c r="NTD518" s="49"/>
      <c r="NTE518" s="49"/>
      <c r="NTF518" s="49"/>
      <c r="NTG518" s="49"/>
      <c r="NTH518" s="49"/>
      <c r="NTI518" s="49"/>
      <c r="NTJ518" s="49"/>
      <c r="NTK518" s="49"/>
      <c r="NTL518" s="49"/>
      <c r="NTM518" s="49"/>
      <c r="NTN518" s="49"/>
      <c r="NTO518" s="49"/>
      <c r="NTP518" s="49"/>
      <c r="NTQ518" s="49"/>
      <c r="NTR518" s="49"/>
      <c r="NTS518" s="49"/>
      <c r="NTT518" s="49"/>
      <c r="NTU518" s="49"/>
      <c r="NTV518" s="49"/>
      <c r="NTW518" s="49"/>
      <c r="NTX518" s="49"/>
      <c r="NTY518" s="49"/>
      <c r="NTZ518" s="49"/>
      <c r="NUA518" s="49"/>
      <c r="NUB518" s="49"/>
      <c r="NUC518" s="49"/>
      <c r="NUD518" s="49"/>
      <c r="NUE518" s="49"/>
      <c r="NUF518" s="49"/>
      <c r="NUG518" s="49"/>
      <c r="NUH518" s="49"/>
      <c r="NUI518" s="49"/>
      <c r="NUJ518" s="49"/>
      <c r="NUK518" s="49"/>
      <c r="NUL518" s="49"/>
      <c r="NUM518" s="49"/>
      <c r="NUN518" s="49"/>
      <c r="NUO518" s="49"/>
      <c r="NUP518" s="49"/>
      <c r="NUQ518" s="49"/>
      <c r="NUR518" s="49"/>
      <c r="NUS518" s="49"/>
      <c r="NUT518" s="49"/>
      <c r="NUU518" s="49"/>
      <c r="NUV518" s="49"/>
      <c r="NUW518" s="49"/>
      <c r="NUX518" s="49"/>
      <c r="NUY518" s="49"/>
      <c r="NUZ518" s="49"/>
      <c r="NVA518" s="49"/>
      <c r="NVB518" s="49"/>
      <c r="NVC518" s="49"/>
      <c r="NVD518" s="49"/>
      <c r="NVE518" s="49"/>
      <c r="NVF518" s="49"/>
      <c r="NVG518" s="49"/>
      <c r="NVH518" s="49"/>
      <c r="NVI518" s="49"/>
      <c r="NVJ518" s="49"/>
      <c r="NVK518" s="49"/>
      <c r="NVL518" s="49"/>
      <c r="NVM518" s="49"/>
      <c r="NVN518" s="49"/>
      <c r="NVO518" s="49"/>
      <c r="NVP518" s="49"/>
      <c r="NVQ518" s="49"/>
      <c r="NVR518" s="49"/>
      <c r="NVS518" s="49"/>
      <c r="NVT518" s="49"/>
      <c r="NVU518" s="49"/>
      <c r="NVV518" s="49"/>
      <c r="NVW518" s="49"/>
      <c r="NVX518" s="49"/>
      <c r="NVY518" s="49"/>
      <c r="NVZ518" s="49"/>
      <c r="NWA518" s="49"/>
      <c r="NWB518" s="49"/>
      <c r="NWC518" s="49"/>
      <c r="NWD518" s="49"/>
      <c r="NWE518" s="49"/>
      <c r="NWF518" s="49"/>
      <c r="NWG518" s="49"/>
      <c r="NWH518" s="49"/>
      <c r="NWI518" s="49"/>
      <c r="NWJ518" s="49"/>
      <c r="NWK518" s="49"/>
      <c r="NWL518" s="49"/>
      <c r="NWM518" s="49"/>
      <c r="NWN518" s="49"/>
      <c r="NWO518" s="49"/>
      <c r="NWP518" s="49"/>
      <c r="NWQ518" s="49"/>
      <c r="NWR518" s="49"/>
      <c r="NWS518" s="49"/>
      <c r="NWT518" s="49"/>
      <c r="NWU518" s="49"/>
      <c r="NWV518" s="49"/>
      <c r="NWW518" s="49"/>
      <c r="NWX518" s="49"/>
      <c r="NWY518" s="49"/>
      <c r="NWZ518" s="49"/>
      <c r="NXA518" s="49"/>
      <c r="NXB518" s="49"/>
      <c r="NXC518" s="49"/>
      <c r="NXD518" s="49"/>
      <c r="NXE518" s="49"/>
      <c r="NXF518" s="49"/>
      <c r="NXG518" s="49"/>
      <c r="NXH518" s="49"/>
      <c r="NXI518" s="49"/>
      <c r="NXJ518" s="49"/>
      <c r="NXK518" s="49"/>
      <c r="NXL518" s="49"/>
      <c r="NXM518" s="49"/>
      <c r="NXN518" s="49"/>
      <c r="NXO518" s="49"/>
      <c r="NXP518" s="49"/>
      <c r="NXQ518" s="49"/>
      <c r="NXR518" s="49"/>
      <c r="NXS518" s="49"/>
      <c r="NXT518" s="49"/>
      <c r="NXU518" s="49"/>
      <c r="NXV518" s="49"/>
      <c r="NXW518" s="49"/>
      <c r="NXX518" s="49"/>
      <c r="NXY518" s="49"/>
      <c r="NXZ518" s="49"/>
      <c r="NYA518" s="49"/>
      <c r="NYB518" s="49"/>
      <c r="NYC518" s="49"/>
      <c r="NYD518" s="49"/>
      <c r="NYE518" s="49"/>
      <c r="NYF518" s="49"/>
      <c r="NYG518" s="49"/>
      <c r="NYH518" s="49"/>
      <c r="NYI518" s="49"/>
      <c r="NYJ518" s="49"/>
      <c r="NYK518" s="49"/>
      <c r="NYL518" s="49"/>
      <c r="NYM518" s="49"/>
      <c r="NYN518" s="49"/>
      <c r="NYO518" s="49"/>
      <c r="NYP518" s="49"/>
      <c r="NYQ518" s="49"/>
      <c r="NYR518" s="49"/>
      <c r="NYS518" s="49"/>
      <c r="NYT518" s="49"/>
      <c r="NYU518" s="49"/>
      <c r="NYV518" s="49"/>
      <c r="NYW518" s="49"/>
      <c r="NYX518" s="49"/>
      <c r="NYY518" s="49"/>
      <c r="NYZ518" s="49"/>
      <c r="NZA518" s="49"/>
      <c r="NZB518" s="49"/>
      <c r="NZC518" s="49"/>
      <c r="NZD518" s="49"/>
      <c r="NZE518" s="49"/>
      <c r="NZF518" s="49"/>
      <c r="NZG518" s="49"/>
      <c r="NZH518" s="49"/>
      <c r="NZI518" s="49"/>
      <c r="NZJ518" s="49"/>
      <c r="NZK518" s="49"/>
      <c r="NZL518" s="49"/>
      <c r="NZM518" s="49"/>
      <c r="NZN518" s="49"/>
      <c r="NZO518" s="49"/>
      <c r="NZP518" s="49"/>
      <c r="NZQ518" s="49"/>
      <c r="NZR518" s="49"/>
      <c r="NZS518" s="49"/>
      <c r="NZT518" s="49"/>
      <c r="NZU518" s="49"/>
      <c r="NZV518" s="49"/>
      <c r="NZW518" s="49"/>
      <c r="NZX518" s="49"/>
      <c r="NZY518" s="49"/>
      <c r="NZZ518" s="49"/>
      <c r="OAA518" s="49"/>
      <c r="OAB518" s="49"/>
      <c r="OAC518" s="49"/>
      <c r="OAD518" s="49"/>
      <c r="OAE518" s="49"/>
      <c r="OAF518" s="49"/>
      <c r="OAG518" s="49"/>
      <c r="OAH518" s="49"/>
      <c r="OAI518" s="49"/>
      <c r="OAJ518" s="49"/>
      <c r="OAK518" s="49"/>
      <c r="OAL518" s="49"/>
      <c r="OAM518" s="49"/>
      <c r="OAN518" s="49"/>
      <c r="OAO518" s="49"/>
      <c r="OAP518" s="49"/>
      <c r="OAQ518" s="49"/>
      <c r="OAR518" s="49"/>
      <c r="OAS518" s="49"/>
      <c r="OAT518" s="49"/>
      <c r="OAU518" s="49"/>
      <c r="OAV518" s="49"/>
      <c r="OAW518" s="49"/>
      <c r="OAX518" s="49"/>
      <c r="OAY518" s="49"/>
      <c r="OAZ518" s="49"/>
      <c r="OBA518" s="49"/>
      <c r="OBB518" s="49"/>
      <c r="OBC518" s="49"/>
      <c r="OBD518" s="49"/>
      <c r="OBE518" s="49"/>
      <c r="OBF518" s="49"/>
      <c r="OBG518" s="49"/>
      <c r="OBH518" s="49"/>
      <c r="OBI518" s="49"/>
      <c r="OBJ518" s="49"/>
      <c r="OBK518" s="49"/>
      <c r="OBL518" s="49"/>
      <c r="OBM518" s="49"/>
      <c r="OBN518" s="49"/>
      <c r="OBO518" s="49"/>
      <c r="OBP518" s="49"/>
      <c r="OBQ518" s="49"/>
      <c r="OBR518" s="49"/>
      <c r="OBS518" s="49"/>
      <c r="OBT518" s="49"/>
      <c r="OBU518" s="49"/>
      <c r="OBV518" s="49"/>
      <c r="OBW518" s="49"/>
      <c r="OBX518" s="49"/>
      <c r="OBY518" s="49"/>
      <c r="OBZ518" s="49"/>
      <c r="OCA518" s="49"/>
      <c r="OCB518" s="49"/>
      <c r="OCC518" s="49"/>
      <c r="OCD518" s="49"/>
      <c r="OCE518" s="49"/>
      <c r="OCF518" s="49"/>
      <c r="OCG518" s="49"/>
      <c r="OCH518" s="49"/>
      <c r="OCI518" s="49"/>
      <c r="OCJ518" s="49"/>
      <c r="OCK518" s="49"/>
      <c r="OCL518" s="49"/>
      <c r="OCM518" s="49"/>
      <c r="OCN518" s="49"/>
      <c r="OCO518" s="49"/>
      <c r="OCP518" s="49"/>
      <c r="OCQ518" s="49"/>
      <c r="OCR518" s="49"/>
      <c r="OCS518" s="49"/>
      <c r="OCT518" s="49"/>
      <c r="OCU518" s="49"/>
      <c r="OCV518" s="49"/>
      <c r="OCW518" s="49"/>
      <c r="OCX518" s="49"/>
      <c r="OCY518" s="49"/>
      <c r="OCZ518" s="49"/>
      <c r="ODA518" s="49"/>
      <c r="ODB518" s="49"/>
      <c r="ODC518" s="49"/>
      <c r="ODD518" s="49"/>
      <c r="ODE518" s="49"/>
      <c r="ODF518" s="49"/>
      <c r="ODG518" s="49"/>
      <c r="ODH518" s="49"/>
      <c r="ODI518" s="49"/>
      <c r="ODJ518" s="49"/>
      <c r="ODK518" s="49"/>
      <c r="ODL518" s="49"/>
      <c r="ODM518" s="49"/>
      <c r="ODN518" s="49"/>
      <c r="ODO518" s="49"/>
      <c r="ODP518" s="49"/>
      <c r="ODQ518" s="49"/>
      <c r="ODR518" s="49"/>
      <c r="ODS518" s="49"/>
      <c r="ODT518" s="49"/>
      <c r="ODU518" s="49"/>
      <c r="ODV518" s="49"/>
      <c r="ODW518" s="49"/>
      <c r="ODX518" s="49"/>
      <c r="ODY518" s="49"/>
      <c r="ODZ518" s="49"/>
      <c r="OEA518" s="49"/>
      <c r="OEB518" s="49"/>
      <c r="OEC518" s="49"/>
      <c r="OED518" s="49"/>
      <c r="OEE518" s="49"/>
      <c r="OEF518" s="49"/>
      <c r="OEG518" s="49"/>
      <c r="OEH518" s="49"/>
      <c r="OEI518" s="49"/>
      <c r="OEJ518" s="49"/>
      <c r="OEK518" s="49"/>
      <c r="OEL518" s="49"/>
      <c r="OEM518" s="49"/>
      <c r="OEN518" s="49"/>
      <c r="OEO518" s="49"/>
      <c r="OEP518" s="49"/>
      <c r="OEQ518" s="49"/>
      <c r="OER518" s="49"/>
      <c r="OES518" s="49"/>
      <c r="OET518" s="49"/>
      <c r="OEU518" s="49"/>
      <c r="OEV518" s="49"/>
      <c r="OEW518" s="49"/>
      <c r="OEX518" s="49"/>
      <c r="OEY518" s="49"/>
      <c r="OEZ518" s="49"/>
      <c r="OFA518" s="49"/>
      <c r="OFB518" s="49"/>
      <c r="OFC518" s="49"/>
      <c r="OFD518" s="49"/>
      <c r="OFE518" s="49"/>
      <c r="OFF518" s="49"/>
      <c r="OFG518" s="49"/>
      <c r="OFH518" s="49"/>
      <c r="OFI518" s="49"/>
      <c r="OFJ518" s="49"/>
      <c r="OFK518" s="49"/>
      <c r="OFL518" s="49"/>
      <c r="OFM518" s="49"/>
      <c r="OFN518" s="49"/>
      <c r="OFO518" s="49"/>
      <c r="OFP518" s="49"/>
      <c r="OFQ518" s="49"/>
      <c r="OFR518" s="49"/>
      <c r="OFS518" s="49"/>
      <c r="OFT518" s="49"/>
      <c r="OFU518" s="49"/>
      <c r="OFV518" s="49"/>
      <c r="OFW518" s="49"/>
      <c r="OFX518" s="49"/>
      <c r="OFY518" s="49"/>
      <c r="OFZ518" s="49"/>
      <c r="OGA518" s="49"/>
      <c r="OGB518" s="49"/>
      <c r="OGC518" s="49"/>
      <c r="OGD518" s="49"/>
      <c r="OGE518" s="49"/>
      <c r="OGF518" s="49"/>
      <c r="OGG518" s="49"/>
      <c r="OGH518" s="49"/>
      <c r="OGI518" s="49"/>
      <c r="OGJ518" s="49"/>
      <c r="OGK518" s="49"/>
      <c r="OGL518" s="49"/>
      <c r="OGM518" s="49"/>
      <c r="OGN518" s="49"/>
      <c r="OGO518" s="49"/>
      <c r="OGP518" s="49"/>
      <c r="OGQ518" s="49"/>
      <c r="OGR518" s="49"/>
      <c r="OGS518" s="49"/>
      <c r="OGT518" s="49"/>
      <c r="OGU518" s="49"/>
      <c r="OGV518" s="49"/>
      <c r="OGW518" s="49"/>
      <c r="OGX518" s="49"/>
      <c r="OGY518" s="49"/>
      <c r="OGZ518" s="49"/>
      <c r="OHA518" s="49"/>
      <c r="OHB518" s="49"/>
      <c r="OHC518" s="49"/>
      <c r="OHD518" s="49"/>
      <c r="OHE518" s="49"/>
      <c r="OHF518" s="49"/>
      <c r="OHG518" s="49"/>
      <c r="OHH518" s="49"/>
      <c r="OHI518" s="49"/>
      <c r="OHJ518" s="49"/>
      <c r="OHK518" s="49"/>
      <c r="OHL518" s="49"/>
      <c r="OHM518" s="49"/>
      <c r="OHN518" s="49"/>
      <c r="OHO518" s="49"/>
      <c r="OHP518" s="49"/>
      <c r="OHQ518" s="49"/>
      <c r="OHR518" s="49"/>
      <c r="OHS518" s="49"/>
      <c r="OHT518" s="49"/>
      <c r="OHU518" s="49"/>
      <c r="OHV518" s="49"/>
      <c r="OHW518" s="49"/>
      <c r="OHX518" s="49"/>
      <c r="OHY518" s="49"/>
      <c r="OHZ518" s="49"/>
      <c r="OIA518" s="49"/>
      <c r="OIB518" s="49"/>
      <c r="OIC518" s="49"/>
      <c r="OID518" s="49"/>
      <c r="OIE518" s="49"/>
      <c r="OIF518" s="49"/>
      <c r="OIG518" s="49"/>
      <c r="OIH518" s="49"/>
      <c r="OII518" s="49"/>
      <c r="OIJ518" s="49"/>
      <c r="OIK518" s="49"/>
      <c r="OIL518" s="49"/>
      <c r="OIM518" s="49"/>
      <c r="OIN518" s="49"/>
      <c r="OIO518" s="49"/>
      <c r="OIP518" s="49"/>
      <c r="OIQ518" s="49"/>
      <c r="OIR518" s="49"/>
      <c r="OIS518" s="49"/>
      <c r="OIT518" s="49"/>
      <c r="OIU518" s="49"/>
      <c r="OIV518" s="49"/>
      <c r="OIW518" s="49"/>
      <c r="OIX518" s="49"/>
      <c r="OIY518" s="49"/>
      <c r="OIZ518" s="49"/>
      <c r="OJA518" s="49"/>
      <c r="OJB518" s="49"/>
      <c r="OJC518" s="49"/>
      <c r="OJD518" s="49"/>
      <c r="OJE518" s="49"/>
      <c r="OJF518" s="49"/>
      <c r="OJG518" s="49"/>
      <c r="OJH518" s="49"/>
      <c r="OJI518" s="49"/>
      <c r="OJJ518" s="49"/>
      <c r="OJK518" s="49"/>
      <c r="OJL518" s="49"/>
      <c r="OJM518" s="49"/>
      <c r="OJN518" s="49"/>
      <c r="OJO518" s="49"/>
      <c r="OJP518" s="49"/>
      <c r="OJQ518" s="49"/>
      <c r="OJR518" s="49"/>
      <c r="OJS518" s="49"/>
      <c r="OJT518" s="49"/>
      <c r="OJU518" s="49"/>
      <c r="OJV518" s="49"/>
      <c r="OJW518" s="49"/>
      <c r="OJX518" s="49"/>
      <c r="OJY518" s="49"/>
      <c r="OJZ518" s="49"/>
      <c r="OKA518" s="49"/>
      <c r="OKB518" s="49"/>
      <c r="OKC518" s="49"/>
      <c r="OKD518" s="49"/>
      <c r="OKE518" s="49"/>
      <c r="OKF518" s="49"/>
      <c r="OKG518" s="49"/>
      <c r="OKH518" s="49"/>
      <c r="OKI518" s="49"/>
      <c r="OKJ518" s="49"/>
      <c r="OKK518" s="49"/>
      <c r="OKL518" s="49"/>
      <c r="OKM518" s="49"/>
      <c r="OKN518" s="49"/>
      <c r="OKO518" s="49"/>
      <c r="OKP518" s="49"/>
      <c r="OKQ518" s="49"/>
      <c r="OKR518" s="49"/>
      <c r="OKS518" s="49"/>
      <c r="OKT518" s="49"/>
      <c r="OKU518" s="49"/>
      <c r="OKV518" s="49"/>
      <c r="OKW518" s="49"/>
      <c r="OKX518" s="49"/>
      <c r="OKY518" s="49"/>
      <c r="OKZ518" s="49"/>
      <c r="OLA518" s="49"/>
      <c r="OLB518" s="49"/>
      <c r="OLC518" s="49"/>
      <c r="OLD518" s="49"/>
      <c r="OLE518" s="49"/>
      <c r="OLF518" s="49"/>
      <c r="OLG518" s="49"/>
      <c r="OLH518" s="49"/>
      <c r="OLI518" s="49"/>
      <c r="OLJ518" s="49"/>
      <c r="OLK518" s="49"/>
      <c r="OLL518" s="49"/>
      <c r="OLM518" s="49"/>
      <c r="OLN518" s="49"/>
      <c r="OLO518" s="49"/>
      <c r="OLP518" s="49"/>
      <c r="OLQ518" s="49"/>
      <c r="OLR518" s="49"/>
      <c r="OLS518" s="49"/>
      <c r="OLT518" s="49"/>
      <c r="OLU518" s="49"/>
      <c r="OLV518" s="49"/>
      <c r="OLW518" s="49"/>
      <c r="OLX518" s="49"/>
      <c r="OLY518" s="49"/>
      <c r="OLZ518" s="49"/>
      <c r="OMA518" s="49"/>
      <c r="OMB518" s="49"/>
      <c r="OMC518" s="49"/>
      <c r="OMD518" s="49"/>
      <c r="OME518" s="49"/>
      <c r="OMF518" s="49"/>
      <c r="OMG518" s="49"/>
      <c r="OMH518" s="49"/>
      <c r="OMI518" s="49"/>
      <c r="OMJ518" s="49"/>
      <c r="OMK518" s="49"/>
      <c r="OML518" s="49"/>
      <c r="OMM518" s="49"/>
      <c r="OMN518" s="49"/>
      <c r="OMO518" s="49"/>
      <c r="OMP518" s="49"/>
      <c r="OMQ518" s="49"/>
      <c r="OMR518" s="49"/>
      <c r="OMS518" s="49"/>
      <c r="OMT518" s="49"/>
      <c r="OMU518" s="49"/>
      <c r="OMV518" s="49"/>
      <c r="OMW518" s="49"/>
      <c r="OMX518" s="49"/>
      <c r="OMY518" s="49"/>
      <c r="OMZ518" s="49"/>
      <c r="ONA518" s="49"/>
      <c r="ONB518" s="49"/>
      <c r="ONC518" s="49"/>
      <c r="OND518" s="49"/>
      <c r="ONE518" s="49"/>
      <c r="ONF518" s="49"/>
      <c r="ONG518" s="49"/>
      <c r="ONH518" s="49"/>
      <c r="ONI518" s="49"/>
      <c r="ONJ518" s="49"/>
      <c r="ONK518" s="49"/>
      <c r="ONL518" s="49"/>
      <c r="ONM518" s="49"/>
      <c r="ONN518" s="49"/>
      <c r="ONO518" s="49"/>
      <c r="ONP518" s="49"/>
      <c r="ONQ518" s="49"/>
      <c r="ONR518" s="49"/>
      <c r="ONS518" s="49"/>
      <c r="ONT518" s="49"/>
      <c r="ONU518" s="49"/>
      <c r="ONV518" s="49"/>
      <c r="ONW518" s="49"/>
      <c r="ONX518" s="49"/>
      <c r="ONY518" s="49"/>
      <c r="ONZ518" s="49"/>
      <c r="OOA518" s="49"/>
      <c r="OOB518" s="49"/>
      <c r="OOC518" s="49"/>
      <c r="OOD518" s="49"/>
      <c r="OOE518" s="49"/>
      <c r="OOF518" s="49"/>
      <c r="OOG518" s="49"/>
      <c r="OOH518" s="49"/>
      <c r="OOI518" s="49"/>
      <c r="OOJ518" s="49"/>
      <c r="OOK518" s="49"/>
      <c r="OOL518" s="49"/>
      <c r="OOM518" s="49"/>
      <c r="OON518" s="49"/>
      <c r="OOO518" s="49"/>
      <c r="OOP518" s="49"/>
      <c r="OOQ518" s="49"/>
      <c r="OOR518" s="49"/>
      <c r="OOS518" s="49"/>
      <c r="OOT518" s="49"/>
      <c r="OOU518" s="49"/>
      <c r="OOV518" s="49"/>
      <c r="OOW518" s="49"/>
      <c r="OOX518" s="49"/>
      <c r="OOY518" s="49"/>
      <c r="OOZ518" s="49"/>
      <c r="OPA518" s="49"/>
      <c r="OPB518" s="49"/>
      <c r="OPC518" s="49"/>
      <c r="OPD518" s="49"/>
      <c r="OPE518" s="49"/>
      <c r="OPF518" s="49"/>
      <c r="OPG518" s="49"/>
      <c r="OPH518" s="49"/>
      <c r="OPI518" s="49"/>
      <c r="OPJ518" s="49"/>
      <c r="OPK518" s="49"/>
      <c r="OPL518" s="49"/>
      <c r="OPM518" s="49"/>
      <c r="OPN518" s="49"/>
      <c r="OPO518" s="49"/>
      <c r="OPP518" s="49"/>
      <c r="OPQ518" s="49"/>
      <c r="OPR518" s="49"/>
      <c r="OPS518" s="49"/>
      <c r="OPT518" s="49"/>
      <c r="OPU518" s="49"/>
      <c r="OPV518" s="49"/>
      <c r="OPW518" s="49"/>
      <c r="OPX518" s="49"/>
      <c r="OPY518" s="49"/>
      <c r="OPZ518" s="49"/>
      <c r="OQA518" s="49"/>
      <c r="OQB518" s="49"/>
      <c r="OQC518" s="49"/>
      <c r="OQD518" s="49"/>
      <c r="OQE518" s="49"/>
      <c r="OQF518" s="49"/>
      <c r="OQG518" s="49"/>
      <c r="OQH518" s="49"/>
      <c r="OQI518" s="49"/>
      <c r="OQJ518" s="49"/>
      <c r="OQK518" s="49"/>
      <c r="OQL518" s="49"/>
      <c r="OQM518" s="49"/>
      <c r="OQN518" s="49"/>
      <c r="OQO518" s="49"/>
      <c r="OQP518" s="49"/>
      <c r="OQQ518" s="49"/>
      <c r="OQR518" s="49"/>
      <c r="OQS518" s="49"/>
      <c r="OQT518" s="49"/>
      <c r="OQU518" s="49"/>
      <c r="OQV518" s="49"/>
      <c r="OQW518" s="49"/>
      <c r="OQX518" s="49"/>
      <c r="OQY518" s="49"/>
      <c r="OQZ518" s="49"/>
      <c r="ORA518" s="49"/>
      <c r="ORB518" s="49"/>
      <c r="ORC518" s="49"/>
      <c r="ORD518" s="49"/>
      <c r="ORE518" s="49"/>
      <c r="ORF518" s="49"/>
      <c r="ORG518" s="49"/>
      <c r="ORH518" s="49"/>
      <c r="ORI518" s="49"/>
      <c r="ORJ518" s="49"/>
      <c r="ORK518" s="49"/>
      <c r="ORL518" s="49"/>
      <c r="ORM518" s="49"/>
      <c r="ORN518" s="49"/>
      <c r="ORO518" s="49"/>
      <c r="ORP518" s="49"/>
      <c r="ORQ518" s="49"/>
      <c r="ORR518" s="49"/>
      <c r="ORS518" s="49"/>
      <c r="ORT518" s="49"/>
      <c r="ORU518" s="49"/>
      <c r="ORV518" s="49"/>
      <c r="ORW518" s="49"/>
      <c r="ORX518" s="49"/>
      <c r="ORY518" s="49"/>
      <c r="ORZ518" s="49"/>
      <c r="OSA518" s="49"/>
      <c r="OSB518" s="49"/>
      <c r="OSC518" s="49"/>
      <c r="OSD518" s="49"/>
      <c r="OSE518" s="49"/>
      <c r="OSF518" s="49"/>
      <c r="OSG518" s="49"/>
      <c r="OSH518" s="49"/>
      <c r="OSI518" s="49"/>
      <c r="OSJ518" s="49"/>
      <c r="OSK518" s="49"/>
      <c r="OSL518" s="49"/>
      <c r="OSM518" s="49"/>
      <c r="OSN518" s="49"/>
      <c r="OSO518" s="49"/>
      <c r="OSP518" s="49"/>
      <c r="OSQ518" s="49"/>
      <c r="OSR518" s="49"/>
      <c r="OSS518" s="49"/>
      <c r="OST518" s="49"/>
      <c r="OSU518" s="49"/>
      <c r="OSV518" s="49"/>
      <c r="OSW518" s="49"/>
      <c r="OSX518" s="49"/>
      <c r="OSY518" s="49"/>
      <c r="OSZ518" s="49"/>
      <c r="OTA518" s="49"/>
      <c r="OTB518" s="49"/>
      <c r="OTC518" s="49"/>
      <c r="OTD518" s="49"/>
      <c r="OTE518" s="49"/>
      <c r="OTF518" s="49"/>
      <c r="OTG518" s="49"/>
      <c r="OTH518" s="49"/>
      <c r="OTI518" s="49"/>
      <c r="OTJ518" s="49"/>
      <c r="OTK518" s="49"/>
      <c r="OTL518" s="49"/>
      <c r="OTM518" s="49"/>
      <c r="OTN518" s="49"/>
      <c r="OTO518" s="49"/>
      <c r="OTP518" s="49"/>
      <c r="OTQ518" s="49"/>
      <c r="OTR518" s="49"/>
      <c r="OTS518" s="49"/>
      <c r="OTT518" s="49"/>
      <c r="OTU518" s="49"/>
      <c r="OTV518" s="49"/>
      <c r="OTW518" s="49"/>
      <c r="OTX518" s="49"/>
      <c r="OTY518" s="49"/>
      <c r="OTZ518" s="49"/>
      <c r="OUA518" s="49"/>
      <c r="OUB518" s="49"/>
      <c r="OUC518" s="49"/>
      <c r="OUD518" s="49"/>
      <c r="OUE518" s="49"/>
      <c r="OUF518" s="49"/>
      <c r="OUG518" s="49"/>
      <c r="OUH518" s="49"/>
      <c r="OUI518" s="49"/>
      <c r="OUJ518" s="49"/>
      <c r="OUK518" s="49"/>
      <c r="OUL518" s="49"/>
      <c r="OUM518" s="49"/>
      <c r="OUN518" s="49"/>
      <c r="OUO518" s="49"/>
      <c r="OUP518" s="49"/>
      <c r="OUQ518" s="49"/>
      <c r="OUR518" s="49"/>
      <c r="OUS518" s="49"/>
      <c r="OUT518" s="49"/>
      <c r="OUU518" s="49"/>
      <c r="OUV518" s="49"/>
      <c r="OUW518" s="49"/>
      <c r="OUX518" s="49"/>
      <c r="OUY518" s="49"/>
      <c r="OUZ518" s="49"/>
      <c r="OVA518" s="49"/>
      <c r="OVB518" s="49"/>
      <c r="OVC518" s="49"/>
      <c r="OVD518" s="49"/>
      <c r="OVE518" s="49"/>
      <c r="OVF518" s="49"/>
      <c r="OVG518" s="49"/>
      <c r="OVH518" s="49"/>
      <c r="OVI518" s="49"/>
      <c r="OVJ518" s="49"/>
      <c r="OVK518" s="49"/>
      <c r="OVL518" s="49"/>
      <c r="OVM518" s="49"/>
      <c r="OVN518" s="49"/>
      <c r="OVO518" s="49"/>
      <c r="OVP518" s="49"/>
      <c r="OVQ518" s="49"/>
      <c r="OVR518" s="49"/>
      <c r="OVS518" s="49"/>
      <c r="OVT518" s="49"/>
      <c r="OVU518" s="49"/>
      <c r="OVV518" s="49"/>
      <c r="OVW518" s="49"/>
      <c r="OVX518" s="49"/>
      <c r="OVY518" s="49"/>
      <c r="OVZ518" s="49"/>
      <c r="OWA518" s="49"/>
      <c r="OWB518" s="49"/>
      <c r="OWC518" s="49"/>
      <c r="OWD518" s="49"/>
      <c r="OWE518" s="49"/>
      <c r="OWF518" s="49"/>
      <c r="OWG518" s="49"/>
      <c r="OWH518" s="49"/>
      <c r="OWI518" s="49"/>
      <c r="OWJ518" s="49"/>
      <c r="OWK518" s="49"/>
      <c r="OWL518" s="49"/>
      <c r="OWM518" s="49"/>
      <c r="OWN518" s="49"/>
      <c r="OWO518" s="49"/>
      <c r="OWP518" s="49"/>
      <c r="OWQ518" s="49"/>
      <c r="OWR518" s="49"/>
      <c r="OWS518" s="49"/>
      <c r="OWT518" s="49"/>
      <c r="OWU518" s="49"/>
      <c r="OWV518" s="49"/>
      <c r="OWW518" s="49"/>
      <c r="OWX518" s="49"/>
      <c r="OWY518" s="49"/>
      <c r="OWZ518" s="49"/>
      <c r="OXA518" s="49"/>
      <c r="OXB518" s="49"/>
      <c r="OXC518" s="49"/>
      <c r="OXD518" s="49"/>
      <c r="OXE518" s="49"/>
      <c r="OXF518" s="49"/>
      <c r="OXG518" s="49"/>
      <c r="OXH518" s="49"/>
      <c r="OXI518" s="49"/>
      <c r="OXJ518" s="49"/>
      <c r="OXK518" s="49"/>
      <c r="OXL518" s="49"/>
      <c r="OXM518" s="49"/>
      <c r="OXN518" s="49"/>
      <c r="OXO518" s="49"/>
      <c r="OXP518" s="49"/>
      <c r="OXQ518" s="49"/>
      <c r="OXR518" s="49"/>
      <c r="OXS518" s="49"/>
      <c r="OXT518" s="49"/>
      <c r="OXU518" s="49"/>
      <c r="OXV518" s="49"/>
      <c r="OXW518" s="49"/>
      <c r="OXX518" s="49"/>
      <c r="OXY518" s="49"/>
      <c r="OXZ518" s="49"/>
      <c r="OYA518" s="49"/>
      <c r="OYB518" s="49"/>
      <c r="OYC518" s="49"/>
      <c r="OYD518" s="49"/>
      <c r="OYE518" s="49"/>
      <c r="OYF518" s="49"/>
      <c r="OYG518" s="49"/>
      <c r="OYH518" s="49"/>
      <c r="OYI518" s="49"/>
      <c r="OYJ518" s="49"/>
      <c r="OYK518" s="49"/>
      <c r="OYL518" s="49"/>
      <c r="OYM518" s="49"/>
      <c r="OYN518" s="49"/>
      <c r="OYO518" s="49"/>
      <c r="OYP518" s="49"/>
      <c r="OYQ518" s="49"/>
      <c r="OYR518" s="49"/>
      <c r="OYS518" s="49"/>
      <c r="OYT518" s="49"/>
      <c r="OYU518" s="49"/>
      <c r="OYV518" s="49"/>
      <c r="OYW518" s="49"/>
      <c r="OYX518" s="49"/>
      <c r="OYY518" s="49"/>
      <c r="OYZ518" s="49"/>
      <c r="OZA518" s="49"/>
      <c r="OZB518" s="49"/>
      <c r="OZC518" s="49"/>
      <c r="OZD518" s="49"/>
      <c r="OZE518" s="49"/>
      <c r="OZF518" s="49"/>
      <c r="OZG518" s="49"/>
      <c r="OZH518" s="49"/>
      <c r="OZI518" s="49"/>
      <c r="OZJ518" s="49"/>
      <c r="OZK518" s="49"/>
      <c r="OZL518" s="49"/>
      <c r="OZM518" s="49"/>
      <c r="OZN518" s="49"/>
      <c r="OZO518" s="49"/>
      <c r="OZP518" s="49"/>
      <c r="OZQ518" s="49"/>
      <c r="OZR518" s="49"/>
      <c r="OZS518" s="49"/>
      <c r="OZT518" s="49"/>
      <c r="OZU518" s="49"/>
      <c r="OZV518" s="49"/>
      <c r="OZW518" s="49"/>
      <c r="OZX518" s="49"/>
      <c r="OZY518" s="49"/>
      <c r="OZZ518" s="49"/>
      <c r="PAA518" s="49"/>
      <c r="PAB518" s="49"/>
      <c r="PAC518" s="49"/>
      <c r="PAD518" s="49"/>
      <c r="PAE518" s="49"/>
      <c r="PAF518" s="49"/>
      <c r="PAG518" s="49"/>
      <c r="PAH518" s="49"/>
      <c r="PAI518" s="49"/>
      <c r="PAJ518" s="49"/>
      <c r="PAK518" s="49"/>
      <c r="PAL518" s="49"/>
      <c r="PAM518" s="49"/>
      <c r="PAN518" s="49"/>
      <c r="PAO518" s="49"/>
      <c r="PAP518" s="49"/>
      <c r="PAQ518" s="49"/>
      <c r="PAR518" s="49"/>
      <c r="PAS518" s="49"/>
      <c r="PAT518" s="49"/>
      <c r="PAU518" s="49"/>
      <c r="PAV518" s="49"/>
      <c r="PAW518" s="49"/>
      <c r="PAX518" s="49"/>
      <c r="PAY518" s="49"/>
      <c r="PAZ518" s="49"/>
      <c r="PBA518" s="49"/>
      <c r="PBB518" s="49"/>
      <c r="PBC518" s="49"/>
      <c r="PBD518" s="49"/>
      <c r="PBE518" s="49"/>
      <c r="PBF518" s="49"/>
      <c r="PBG518" s="49"/>
      <c r="PBH518" s="49"/>
      <c r="PBI518" s="49"/>
      <c r="PBJ518" s="49"/>
      <c r="PBK518" s="49"/>
      <c r="PBL518" s="49"/>
      <c r="PBM518" s="49"/>
      <c r="PBN518" s="49"/>
      <c r="PBO518" s="49"/>
      <c r="PBP518" s="49"/>
      <c r="PBQ518" s="49"/>
      <c r="PBR518" s="49"/>
      <c r="PBS518" s="49"/>
      <c r="PBT518" s="49"/>
      <c r="PBU518" s="49"/>
      <c r="PBV518" s="49"/>
      <c r="PBW518" s="49"/>
      <c r="PBX518" s="49"/>
      <c r="PBY518" s="49"/>
      <c r="PBZ518" s="49"/>
      <c r="PCA518" s="49"/>
      <c r="PCB518" s="49"/>
      <c r="PCC518" s="49"/>
      <c r="PCD518" s="49"/>
      <c r="PCE518" s="49"/>
      <c r="PCF518" s="49"/>
      <c r="PCG518" s="49"/>
      <c r="PCH518" s="49"/>
      <c r="PCI518" s="49"/>
      <c r="PCJ518" s="49"/>
      <c r="PCK518" s="49"/>
      <c r="PCL518" s="49"/>
      <c r="PCM518" s="49"/>
      <c r="PCN518" s="49"/>
      <c r="PCO518" s="49"/>
      <c r="PCP518" s="49"/>
      <c r="PCQ518" s="49"/>
      <c r="PCR518" s="49"/>
      <c r="PCS518" s="49"/>
      <c r="PCT518" s="49"/>
      <c r="PCU518" s="49"/>
      <c r="PCV518" s="49"/>
      <c r="PCW518" s="49"/>
      <c r="PCX518" s="49"/>
      <c r="PCY518" s="49"/>
      <c r="PCZ518" s="49"/>
      <c r="PDA518" s="49"/>
      <c r="PDB518" s="49"/>
      <c r="PDC518" s="49"/>
      <c r="PDD518" s="49"/>
      <c r="PDE518" s="49"/>
      <c r="PDF518" s="49"/>
      <c r="PDG518" s="49"/>
      <c r="PDH518" s="49"/>
      <c r="PDI518" s="49"/>
      <c r="PDJ518" s="49"/>
      <c r="PDK518" s="49"/>
      <c r="PDL518" s="49"/>
      <c r="PDM518" s="49"/>
      <c r="PDN518" s="49"/>
      <c r="PDO518" s="49"/>
      <c r="PDP518" s="49"/>
      <c r="PDQ518" s="49"/>
      <c r="PDR518" s="49"/>
      <c r="PDS518" s="49"/>
      <c r="PDT518" s="49"/>
      <c r="PDU518" s="49"/>
      <c r="PDV518" s="49"/>
      <c r="PDW518" s="49"/>
      <c r="PDX518" s="49"/>
      <c r="PDY518" s="49"/>
      <c r="PDZ518" s="49"/>
      <c r="PEA518" s="49"/>
      <c r="PEB518" s="49"/>
      <c r="PEC518" s="49"/>
      <c r="PED518" s="49"/>
      <c r="PEE518" s="49"/>
      <c r="PEF518" s="49"/>
      <c r="PEG518" s="49"/>
      <c r="PEH518" s="49"/>
      <c r="PEI518" s="49"/>
      <c r="PEJ518" s="49"/>
      <c r="PEK518" s="49"/>
      <c r="PEL518" s="49"/>
      <c r="PEM518" s="49"/>
      <c r="PEN518" s="49"/>
      <c r="PEO518" s="49"/>
      <c r="PEP518" s="49"/>
      <c r="PEQ518" s="49"/>
      <c r="PER518" s="49"/>
      <c r="PES518" s="49"/>
      <c r="PET518" s="49"/>
      <c r="PEU518" s="49"/>
      <c r="PEV518" s="49"/>
      <c r="PEW518" s="49"/>
      <c r="PEX518" s="49"/>
      <c r="PEY518" s="49"/>
      <c r="PEZ518" s="49"/>
      <c r="PFA518" s="49"/>
      <c r="PFB518" s="49"/>
      <c r="PFC518" s="49"/>
      <c r="PFD518" s="49"/>
      <c r="PFE518" s="49"/>
      <c r="PFF518" s="49"/>
      <c r="PFG518" s="49"/>
      <c r="PFH518" s="49"/>
      <c r="PFI518" s="49"/>
      <c r="PFJ518" s="49"/>
      <c r="PFK518" s="49"/>
      <c r="PFL518" s="49"/>
      <c r="PFM518" s="49"/>
      <c r="PFN518" s="49"/>
      <c r="PFO518" s="49"/>
      <c r="PFP518" s="49"/>
      <c r="PFQ518" s="49"/>
      <c r="PFR518" s="49"/>
      <c r="PFS518" s="49"/>
      <c r="PFT518" s="49"/>
      <c r="PFU518" s="49"/>
      <c r="PFV518" s="49"/>
      <c r="PFW518" s="49"/>
      <c r="PFX518" s="49"/>
      <c r="PFY518" s="49"/>
      <c r="PFZ518" s="49"/>
      <c r="PGA518" s="49"/>
      <c r="PGB518" s="49"/>
      <c r="PGC518" s="49"/>
      <c r="PGD518" s="49"/>
      <c r="PGE518" s="49"/>
      <c r="PGF518" s="49"/>
      <c r="PGG518" s="49"/>
      <c r="PGH518" s="49"/>
      <c r="PGI518" s="49"/>
      <c r="PGJ518" s="49"/>
      <c r="PGK518" s="49"/>
      <c r="PGL518" s="49"/>
      <c r="PGM518" s="49"/>
      <c r="PGN518" s="49"/>
      <c r="PGO518" s="49"/>
      <c r="PGP518" s="49"/>
      <c r="PGQ518" s="49"/>
      <c r="PGR518" s="49"/>
      <c r="PGS518" s="49"/>
      <c r="PGT518" s="49"/>
      <c r="PGU518" s="49"/>
      <c r="PGV518" s="49"/>
      <c r="PGW518" s="49"/>
      <c r="PGX518" s="49"/>
      <c r="PGY518" s="49"/>
      <c r="PGZ518" s="49"/>
      <c r="PHA518" s="49"/>
      <c r="PHB518" s="49"/>
      <c r="PHC518" s="49"/>
      <c r="PHD518" s="49"/>
      <c r="PHE518" s="49"/>
      <c r="PHF518" s="49"/>
      <c r="PHG518" s="49"/>
      <c r="PHH518" s="49"/>
      <c r="PHI518" s="49"/>
      <c r="PHJ518" s="49"/>
      <c r="PHK518" s="49"/>
      <c r="PHL518" s="49"/>
      <c r="PHM518" s="49"/>
      <c r="PHN518" s="49"/>
      <c r="PHO518" s="49"/>
      <c r="PHP518" s="49"/>
      <c r="PHQ518" s="49"/>
      <c r="PHR518" s="49"/>
      <c r="PHS518" s="49"/>
      <c r="PHT518" s="49"/>
      <c r="PHU518" s="49"/>
      <c r="PHV518" s="49"/>
      <c r="PHW518" s="49"/>
      <c r="PHX518" s="49"/>
      <c r="PHY518" s="49"/>
      <c r="PHZ518" s="49"/>
      <c r="PIA518" s="49"/>
      <c r="PIB518" s="49"/>
      <c r="PIC518" s="49"/>
      <c r="PID518" s="49"/>
      <c r="PIE518" s="49"/>
      <c r="PIF518" s="49"/>
      <c r="PIG518" s="49"/>
      <c r="PIH518" s="49"/>
      <c r="PII518" s="49"/>
      <c r="PIJ518" s="49"/>
      <c r="PIK518" s="49"/>
      <c r="PIL518" s="49"/>
      <c r="PIM518" s="49"/>
      <c r="PIN518" s="49"/>
      <c r="PIO518" s="49"/>
      <c r="PIP518" s="49"/>
      <c r="PIQ518" s="49"/>
      <c r="PIR518" s="49"/>
      <c r="PIS518" s="49"/>
      <c r="PIT518" s="49"/>
      <c r="PIU518" s="49"/>
      <c r="PIV518" s="49"/>
      <c r="PIW518" s="49"/>
      <c r="PIX518" s="49"/>
      <c r="PIY518" s="49"/>
      <c r="PIZ518" s="49"/>
      <c r="PJA518" s="49"/>
      <c r="PJB518" s="49"/>
      <c r="PJC518" s="49"/>
      <c r="PJD518" s="49"/>
      <c r="PJE518" s="49"/>
      <c r="PJF518" s="49"/>
      <c r="PJG518" s="49"/>
      <c r="PJH518" s="49"/>
      <c r="PJI518" s="49"/>
      <c r="PJJ518" s="49"/>
      <c r="PJK518" s="49"/>
      <c r="PJL518" s="49"/>
      <c r="PJM518" s="49"/>
      <c r="PJN518" s="49"/>
      <c r="PJO518" s="49"/>
      <c r="PJP518" s="49"/>
      <c r="PJQ518" s="49"/>
      <c r="PJR518" s="49"/>
      <c r="PJS518" s="49"/>
      <c r="PJT518" s="49"/>
      <c r="PJU518" s="49"/>
      <c r="PJV518" s="49"/>
      <c r="PJW518" s="49"/>
      <c r="PJX518" s="49"/>
      <c r="PJY518" s="49"/>
      <c r="PJZ518" s="49"/>
      <c r="PKA518" s="49"/>
      <c r="PKB518" s="49"/>
      <c r="PKC518" s="49"/>
      <c r="PKD518" s="49"/>
      <c r="PKE518" s="49"/>
      <c r="PKF518" s="49"/>
      <c r="PKG518" s="49"/>
      <c r="PKH518" s="49"/>
      <c r="PKI518" s="49"/>
      <c r="PKJ518" s="49"/>
      <c r="PKK518" s="49"/>
      <c r="PKL518" s="49"/>
      <c r="PKM518" s="49"/>
      <c r="PKN518" s="49"/>
      <c r="PKO518" s="49"/>
      <c r="PKP518" s="49"/>
      <c r="PKQ518" s="49"/>
      <c r="PKR518" s="49"/>
      <c r="PKS518" s="49"/>
      <c r="PKT518" s="49"/>
      <c r="PKU518" s="49"/>
      <c r="PKV518" s="49"/>
      <c r="PKW518" s="49"/>
      <c r="PKX518" s="49"/>
      <c r="PKY518" s="49"/>
      <c r="PKZ518" s="49"/>
      <c r="PLA518" s="49"/>
      <c r="PLB518" s="49"/>
      <c r="PLC518" s="49"/>
      <c r="PLD518" s="49"/>
      <c r="PLE518" s="49"/>
      <c r="PLF518" s="49"/>
      <c r="PLG518" s="49"/>
      <c r="PLH518" s="49"/>
      <c r="PLI518" s="49"/>
      <c r="PLJ518" s="49"/>
      <c r="PLK518" s="49"/>
      <c r="PLL518" s="49"/>
      <c r="PLM518" s="49"/>
      <c r="PLN518" s="49"/>
      <c r="PLO518" s="49"/>
      <c r="PLP518" s="49"/>
      <c r="PLQ518" s="49"/>
      <c r="PLR518" s="49"/>
      <c r="PLS518" s="49"/>
      <c r="PLT518" s="49"/>
      <c r="PLU518" s="49"/>
      <c r="PLV518" s="49"/>
      <c r="PLW518" s="49"/>
      <c r="PLX518" s="49"/>
      <c r="PLY518" s="49"/>
      <c r="PLZ518" s="49"/>
      <c r="PMA518" s="49"/>
      <c r="PMB518" s="49"/>
      <c r="PMC518" s="49"/>
      <c r="PMD518" s="49"/>
      <c r="PME518" s="49"/>
      <c r="PMF518" s="49"/>
      <c r="PMG518" s="49"/>
      <c r="PMH518" s="49"/>
      <c r="PMI518" s="49"/>
      <c r="PMJ518" s="49"/>
      <c r="PMK518" s="49"/>
      <c r="PML518" s="49"/>
      <c r="PMM518" s="49"/>
      <c r="PMN518" s="49"/>
      <c r="PMO518" s="49"/>
      <c r="PMP518" s="49"/>
      <c r="PMQ518" s="49"/>
      <c r="PMR518" s="49"/>
      <c r="PMS518" s="49"/>
      <c r="PMT518" s="49"/>
      <c r="PMU518" s="49"/>
      <c r="PMV518" s="49"/>
      <c r="PMW518" s="49"/>
      <c r="PMX518" s="49"/>
      <c r="PMY518" s="49"/>
      <c r="PMZ518" s="49"/>
      <c r="PNA518" s="49"/>
      <c r="PNB518" s="49"/>
      <c r="PNC518" s="49"/>
      <c r="PND518" s="49"/>
      <c r="PNE518" s="49"/>
      <c r="PNF518" s="49"/>
      <c r="PNG518" s="49"/>
      <c r="PNH518" s="49"/>
      <c r="PNI518" s="49"/>
      <c r="PNJ518" s="49"/>
      <c r="PNK518" s="49"/>
      <c r="PNL518" s="49"/>
      <c r="PNM518" s="49"/>
      <c r="PNN518" s="49"/>
      <c r="PNO518" s="49"/>
      <c r="PNP518" s="49"/>
      <c r="PNQ518" s="49"/>
      <c r="PNR518" s="49"/>
      <c r="PNS518" s="49"/>
      <c r="PNT518" s="49"/>
      <c r="PNU518" s="49"/>
      <c r="PNV518" s="49"/>
      <c r="PNW518" s="49"/>
      <c r="PNX518" s="49"/>
      <c r="PNY518" s="49"/>
      <c r="PNZ518" s="49"/>
      <c r="POA518" s="49"/>
      <c r="POB518" s="49"/>
      <c r="POC518" s="49"/>
      <c r="POD518" s="49"/>
      <c r="POE518" s="49"/>
      <c r="POF518" s="49"/>
      <c r="POG518" s="49"/>
      <c r="POH518" s="49"/>
      <c r="POI518" s="49"/>
      <c r="POJ518" s="49"/>
      <c r="POK518" s="49"/>
      <c r="POL518" s="49"/>
      <c r="POM518" s="49"/>
      <c r="PON518" s="49"/>
      <c r="POO518" s="49"/>
      <c r="POP518" s="49"/>
      <c r="POQ518" s="49"/>
      <c r="POR518" s="49"/>
      <c r="POS518" s="49"/>
      <c r="POT518" s="49"/>
      <c r="POU518" s="49"/>
      <c r="POV518" s="49"/>
      <c r="POW518" s="49"/>
      <c r="POX518" s="49"/>
      <c r="POY518" s="49"/>
      <c r="POZ518" s="49"/>
      <c r="PPA518" s="49"/>
      <c r="PPB518" s="49"/>
      <c r="PPC518" s="49"/>
      <c r="PPD518" s="49"/>
      <c r="PPE518" s="49"/>
      <c r="PPF518" s="49"/>
      <c r="PPG518" s="49"/>
      <c r="PPH518" s="49"/>
      <c r="PPI518" s="49"/>
      <c r="PPJ518" s="49"/>
      <c r="PPK518" s="49"/>
      <c r="PPL518" s="49"/>
      <c r="PPM518" s="49"/>
      <c r="PPN518" s="49"/>
      <c r="PPO518" s="49"/>
      <c r="PPP518" s="49"/>
      <c r="PPQ518" s="49"/>
      <c r="PPR518" s="49"/>
      <c r="PPS518" s="49"/>
      <c r="PPT518" s="49"/>
      <c r="PPU518" s="49"/>
      <c r="PPV518" s="49"/>
      <c r="PPW518" s="49"/>
      <c r="PPX518" s="49"/>
      <c r="PPY518" s="49"/>
      <c r="PPZ518" s="49"/>
      <c r="PQA518" s="49"/>
      <c r="PQB518" s="49"/>
      <c r="PQC518" s="49"/>
      <c r="PQD518" s="49"/>
      <c r="PQE518" s="49"/>
      <c r="PQF518" s="49"/>
      <c r="PQG518" s="49"/>
      <c r="PQH518" s="49"/>
      <c r="PQI518" s="49"/>
      <c r="PQJ518" s="49"/>
      <c r="PQK518" s="49"/>
      <c r="PQL518" s="49"/>
      <c r="PQM518" s="49"/>
      <c r="PQN518" s="49"/>
      <c r="PQO518" s="49"/>
      <c r="PQP518" s="49"/>
      <c r="PQQ518" s="49"/>
      <c r="PQR518" s="49"/>
      <c r="PQS518" s="49"/>
      <c r="PQT518" s="49"/>
      <c r="PQU518" s="49"/>
      <c r="PQV518" s="49"/>
      <c r="PQW518" s="49"/>
      <c r="PQX518" s="49"/>
      <c r="PQY518" s="49"/>
      <c r="PQZ518" s="49"/>
      <c r="PRA518" s="49"/>
      <c r="PRB518" s="49"/>
      <c r="PRC518" s="49"/>
      <c r="PRD518" s="49"/>
      <c r="PRE518" s="49"/>
      <c r="PRF518" s="49"/>
      <c r="PRG518" s="49"/>
      <c r="PRH518" s="49"/>
      <c r="PRI518" s="49"/>
      <c r="PRJ518" s="49"/>
      <c r="PRK518" s="49"/>
      <c r="PRL518" s="49"/>
      <c r="PRM518" s="49"/>
      <c r="PRN518" s="49"/>
      <c r="PRO518" s="49"/>
      <c r="PRP518" s="49"/>
      <c r="PRQ518" s="49"/>
      <c r="PRR518" s="49"/>
      <c r="PRS518" s="49"/>
      <c r="PRT518" s="49"/>
      <c r="PRU518" s="49"/>
      <c r="PRV518" s="49"/>
      <c r="PRW518" s="49"/>
      <c r="PRX518" s="49"/>
      <c r="PRY518" s="49"/>
      <c r="PRZ518" s="49"/>
      <c r="PSA518" s="49"/>
      <c r="PSB518" s="49"/>
      <c r="PSC518" s="49"/>
      <c r="PSD518" s="49"/>
      <c r="PSE518" s="49"/>
      <c r="PSF518" s="49"/>
      <c r="PSG518" s="49"/>
      <c r="PSH518" s="49"/>
      <c r="PSI518" s="49"/>
      <c r="PSJ518" s="49"/>
      <c r="PSK518" s="49"/>
      <c r="PSL518" s="49"/>
      <c r="PSM518" s="49"/>
      <c r="PSN518" s="49"/>
      <c r="PSO518" s="49"/>
      <c r="PSP518" s="49"/>
      <c r="PSQ518" s="49"/>
      <c r="PSR518" s="49"/>
      <c r="PSS518" s="49"/>
      <c r="PST518" s="49"/>
      <c r="PSU518" s="49"/>
      <c r="PSV518" s="49"/>
      <c r="PSW518" s="49"/>
      <c r="PSX518" s="49"/>
      <c r="PSY518" s="49"/>
      <c r="PSZ518" s="49"/>
      <c r="PTA518" s="49"/>
      <c r="PTB518" s="49"/>
      <c r="PTC518" s="49"/>
      <c r="PTD518" s="49"/>
      <c r="PTE518" s="49"/>
      <c r="PTF518" s="49"/>
      <c r="PTG518" s="49"/>
      <c r="PTH518" s="49"/>
      <c r="PTI518" s="49"/>
      <c r="PTJ518" s="49"/>
      <c r="PTK518" s="49"/>
      <c r="PTL518" s="49"/>
      <c r="PTM518" s="49"/>
      <c r="PTN518" s="49"/>
      <c r="PTO518" s="49"/>
      <c r="PTP518" s="49"/>
      <c r="PTQ518" s="49"/>
      <c r="PTR518" s="49"/>
      <c r="PTS518" s="49"/>
      <c r="PTT518" s="49"/>
      <c r="PTU518" s="49"/>
      <c r="PTV518" s="49"/>
      <c r="PTW518" s="49"/>
      <c r="PTX518" s="49"/>
      <c r="PTY518" s="49"/>
      <c r="PTZ518" s="49"/>
      <c r="PUA518" s="49"/>
      <c r="PUB518" s="49"/>
      <c r="PUC518" s="49"/>
      <c r="PUD518" s="49"/>
      <c r="PUE518" s="49"/>
      <c r="PUF518" s="49"/>
      <c r="PUG518" s="49"/>
      <c r="PUH518" s="49"/>
      <c r="PUI518" s="49"/>
      <c r="PUJ518" s="49"/>
      <c r="PUK518" s="49"/>
      <c r="PUL518" s="49"/>
      <c r="PUM518" s="49"/>
      <c r="PUN518" s="49"/>
      <c r="PUO518" s="49"/>
      <c r="PUP518" s="49"/>
      <c r="PUQ518" s="49"/>
      <c r="PUR518" s="49"/>
      <c r="PUS518" s="49"/>
      <c r="PUT518" s="49"/>
      <c r="PUU518" s="49"/>
      <c r="PUV518" s="49"/>
      <c r="PUW518" s="49"/>
      <c r="PUX518" s="49"/>
      <c r="PUY518" s="49"/>
      <c r="PUZ518" s="49"/>
      <c r="PVA518" s="49"/>
      <c r="PVB518" s="49"/>
      <c r="PVC518" s="49"/>
      <c r="PVD518" s="49"/>
      <c r="PVE518" s="49"/>
      <c r="PVF518" s="49"/>
      <c r="PVG518" s="49"/>
      <c r="PVH518" s="49"/>
      <c r="PVI518" s="49"/>
      <c r="PVJ518" s="49"/>
      <c r="PVK518" s="49"/>
      <c r="PVL518" s="49"/>
      <c r="PVM518" s="49"/>
      <c r="PVN518" s="49"/>
      <c r="PVO518" s="49"/>
      <c r="PVP518" s="49"/>
      <c r="PVQ518" s="49"/>
      <c r="PVR518" s="49"/>
      <c r="PVS518" s="49"/>
      <c r="PVT518" s="49"/>
      <c r="PVU518" s="49"/>
      <c r="PVV518" s="49"/>
      <c r="PVW518" s="49"/>
      <c r="PVX518" s="49"/>
      <c r="PVY518" s="49"/>
      <c r="PVZ518" s="49"/>
      <c r="PWA518" s="49"/>
      <c r="PWB518" s="49"/>
      <c r="PWC518" s="49"/>
      <c r="PWD518" s="49"/>
      <c r="PWE518" s="49"/>
      <c r="PWF518" s="49"/>
      <c r="PWG518" s="49"/>
      <c r="PWH518" s="49"/>
      <c r="PWI518" s="49"/>
      <c r="PWJ518" s="49"/>
      <c r="PWK518" s="49"/>
      <c r="PWL518" s="49"/>
      <c r="PWM518" s="49"/>
      <c r="PWN518" s="49"/>
      <c r="PWO518" s="49"/>
      <c r="PWP518" s="49"/>
      <c r="PWQ518" s="49"/>
      <c r="PWR518" s="49"/>
      <c r="PWS518" s="49"/>
      <c r="PWT518" s="49"/>
      <c r="PWU518" s="49"/>
      <c r="PWV518" s="49"/>
      <c r="PWW518" s="49"/>
      <c r="PWX518" s="49"/>
      <c r="PWY518" s="49"/>
      <c r="PWZ518" s="49"/>
      <c r="PXA518" s="49"/>
      <c r="PXB518" s="49"/>
      <c r="PXC518" s="49"/>
      <c r="PXD518" s="49"/>
      <c r="PXE518" s="49"/>
      <c r="PXF518" s="49"/>
      <c r="PXG518" s="49"/>
      <c r="PXH518" s="49"/>
      <c r="PXI518" s="49"/>
      <c r="PXJ518" s="49"/>
      <c r="PXK518" s="49"/>
      <c r="PXL518" s="49"/>
      <c r="PXM518" s="49"/>
      <c r="PXN518" s="49"/>
      <c r="PXO518" s="49"/>
      <c r="PXP518" s="49"/>
      <c r="PXQ518" s="49"/>
      <c r="PXR518" s="49"/>
      <c r="PXS518" s="49"/>
      <c r="PXT518" s="49"/>
      <c r="PXU518" s="49"/>
      <c r="PXV518" s="49"/>
      <c r="PXW518" s="49"/>
      <c r="PXX518" s="49"/>
      <c r="PXY518" s="49"/>
      <c r="PXZ518" s="49"/>
      <c r="PYA518" s="49"/>
      <c r="PYB518" s="49"/>
      <c r="PYC518" s="49"/>
      <c r="PYD518" s="49"/>
      <c r="PYE518" s="49"/>
      <c r="PYF518" s="49"/>
      <c r="PYG518" s="49"/>
      <c r="PYH518" s="49"/>
      <c r="PYI518" s="49"/>
      <c r="PYJ518" s="49"/>
      <c r="PYK518" s="49"/>
      <c r="PYL518" s="49"/>
      <c r="PYM518" s="49"/>
      <c r="PYN518" s="49"/>
      <c r="PYO518" s="49"/>
      <c r="PYP518" s="49"/>
      <c r="PYQ518" s="49"/>
      <c r="PYR518" s="49"/>
      <c r="PYS518" s="49"/>
      <c r="PYT518" s="49"/>
      <c r="PYU518" s="49"/>
      <c r="PYV518" s="49"/>
      <c r="PYW518" s="49"/>
      <c r="PYX518" s="49"/>
      <c r="PYY518" s="49"/>
      <c r="PYZ518" s="49"/>
      <c r="PZA518" s="49"/>
      <c r="PZB518" s="49"/>
      <c r="PZC518" s="49"/>
      <c r="PZD518" s="49"/>
      <c r="PZE518" s="49"/>
      <c r="PZF518" s="49"/>
      <c r="PZG518" s="49"/>
      <c r="PZH518" s="49"/>
      <c r="PZI518" s="49"/>
      <c r="PZJ518" s="49"/>
      <c r="PZK518" s="49"/>
      <c r="PZL518" s="49"/>
      <c r="PZM518" s="49"/>
      <c r="PZN518" s="49"/>
      <c r="PZO518" s="49"/>
      <c r="PZP518" s="49"/>
      <c r="PZQ518" s="49"/>
      <c r="PZR518" s="49"/>
      <c r="PZS518" s="49"/>
      <c r="PZT518" s="49"/>
      <c r="PZU518" s="49"/>
      <c r="PZV518" s="49"/>
      <c r="PZW518" s="49"/>
      <c r="PZX518" s="49"/>
      <c r="PZY518" s="49"/>
      <c r="PZZ518" s="49"/>
      <c r="QAA518" s="49"/>
      <c r="QAB518" s="49"/>
      <c r="QAC518" s="49"/>
      <c r="QAD518" s="49"/>
      <c r="QAE518" s="49"/>
      <c r="QAF518" s="49"/>
      <c r="QAG518" s="49"/>
      <c r="QAH518" s="49"/>
      <c r="QAI518" s="49"/>
      <c r="QAJ518" s="49"/>
      <c r="QAK518" s="49"/>
      <c r="QAL518" s="49"/>
      <c r="QAM518" s="49"/>
      <c r="QAN518" s="49"/>
      <c r="QAO518" s="49"/>
      <c r="QAP518" s="49"/>
      <c r="QAQ518" s="49"/>
      <c r="QAR518" s="49"/>
      <c r="QAS518" s="49"/>
      <c r="QAT518" s="49"/>
      <c r="QAU518" s="49"/>
      <c r="QAV518" s="49"/>
      <c r="QAW518" s="49"/>
      <c r="QAX518" s="49"/>
      <c r="QAY518" s="49"/>
      <c r="QAZ518" s="49"/>
      <c r="QBA518" s="49"/>
      <c r="QBB518" s="49"/>
      <c r="QBC518" s="49"/>
      <c r="QBD518" s="49"/>
      <c r="QBE518" s="49"/>
      <c r="QBF518" s="49"/>
      <c r="QBG518" s="49"/>
      <c r="QBH518" s="49"/>
      <c r="QBI518" s="49"/>
      <c r="QBJ518" s="49"/>
      <c r="QBK518" s="49"/>
      <c r="QBL518" s="49"/>
      <c r="QBM518" s="49"/>
      <c r="QBN518" s="49"/>
      <c r="QBO518" s="49"/>
      <c r="QBP518" s="49"/>
      <c r="QBQ518" s="49"/>
      <c r="QBR518" s="49"/>
      <c r="QBS518" s="49"/>
      <c r="QBT518" s="49"/>
      <c r="QBU518" s="49"/>
      <c r="QBV518" s="49"/>
      <c r="QBW518" s="49"/>
      <c r="QBX518" s="49"/>
      <c r="QBY518" s="49"/>
      <c r="QBZ518" s="49"/>
      <c r="QCA518" s="49"/>
      <c r="QCB518" s="49"/>
      <c r="QCC518" s="49"/>
      <c r="QCD518" s="49"/>
      <c r="QCE518" s="49"/>
      <c r="QCF518" s="49"/>
      <c r="QCG518" s="49"/>
      <c r="QCH518" s="49"/>
      <c r="QCI518" s="49"/>
      <c r="QCJ518" s="49"/>
      <c r="QCK518" s="49"/>
      <c r="QCL518" s="49"/>
      <c r="QCM518" s="49"/>
      <c r="QCN518" s="49"/>
      <c r="QCO518" s="49"/>
      <c r="QCP518" s="49"/>
      <c r="QCQ518" s="49"/>
      <c r="QCR518" s="49"/>
      <c r="QCS518" s="49"/>
      <c r="QCT518" s="49"/>
      <c r="QCU518" s="49"/>
      <c r="QCV518" s="49"/>
      <c r="QCW518" s="49"/>
      <c r="QCX518" s="49"/>
      <c r="QCY518" s="49"/>
      <c r="QCZ518" s="49"/>
      <c r="QDA518" s="49"/>
      <c r="QDB518" s="49"/>
      <c r="QDC518" s="49"/>
      <c r="QDD518" s="49"/>
      <c r="QDE518" s="49"/>
      <c r="QDF518" s="49"/>
      <c r="QDG518" s="49"/>
      <c r="QDH518" s="49"/>
      <c r="QDI518" s="49"/>
      <c r="QDJ518" s="49"/>
      <c r="QDK518" s="49"/>
      <c r="QDL518" s="49"/>
      <c r="QDM518" s="49"/>
      <c r="QDN518" s="49"/>
      <c r="QDO518" s="49"/>
      <c r="QDP518" s="49"/>
      <c r="QDQ518" s="49"/>
      <c r="QDR518" s="49"/>
      <c r="QDS518" s="49"/>
      <c r="QDT518" s="49"/>
      <c r="QDU518" s="49"/>
      <c r="QDV518" s="49"/>
      <c r="QDW518" s="49"/>
      <c r="QDX518" s="49"/>
      <c r="QDY518" s="49"/>
      <c r="QDZ518" s="49"/>
      <c r="QEA518" s="49"/>
      <c r="QEB518" s="49"/>
      <c r="QEC518" s="49"/>
      <c r="QED518" s="49"/>
      <c r="QEE518" s="49"/>
      <c r="QEF518" s="49"/>
      <c r="QEG518" s="49"/>
      <c r="QEH518" s="49"/>
      <c r="QEI518" s="49"/>
      <c r="QEJ518" s="49"/>
      <c r="QEK518" s="49"/>
      <c r="QEL518" s="49"/>
      <c r="QEM518" s="49"/>
      <c r="QEN518" s="49"/>
      <c r="QEO518" s="49"/>
      <c r="QEP518" s="49"/>
      <c r="QEQ518" s="49"/>
      <c r="QER518" s="49"/>
      <c r="QES518" s="49"/>
      <c r="QET518" s="49"/>
      <c r="QEU518" s="49"/>
      <c r="QEV518" s="49"/>
      <c r="QEW518" s="49"/>
      <c r="QEX518" s="49"/>
      <c r="QEY518" s="49"/>
      <c r="QEZ518" s="49"/>
      <c r="QFA518" s="49"/>
      <c r="QFB518" s="49"/>
      <c r="QFC518" s="49"/>
      <c r="QFD518" s="49"/>
      <c r="QFE518" s="49"/>
      <c r="QFF518" s="49"/>
      <c r="QFG518" s="49"/>
      <c r="QFH518" s="49"/>
      <c r="QFI518" s="49"/>
      <c r="QFJ518" s="49"/>
      <c r="QFK518" s="49"/>
      <c r="QFL518" s="49"/>
      <c r="QFM518" s="49"/>
      <c r="QFN518" s="49"/>
      <c r="QFO518" s="49"/>
      <c r="QFP518" s="49"/>
      <c r="QFQ518" s="49"/>
      <c r="QFR518" s="49"/>
      <c r="QFS518" s="49"/>
      <c r="QFT518" s="49"/>
      <c r="QFU518" s="49"/>
      <c r="QFV518" s="49"/>
      <c r="QFW518" s="49"/>
      <c r="QFX518" s="49"/>
      <c r="QFY518" s="49"/>
      <c r="QFZ518" s="49"/>
      <c r="QGA518" s="49"/>
      <c r="QGB518" s="49"/>
      <c r="QGC518" s="49"/>
      <c r="QGD518" s="49"/>
      <c r="QGE518" s="49"/>
      <c r="QGF518" s="49"/>
      <c r="QGG518" s="49"/>
      <c r="QGH518" s="49"/>
      <c r="QGI518" s="49"/>
      <c r="QGJ518" s="49"/>
      <c r="QGK518" s="49"/>
      <c r="QGL518" s="49"/>
      <c r="QGM518" s="49"/>
      <c r="QGN518" s="49"/>
      <c r="QGO518" s="49"/>
      <c r="QGP518" s="49"/>
      <c r="QGQ518" s="49"/>
      <c r="QGR518" s="49"/>
      <c r="QGS518" s="49"/>
      <c r="QGT518" s="49"/>
      <c r="QGU518" s="49"/>
      <c r="QGV518" s="49"/>
      <c r="QGW518" s="49"/>
      <c r="QGX518" s="49"/>
      <c r="QGY518" s="49"/>
      <c r="QGZ518" s="49"/>
      <c r="QHA518" s="49"/>
      <c r="QHB518" s="49"/>
      <c r="QHC518" s="49"/>
      <c r="QHD518" s="49"/>
      <c r="QHE518" s="49"/>
      <c r="QHF518" s="49"/>
      <c r="QHG518" s="49"/>
      <c r="QHH518" s="49"/>
      <c r="QHI518" s="49"/>
      <c r="QHJ518" s="49"/>
      <c r="QHK518" s="49"/>
      <c r="QHL518" s="49"/>
      <c r="QHM518" s="49"/>
      <c r="QHN518" s="49"/>
      <c r="QHO518" s="49"/>
      <c r="QHP518" s="49"/>
      <c r="QHQ518" s="49"/>
      <c r="QHR518" s="49"/>
      <c r="QHS518" s="49"/>
      <c r="QHT518" s="49"/>
      <c r="QHU518" s="49"/>
      <c r="QHV518" s="49"/>
      <c r="QHW518" s="49"/>
      <c r="QHX518" s="49"/>
      <c r="QHY518" s="49"/>
      <c r="QHZ518" s="49"/>
      <c r="QIA518" s="49"/>
      <c r="QIB518" s="49"/>
      <c r="QIC518" s="49"/>
      <c r="QID518" s="49"/>
      <c r="QIE518" s="49"/>
      <c r="QIF518" s="49"/>
      <c r="QIG518" s="49"/>
      <c r="QIH518" s="49"/>
      <c r="QII518" s="49"/>
      <c r="QIJ518" s="49"/>
      <c r="QIK518" s="49"/>
      <c r="QIL518" s="49"/>
      <c r="QIM518" s="49"/>
      <c r="QIN518" s="49"/>
      <c r="QIO518" s="49"/>
      <c r="QIP518" s="49"/>
      <c r="QIQ518" s="49"/>
      <c r="QIR518" s="49"/>
      <c r="QIS518" s="49"/>
      <c r="QIT518" s="49"/>
      <c r="QIU518" s="49"/>
      <c r="QIV518" s="49"/>
      <c r="QIW518" s="49"/>
      <c r="QIX518" s="49"/>
      <c r="QIY518" s="49"/>
      <c r="QIZ518" s="49"/>
      <c r="QJA518" s="49"/>
      <c r="QJB518" s="49"/>
      <c r="QJC518" s="49"/>
      <c r="QJD518" s="49"/>
      <c r="QJE518" s="49"/>
      <c r="QJF518" s="49"/>
      <c r="QJG518" s="49"/>
      <c r="QJH518" s="49"/>
      <c r="QJI518" s="49"/>
      <c r="QJJ518" s="49"/>
      <c r="QJK518" s="49"/>
      <c r="QJL518" s="49"/>
      <c r="QJM518" s="49"/>
      <c r="QJN518" s="49"/>
      <c r="QJO518" s="49"/>
      <c r="QJP518" s="49"/>
      <c r="QJQ518" s="49"/>
      <c r="QJR518" s="49"/>
      <c r="QJS518" s="49"/>
      <c r="QJT518" s="49"/>
      <c r="QJU518" s="49"/>
      <c r="QJV518" s="49"/>
      <c r="QJW518" s="49"/>
      <c r="QJX518" s="49"/>
      <c r="QJY518" s="49"/>
      <c r="QJZ518" s="49"/>
      <c r="QKA518" s="49"/>
      <c r="QKB518" s="49"/>
      <c r="QKC518" s="49"/>
      <c r="QKD518" s="49"/>
      <c r="QKE518" s="49"/>
      <c r="QKF518" s="49"/>
      <c r="QKG518" s="49"/>
      <c r="QKH518" s="49"/>
      <c r="QKI518" s="49"/>
      <c r="QKJ518" s="49"/>
      <c r="QKK518" s="49"/>
      <c r="QKL518" s="49"/>
      <c r="QKM518" s="49"/>
      <c r="QKN518" s="49"/>
      <c r="QKO518" s="49"/>
      <c r="QKP518" s="49"/>
      <c r="QKQ518" s="49"/>
      <c r="QKR518" s="49"/>
      <c r="QKS518" s="49"/>
      <c r="QKT518" s="49"/>
      <c r="QKU518" s="49"/>
      <c r="QKV518" s="49"/>
      <c r="QKW518" s="49"/>
      <c r="QKX518" s="49"/>
      <c r="QKY518" s="49"/>
      <c r="QKZ518" s="49"/>
      <c r="QLA518" s="49"/>
      <c r="QLB518" s="49"/>
      <c r="QLC518" s="49"/>
      <c r="QLD518" s="49"/>
      <c r="QLE518" s="49"/>
      <c r="QLF518" s="49"/>
      <c r="QLG518" s="49"/>
      <c r="QLH518" s="49"/>
      <c r="QLI518" s="49"/>
      <c r="QLJ518" s="49"/>
      <c r="QLK518" s="49"/>
      <c r="QLL518" s="49"/>
      <c r="QLM518" s="49"/>
      <c r="QLN518" s="49"/>
      <c r="QLO518" s="49"/>
      <c r="QLP518" s="49"/>
      <c r="QLQ518" s="49"/>
      <c r="QLR518" s="49"/>
      <c r="QLS518" s="49"/>
      <c r="QLT518" s="49"/>
      <c r="QLU518" s="49"/>
      <c r="QLV518" s="49"/>
      <c r="QLW518" s="49"/>
      <c r="QLX518" s="49"/>
      <c r="QLY518" s="49"/>
      <c r="QLZ518" s="49"/>
      <c r="QMA518" s="49"/>
      <c r="QMB518" s="49"/>
      <c r="QMC518" s="49"/>
      <c r="QMD518" s="49"/>
      <c r="QME518" s="49"/>
      <c r="QMF518" s="49"/>
      <c r="QMG518" s="49"/>
      <c r="QMH518" s="49"/>
      <c r="QMI518" s="49"/>
      <c r="QMJ518" s="49"/>
      <c r="QMK518" s="49"/>
      <c r="QML518" s="49"/>
      <c r="QMM518" s="49"/>
      <c r="QMN518" s="49"/>
      <c r="QMO518" s="49"/>
      <c r="QMP518" s="49"/>
      <c r="QMQ518" s="49"/>
      <c r="QMR518" s="49"/>
      <c r="QMS518" s="49"/>
      <c r="QMT518" s="49"/>
      <c r="QMU518" s="49"/>
      <c r="QMV518" s="49"/>
      <c r="QMW518" s="49"/>
      <c r="QMX518" s="49"/>
      <c r="QMY518" s="49"/>
      <c r="QMZ518" s="49"/>
      <c r="QNA518" s="49"/>
      <c r="QNB518" s="49"/>
      <c r="QNC518" s="49"/>
      <c r="QND518" s="49"/>
      <c r="QNE518" s="49"/>
      <c r="QNF518" s="49"/>
      <c r="QNG518" s="49"/>
      <c r="QNH518" s="49"/>
      <c r="QNI518" s="49"/>
      <c r="QNJ518" s="49"/>
      <c r="QNK518" s="49"/>
      <c r="QNL518" s="49"/>
      <c r="QNM518" s="49"/>
      <c r="QNN518" s="49"/>
      <c r="QNO518" s="49"/>
      <c r="QNP518" s="49"/>
      <c r="QNQ518" s="49"/>
      <c r="QNR518" s="49"/>
      <c r="QNS518" s="49"/>
      <c r="QNT518" s="49"/>
      <c r="QNU518" s="49"/>
      <c r="QNV518" s="49"/>
      <c r="QNW518" s="49"/>
      <c r="QNX518" s="49"/>
      <c r="QNY518" s="49"/>
      <c r="QNZ518" s="49"/>
      <c r="QOA518" s="49"/>
      <c r="QOB518" s="49"/>
      <c r="QOC518" s="49"/>
      <c r="QOD518" s="49"/>
      <c r="QOE518" s="49"/>
      <c r="QOF518" s="49"/>
      <c r="QOG518" s="49"/>
      <c r="QOH518" s="49"/>
      <c r="QOI518" s="49"/>
      <c r="QOJ518" s="49"/>
      <c r="QOK518" s="49"/>
      <c r="QOL518" s="49"/>
      <c r="QOM518" s="49"/>
      <c r="QON518" s="49"/>
      <c r="QOO518" s="49"/>
      <c r="QOP518" s="49"/>
      <c r="QOQ518" s="49"/>
      <c r="QOR518" s="49"/>
      <c r="QOS518" s="49"/>
      <c r="QOT518" s="49"/>
      <c r="QOU518" s="49"/>
      <c r="QOV518" s="49"/>
      <c r="QOW518" s="49"/>
      <c r="QOX518" s="49"/>
      <c r="QOY518" s="49"/>
      <c r="QOZ518" s="49"/>
      <c r="QPA518" s="49"/>
      <c r="QPB518" s="49"/>
      <c r="QPC518" s="49"/>
      <c r="QPD518" s="49"/>
      <c r="QPE518" s="49"/>
      <c r="QPF518" s="49"/>
      <c r="QPG518" s="49"/>
      <c r="QPH518" s="49"/>
      <c r="QPI518" s="49"/>
      <c r="QPJ518" s="49"/>
      <c r="QPK518" s="49"/>
      <c r="QPL518" s="49"/>
      <c r="QPM518" s="49"/>
      <c r="QPN518" s="49"/>
      <c r="QPO518" s="49"/>
      <c r="QPP518" s="49"/>
      <c r="QPQ518" s="49"/>
      <c r="QPR518" s="49"/>
      <c r="QPS518" s="49"/>
      <c r="QPT518" s="49"/>
      <c r="QPU518" s="49"/>
      <c r="QPV518" s="49"/>
      <c r="QPW518" s="49"/>
      <c r="QPX518" s="49"/>
      <c r="QPY518" s="49"/>
      <c r="QPZ518" s="49"/>
      <c r="QQA518" s="49"/>
      <c r="QQB518" s="49"/>
      <c r="QQC518" s="49"/>
      <c r="QQD518" s="49"/>
      <c r="QQE518" s="49"/>
      <c r="QQF518" s="49"/>
      <c r="QQG518" s="49"/>
      <c r="QQH518" s="49"/>
      <c r="QQI518" s="49"/>
      <c r="QQJ518" s="49"/>
      <c r="QQK518" s="49"/>
      <c r="QQL518" s="49"/>
      <c r="QQM518" s="49"/>
      <c r="QQN518" s="49"/>
      <c r="QQO518" s="49"/>
      <c r="QQP518" s="49"/>
      <c r="QQQ518" s="49"/>
      <c r="QQR518" s="49"/>
      <c r="QQS518" s="49"/>
      <c r="QQT518" s="49"/>
      <c r="QQU518" s="49"/>
      <c r="QQV518" s="49"/>
      <c r="QQW518" s="49"/>
      <c r="QQX518" s="49"/>
      <c r="QQY518" s="49"/>
      <c r="QQZ518" s="49"/>
      <c r="QRA518" s="49"/>
      <c r="QRB518" s="49"/>
      <c r="QRC518" s="49"/>
      <c r="QRD518" s="49"/>
      <c r="QRE518" s="49"/>
      <c r="QRF518" s="49"/>
      <c r="QRG518" s="49"/>
      <c r="QRH518" s="49"/>
      <c r="QRI518" s="49"/>
      <c r="QRJ518" s="49"/>
      <c r="QRK518" s="49"/>
      <c r="QRL518" s="49"/>
      <c r="QRM518" s="49"/>
      <c r="QRN518" s="49"/>
      <c r="QRO518" s="49"/>
      <c r="QRP518" s="49"/>
      <c r="QRQ518" s="49"/>
      <c r="QRR518" s="49"/>
      <c r="QRS518" s="49"/>
      <c r="QRT518" s="49"/>
      <c r="QRU518" s="49"/>
      <c r="QRV518" s="49"/>
      <c r="QRW518" s="49"/>
      <c r="QRX518" s="49"/>
      <c r="QRY518" s="49"/>
      <c r="QRZ518" s="49"/>
      <c r="QSA518" s="49"/>
      <c r="QSB518" s="49"/>
      <c r="QSC518" s="49"/>
      <c r="QSD518" s="49"/>
      <c r="QSE518" s="49"/>
      <c r="QSF518" s="49"/>
      <c r="QSG518" s="49"/>
      <c r="QSH518" s="49"/>
      <c r="QSI518" s="49"/>
      <c r="QSJ518" s="49"/>
      <c r="QSK518" s="49"/>
      <c r="QSL518" s="49"/>
      <c r="QSM518" s="49"/>
      <c r="QSN518" s="49"/>
      <c r="QSO518" s="49"/>
      <c r="QSP518" s="49"/>
      <c r="QSQ518" s="49"/>
      <c r="QSR518" s="49"/>
      <c r="QSS518" s="49"/>
      <c r="QST518" s="49"/>
      <c r="QSU518" s="49"/>
      <c r="QSV518" s="49"/>
      <c r="QSW518" s="49"/>
      <c r="QSX518" s="49"/>
      <c r="QSY518" s="49"/>
      <c r="QSZ518" s="49"/>
      <c r="QTA518" s="49"/>
      <c r="QTB518" s="49"/>
      <c r="QTC518" s="49"/>
      <c r="QTD518" s="49"/>
      <c r="QTE518" s="49"/>
      <c r="QTF518" s="49"/>
      <c r="QTG518" s="49"/>
      <c r="QTH518" s="49"/>
      <c r="QTI518" s="49"/>
      <c r="QTJ518" s="49"/>
      <c r="QTK518" s="49"/>
      <c r="QTL518" s="49"/>
      <c r="QTM518" s="49"/>
      <c r="QTN518" s="49"/>
      <c r="QTO518" s="49"/>
      <c r="QTP518" s="49"/>
      <c r="QTQ518" s="49"/>
      <c r="QTR518" s="49"/>
      <c r="QTS518" s="49"/>
      <c r="QTT518" s="49"/>
      <c r="QTU518" s="49"/>
      <c r="QTV518" s="49"/>
      <c r="QTW518" s="49"/>
      <c r="QTX518" s="49"/>
      <c r="QTY518" s="49"/>
      <c r="QTZ518" s="49"/>
      <c r="QUA518" s="49"/>
      <c r="QUB518" s="49"/>
      <c r="QUC518" s="49"/>
      <c r="QUD518" s="49"/>
      <c r="QUE518" s="49"/>
      <c r="QUF518" s="49"/>
      <c r="QUG518" s="49"/>
      <c r="QUH518" s="49"/>
      <c r="QUI518" s="49"/>
      <c r="QUJ518" s="49"/>
      <c r="QUK518" s="49"/>
      <c r="QUL518" s="49"/>
      <c r="QUM518" s="49"/>
      <c r="QUN518" s="49"/>
      <c r="QUO518" s="49"/>
      <c r="QUP518" s="49"/>
      <c r="QUQ518" s="49"/>
      <c r="QUR518" s="49"/>
      <c r="QUS518" s="49"/>
      <c r="QUT518" s="49"/>
      <c r="QUU518" s="49"/>
      <c r="QUV518" s="49"/>
      <c r="QUW518" s="49"/>
      <c r="QUX518" s="49"/>
      <c r="QUY518" s="49"/>
      <c r="QUZ518" s="49"/>
      <c r="QVA518" s="49"/>
      <c r="QVB518" s="49"/>
      <c r="QVC518" s="49"/>
      <c r="QVD518" s="49"/>
      <c r="QVE518" s="49"/>
      <c r="QVF518" s="49"/>
      <c r="QVG518" s="49"/>
      <c r="QVH518" s="49"/>
      <c r="QVI518" s="49"/>
      <c r="QVJ518" s="49"/>
      <c r="QVK518" s="49"/>
      <c r="QVL518" s="49"/>
      <c r="QVM518" s="49"/>
      <c r="QVN518" s="49"/>
      <c r="QVO518" s="49"/>
      <c r="QVP518" s="49"/>
      <c r="QVQ518" s="49"/>
      <c r="QVR518" s="49"/>
      <c r="QVS518" s="49"/>
      <c r="QVT518" s="49"/>
      <c r="QVU518" s="49"/>
      <c r="QVV518" s="49"/>
      <c r="QVW518" s="49"/>
      <c r="QVX518" s="49"/>
      <c r="QVY518" s="49"/>
      <c r="QVZ518" s="49"/>
      <c r="QWA518" s="49"/>
      <c r="QWB518" s="49"/>
      <c r="QWC518" s="49"/>
      <c r="QWD518" s="49"/>
      <c r="QWE518" s="49"/>
      <c r="QWF518" s="49"/>
      <c r="QWG518" s="49"/>
      <c r="QWH518" s="49"/>
      <c r="QWI518" s="49"/>
      <c r="QWJ518" s="49"/>
      <c r="QWK518" s="49"/>
      <c r="QWL518" s="49"/>
      <c r="QWM518" s="49"/>
      <c r="QWN518" s="49"/>
      <c r="QWO518" s="49"/>
      <c r="QWP518" s="49"/>
      <c r="QWQ518" s="49"/>
      <c r="QWR518" s="49"/>
      <c r="QWS518" s="49"/>
      <c r="QWT518" s="49"/>
      <c r="QWU518" s="49"/>
      <c r="QWV518" s="49"/>
      <c r="QWW518" s="49"/>
      <c r="QWX518" s="49"/>
      <c r="QWY518" s="49"/>
      <c r="QWZ518" s="49"/>
      <c r="QXA518" s="49"/>
      <c r="QXB518" s="49"/>
      <c r="QXC518" s="49"/>
      <c r="QXD518" s="49"/>
      <c r="QXE518" s="49"/>
      <c r="QXF518" s="49"/>
      <c r="QXG518" s="49"/>
      <c r="QXH518" s="49"/>
      <c r="QXI518" s="49"/>
      <c r="QXJ518" s="49"/>
      <c r="QXK518" s="49"/>
      <c r="QXL518" s="49"/>
      <c r="QXM518" s="49"/>
      <c r="QXN518" s="49"/>
      <c r="QXO518" s="49"/>
      <c r="QXP518" s="49"/>
      <c r="QXQ518" s="49"/>
      <c r="QXR518" s="49"/>
      <c r="QXS518" s="49"/>
      <c r="QXT518" s="49"/>
      <c r="QXU518" s="49"/>
      <c r="QXV518" s="49"/>
      <c r="QXW518" s="49"/>
      <c r="QXX518" s="49"/>
      <c r="QXY518" s="49"/>
      <c r="QXZ518" s="49"/>
      <c r="QYA518" s="49"/>
      <c r="QYB518" s="49"/>
      <c r="QYC518" s="49"/>
      <c r="QYD518" s="49"/>
      <c r="QYE518" s="49"/>
      <c r="QYF518" s="49"/>
      <c r="QYG518" s="49"/>
      <c r="QYH518" s="49"/>
      <c r="QYI518" s="49"/>
      <c r="QYJ518" s="49"/>
      <c r="QYK518" s="49"/>
      <c r="QYL518" s="49"/>
      <c r="QYM518" s="49"/>
      <c r="QYN518" s="49"/>
      <c r="QYO518" s="49"/>
      <c r="QYP518" s="49"/>
      <c r="QYQ518" s="49"/>
      <c r="QYR518" s="49"/>
      <c r="QYS518" s="49"/>
      <c r="QYT518" s="49"/>
      <c r="QYU518" s="49"/>
      <c r="QYV518" s="49"/>
      <c r="QYW518" s="49"/>
      <c r="QYX518" s="49"/>
      <c r="QYY518" s="49"/>
      <c r="QYZ518" s="49"/>
      <c r="QZA518" s="49"/>
      <c r="QZB518" s="49"/>
      <c r="QZC518" s="49"/>
      <c r="QZD518" s="49"/>
      <c r="QZE518" s="49"/>
      <c r="QZF518" s="49"/>
      <c r="QZG518" s="49"/>
      <c r="QZH518" s="49"/>
      <c r="QZI518" s="49"/>
      <c r="QZJ518" s="49"/>
      <c r="QZK518" s="49"/>
      <c r="QZL518" s="49"/>
      <c r="QZM518" s="49"/>
      <c r="QZN518" s="49"/>
      <c r="QZO518" s="49"/>
      <c r="QZP518" s="49"/>
      <c r="QZQ518" s="49"/>
      <c r="QZR518" s="49"/>
      <c r="QZS518" s="49"/>
      <c r="QZT518" s="49"/>
      <c r="QZU518" s="49"/>
      <c r="QZV518" s="49"/>
      <c r="QZW518" s="49"/>
      <c r="QZX518" s="49"/>
      <c r="QZY518" s="49"/>
      <c r="QZZ518" s="49"/>
      <c r="RAA518" s="49"/>
      <c r="RAB518" s="49"/>
      <c r="RAC518" s="49"/>
      <c r="RAD518" s="49"/>
      <c r="RAE518" s="49"/>
      <c r="RAF518" s="49"/>
      <c r="RAG518" s="49"/>
      <c r="RAH518" s="49"/>
      <c r="RAI518" s="49"/>
      <c r="RAJ518" s="49"/>
      <c r="RAK518" s="49"/>
      <c r="RAL518" s="49"/>
      <c r="RAM518" s="49"/>
      <c r="RAN518" s="49"/>
      <c r="RAO518" s="49"/>
      <c r="RAP518" s="49"/>
      <c r="RAQ518" s="49"/>
      <c r="RAR518" s="49"/>
      <c r="RAS518" s="49"/>
      <c r="RAT518" s="49"/>
      <c r="RAU518" s="49"/>
      <c r="RAV518" s="49"/>
      <c r="RAW518" s="49"/>
      <c r="RAX518" s="49"/>
      <c r="RAY518" s="49"/>
      <c r="RAZ518" s="49"/>
      <c r="RBA518" s="49"/>
      <c r="RBB518" s="49"/>
      <c r="RBC518" s="49"/>
      <c r="RBD518" s="49"/>
      <c r="RBE518" s="49"/>
      <c r="RBF518" s="49"/>
      <c r="RBG518" s="49"/>
      <c r="RBH518" s="49"/>
      <c r="RBI518" s="49"/>
      <c r="RBJ518" s="49"/>
      <c r="RBK518" s="49"/>
      <c r="RBL518" s="49"/>
      <c r="RBM518" s="49"/>
      <c r="RBN518" s="49"/>
      <c r="RBO518" s="49"/>
      <c r="RBP518" s="49"/>
      <c r="RBQ518" s="49"/>
      <c r="RBR518" s="49"/>
      <c r="RBS518" s="49"/>
      <c r="RBT518" s="49"/>
      <c r="RBU518" s="49"/>
      <c r="RBV518" s="49"/>
      <c r="RBW518" s="49"/>
      <c r="RBX518" s="49"/>
      <c r="RBY518" s="49"/>
      <c r="RBZ518" s="49"/>
      <c r="RCA518" s="49"/>
      <c r="RCB518" s="49"/>
      <c r="RCC518" s="49"/>
      <c r="RCD518" s="49"/>
      <c r="RCE518" s="49"/>
      <c r="RCF518" s="49"/>
      <c r="RCG518" s="49"/>
      <c r="RCH518" s="49"/>
      <c r="RCI518" s="49"/>
      <c r="RCJ518" s="49"/>
      <c r="RCK518" s="49"/>
      <c r="RCL518" s="49"/>
      <c r="RCM518" s="49"/>
      <c r="RCN518" s="49"/>
      <c r="RCO518" s="49"/>
      <c r="RCP518" s="49"/>
      <c r="RCQ518" s="49"/>
      <c r="RCR518" s="49"/>
      <c r="RCS518" s="49"/>
      <c r="RCT518" s="49"/>
      <c r="RCU518" s="49"/>
      <c r="RCV518" s="49"/>
      <c r="RCW518" s="49"/>
      <c r="RCX518" s="49"/>
      <c r="RCY518" s="49"/>
      <c r="RCZ518" s="49"/>
      <c r="RDA518" s="49"/>
      <c r="RDB518" s="49"/>
      <c r="RDC518" s="49"/>
      <c r="RDD518" s="49"/>
      <c r="RDE518" s="49"/>
      <c r="RDF518" s="49"/>
      <c r="RDG518" s="49"/>
      <c r="RDH518" s="49"/>
      <c r="RDI518" s="49"/>
      <c r="RDJ518" s="49"/>
      <c r="RDK518" s="49"/>
      <c r="RDL518" s="49"/>
      <c r="RDM518" s="49"/>
      <c r="RDN518" s="49"/>
      <c r="RDO518" s="49"/>
      <c r="RDP518" s="49"/>
      <c r="RDQ518" s="49"/>
      <c r="RDR518" s="49"/>
      <c r="RDS518" s="49"/>
      <c r="RDT518" s="49"/>
      <c r="RDU518" s="49"/>
      <c r="RDV518" s="49"/>
      <c r="RDW518" s="49"/>
      <c r="RDX518" s="49"/>
      <c r="RDY518" s="49"/>
      <c r="RDZ518" s="49"/>
      <c r="REA518" s="49"/>
      <c r="REB518" s="49"/>
      <c r="REC518" s="49"/>
      <c r="RED518" s="49"/>
      <c r="REE518" s="49"/>
      <c r="REF518" s="49"/>
      <c r="REG518" s="49"/>
      <c r="REH518" s="49"/>
      <c r="REI518" s="49"/>
      <c r="REJ518" s="49"/>
      <c r="REK518" s="49"/>
      <c r="REL518" s="49"/>
      <c r="REM518" s="49"/>
      <c r="REN518" s="49"/>
      <c r="REO518" s="49"/>
      <c r="REP518" s="49"/>
      <c r="REQ518" s="49"/>
      <c r="RER518" s="49"/>
      <c r="RES518" s="49"/>
      <c r="RET518" s="49"/>
      <c r="REU518" s="49"/>
      <c r="REV518" s="49"/>
      <c r="REW518" s="49"/>
      <c r="REX518" s="49"/>
      <c r="REY518" s="49"/>
      <c r="REZ518" s="49"/>
      <c r="RFA518" s="49"/>
      <c r="RFB518" s="49"/>
      <c r="RFC518" s="49"/>
      <c r="RFD518" s="49"/>
      <c r="RFE518" s="49"/>
      <c r="RFF518" s="49"/>
      <c r="RFG518" s="49"/>
      <c r="RFH518" s="49"/>
      <c r="RFI518" s="49"/>
      <c r="RFJ518" s="49"/>
      <c r="RFK518" s="49"/>
      <c r="RFL518" s="49"/>
      <c r="RFM518" s="49"/>
      <c r="RFN518" s="49"/>
      <c r="RFO518" s="49"/>
      <c r="RFP518" s="49"/>
      <c r="RFQ518" s="49"/>
      <c r="RFR518" s="49"/>
      <c r="RFS518" s="49"/>
      <c r="RFT518" s="49"/>
      <c r="RFU518" s="49"/>
      <c r="RFV518" s="49"/>
      <c r="RFW518" s="49"/>
      <c r="RFX518" s="49"/>
      <c r="RFY518" s="49"/>
      <c r="RFZ518" s="49"/>
      <c r="RGA518" s="49"/>
      <c r="RGB518" s="49"/>
      <c r="RGC518" s="49"/>
      <c r="RGD518" s="49"/>
      <c r="RGE518" s="49"/>
      <c r="RGF518" s="49"/>
      <c r="RGG518" s="49"/>
      <c r="RGH518" s="49"/>
      <c r="RGI518" s="49"/>
      <c r="RGJ518" s="49"/>
      <c r="RGK518" s="49"/>
      <c r="RGL518" s="49"/>
      <c r="RGM518" s="49"/>
      <c r="RGN518" s="49"/>
      <c r="RGO518" s="49"/>
      <c r="RGP518" s="49"/>
      <c r="RGQ518" s="49"/>
      <c r="RGR518" s="49"/>
      <c r="RGS518" s="49"/>
      <c r="RGT518" s="49"/>
      <c r="RGU518" s="49"/>
      <c r="RGV518" s="49"/>
      <c r="RGW518" s="49"/>
      <c r="RGX518" s="49"/>
      <c r="RGY518" s="49"/>
      <c r="RGZ518" s="49"/>
      <c r="RHA518" s="49"/>
      <c r="RHB518" s="49"/>
      <c r="RHC518" s="49"/>
      <c r="RHD518" s="49"/>
      <c r="RHE518" s="49"/>
      <c r="RHF518" s="49"/>
      <c r="RHG518" s="49"/>
      <c r="RHH518" s="49"/>
      <c r="RHI518" s="49"/>
      <c r="RHJ518" s="49"/>
      <c r="RHK518" s="49"/>
      <c r="RHL518" s="49"/>
      <c r="RHM518" s="49"/>
      <c r="RHN518" s="49"/>
      <c r="RHO518" s="49"/>
      <c r="RHP518" s="49"/>
      <c r="RHQ518" s="49"/>
      <c r="RHR518" s="49"/>
      <c r="RHS518" s="49"/>
      <c r="RHT518" s="49"/>
      <c r="RHU518" s="49"/>
      <c r="RHV518" s="49"/>
      <c r="RHW518" s="49"/>
      <c r="RHX518" s="49"/>
      <c r="RHY518" s="49"/>
      <c r="RHZ518" s="49"/>
      <c r="RIA518" s="49"/>
      <c r="RIB518" s="49"/>
      <c r="RIC518" s="49"/>
      <c r="RID518" s="49"/>
      <c r="RIE518" s="49"/>
      <c r="RIF518" s="49"/>
      <c r="RIG518" s="49"/>
      <c r="RIH518" s="49"/>
      <c r="RII518" s="49"/>
      <c r="RIJ518" s="49"/>
      <c r="RIK518" s="49"/>
      <c r="RIL518" s="49"/>
      <c r="RIM518" s="49"/>
      <c r="RIN518" s="49"/>
      <c r="RIO518" s="49"/>
      <c r="RIP518" s="49"/>
      <c r="RIQ518" s="49"/>
      <c r="RIR518" s="49"/>
      <c r="RIS518" s="49"/>
      <c r="RIT518" s="49"/>
      <c r="RIU518" s="49"/>
      <c r="RIV518" s="49"/>
      <c r="RIW518" s="49"/>
      <c r="RIX518" s="49"/>
      <c r="RIY518" s="49"/>
      <c r="RIZ518" s="49"/>
      <c r="RJA518" s="49"/>
      <c r="RJB518" s="49"/>
      <c r="RJC518" s="49"/>
      <c r="RJD518" s="49"/>
      <c r="RJE518" s="49"/>
      <c r="RJF518" s="49"/>
      <c r="RJG518" s="49"/>
      <c r="RJH518" s="49"/>
      <c r="RJI518" s="49"/>
      <c r="RJJ518" s="49"/>
      <c r="RJK518" s="49"/>
      <c r="RJL518" s="49"/>
      <c r="RJM518" s="49"/>
      <c r="RJN518" s="49"/>
      <c r="RJO518" s="49"/>
      <c r="RJP518" s="49"/>
      <c r="RJQ518" s="49"/>
      <c r="RJR518" s="49"/>
      <c r="RJS518" s="49"/>
      <c r="RJT518" s="49"/>
      <c r="RJU518" s="49"/>
      <c r="RJV518" s="49"/>
      <c r="RJW518" s="49"/>
      <c r="RJX518" s="49"/>
      <c r="RJY518" s="49"/>
      <c r="RJZ518" s="49"/>
      <c r="RKA518" s="49"/>
      <c r="RKB518" s="49"/>
      <c r="RKC518" s="49"/>
      <c r="RKD518" s="49"/>
      <c r="RKE518" s="49"/>
      <c r="RKF518" s="49"/>
      <c r="RKG518" s="49"/>
      <c r="RKH518" s="49"/>
      <c r="RKI518" s="49"/>
      <c r="RKJ518" s="49"/>
      <c r="RKK518" s="49"/>
      <c r="RKL518" s="49"/>
      <c r="RKM518" s="49"/>
      <c r="RKN518" s="49"/>
      <c r="RKO518" s="49"/>
      <c r="RKP518" s="49"/>
      <c r="RKQ518" s="49"/>
      <c r="RKR518" s="49"/>
      <c r="RKS518" s="49"/>
      <c r="RKT518" s="49"/>
      <c r="RKU518" s="49"/>
      <c r="RKV518" s="49"/>
      <c r="RKW518" s="49"/>
      <c r="RKX518" s="49"/>
      <c r="RKY518" s="49"/>
      <c r="RKZ518" s="49"/>
      <c r="RLA518" s="49"/>
      <c r="RLB518" s="49"/>
      <c r="RLC518" s="49"/>
      <c r="RLD518" s="49"/>
      <c r="RLE518" s="49"/>
      <c r="RLF518" s="49"/>
      <c r="RLG518" s="49"/>
      <c r="RLH518" s="49"/>
      <c r="RLI518" s="49"/>
      <c r="RLJ518" s="49"/>
      <c r="RLK518" s="49"/>
      <c r="RLL518" s="49"/>
      <c r="RLM518" s="49"/>
      <c r="RLN518" s="49"/>
      <c r="RLO518" s="49"/>
      <c r="RLP518" s="49"/>
      <c r="RLQ518" s="49"/>
      <c r="RLR518" s="49"/>
      <c r="RLS518" s="49"/>
      <c r="RLT518" s="49"/>
      <c r="RLU518" s="49"/>
      <c r="RLV518" s="49"/>
      <c r="RLW518" s="49"/>
      <c r="RLX518" s="49"/>
      <c r="RLY518" s="49"/>
      <c r="RLZ518" s="49"/>
      <c r="RMA518" s="49"/>
      <c r="RMB518" s="49"/>
      <c r="RMC518" s="49"/>
      <c r="RMD518" s="49"/>
      <c r="RME518" s="49"/>
      <c r="RMF518" s="49"/>
      <c r="RMG518" s="49"/>
      <c r="RMH518" s="49"/>
      <c r="RMI518" s="49"/>
      <c r="RMJ518" s="49"/>
      <c r="RMK518" s="49"/>
      <c r="RML518" s="49"/>
      <c r="RMM518" s="49"/>
      <c r="RMN518" s="49"/>
      <c r="RMO518" s="49"/>
      <c r="RMP518" s="49"/>
      <c r="RMQ518" s="49"/>
      <c r="RMR518" s="49"/>
      <c r="RMS518" s="49"/>
      <c r="RMT518" s="49"/>
      <c r="RMU518" s="49"/>
      <c r="RMV518" s="49"/>
      <c r="RMW518" s="49"/>
      <c r="RMX518" s="49"/>
      <c r="RMY518" s="49"/>
      <c r="RMZ518" s="49"/>
      <c r="RNA518" s="49"/>
      <c r="RNB518" s="49"/>
      <c r="RNC518" s="49"/>
      <c r="RND518" s="49"/>
      <c r="RNE518" s="49"/>
      <c r="RNF518" s="49"/>
      <c r="RNG518" s="49"/>
      <c r="RNH518" s="49"/>
      <c r="RNI518" s="49"/>
      <c r="RNJ518" s="49"/>
      <c r="RNK518" s="49"/>
      <c r="RNL518" s="49"/>
      <c r="RNM518" s="49"/>
      <c r="RNN518" s="49"/>
      <c r="RNO518" s="49"/>
      <c r="RNP518" s="49"/>
      <c r="RNQ518" s="49"/>
      <c r="RNR518" s="49"/>
      <c r="RNS518" s="49"/>
      <c r="RNT518" s="49"/>
      <c r="RNU518" s="49"/>
      <c r="RNV518" s="49"/>
      <c r="RNW518" s="49"/>
      <c r="RNX518" s="49"/>
      <c r="RNY518" s="49"/>
      <c r="RNZ518" s="49"/>
      <c r="ROA518" s="49"/>
      <c r="ROB518" s="49"/>
      <c r="ROC518" s="49"/>
      <c r="ROD518" s="49"/>
      <c r="ROE518" s="49"/>
      <c r="ROF518" s="49"/>
      <c r="ROG518" s="49"/>
      <c r="ROH518" s="49"/>
      <c r="ROI518" s="49"/>
      <c r="ROJ518" s="49"/>
      <c r="ROK518" s="49"/>
      <c r="ROL518" s="49"/>
      <c r="ROM518" s="49"/>
      <c r="RON518" s="49"/>
      <c r="ROO518" s="49"/>
      <c r="ROP518" s="49"/>
      <c r="ROQ518" s="49"/>
      <c r="ROR518" s="49"/>
      <c r="ROS518" s="49"/>
      <c r="ROT518" s="49"/>
      <c r="ROU518" s="49"/>
      <c r="ROV518" s="49"/>
      <c r="ROW518" s="49"/>
      <c r="ROX518" s="49"/>
      <c r="ROY518" s="49"/>
      <c r="ROZ518" s="49"/>
      <c r="RPA518" s="49"/>
      <c r="RPB518" s="49"/>
      <c r="RPC518" s="49"/>
      <c r="RPD518" s="49"/>
      <c r="RPE518" s="49"/>
      <c r="RPF518" s="49"/>
      <c r="RPG518" s="49"/>
      <c r="RPH518" s="49"/>
      <c r="RPI518" s="49"/>
      <c r="RPJ518" s="49"/>
      <c r="RPK518" s="49"/>
      <c r="RPL518" s="49"/>
      <c r="RPM518" s="49"/>
      <c r="RPN518" s="49"/>
      <c r="RPO518" s="49"/>
      <c r="RPP518" s="49"/>
      <c r="RPQ518" s="49"/>
      <c r="RPR518" s="49"/>
      <c r="RPS518" s="49"/>
      <c r="RPT518" s="49"/>
      <c r="RPU518" s="49"/>
      <c r="RPV518" s="49"/>
      <c r="RPW518" s="49"/>
      <c r="RPX518" s="49"/>
      <c r="RPY518" s="49"/>
      <c r="RPZ518" s="49"/>
      <c r="RQA518" s="49"/>
      <c r="RQB518" s="49"/>
      <c r="RQC518" s="49"/>
      <c r="RQD518" s="49"/>
      <c r="RQE518" s="49"/>
      <c r="RQF518" s="49"/>
      <c r="RQG518" s="49"/>
      <c r="RQH518" s="49"/>
      <c r="RQI518" s="49"/>
      <c r="RQJ518" s="49"/>
      <c r="RQK518" s="49"/>
      <c r="RQL518" s="49"/>
      <c r="RQM518" s="49"/>
      <c r="RQN518" s="49"/>
      <c r="RQO518" s="49"/>
      <c r="RQP518" s="49"/>
      <c r="RQQ518" s="49"/>
      <c r="RQR518" s="49"/>
      <c r="RQS518" s="49"/>
      <c r="RQT518" s="49"/>
      <c r="RQU518" s="49"/>
      <c r="RQV518" s="49"/>
      <c r="RQW518" s="49"/>
      <c r="RQX518" s="49"/>
      <c r="RQY518" s="49"/>
      <c r="RQZ518" s="49"/>
      <c r="RRA518" s="49"/>
      <c r="RRB518" s="49"/>
      <c r="RRC518" s="49"/>
      <c r="RRD518" s="49"/>
      <c r="RRE518" s="49"/>
      <c r="RRF518" s="49"/>
      <c r="RRG518" s="49"/>
      <c r="RRH518" s="49"/>
      <c r="RRI518" s="49"/>
      <c r="RRJ518" s="49"/>
      <c r="RRK518" s="49"/>
      <c r="RRL518" s="49"/>
      <c r="RRM518" s="49"/>
      <c r="RRN518" s="49"/>
      <c r="RRO518" s="49"/>
      <c r="RRP518" s="49"/>
      <c r="RRQ518" s="49"/>
      <c r="RRR518" s="49"/>
      <c r="RRS518" s="49"/>
      <c r="RRT518" s="49"/>
      <c r="RRU518" s="49"/>
      <c r="RRV518" s="49"/>
      <c r="RRW518" s="49"/>
      <c r="RRX518" s="49"/>
      <c r="RRY518" s="49"/>
      <c r="RRZ518" s="49"/>
      <c r="RSA518" s="49"/>
      <c r="RSB518" s="49"/>
      <c r="RSC518" s="49"/>
      <c r="RSD518" s="49"/>
      <c r="RSE518" s="49"/>
      <c r="RSF518" s="49"/>
      <c r="RSG518" s="49"/>
      <c r="RSH518" s="49"/>
      <c r="RSI518" s="49"/>
      <c r="RSJ518" s="49"/>
      <c r="RSK518" s="49"/>
      <c r="RSL518" s="49"/>
      <c r="RSM518" s="49"/>
      <c r="RSN518" s="49"/>
      <c r="RSO518" s="49"/>
      <c r="RSP518" s="49"/>
      <c r="RSQ518" s="49"/>
      <c r="RSR518" s="49"/>
      <c r="RSS518" s="49"/>
      <c r="RST518" s="49"/>
      <c r="RSU518" s="49"/>
      <c r="RSV518" s="49"/>
      <c r="RSW518" s="49"/>
      <c r="RSX518" s="49"/>
      <c r="RSY518" s="49"/>
      <c r="RSZ518" s="49"/>
      <c r="RTA518" s="49"/>
      <c r="RTB518" s="49"/>
      <c r="RTC518" s="49"/>
      <c r="RTD518" s="49"/>
      <c r="RTE518" s="49"/>
      <c r="RTF518" s="49"/>
      <c r="RTG518" s="49"/>
      <c r="RTH518" s="49"/>
      <c r="RTI518" s="49"/>
      <c r="RTJ518" s="49"/>
      <c r="RTK518" s="49"/>
      <c r="RTL518" s="49"/>
      <c r="RTM518" s="49"/>
      <c r="RTN518" s="49"/>
      <c r="RTO518" s="49"/>
      <c r="RTP518" s="49"/>
      <c r="RTQ518" s="49"/>
      <c r="RTR518" s="49"/>
      <c r="RTS518" s="49"/>
      <c r="RTT518" s="49"/>
      <c r="RTU518" s="49"/>
      <c r="RTV518" s="49"/>
      <c r="RTW518" s="49"/>
      <c r="RTX518" s="49"/>
      <c r="RTY518" s="49"/>
      <c r="RTZ518" s="49"/>
      <c r="RUA518" s="49"/>
      <c r="RUB518" s="49"/>
      <c r="RUC518" s="49"/>
      <c r="RUD518" s="49"/>
      <c r="RUE518" s="49"/>
      <c r="RUF518" s="49"/>
      <c r="RUG518" s="49"/>
      <c r="RUH518" s="49"/>
      <c r="RUI518" s="49"/>
      <c r="RUJ518" s="49"/>
      <c r="RUK518" s="49"/>
      <c r="RUL518" s="49"/>
      <c r="RUM518" s="49"/>
      <c r="RUN518" s="49"/>
      <c r="RUO518" s="49"/>
      <c r="RUP518" s="49"/>
      <c r="RUQ518" s="49"/>
      <c r="RUR518" s="49"/>
      <c r="RUS518" s="49"/>
      <c r="RUT518" s="49"/>
      <c r="RUU518" s="49"/>
      <c r="RUV518" s="49"/>
      <c r="RUW518" s="49"/>
      <c r="RUX518" s="49"/>
      <c r="RUY518" s="49"/>
      <c r="RUZ518" s="49"/>
      <c r="RVA518" s="49"/>
      <c r="RVB518" s="49"/>
      <c r="RVC518" s="49"/>
      <c r="RVD518" s="49"/>
      <c r="RVE518" s="49"/>
      <c r="RVF518" s="49"/>
      <c r="RVG518" s="49"/>
      <c r="RVH518" s="49"/>
      <c r="RVI518" s="49"/>
      <c r="RVJ518" s="49"/>
      <c r="RVK518" s="49"/>
      <c r="RVL518" s="49"/>
      <c r="RVM518" s="49"/>
      <c r="RVN518" s="49"/>
      <c r="RVO518" s="49"/>
      <c r="RVP518" s="49"/>
      <c r="RVQ518" s="49"/>
      <c r="RVR518" s="49"/>
      <c r="RVS518" s="49"/>
      <c r="RVT518" s="49"/>
      <c r="RVU518" s="49"/>
      <c r="RVV518" s="49"/>
      <c r="RVW518" s="49"/>
      <c r="RVX518" s="49"/>
      <c r="RVY518" s="49"/>
      <c r="RVZ518" s="49"/>
      <c r="RWA518" s="49"/>
      <c r="RWB518" s="49"/>
      <c r="RWC518" s="49"/>
      <c r="RWD518" s="49"/>
      <c r="RWE518" s="49"/>
      <c r="RWF518" s="49"/>
      <c r="RWG518" s="49"/>
      <c r="RWH518" s="49"/>
      <c r="RWI518" s="49"/>
      <c r="RWJ518" s="49"/>
      <c r="RWK518" s="49"/>
      <c r="RWL518" s="49"/>
      <c r="RWM518" s="49"/>
      <c r="RWN518" s="49"/>
      <c r="RWO518" s="49"/>
      <c r="RWP518" s="49"/>
      <c r="RWQ518" s="49"/>
      <c r="RWR518" s="49"/>
      <c r="RWS518" s="49"/>
      <c r="RWT518" s="49"/>
      <c r="RWU518" s="49"/>
      <c r="RWV518" s="49"/>
      <c r="RWW518" s="49"/>
      <c r="RWX518" s="49"/>
      <c r="RWY518" s="49"/>
      <c r="RWZ518" s="49"/>
      <c r="RXA518" s="49"/>
      <c r="RXB518" s="49"/>
      <c r="RXC518" s="49"/>
      <c r="RXD518" s="49"/>
      <c r="RXE518" s="49"/>
      <c r="RXF518" s="49"/>
      <c r="RXG518" s="49"/>
      <c r="RXH518" s="49"/>
      <c r="RXI518" s="49"/>
      <c r="RXJ518" s="49"/>
      <c r="RXK518" s="49"/>
      <c r="RXL518" s="49"/>
      <c r="RXM518" s="49"/>
      <c r="RXN518" s="49"/>
      <c r="RXO518" s="49"/>
      <c r="RXP518" s="49"/>
      <c r="RXQ518" s="49"/>
      <c r="RXR518" s="49"/>
      <c r="RXS518" s="49"/>
      <c r="RXT518" s="49"/>
      <c r="RXU518" s="49"/>
      <c r="RXV518" s="49"/>
      <c r="RXW518" s="49"/>
      <c r="RXX518" s="49"/>
      <c r="RXY518" s="49"/>
      <c r="RXZ518" s="49"/>
      <c r="RYA518" s="49"/>
      <c r="RYB518" s="49"/>
      <c r="RYC518" s="49"/>
      <c r="RYD518" s="49"/>
      <c r="RYE518" s="49"/>
      <c r="RYF518" s="49"/>
      <c r="RYG518" s="49"/>
      <c r="RYH518" s="49"/>
      <c r="RYI518" s="49"/>
      <c r="RYJ518" s="49"/>
      <c r="RYK518" s="49"/>
      <c r="RYL518" s="49"/>
      <c r="RYM518" s="49"/>
      <c r="RYN518" s="49"/>
      <c r="RYO518" s="49"/>
      <c r="RYP518" s="49"/>
      <c r="RYQ518" s="49"/>
      <c r="RYR518" s="49"/>
      <c r="RYS518" s="49"/>
      <c r="RYT518" s="49"/>
      <c r="RYU518" s="49"/>
      <c r="RYV518" s="49"/>
      <c r="RYW518" s="49"/>
      <c r="RYX518" s="49"/>
      <c r="RYY518" s="49"/>
      <c r="RYZ518" s="49"/>
      <c r="RZA518" s="49"/>
      <c r="RZB518" s="49"/>
      <c r="RZC518" s="49"/>
      <c r="RZD518" s="49"/>
      <c r="RZE518" s="49"/>
      <c r="RZF518" s="49"/>
      <c r="RZG518" s="49"/>
      <c r="RZH518" s="49"/>
      <c r="RZI518" s="49"/>
      <c r="RZJ518" s="49"/>
      <c r="RZK518" s="49"/>
      <c r="RZL518" s="49"/>
      <c r="RZM518" s="49"/>
      <c r="RZN518" s="49"/>
      <c r="RZO518" s="49"/>
      <c r="RZP518" s="49"/>
      <c r="RZQ518" s="49"/>
      <c r="RZR518" s="49"/>
      <c r="RZS518" s="49"/>
      <c r="RZT518" s="49"/>
      <c r="RZU518" s="49"/>
      <c r="RZV518" s="49"/>
      <c r="RZW518" s="49"/>
      <c r="RZX518" s="49"/>
      <c r="RZY518" s="49"/>
      <c r="RZZ518" s="49"/>
      <c r="SAA518" s="49"/>
      <c r="SAB518" s="49"/>
      <c r="SAC518" s="49"/>
      <c r="SAD518" s="49"/>
      <c r="SAE518" s="49"/>
      <c r="SAF518" s="49"/>
      <c r="SAG518" s="49"/>
      <c r="SAH518" s="49"/>
      <c r="SAI518" s="49"/>
      <c r="SAJ518" s="49"/>
      <c r="SAK518" s="49"/>
      <c r="SAL518" s="49"/>
      <c r="SAM518" s="49"/>
      <c r="SAN518" s="49"/>
      <c r="SAO518" s="49"/>
      <c r="SAP518" s="49"/>
      <c r="SAQ518" s="49"/>
      <c r="SAR518" s="49"/>
      <c r="SAS518" s="49"/>
      <c r="SAT518" s="49"/>
      <c r="SAU518" s="49"/>
      <c r="SAV518" s="49"/>
      <c r="SAW518" s="49"/>
      <c r="SAX518" s="49"/>
      <c r="SAY518" s="49"/>
      <c r="SAZ518" s="49"/>
      <c r="SBA518" s="49"/>
      <c r="SBB518" s="49"/>
      <c r="SBC518" s="49"/>
      <c r="SBD518" s="49"/>
      <c r="SBE518" s="49"/>
      <c r="SBF518" s="49"/>
      <c r="SBG518" s="49"/>
      <c r="SBH518" s="49"/>
      <c r="SBI518" s="49"/>
      <c r="SBJ518" s="49"/>
      <c r="SBK518" s="49"/>
      <c r="SBL518" s="49"/>
      <c r="SBM518" s="49"/>
      <c r="SBN518" s="49"/>
      <c r="SBO518" s="49"/>
      <c r="SBP518" s="49"/>
      <c r="SBQ518" s="49"/>
      <c r="SBR518" s="49"/>
      <c r="SBS518" s="49"/>
      <c r="SBT518" s="49"/>
      <c r="SBU518" s="49"/>
      <c r="SBV518" s="49"/>
      <c r="SBW518" s="49"/>
      <c r="SBX518" s="49"/>
      <c r="SBY518" s="49"/>
      <c r="SBZ518" s="49"/>
      <c r="SCA518" s="49"/>
      <c r="SCB518" s="49"/>
      <c r="SCC518" s="49"/>
      <c r="SCD518" s="49"/>
      <c r="SCE518" s="49"/>
      <c r="SCF518" s="49"/>
      <c r="SCG518" s="49"/>
      <c r="SCH518" s="49"/>
      <c r="SCI518" s="49"/>
      <c r="SCJ518" s="49"/>
      <c r="SCK518" s="49"/>
      <c r="SCL518" s="49"/>
      <c r="SCM518" s="49"/>
      <c r="SCN518" s="49"/>
      <c r="SCO518" s="49"/>
      <c r="SCP518" s="49"/>
      <c r="SCQ518" s="49"/>
      <c r="SCR518" s="49"/>
      <c r="SCS518" s="49"/>
      <c r="SCT518" s="49"/>
      <c r="SCU518" s="49"/>
      <c r="SCV518" s="49"/>
      <c r="SCW518" s="49"/>
      <c r="SCX518" s="49"/>
      <c r="SCY518" s="49"/>
      <c r="SCZ518" s="49"/>
      <c r="SDA518" s="49"/>
      <c r="SDB518" s="49"/>
      <c r="SDC518" s="49"/>
      <c r="SDD518" s="49"/>
      <c r="SDE518" s="49"/>
      <c r="SDF518" s="49"/>
      <c r="SDG518" s="49"/>
      <c r="SDH518" s="49"/>
      <c r="SDI518" s="49"/>
      <c r="SDJ518" s="49"/>
      <c r="SDK518" s="49"/>
      <c r="SDL518" s="49"/>
      <c r="SDM518" s="49"/>
      <c r="SDN518" s="49"/>
      <c r="SDO518" s="49"/>
      <c r="SDP518" s="49"/>
      <c r="SDQ518" s="49"/>
      <c r="SDR518" s="49"/>
      <c r="SDS518" s="49"/>
      <c r="SDT518" s="49"/>
      <c r="SDU518" s="49"/>
      <c r="SDV518" s="49"/>
      <c r="SDW518" s="49"/>
      <c r="SDX518" s="49"/>
      <c r="SDY518" s="49"/>
      <c r="SDZ518" s="49"/>
      <c r="SEA518" s="49"/>
      <c r="SEB518" s="49"/>
      <c r="SEC518" s="49"/>
      <c r="SED518" s="49"/>
      <c r="SEE518" s="49"/>
      <c r="SEF518" s="49"/>
      <c r="SEG518" s="49"/>
      <c r="SEH518" s="49"/>
      <c r="SEI518" s="49"/>
      <c r="SEJ518" s="49"/>
      <c r="SEK518" s="49"/>
      <c r="SEL518" s="49"/>
      <c r="SEM518" s="49"/>
      <c r="SEN518" s="49"/>
      <c r="SEO518" s="49"/>
      <c r="SEP518" s="49"/>
      <c r="SEQ518" s="49"/>
      <c r="SER518" s="49"/>
      <c r="SES518" s="49"/>
      <c r="SET518" s="49"/>
      <c r="SEU518" s="49"/>
      <c r="SEV518" s="49"/>
      <c r="SEW518" s="49"/>
      <c r="SEX518" s="49"/>
      <c r="SEY518" s="49"/>
      <c r="SEZ518" s="49"/>
      <c r="SFA518" s="49"/>
      <c r="SFB518" s="49"/>
      <c r="SFC518" s="49"/>
      <c r="SFD518" s="49"/>
      <c r="SFE518" s="49"/>
      <c r="SFF518" s="49"/>
      <c r="SFG518" s="49"/>
      <c r="SFH518" s="49"/>
      <c r="SFI518" s="49"/>
      <c r="SFJ518" s="49"/>
      <c r="SFK518" s="49"/>
      <c r="SFL518" s="49"/>
      <c r="SFM518" s="49"/>
      <c r="SFN518" s="49"/>
      <c r="SFO518" s="49"/>
      <c r="SFP518" s="49"/>
      <c r="SFQ518" s="49"/>
      <c r="SFR518" s="49"/>
      <c r="SFS518" s="49"/>
      <c r="SFT518" s="49"/>
      <c r="SFU518" s="49"/>
      <c r="SFV518" s="49"/>
      <c r="SFW518" s="49"/>
      <c r="SFX518" s="49"/>
      <c r="SFY518" s="49"/>
      <c r="SFZ518" s="49"/>
      <c r="SGA518" s="49"/>
      <c r="SGB518" s="49"/>
      <c r="SGC518" s="49"/>
      <c r="SGD518" s="49"/>
      <c r="SGE518" s="49"/>
      <c r="SGF518" s="49"/>
      <c r="SGG518" s="49"/>
      <c r="SGH518" s="49"/>
      <c r="SGI518" s="49"/>
      <c r="SGJ518" s="49"/>
      <c r="SGK518" s="49"/>
      <c r="SGL518" s="49"/>
      <c r="SGM518" s="49"/>
      <c r="SGN518" s="49"/>
      <c r="SGO518" s="49"/>
      <c r="SGP518" s="49"/>
      <c r="SGQ518" s="49"/>
      <c r="SGR518" s="49"/>
      <c r="SGS518" s="49"/>
      <c r="SGT518" s="49"/>
      <c r="SGU518" s="49"/>
      <c r="SGV518" s="49"/>
      <c r="SGW518" s="49"/>
      <c r="SGX518" s="49"/>
      <c r="SGY518" s="49"/>
      <c r="SGZ518" s="49"/>
      <c r="SHA518" s="49"/>
      <c r="SHB518" s="49"/>
      <c r="SHC518" s="49"/>
      <c r="SHD518" s="49"/>
      <c r="SHE518" s="49"/>
      <c r="SHF518" s="49"/>
      <c r="SHG518" s="49"/>
      <c r="SHH518" s="49"/>
      <c r="SHI518" s="49"/>
      <c r="SHJ518" s="49"/>
      <c r="SHK518" s="49"/>
      <c r="SHL518" s="49"/>
      <c r="SHM518" s="49"/>
      <c r="SHN518" s="49"/>
      <c r="SHO518" s="49"/>
      <c r="SHP518" s="49"/>
      <c r="SHQ518" s="49"/>
      <c r="SHR518" s="49"/>
      <c r="SHS518" s="49"/>
      <c r="SHT518" s="49"/>
      <c r="SHU518" s="49"/>
      <c r="SHV518" s="49"/>
      <c r="SHW518" s="49"/>
      <c r="SHX518" s="49"/>
      <c r="SHY518" s="49"/>
      <c r="SHZ518" s="49"/>
      <c r="SIA518" s="49"/>
      <c r="SIB518" s="49"/>
      <c r="SIC518" s="49"/>
      <c r="SID518" s="49"/>
      <c r="SIE518" s="49"/>
      <c r="SIF518" s="49"/>
      <c r="SIG518" s="49"/>
      <c r="SIH518" s="49"/>
      <c r="SII518" s="49"/>
      <c r="SIJ518" s="49"/>
      <c r="SIK518" s="49"/>
      <c r="SIL518" s="49"/>
      <c r="SIM518" s="49"/>
      <c r="SIN518" s="49"/>
      <c r="SIO518" s="49"/>
      <c r="SIP518" s="49"/>
      <c r="SIQ518" s="49"/>
      <c r="SIR518" s="49"/>
      <c r="SIS518" s="49"/>
      <c r="SIT518" s="49"/>
      <c r="SIU518" s="49"/>
      <c r="SIV518" s="49"/>
      <c r="SIW518" s="49"/>
      <c r="SIX518" s="49"/>
      <c r="SIY518" s="49"/>
      <c r="SIZ518" s="49"/>
      <c r="SJA518" s="49"/>
      <c r="SJB518" s="49"/>
      <c r="SJC518" s="49"/>
      <c r="SJD518" s="49"/>
      <c r="SJE518" s="49"/>
      <c r="SJF518" s="49"/>
      <c r="SJG518" s="49"/>
      <c r="SJH518" s="49"/>
      <c r="SJI518" s="49"/>
      <c r="SJJ518" s="49"/>
      <c r="SJK518" s="49"/>
      <c r="SJL518" s="49"/>
      <c r="SJM518" s="49"/>
      <c r="SJN518" s="49"/>
      <c r="SJO518" s="49"/>
      <c r="SJP518" s="49"/>
      <c r="SJQ518" s="49"/>
      <c r="SJR518" s="49"/>
      <c r="SJS518" s="49"/>
      <c r="SJT518" s="49"/>
      <c r="SJU518" s="49"/>
      <c r="SJV518" s="49"/>
      <c r="SJW518" s="49"/>
      <c r="SJX518" s="49"/>
      <c r="SJY518" s="49"/>
      <c r="SJZ518" s="49"/>
      <c r="SKA518" s="49"/>
      <c r="SKB518" s="49"/>
      <c r="SKC518" s="49"/>
      <c r="SKD518" s="49"/>
      <c r="SKE518" s="49"/>
      <c r="SKF518" s="49"/>
      <c r="SKG518" s="49"/>
      <c r="SKH518" s="49"/>
      <c r="SKI518" s="49"/>
      <c r="SKJ518" s="49"/>
      <c r="SKK518" s="49"/>
      <c r="SKL518" s="49"/>
      <c r="SKM518" s="49"/>
      <c r="SKN518" s="49"/>
      <c r="SKO518" s="49"/>
      <c r="SKP518" s="49"/>
      <c r="SKQ518" s="49"/>
      <c r="SKR518" s="49"/>
      <c r="SKS518" s="49"/>
      <c r="SKT518" s="49"/>
      <c r="SKU518" s="49"/>
      <c r="SKV518" s="49"/>
      <c r="SKW518" s="49"/>
      <c r="SKX518" s="49"/>
      <c r="SKY518" s="49"/>
      <c r="SKZ518" s="49"/>
      <c r="SLA518" s="49"/>
      <c r="SLB518" s="49"/>
      <c r="SLC518" s="49"/>
      <c r="SLD518" s="49"/>
      <c r="SLE518" s="49"/>
      <c r="SLF518" s="49"/>
      <c r="SLG518" s="49"/>
      <c r="SLH518" s="49"/>
      <c r="SLI518" s="49"/>
      <c r="SLJ518" s="49"/>
      <c r="SLK518" s="49"/>
      <c r="SLL518" s="49"/>
      <c r="SLM518" s="49"/>
      <c r="SLN518" s="49"/>
      <c r="SLO518" s="49"/>
      <c r="SLP518" s="49"/>
      <c r="SLQ518" s="49"/>
      <c r="SLR518" s="49"/>
      <c r="SLS518" s="49"/>
      <c r="SLT518" s="49"/>
      <c r="SLU518" s="49"/>
      <c r="SLV518" s="49"/>
      <c r="SLW518" s="49"/>
      <c r="SLX518" s="49"/>
      <c r="SLY518" s="49"/>
      <c r="SLZ518" s="49"/>
      <c r="SMA518" s="49"/>
      <c r="SMB518" s="49"/>
      <c r="SMC518" s="49"/>
      <c r="SMD518" s="49"/>
      <c r="SME518" s="49"/>
      <c r="SMF518" s="49"/>
      <c r="SMG518" s="49"/>
      <c r="SMH518" s="49"/>
      <c r="SMI518" s="49"/>
      <c r="SMJ518" s="49"/>
      <c r="SMK518" s="49"/>
      <c r="SML518" s="49"/>
      <c r="SMM518" s="49"/>
      <c r="SMN518" s="49"/>
      <c r="SMO518" s="49"/>
      <c r="SMP518" s="49"/>
      <c r="SMQ518" s="49"/>
      <c r="SMR518" s="49"/>
      <c r="SMS518" s="49"/>
      <c r="SMT518" s="49"/>
      <c r="SMU518" s="49"/>
      <c r="SMV518" s="49"/>
      <c r="SMW518" s="49"/>
      <c r="SMX518" s="49"/>
      <c r="SMY518" s="49"/>
      <c r="SMZ518" s="49"/>
      <c r="SNA518" s="49"/>
      <c r="SNB518" s="49"/>
      <c r="SNC518" s="49"/>
      <c r="SND518" s="49"/>
      <c r="SNE518" s="49"/>
      <c r="SNF518" s="49"/>
      <c r="SNG518" s="49"/>
      <c r="SNH518" s="49"/>
      <c r="SNI518" s="49"/>
      <c r="SNJ518" s="49"/>
      <c r="SNK518" s="49"/>
      <c r="SNL518" s="49"/>
      <c r="SNM518" s="49"/>
      <c r="SNN518" s="49"/>
      <c r="SNO518" s="49"/>
      <c r="SNP518" s="49"/>
      <c r="SNQ518" s="49"/>
      <c r="SNR518" s="49"/>
      <c r="SNS518" s="49"/>
      <c r="SNT518" s="49"/>
      <c r="SNU518" s="49"/>
      <c r="SNV518" s="49"/>
      <c r="SNW518" s="49"/>
      <c r="SNX518" s="49"/>
      <c r="SNY518" s="49"/>
      <c r="SNZ518" s="49"/>
      <c r="SOA518" s="49"/>
      <c r="SOB518" s="49"/>
      <c r="SOC518" s="49"/>
      <c r="SOD518" s="49"/>
      <c r="SOE518" s="49"/>
      <c r="SOF518" s="49"/>
      <c r="SOG518" s="49"/>
      <c r="SOH518" s="49"/>
      <c r="SOI518" s="49"/>
      <c r="SOJ518" s="49"/>
      <c r="SOK518" s="49"/>
      <c r="SOL518" s="49"/>
      <c r="SOM518" s="49"/>
      <c r="SON518" s="49"/>
      <c r="SOO518" s="49"/>
      <c r="SOP518" s="49"/>
      <c r="SOQ518" s="49"/>
      <c r="SOR518" s="49"/>
      <c r="SOS518" s="49"/>
      <c r="SOT518" s="49"/>
      <c r="SOU518" s="49"/>
      <c r="SOV518" s="49"/>
      <c r="SOW518" s="49"/>
      <c r="SOX518" s="49"/>
      <c r="SOY518" s="49"/>
      <c r="SOZ518" s="49"/>
      <c r="SPA518" s="49"/>
      <c r="SPB518" s="49"/>
      <c r="SPC518" s="49"/>
      <c r="SPD518" s="49"/>
      <c r="SPE518" s="49"/>
      <c r="SPF518" s="49"/>
      <c r="SPG518" s="49"/>
      <c r="SPH518" s="49"/>
      <c r="SPI518" s="49"/>
      <c r="SPJ518" s="49"/>
      <c r="SPK518" s="49"/>
      <c r="SPL518" s="49"/>
      <c r="SPM518" s="49"/>
      <c r="SPN518" s="49"/>
      <c r="SPO518" s="49"/>
      <c r="SPP518" s="49"/>
      <c r="SPQ518" s="49"/>
      <c r="SPR518" s="49"/>
      <c r="SPS518" s="49"/>
      <c r="SPT518" s="49"/>
      <c r="SPU518" s="49"/>
      <c r="SPV518" s="49"/>
      <c r="SPW518" s="49"/>
      <c r="SPX518" s="49"/>
      <c r="SPY518" s="49"/>
      <c r="SPZ518" s="49"/>
      <c r="SQA518" s="49"/>
      <c r="SQB518" s="49"/>
      <c r="SQC518" s="49"/>
      <c r="SQD518" s="49"/>
      <c r="SQE518" s="49"/>
      <c r="SQF518" s="49"/>
      <c r="SQG518" s="49"/>
      <c r="SQH518" s="49"/>
      <c r="SQI518" s="49"/>
      <c r="SQJ518" s="49"/>
      <c r="SQK518" s="49"/>
      <c r="SQL518" s="49"/>
      <c r="SQM518" s="49"/>
      <c r="SQN518" s="49"/>
      <c r="SQO518" s="49"/>
      <c r="SQP518" s="49"/>
      <c r="SQQ518" s="49"/>
      <c r="SQR518" s="49"/>
      <c r="SQS518" s="49"/>
      <c r="SQT518" s="49"/>
      <c r="SQU518" s="49"/>
      <c r="SQV518" s="49"/>
      <c r="SQW518" s="49"/>
      <c r="SQX518" s="49"/>
      <c r="SQY518" s="49"/>
      <c r="SQZ518" s="49"/>
      <c r="SRA518" s="49"/>
      <c r="SRB518" s="49"/>
      <c r="SRC518" s="49"/>
      <c r="SRD518" s="49"/>
      <c r="SRE518" s="49"/>
      <c r="SRF518" s="49"/>
      <c r="SRG518" s="49"/>
      <c r="SRH518" s="49"/>
      <c r="SRI518" s="49"/>
      <c r="SRJ518" s="49"/>
      <c r="SRK518" s="49"/>
      <c r="SRL518" s="49"/>
      <c r="SRM518" s="49"/>
      <c r="SRN518" s="49"/>
      <c r="SRO518" s="49"/>
      <c r="SRP518" s="49"/>
      <c r="SRQ518" s="49"/>
      <c r="SRR518" s="49"/>
      <c r="SRS518" s="49"/>
      <c r="SRT518" s="49"/>
      <c r="SRU518" s="49"/>
      <c r="SRV518" s="49"/>
      <c r="SRW518" s="49"/>
      <c r="SRX518" s="49"/>
      <c r="SRY518" s="49"/>
      <c r="SRZ518" s="49"/>
      <c r="SSA518" s="49"/>
      <c r="SSB518" s="49"/>
      <c r="SSC518" s="49"/>
      <c r="SSD518" s="49"/>
      <c r="SSE518" s="49"/>
      <c r="SSF518" s="49"/>
      <c r="SSG518" s="49"/>
      <c r="SSH518" s="49"/>
      <c r="SSI518" s="49"/>
      <c r="SSJ518" s="49"/>
      <c r="SSK518" s="49"/>
      <c r="SSL518" s="49"/>
      <c r="SSM518" s="49"/>
      <c r="SSN518" s="49"/>
      <c r="SSO518" s="49"/>
      <c r="SSP518" s="49"/>
      <c r="SSQ518" s="49"/>
      <c r="SSR518" s="49"/>
      <c r="SSS518" s="49"/>
      <c r="SST518" s="49"/>
      <c r="SSU518" s="49"/>
      <c r="SSV518" s="49"/>
      <c r="SSW518" s="49"/>
      <c r="SSX518" s="49"/>
      <c r="SSY518" s="49"/>
      <c r="SSZ518" s="49"/>
      <c r="STA518" s="49"/>
      <c r="STB518" s="49"/>
      <c r="STC518" s="49"/>
      <c r="STD518" s="49"/>
      <c r="STE518" s="49"/>
      <c r="STF518" s="49"/>
      <c r="STG518" s="49"/>
      <c r="STH518" s="49"/>
      <c r="STI518" s="49"/>
      <c r="STJ518" s="49"/>
      <c r="STK518" s="49"/>
      <c r="STL518" s="49"/>
      <c r="STM518" s="49"/>
      <c r="STN518" s="49"/>
      <c r="STO518" s="49"/>
      <c r="STP518" s="49"/>
      <c r="STQ518" s="49"/>
      <c r="STR518" s="49"/>
      <c r="STS518" s="49"/>
      <c r="STT518" s="49"/>
      <c r="STU518" s="49"/>
      <c r="STV518" s="49"/>
      <c r="STW518" s="49"/>
      <c r="STX518" s="49"/>
      <c r="STY518" s="49"/>
      <c r="STZ518" s="49"/>
      <c r="SUA518" s="49"/>
      <c r="SUB518" s="49"/>
      <c r="SUC518" s="49"/>
      <c r="SUD518" s="49"/>
      <c r="SUE518" s="49"/>
      <c r="SUF518" s="49"/>
      <c r="SUG518" s="49"/>
      <c r="SUH518" s="49"/>
      <c r="SUI518" s="49"/>
      <c r="SUJ518" s="49"/>
      <c r="SUK518" s="49"/>
      <c r="SUL518" s="49"/>
      <c r="SUM518" s="49"/>
      <c r="SUN518" s="49"/>
      <c r="SUO518" s="49"/>
      <c r="SUP518" s="49"/>
      <c r="SUQ518" s="49"/>
      <c r="SUR518" s="49"/>
      <c r="SUS518" s="49"/>
      <c r="SUT518" s="49"/>
      <c r="SUU518" s="49"/>
      <c r="SUV518" s="49"/>
      <c r="SUW518" s="49"/>
      <c r="SUX518" s="49"/>
      <c r="SUY518" s="49"/>
      <c r="SUZ518" s="49"/>
      <c r="SVA518" s="49"/>
      <c r="SVB518" s="49"/>
      <c r="SVC518" s="49"/>
      <c r="SVD518" s="49"/>
      <c r="SVE518" s="49"/>
      <c r="SVF518" s="49"/>
      <c r="SVG518" s="49"/>
      <c r="SVH518" s="49"/>
      <c r="SVI518" s="49"/>
      <c r="SVJ518" s="49"/>
      <c r="SVK518" s="49"/>
      <c r="SVL518" s="49"/>
      <c r="SVM518" s="49"/>
      <c r="SVN518" s="49"/>
      <c r="SVO518" s="49"/>
      <c r="SVP518" s="49"/>
      <c r="SVQ518" s="49"/>
      <c r="SVR518" s="49"/>
      <c r="SVS518" s="49"/>
      <c r="SVT518" s="49"/>
      <c r="SVU518" s="49"/>
      <c r="SVV518" s="49"/>
      <c r="SVW518" s="49"/>
      <c r="SVX518" s="49"/>
      <c r="SVY518" s="49"/>
      <c r="SVZ518" s="49"/>
      <c r="SWA518" s="49"/>
      <c r="SWB518" s="49"/>
      <c r="SWC518" s="49"/>
      <c r="SWD518" s="49"/>
      <c r="SWE518" s="49"/>
      <c r="SWF518" s="49"/>
      <c r="SWG518" s="49"/>
      <c r="SWH518" s="49"/>
      <c r="SWI518" s="49"/>
      <c r="SWJ518" s="49"/>
      <c r="SWK518" s="49"/>
      <c r="SWL518" s="49"/>
      <c r="SWM518" s="49"/>
      <c r="SWN518" s="49"/>
      <c r="SWO518" s="49"/>
      <c r="SWP518" s="49"/>
      <c r="SWQ518" s="49"/>
      <c r="SWR518" s="49"/>
      <c r="SWS518" s="49"/>
      <c r="SWT518" s="49"/>
      <c r="SWU518" s="49"/>
      <c r="SWV518" s="49"/>
      <c r="SWW518" s="49"/>
      <c r="SWX518" s="49"/>
      <c r="SWY518" s="49"/>
      <c r="SWZ518" s="49"/>
      <c r="SXA518" s="49"/>
      <c r="SXB518" s="49"/>
      <c r="SXC518" s="49"/>
      <c r="SXD518" s="49"/>
      <c r="SXE518" s="49"/>
      <c r="SXF518" s="49"/>
      <c r="SXG518" s="49"/>
      <c r="SXH518" s="49"/>
      <c r="SXI518" s="49"/>
      <c r="SXJ518" s="49"/>
      <c r="SXK518" s="49"/>
      <c r="SXL518" s="49"/>
      <c r="SXM518" s="49"/>
      <c r="SXN518" s="49"/>
      <c r="SXO518" s="49"/>
      <c r="SXP518" s="49"/>
      <c r="SXQ518" s="49"/>
      <c r="SXR518" s="49"/>
      <c r="SXS518" s="49"/>
      <c r="SXT518" s="49"/>
      <c r="SXU518" s="49"/>
      <c r="SXV518" s="49"/>
      <c r="SXW518" s="49"/>
      <c r="SXX518" s="49"/>
      <c r="SXY518" s="49"/>
      <c r="SXZ518" s="49"/>
      <c r="SYA518" s="49"/>
      <c r="SYB518" s="49"/>
      <c r="SYC518" s="49"/>
      <c r="SYD518" s="49"/>
      <c r="SYE518" s="49"/>
      <c r="SYF518" s="49"/>
      <c r="SYG518" s="49"/>
      <c r="SYH518" s="49"/>
      <c r="SYI518" s="49"/>
      <c r="SYJ518" s="49"/>
      <c r="SYK518" s="49"/>
      <c r="SYL518" s="49"/>
      <c r="SYM518" s="49"/>
      <c r="SYN518" s="49"/>
      <c r="SYO518" s="49"/>
      <c r="SYP518" s="49"/>
      <c r="SYQ518" s="49"/>
      <c r="SYR518" s="49"/>
      <c r="SYS518" s="49"/>
      <c r="SYT518" s="49"/>
      <c r="SYU518" s="49"/>
      <c r="SYV518" s="49"/>
      <c r="SYW518" s="49"/>
      <c r="SYX518" s="49"/>
      <c r="SYY518" s="49"/>
      <c r="SYZ518" s="49"/>
      <c r="SZA518" s="49"/>
      <c r="SZB518" s="49"/>
      <c r="SZC518" s="49"/>
      <c r="SZD518" s="49"/>
      <c r="SZE518" s="49"/>
      <c r="SZF518" s="49"/>
      <c r="SZG518" s="49"/>
      <c r="SZH518" s="49"/>
      <c r="SZI518" s="49"/>
      <c r="SZJ518" s="49"/>
      <c r="SZK518" s="49"/>
      <c r="SZL518" s="49"/>
      <c r="SZM518" s="49"/>
      <c r="SZN518" s="49"/>
      <c r="SZO518" s="49"/>
      <c r="SZP518" s="49"/>
      <c r="SZQ518" s="49"/>
      <c r="SZR518" s="49"/>
      <c r="SZS518" s="49"/>
      <c r="SZT518" s="49"/>
      <c r="SZU518" s="49"/>
      <c r="SZV518" s="49"/>
      <c r="SZW518" s="49"/>
      <c r="SZX518" s="49"/>
      <c r="SZY518" s="49"/>
      <c r="SZZ518" s="49"/>
      <c r="TAA518" s="49"/>
      <c r="TAB518" s="49"/>
      <c r="TAC518" s="49"/>
      <c r="TAD518" s="49"/>
      <c r="TAE518" s="49"/>
      <c r="TAF518" s="49"/>
      <c r="TAG518" s="49"/>
      <c r="TAH518" s="49"/>
      <c r="TAI518" s="49"/>
      <c r="TAJ518" s="49"/>
      <c r="TAK518" s="49"/>
      <c r="TAL518" s="49"/>
      <c r="TAM518" s="49"/>
      <c r="TAN518" s="49"/>
      <c r="TAO518" s="49"/>
      <c r="TAP518" s="49"/>
      <c r="TAQ518" s="49"/>
      <c r="TAR518" s="49"/>
      <c r="TAS518" s="49"/>
      <c r="TAT518" s="49"/>
      <c r="TAU518" s="49"/>
      <c r="TAV518" s="49"/>
      <c r="TAW518" s="49"/>
      <c r="TAX518" s="49"/>
      <c r="TAY518" s="49"/>
      <c r="TAZ518" s="49"/>
      <c r="TBA518" s="49"/>
      <c r="TBB518" s="49"/>
      <c r="TBC518" s="49"/>
      <c r="TBD518" s="49"/>
      <c r="TBE518" s="49"/>
      <c r="TBF518" s="49"/>
      <c r="TBG518" s="49"/>
      <c r="TBH518" s="49"/>
      <c r="TBI518" s="49"/>
      <c r="TBJ518" s="49"/>
      <c r="TBK518" s="49"/>
      <c r="TBL518" s="49"/>
      <c r="TBM518" s="49"/>
      <c r="TBN518" s="49"/>
      <c r="TBO518" s="49"/>
      <c r="TBP518" s="49"/>
      <c r="TBQ518" s="49"/>
      <c r="TBR518" s="49"/>
      <c r="TBS518" s="49"/>
      <c r="TBT518" s="49"/>
      <c r="TBU518" s="49"/>
      <c r="TBV518" s="49"/>
      <c r="TBW518" s="49"/>
      <c r="TBX518" s="49"/>
      <c r="TBY518" s="49"/>
      <c r="TBZ518" s="49"/>
      <c r="TCA518" s="49"/>
      <c r="TCB518" s="49"/>
      <c r="TCC518" s="49"/>
      <c r="TCD518" s="49"/>
      <c r="TCE518" s="49"/>
      <c r="TCF518" s="49"/>
      <c r="TCG518" s="49"/>
      <c r="TCH518" s="49"/>
      <c r="TCI518" s="49"/>
      <c r="TCJ518" s="49"/>
      <c r="TCK518" s="49"/>
      <c r="TCL518" s="49"/>
      <c r="TCM518" s="49"/>
      <c r="TCN518" s="49"/>
      <c r="TCO518" s="49"/>
      <c r="TCP518" s="49"/>
      <c r="TCQ518" s="49"/>
      <c r="TCR518" s="49"/>
      <c r="TCS518" s="49"/>
      <c r="TCT518" s="49"/>
      <c r="TCU518" s="49"/>
      <c r="TCV518" s="49"/>
      <c r="TCW518" s="49"/>
      <c r="TCX518" s="49"/>
      <c r="TCY518" s="49"/>
      <c r="TCZ518" s="49"/>
      <c r="TDA518" s="49"/>
      <c r="TDB518" s="49"/>
      <c r="TDC518" s="49"/>
      <c r="TDD518" s="49"/>
      <c r="TDE518" s="49"/>
      <c r="TDF518" s="49"/>
      <c r="TDG518" s="49"/>
      <c r="TDH518" s="49"/>
      <c r="TDI518" s="49"/>
      <c r="TDJ518" s="49"/>
      <c r="TDK518" s="49"/>
      <c r="TDL518" s="49"/>
      <c r="TDM518" s="49"/>
      <c r="TDN518" s="49"/>
      <c r="TDO518" s="49"/>
      <c r="TDP518" s="49"/>
      <c r="TDQ518" s="49"/>
      <c r="TDR518" s="49"/>
      <c r="TDS518" s="49"/>
      <c r="TDT518" s="49"/>
      <c r="TDU518" s="49"/>
      <c r="TDV518" s="49"/>
      <c r="TDW518" s="49"/>
      <c r="TDX518" s="49"/>
      <c r="TDY518" s="49"/>
      <c r="TDZ518" s="49"/>
      <c r="TEA518" s="49"/>
      <c r="TEB518" s="49"/>
      <c r="TEC518" s="49"/>
      <c r="TED518" s="49"/>
      <c r="TEE518" s="49"/>
      <c r="TEF518" s="49"/>
      <c r="TEG518" s="49"/>
      <c r="TEH518" s="49"/>
      <c r="TEI518" s="49"/>
      <c r="TEJ518" s="49"/>
      <c r="TEK518" s="49"/>
      <c r="TEL518" s="49"/>
      <c r="TEM518" s="49"/>
      <c r="TEN518" s="49"/>
      <c r="TEO518" s="49"/>
      <c r="TEP518" s="49"/>
      <c r="TEQ518" s="49"/>
      <c r="TER518" s="49"/>
      <c r="TES518" s="49"/>
      <c r="TET518" s="49"/>
      <c r="TEU518" s="49"/>
      <c r="TEV518" s="49"/>
      <c r="TEW518" s="49"/>
      <c r="TEX518" s="49"/>
      <c r="TEY518" s="49"/>
      <c r="TEZ518" s="49"/>
      <c r="TFA518" s="49"/>
      <c r="TFB518" s="49"/>
      <c r="TFC518" s="49"/>
      <c r="TFD518" s="49"/>
      <c r="TFE518" s="49"/>
      <c r="TFF518" s="49"/>
      <c r="TFG518" s="49"/>
      <c r="TFH518" s="49"/>
      <c r="TFI518" s="49"/>
      <c r="TFJ518" s="49"/>
      <c r="TFK518" s="49"/>
      <c r="TFL518" s="49"/>
      <c r="TFM518" s="49"/>
      <c r="TFN518" s="49"/>
      <c r="TFO518" s="49"/>
      <c r="TFP518" s="49"/>
      <c r="TFQ518" s="49"/>
      <c r="TFR518" s="49"/>
      <c r="TFS518" s="49"/>
      <c r="TFT518" s="49"/>
      <c r="TFU518" s="49"/>
      <c r="TFV518" s="49"/>
      <c r="TFW518" s="49"/>
      <c r="TFX518" s="49"/>
      <c r="TFY518" s="49"/>
      <c r="TFZ518" s="49"/>
      <c r="TGA518" s="49"/>
      <c r="TGB518" s="49"/>
      <c r="TGC518" s="49"/>
      <c r="TGD518" s="49"/>
      <c r="TGE518" s="49"/>
      <c r="TGF518" s="49"/>
      <c r="TGG518" s="49"/>
      <c r="TGH518" s="49"/>
      <c r="TGI518" s="49"/>
      <c r="TGJ518" s="49"/>
      <c r="TGK518" s="49"/>
      <c r="TGL518" s="49"/>
      <c r="TGM518" s="49"/>
      <c r="TGN518" s="49"/>
      <c r="TGO518" s="49"/>
      <c r="TGP518" s="49"/>
      <c r="TGQ518" s="49"/>
      <c r="TGR518" s="49"/>
      <c r="TGS518" s="49"/>
      <c r="TGT518" s="49"/>
      <c r="TGU518" s="49"/>
      <c r="TGV518" s="49"/>
      <c r="TGW518" s="49"/>
      <c r="TGX518" s="49"/>
      <c r="TGY518" s="49"/>
      <c r="TGZ518" s="49"/>
      <c r="THA518" s="49"/>
      <c r="THB518" s="49"/>
      <c r="THC518" s="49"/>
      <c r="THD518" s="49"/>
      <c r="THE518" s="49"/>
      <c r="THF518" s="49"/>
      <c r="THG518" s="49"/>
      <c r="THH518" s="49"/>
      <c r="THI518" s="49"/>
      <c r="THJ518" s="49"/>
      <c r="THK518" s="49"/>
      <c r="THL518" s="49"/>
      <c r="THM518" s="49"/>
      <c r="THN518" s="49"/>
      <c r="THO518" s="49"/>
      <c r="THP518" s="49"/>
      <c r="THQ518" s="49"/>
      <c r="THR518" s="49"/>
      <c r="THS518" s="49"/>
      <c r="THT518" s="49"/>
      <c r="THU518" s="49"/>
      <c r="THV518" s="49"/>
      <c r="THW518" s="49"/>
      <c r="THX518" s="49"/>
      <c r="THY518" s="49"/>
      <c r="THZ518" s="49"/>
      <c r="TIA518" s="49"/>
      <c r="TIB518" s="49"/>
      <c r="TIC518" s="49"/>
      <c r="TID518" s="49"/>
      <c r="TIE518" s="49"/>
      <c r="TIF518" s="49"/>
      <c r="TIG518" s="49"/>
      <c r="TIH518" s="49"/>
      <c r="TII518" s="49"/>
      <c r="TIJ518" s="49"/>
      <c r="TIK518" s="49"/>
      <c r="TIL518" s="49"/>
      <c r="TIM518" s="49"/>
      <c r="TIN518" s="49"/>
      <c r="TIO518" s="49"/>
      <c r="TIP518" s="49"/>
      <c r="TIQ518" s="49"/>
      <c r="TIR518" s="49"/>
      <c r="TIS518" s="49"/>
      <c r="TIT518" s="49"/>
      <c r="TIU518" s="49"/>
      <c r="TIV518" s="49"/>
      <c r="TIW518" s="49"/>
      <c r="TIX518" s="49"/>
      <c r="TIY518" s="49"/>
      <c r="TIZ518" s="49"/>
      <c r="TJA518" s="49"/>
      <c r="TJB518" s="49"/>
      <c r="TJC518" s="49"/>
      <c r="TJD518" s="49"/>
      <c r="TJE518" s="49"/>
      <c r="TJF518" s="49"/>
      <c r="TJG518" s="49"/>
      <c r="TJH518" s="49"/>
      <c r="TJI518" s="49"/>
      <c r="TJJ518" s="49"/>
      <c r="TJK518" s="49"/>
      <c r="TJL518" s="49"/>
      <c r="TJM518" s="49"/>
      <c r="TJN518" s="49"/>
      <c r="TJO518" s="49"/>
      <c r="TJP518" s="49"/>
      <c r="TJQ518" s="49"/>
      <c r="TJR518" s="49"/>
      <c r="TJS518" s="49"/>
      <c r="TJT518" s="49"/>
      <c r="TJU518" s="49"/>
      <c r="TJV518" s="49"/>
      <c r="TJW518" s="49"/>
      <c r="TJX518" s="49"/>
      <c r="TJY518" s="49"/>
      <c r="TJZ518" s="49"/>
      <c r="TKA518" s="49"/>
      <c r="TKB518" s="49"/>
      <c r="TKC518" s="49"/>
      <c r="TKD518" s="49"/>
      <c r="TKE518" s="49"/>
      <c r="TKF518" s="49"/>
      <c r="TKG518" s="49"/>
      <c r="TKH518" s="49"/>
      <c r="TKI518" s="49"/>
      <c r="TKJ518" s="49"/>
      <c r="TKK518" s="49"/>
      <c r="TKL518" s="49"/>
      <c r="TKM518" s="49"/>
      <c r="TKN518" s="49"/>
      <c r="TKO518" s="49"/>
      <c r="TKP518" s="49"/>
      <c r="TKQ518" s="49"/>
      <c r="TKR518" s="49"/>
      <c r="TKS518" s="49"/>
      <c r="TKT518" s="49"/>
      <c r="TKU518" s="49"/>
      <c r="TKV518" s="49"/>
      <c r="TKW518" s="49"/>
      <c r="TKX518" s="49"/>
      <c r="TKY518" s="49"/>
      <c r="TKZ518" s="49"/>
      <c r="TLA518" s="49"/>
      <c r="TLB518" s="49"/>
      <c r="TLC518" s="49"/>
      <c r="TLD518" s="49"/>
      <c r="TLE518" s="49"/>
      <c r="TLF518" s="49"/>
      <c r="TLG518" s="49"/>
      <c r="TLH518" s="49"/>
      <c r="TLI518" s="49"/>
      <c r="TLJ518" s="49"/>
      <c r="TLK518" s="49"/>
      <c r="TLL518" s="49"/>
      <c r="TLM518" s="49"/>
      <c r="TLN518" s="49"/>
      <c r="TLO518" s="49"/>
      <c r="TLP518" s="49"/>
      <c r="TLQ518" s="49"/>
      <c r="TLR518" s="49"/>
      <c r="TLS518" s="49"/>
      <c r="TLT518" s="49"/>
      <c r="TLU518" s="49"/>
      <c r="TLV518" s="49"/>
      <c r="TLW518" s="49"/>
      <c r="TLX518" s="49"/>
      <c r="TLY518" s="49"/>
      <c r="TLZ518" s="49"/>
      <c r="TMA518" s="49"/>
      <c r="TMB518" s="49"/>
      <c r="TMC518" s="49"/>
      <c r="TMD518" s="49"/>
      <c r="TME518" s="49"/>
      <c r="TMF518" s="49"/>
      <c r="TMG518" s="49"/>
      <c r="TMH518" s="49"/>
      <c r="TMI518" s="49"/>
      <c r="TMJ518" s="49"/>
      <c r="TMK518" s="49"/>
      <c r="TML518" s="49"/>
      <c r="TMM518" s="49"/>
      <c r="TMN518" s="49"/>
      <c r="TMO518" s="49"/>
      <c r="TMP518" s="49"/>
      <c r="TMQ518" s="49"/>
      <c r="TMR518" s="49"/>
      <c r="TMS518" s="49"/>
      <c r="TMT518" s="49"/>
      <c r="TMU518" s="49"/>
      <c r="TMV518" s="49"/>
      <c r="TMW518" s="49"/>
      <c r="TMX518" s="49"/>
      <c r="TMY518" s="49"/>
      <c r="TMZ518" s="49"/>
      <c r="TNA518" s="49"/>
      <c r="TNB518" s="49"/>
      <c r="TNC518" s="49"/>
      <c r="TND518" s="49"/>
      <c r="TNE518" s="49"/>
      <c r="TNF518" s="49"/>
      <c r="TNG518" s="49"/>
      <c r="TNH518" s="49"/>
      <c r="TNI518" s="49"/>
      <c r="TNJ518" s="49"/>
      <c r="TNK518" s="49"/>
      <c r="TNL518" s="49"/>
      <c r="TNM518" s="49"/>
      <c r="TNN518" s="49"/>
      <c r="TNO518" s="49"/>
      <c r="TNP518" s="49"/>
      <c r="TNQ518" s="49"/>
      <c r="TNR518" s="49"/>
      <c r="TNS518" s="49"/>
      <c r="TNT518" s="49"/>
      <c r="TNU518" s="49"/>
      <c r="TNV518" s="49"/>
      <c r="TNW518" s="49"/>
      <c r="TNX518" s="49"/>
      <c r="TNY518" s="49"/>
      <c r="TNZ518" s="49"/>
      <c r="TOA518" s="49"/>
      <c r="TOB518" s="49"/>
      <c r="TOC518" s="49"/>
      <c r="TOD518" s="49"/>
      <c r="TOE518" s="49"/>
      <c r="TOF518" s="49"/>
      <c r="TOG518" s="49"/>
      <c r="TOH518" s="49"/>
      <c r="TOI518" s="49"/>
      <c r="TOJ518" s="49"/>
      <c r="TOK518" s="49"/>
      <c r="TOL518" s="49"/>
      <c r="TOM518" s="49"/>
      <c r="TON518" s="49"/>
      <c r="TOO518" s="49"/>
      <c r="TOP518" s="49"/>
      <c r="TOQ518" s="49"/>
      <c r="TOR518" s="49"/>
      <c r="TOS518" s="49"/>
      <c r="TOT518" s="49"/>
      <c r="TOU518" s="49"/>
      <c r="TOV518" s="49"/>
      <c r="TOW518" s="49"/>
      <c r="TOX518" s="49"/>
      <c r="TOY518" s="49"/>
      <c r="TOZ518" s="49"/>
      <c r="TPA518" s="49"/>
      <c r="TPB518" s="49"/>
      <c r="TPC518" s="49"/>
      <c r="TPD518" s="49"/>
      <c r="TPE518" s="49"/>
      <c r="TPF518" s="49"/>
      <c r="TPG518" s="49"/>
      <c r="TPH518" s="49"/>
      <c r="TPI518" s="49"/>
      <c r="TPJ518" s="49"/>
      <c r="TPK518" s="49"/>
      <c r="TPL518" s="49"/>
      <c r="TPM518" s="49"/>
      <c r="TPN518" s="49"/>
      <c r="TPO518" s="49"/>
      <c r="TPP518" s="49"/>
      <c r="TPQ518" s="49"/>
      <c r="TPR518" s="49"/>
      <c r="TPS518" s="49"/>
      <c r="TPT518" s="49"/>
      <c r="TPU518" s="49"/>
      <c r="TPV518" s="49"/>
      <c r="TPW518" s="49"/>
      <c r="TPX518" s="49"/>
      <c r="TPY518" s="49"/>
      <c r="TPZ518" s="49"/>
      <c r="TQA518" s="49"/>
      <c r="TQB518" s="49"/>
      <c r="TQC518" s="49"/>
      <c r="TQD518" s="49"/>
      <c r="TQE518" s="49"/>
      <c r="TQF518" s="49"/>
      <c r="TQG518" s="49"/>
      <c r="TQH518" s="49"/>
      <c r="TQI518" s="49"/>
      <c r="TQJ518" s="49"/>
      <c r="TQK518" s="49"/>
      <c r="TQL518" s="49"/>
      <c r="TQM518" s="49"/>
      <c r="TQN518" s="49"/>
      <c r="TQO518" s="49"/>
      <c r="TQP518" s="49"/>
      <c r="TQQ518" s="49"/>
      <c r="TQR518" s="49"/>
      <c r="TQS518" s="49"/>
      <c r="TQT518" s="49"/>
      <c r="TQU518" s="49"/>
      <c r="TQV518" s="49"/>
      <c r="TQW518" s="49"/>
      <c r="TQX518" s="49"/>
      <c r="TQY518" s="49"/>
      <c r="TQZ518" s="49"/>
      <c r="TRA518" s="49"/>
      <c r="TRB518" s="49"/>
      <c r="TRC518" s="49"/>
      <c r="TRD518" s="49"/>
      <c r="TRE518" s="49"/>
      <c r="TRF518" s="49"/>
      <c r="TRG518" s="49"/>
      <c r="TRH518" s="49"/>
      <c r="TRI518" s="49"/>
      <c r="TRJ518" s="49"/>
      <c r="TRK518" s="49"/>
      <c r="TRL518" s="49"/>
      <c r="TRM518" s="49"/>
      <c r="TRN518" s="49"/>
      <c r="TRO518" s="49"/>
      <c r="TRP518" s="49"/>
      <c r="TRQ518" s="49"/>
      <c r="TRR518" s="49"/>
      <c r="TRS518" s="49"/>
      <c r="TRT518" s="49"/>
      <c r="TRU518" s="49"/>
      <c r="TRV518" s="49"/>
      <c r="TRW518" s="49"/>
      <c r="TRX518" s="49"/>
      <c r="TRY518" s="49"/>
      <c r="TRZ518" s="49"/>
      <c r="TSA518" s="49"/>
      <c r="TSB518" s="49"/>
      <c r="TSC518" s="49"/>
      <c r="TSD518" s="49"/>
      <c r="TSE518" s="49"/>
      <c r="TSF518" s="49"/>
      <c r="TSG518" s="49"/>
      <c r="TSH518" s="49"/>
      <c r="TSI518" s="49"/>
      <c r="TSJ518" s="49"/>
      <c r="TSK518" s="49"/>
      <c r="TSL518" s="49"/>
      <c r="TSM518" s="49"/>
      <c r="TSN518" s="49"/>
      <c r="TSO518" s="49"/>
      <c r="TSP518" s="49"/>
      <c r="TSQ518" s="49"/>
      <c r="TSR518" s="49"/>
      <c r="TSS518" s="49"/>
      <c r="TST518" s="49"/>
      <c r="TSU518" s="49"/>
      <c r="TSV518" s="49"/>
      <c r="TSW518" s="49"/>
      <c r="TSX518" s="49"/>
      <c r="TSY518" s="49"/>
      <c r="TSZ518" s="49"/>
      <c r="TTA518" s="49"/>
      <c r="TTB518" s="49"/>
      <c r="TTC518" s="49"/>
      <c r="TTD518" s="49"/>
      <c r="TTE518" s="49"/>
      <c r="TTF518" s="49"/>
      <c r="TTG518" s="49"/>
      <c r="TTH518" s="49"/>
      <c r="TTI518" s="49"/>
      <c r="TTJ518" s="49"/>
      <c r="TTK518" s="49"/>
      <c r="TTL518" s="49"/>
      <c r="TTM518" s="49"/>
      <c r="TTN518" s="49"/>
      <c r="TTO518" s="49"/>
      <c r="TTP518" s="49"/>
      <c r="TTQ518" s="49"/>
      <c r="TTR518" s="49"/>
      <c r="TTS518" s="49"/>
      <c r="TTT518" s="49"/>
      <c r="TTU518" s="49"/>
      <c r="TTV518" s="49"/>
      <c r="TTW518" s="49"/>
      <c r="TTX518" s="49"/>
      <c r="TTY518" s="49"/>
      <c r="TTZ518" s="49"/>
      <c r="TUA518" s="49"/>
      <c r="TUB518" s="49"/>
      <c r="TUC518" s="49"/>
      <c r="TUD518" s="49"/>
      <c r="TUE518" s="49"/>
      <c r="TUF518" s="49"/>
      <c r="TUG518" s="49"/>
      <c r="TUH518" s="49"/>
      <c r="TUI518" s="49"/>
      <c r="TUJ518" s="49"/>
      <c r="TUK518" s="49"/>
      <c r="TUL518" s="49"/>
      <c r="TUM518" s="49"/>
      <c r="TUN518" s="49"/>
      <c r="TUO518" s="49"/>
      <c r="TUP518" s="49"/>
      <c r="TUQ518" s="49"/>
      <c r="TUR518" s="49"/>
      <c r="TUS518" s="49"/>
      <c r="TUT518" s="49"/>
      <c r="TUU518" s="49"/>
      <c r="TUV518" s="49"/>
      <c r="TUW518" s="49"/>
      <c r="TUX518" s="49"/>
      <c r="TUY518" s="49"/>
      <c r="TUZ518" s="49"/>
      <c r="TVA518" s="49"/>
      <c r="TVB518" s="49"/>
      <c r="TVC518" s="49"/>
      <c r="TVD518" s="49"/>
      <c r="TVE518" s="49"/>
      <c r="TVF518" s="49"/>
      <c r="TVG518" s="49"/>
      <c r="TVH518" s="49"/>
      <c r="TVI518" s="49"/>
      <c r="TVJ518" s="49"/>
      <c r="TVK518" s="49"/>
      <c r="TVL518" s="49"/>
      <c r="TVM518" s="49"/>
      <c r="TVN518" s="49"/>
      <c r="TVO518" s="49"/>
      <c r="TVP518" s="49"/>
      <c r="TVQ518" s="49"/>
      <c r="TVR518" s="49"/>
      <c r="TVS518" s="49"/>
      <c r="TVT518" s="49"/>
      <c r="TVU518" s="49"/>
      <c r="TVV518" s="49"/>
      <c r="TVW518" s="49"/>
      <c r="TVX518" s="49"/>
      <c r="TVY518" s="49"/>
      <c r="TVZ518" s="49"/>
      <c r="TWA518" s="49"/>
      <c r="TWB518" s="49"/>
      <c r="TWC518" s="49"/>
      <c r="TWD518" s="49"/>
      <c r="TWE518" s="49"/>
      <c r="TWF518" s="49"/>
      <c r="TWG518" s="49"/>
      <c r="TWH518" s="49"/>
      <c r="TWI518" s="49"/>
      <c r="TWJ518" s="49"/>
      <c r="TWK518" s="49"/>
      <c r="TWL518" s="49"/>
      <c r="TWM518" s="49"/>
      <c r="TWN518" s="49"/>
      <c r="TWO518" s="49"/>
      <c r="TWP518" s="49"/>
      <c r="TWQ518" s="49"/>
      <c r="TWR518" s="49"/>
      <c r="TWS518" s="49"/>
      <c r="TWT518" s="49"/>
      <c r="TWU518" s="49"/>
      <c r="TWV518" s="49"/>
      <c r="TWW518" s="49"/>
      <c r="TWX518" s="49"/>
      <c r="TWY518" s="49"/>
      <c r="TWZ518" s="49"/>
      <c r="TXA518" s="49"/>
      <c r="TXB518" s="49"/>
      <c r="TXC518" s="49"/>
      <c r="TXD518" s="49"/>
      <c r="TXE518" s="49"/>
      <c r="TXF518" s="49"/>
      <c r="TXG518" s="49"/>
      <c r="TXH518" s="49"/>
      <c r="TXI518" s="49"/>
      <c r="TXJ518" s="49"/>
      <c r="TXK518" s="49"/>
      <c r="TXL518" s="49"/>
      <c r="TXM518" s="49"/>
      <c r="TXN518" s="49"/>
      <c r="TXO518" s="49"/>
      <c r="TXP518" s="49"/>
      <c r="TXQ518" s="49"/>
      <c r="TXR518" s="49"/>
      <c r="TXS518" s="49"/>
      <c r="TXT518" s="49"/>
      <c r="TXU518" s="49"/>
      <c r="TXV518" s="49"/>
      <c r="TXW518" s="49"/>
      <c r="TXX518" s="49"/>
      <c r="TXY518" s="49"/>
      <c r="TXZ518" s="49"/>
      <c r="TYA518" s="49"/>
      <c r="TYB518" s="49"/>
      <c r="TYC518" s="49"/>
      <c r="TYD518" s="49"/>
      <c r="TYE518" s="49"/>
      <c r="TYF518" s="49"/>
      <c r="TYG518" s="49"/>
      <c r="TYH518" s="49"/>
      <c r="TYI518" s="49"/>
      <c r="TYJ518" s="49"/>
      <c r="TYK518" s="49"/>
      <c r="TYL518" s="49"/>
      <c r="TYM518" s="49"/>
      <c r="TYN518" s="49"/>
      <c r="TYO518" s="49"/>
      <c r="TYP518" s="49"/>
      <c r="TYQ518" s="49"/>
      <c r="TYR518" s="49"/>
      <c r="TYS518" s="49"/>
      <c r="TYT518" s="49"/>
      <c r="TYU518" s="49"/>
      <c r="TYV518" s="49"/>
      <c r="TYW518" s="49"/>
      <c r="TYX518" s="49"/>
      <c r="TYY518" s="49"/>
      <c r="TYZ518" s="49"/>
      <c r="TZA518" s="49"/>
      <c r="TZB518" s="49"/>
      <c r="TZC518" s="49"/>
      <c r="TZD518" s="49"/>
      <c r="TZE518" s="49"/>
      <c r="TZF518" s="49"/>
      <c r="TZG518" s="49"/>
      <c r="TZH518" s="49"/>
      <c r="TZI518" s="49"/>
      <c r="TZJ518" s="49"/>
      <c r="TZK518" s="49"/>
      <c r="TZL518" s="49"/>
      <c r="TZM518" s="49"/>
      <c r="TZN518" s="49"/>
      <c r="TZO518" s="49"/>
      <c r="TZP518" s="49"/>
      <c r="TZQ518" s="49"/>
      <c r="TZR518" s="49"/>
      <c r="TZS518" s="49"/>
      <c r="TZT518" s="49"/>
      <c r="TZU518" s="49"/>
      <c r="TZV518" s="49"/>
      <c r="TZW518" s="49"/>
      <c r="TZX518" s="49"/>
      <c r="TZY518" s="49"/>
      <c r="TZZ518" s="49"/>
      <c r="UAA518" s="49"/>
      <c r="UAB518" s="49"/>
      <c r="UAC518" s="49"/>
      <c r="UAD518" s="49"/>
      <c r="UAE518" s="49"/>
      <c r="UAF518" s="49"/>
      <c r="UAG518" s="49"/>
      <c r="UAH518" s="49"/>
      <c r="UAI518" s="49"/>
      <c r="UAJ518" s="49"/>
      <c r="UAK518" s="49"/>
      <c r="UAL518" s="49"/>
      <c r="UAM518" s="49"/>
      <c r="UAN518" s="49"/>
      <c r="UAO518" s="49"/>
      <c r="UAP518" s="49"/>
      <c r="UAQ518" s="49"/>
      <c r="UAR518" s="49"/>
      <c r="UAS518" s="49"/>
      <c r="UAT518" s="49"/>
      <c r="UAU518" s="49"/>
      <c r="UAV518" s="49"/>
      <c r="UAW518" s="49"/>
      <c r="UAX518" s="49"/>
      <c r="UAY518" s="49"/>
      <c r="UAZ518" s="49"/>
      <c r="UBA518" s="49"/>
      <c r="UBB518" s="49"/>
      <c r="UBC518" s="49"/>
      <c r="UBD518" s="49"/>
      <c r="UBE518" s="49"/>
      <c r="UBF518" s="49"/>
      <c r="UBG518" s="49"/>
      <c r="UBH518" s="49"/>
      <c r="UBI518" s="49"/>
      <c r="UBJ518" s="49"/>
      <c r="UBK518" s="49"/>
      <c r="UBL518" s="49"/>
      <c r="UBM518" s="49"/>
      <c r="UBN518" s="49"/>
      <c r="UBO518" s="49"/>
      <c r="UBP518" s="49"/>
      <c r="UBQ518" s="49"/>
      <c r="UBR518" s="49"/>
      <c r="UBS518" s="49"/>
      <c r="UBT518" s="49"/>
      <c r="UBU518" s="49"/>
      <c r="UBV518" s="49"/>
      <c r="UBW518" s="49"/>
      <c r="UBX518" s="49"/>
      <c r="UBY518" s="49"/>
      <c r="UBZ518" s="49"/>
      <c r="UCA518" s="49"/>
      <c r="UCB518" s="49"/>
      <c r="UCC518" s="49"/>
      <c r="UCD518" s="49"/>
      <c r="UCE518" s="49"/>
      <c r="UCF518" s="49"/>
      <c r="UCG518" s="49"/>
      <c r="UCH518" s="49"/>
      <c r="UCI518" s="49"/>
      <c r="UCJ518" s="49"/>
      <c r="UCK518" s="49"/>
      <c r="UCL518" s="49"/>
      <c r="UCM518" s="49"/>
      <c r="UCN518" s="49"/>
      <c r="UCO518" s="49"/>
      <c r="UCP518" s="49"/>
      <c r="UCQ518" s="49"/>
      <c r="UCR518" s="49"/>
      <c r="UCS518" s="49"/>
      <c r="UCT518" s="49"/>
      <c r="UCU518" s="49"/>
      <c r="UCV518" s="49"/>
      <c r="UCW518" s="49"/>
      <c r="UCX518" s="49"/>
      <c r="UCY518" s="49"/>
      <c r="UCZ518" s="49"/>
      <c r="UDA518" s="49"/>
      <c r="UDB518" s="49"/>
      <c r="UDC518" s="49"/>
      <c r="UDD518" s="49"/>
      <c r="UDE518" s="49"/>
      <c r="UDF518" s="49"/>
      <c r="UDG518" s="49"/>
      <c r="UDH518" s="49"/>
      <c r="UDI518" s="49"/>
      <c r="UDJ518" s="49"/>
      <c r="UDK518" s="49"/>
      <c r="UDL518" s="49"/>
      <c r="UDM518" s="49"/>
      <c r="UDN518" s="49"/>
      <c r="UDO518" s="49"/>
      <c r="UDP518" s="49"/>
      <c r="UDQ518" s="49"/>
      <c r="UDR518" s="49"/>
      <c r="UDS518" s="49"/>
      <c r="UDT518" s="49"/>
      <c r="UDU518" s="49"/>
      <c r="UDV518" s="49"/>
      <c r="UDW518" s="49"/>
      <c r="UDX518" s="49"/>
      <c r="UDY518" s="49"/>
      <c r="UDZ518" s="49"/>
      <c r="UEA518" s="49"/>
      <c r="UEB518" s="49"/>
      <c r="UEC518" s="49"/>
      <c r="UED518" s="49"/>
      <c r="UEE518" s="49"/>
      <c r="UEF518" s="49"/>
      <c r="UEG518" s="49"/>
      <c r="UEH518" s="49"/>
      <c r="UEI518" s="49"/>
      <c r="UEJ518" s="49"/>
      <c r="UEK518" s="49"/>
      <c r="UEL518" s="49"/>
      <c r="UEM518" s="49"/>
      <c r="UEN518" s="49"/>
      <c r="UEO518" s="49"/>
      <c r="UEP518" s="49"/>
      <c r="UEQ518" s="49"/>
      <c r="UER518" s="49"/>
      <c r="UES518" s="49"/>
      <c r="UET518" s="49"/>
      <c r="UEU518" s="49"/>
      <c r="UEV518" s="49"/>
      <c r="UEW518" s="49"/>
      <c r="UEX518" s="49"/>
      <c r="UEY518" s="49"/>
      <c r="UEZ518" s="49"/>
      <c r="UFA518" s="49"/>
      <c r="UFB518" s="49"/>
      <c r="UFC518" s="49"/>
      <c r="UFD518" s="49"/>
      <c r="UFE518" s="49"/>
      <c r="UFF518" s="49"/>
      <c r="UFG518" s="49"/>
      <c r="UFH518" s="49"/>
      <c r="UFI518" s="49"/>
      <c r="UFJ518" s="49"/>
      <c r="UFK518" s="49"/>
      <c r="UFL518" s="49"/>
      <c r="UFM518" s="49"/>
      <c r="UFN518" s="49"/>
      <c r="UFO518" s="49"/>
      <c r="UFP518" s="49"/>
      <c r="UFQ518" s="49"/>
      <c r="UFR518" s="49"/>
      <c r="UFS518" s="49"/>
      <c r="UFT518" s="49"/>
      <c r="UFU518" s="49"/>
      <c r="UFV518" s="49"/>
      <c r="UFW518" s="49"/>
      <c r="UFX518" s="49"/>
      <c r="UFY518" s="49"/>
      <c r="UFZ518" s="49"/>
      <c r="UGA518" s="49"/>
      <c r="UGB518" s="49"/>
      <c r="UGC518" s="49"/>
      <c r="UGD518" s="49"/>
      <c r="UGE518" s="49"/>
      <c r="UGF518" s="49"/>
      <c r="UGG518" s="49"/>
      <c r="UGH518" s="49"/>
      <c r="UGI518" s="49"/>
      <c r="UGJ518" s="49"/>
      <c r="UGK518" s="49"/>
      <c r="UGL518" s="49"/>
      <c r="UGM518" s="49"/>
      <c r="UGN518" s="49"/>
      <c r="UGO518" s="49"/>
      <c r="UGP518" s="49"/>
      <c r="UGQ518" s="49"/>
      <c r="UGR518" s="49"/>
      <c r="UGS518" s="49"/>
      <c r="UGT518" s="49"/>
      <c r="UGU518" s="49"/>
      <c r="UGV518" s="49"/>
      <c r="UGW518" s="49"/>
      <c r="UGX518" s="49"/>
      <c r="UGY518" s="49"/>
      <c r="UGZ518" s="49"/>
      <c r="UHA518" s="49"/>
      <c r="UHB518" s="49"/>
      <c r="UHC518" s="49"/>
      <c r="UHD518" s="49"/>
      <c r="UHE518" s="49"/>
      <c r="UHF518" s="49"/>
      <c r="UHG518" s="49"/>
      <c r="UHH518" s="49"/>
      <c r="UHI518" s="49"/>
      <c r="UHJ518" s="49"/>
      <c r="UHK518" s="49"/>
      <c r="UHL518" s="49"/>
      <c r="UHM518" s="49"/>
      <c r="UHN518" s="49"/>
      <c r="UHO518" s="49"/>
      <c r="UHP518" s="49"/>
      <c r="UHQ518" s="49"/>
      <c r="UHR518" s="49"/>
      <c r="UHS518" s="49"/>
      <c r="UHT518" s="49"/>
      <c r="UHU518" s="49"/>
      <c r="UHV518" s="49"/>
      <c r="UHW518" s="49"/>
      <c r="UHX518" s="49"/>
      <c r="UHY518" s="49"/>
      <c r="UHZ518" s="49"/>
      <c r="UIA518" s="49"/>
      <c r="UIB518" s="49"/>
      <c r="UIC518" s="49"/>
      <c r="UID518" s="49"/>
      <c r="UIE518" s="49"/>
      <c r="UIF518" s="49"/>
      <c r="UIG518" s="49"/>
      <c r="UIH518" s="49"/>
      <c r="UII518" s="49"/>
      <c r="UIJ518" s="49"/>
      <c r="UIK518" s="49"/>
      <c r="UIL518" s="49"/>
      <c r="UIM518" s="49"/>
      <c r="UIN518" s="49"/>
      <c r="UIO518" s="49"/>
      <c r="UIP518" s="49"/>
      <c r="UIQ518" s="49"/>
      <c r="UIR518" s="49"/>
      <c r="UIS518" s="49"/>
      <c r="UIT518" s="49"/>
      <c r="UIU518" s="49"/>
      <c r="UIV518" s="49"/>
      <c r="UIW518" s="49"/>
      <c r="UIX518" s="49"/>
      <c r="UIY518" s="49"/>
      <c r="UIZ518" s="49"/>
      <c r="UJA518" s="49"/>
      <c r="UJB518" s="49"/>
      <c r="UJC518" s="49"/>
      <c r="UJD518" s="49"/>
      <c r="UJE518" s="49"/>
      <c r="UJF518" s="49"/>
      <c r="UJG518" s="49"/>
      <c r="UJH518" s="49"/>
      <c r="UJI518" s="49"/>
      <c r="UJJ518" s="49"/>
      <c r="UJK518" s="49"/>
      <c r="UJL518" s="49"/>
      <c r="UJM518" s="49"/>
      <c r="UJN518" s="49"/>
      <c r="UJO518" s="49"/>
      <c r="UJP518" s="49"/>
      <c r="UJQ518" s="49"/>
      <c r="UJR518" s="49"/>
      <c r="UJS518" s="49"/>
      <c r="UJT518" s="49"/>
      <c r="UJU518" s="49"/>
      <c r="UJV518" s="49"/>
      <c r="UJW518" s="49"/>
      <c r="UJX518" s="49"/>
      <c r="UJY518" s="49"/>
      <c r="UJZ518" s="49"/>
      <c r="UKA518" s="49"/>
      <c r="UKB518" s="49"/>
      <c r="UKC518" s="49"/>
      <c r="UKD518" s="49"/>
      <c r="UKE518" s="49"/>
      <c r="UKF518" s="49"/>
      <c r="UKG518" s="49"/>
      <c r="UKH518" s="49"/>
      <c r="UKI518" s="49"/>
      <c r="UKJ518" s="49"/>
      <c r="UKK518" s="49"/>
      <c r="UKL518" s="49"/>
      <c r="UKM518" s="49"/>
      <c r="UKN518" s="49"/>
      <c r="UKO518" s="49"/>
      <c r="UKP518" s="49"/>
      <c r="UKQ518" s="49"/>
      <c r="UKR518" s="49"/>
      <c r="UKS518" s="49"/>
      <c r="UKT518" s="49"/>
      <c r="UKU518" s="49"/>
      <c r="UKV518" s="49"/>
      <c r="UKW518" s="49"/>
      <c r="UKX518" s="49"/>
      <c r="UKY518" s="49"/>
      <c r="UKZ518" s="49"/>
      <c r="ULA518" s="49"/>
      <c r="ULB518" s="49"/>
      <c r="ULC518" s="49"/>
      <c r="ULD518" s="49"/>
      <c r="ULE518" s="49"/>
      <c r="ULF518" s="49"/>
      <c r="ULG518" s="49"/>
      <c r="ULH518" s="49"/>
      <c r="ULI518" s="49"/>
      <c r="ULJ518" s="49"/>
      <c r="ULK518" s="49"/>
      <c r="ULL518" s="49"/>
      <c r="ULM518" s="49"/>
      <c r="ULN518" s="49"/>
      <c r="ULO518" s="49"/>
      <c r="ULP518" s="49"/>
      <c r="ULQ518" s="49"/>
      <c r="ULR518" s="49"/>
      <c r="ULS518" s="49"/>
      <c r="ULT518" s="49"/>
      <c r="ULU518" s="49"/>
      <c r="ULV518" s="49"/>
      <c r="ULW518" s="49"/>
      <c r="ULX518" s="49"/>
      <c r="ULY518" s="49"/>
      <c r="ULZ518" s="49"/>
      <c r="UMA518" s="49"/>
      <c r="UMB518" s="49"/>
      <c r="UMC518" s="49"/>
      <c r="UMD518" s="49"/>
      <c r="UME518" s="49"/>
      <c r="UMF518" s="49"/>
      <c r="UMG518" s="49"/>
      <c r="UMH518" s="49"/>
      <c r="UMI518" s="49"/>
      <c r="UMJ518" s="49"/>
      <c r="UMK518" s="49"/>
      <c r="UML518" s="49"/>
      <c r="UMM518" s="49"/>
      <c r="UMN518" s="49"/>
      <c r="UMO518" s="49"/>
      <c r="UMP518" s="49"/>
      <c r="UMQ518" s="49"/>
      <c r="UMR518" s="49"/>
      <c r="UMS518" s="49"/>
      <c r="UMT518" s="49"/>
      <c r="UMU518" s="49"/>
      <c r="UMV518" s="49"/>
      <c r="UMW518" s="49"/>
      <c r="UMX518" s="49"/>
      <c r="UMY518" s="49"/>
      <c r="UMZ518" s="49"/>
      <c r="UNA518" s="49"/>
      <c r="UNB518" s="49"/>
      <c r="UNC518" s="49"/>
      <c r="UND518" s="49"/>
      <c r="UNE518" s="49"/>
      <c r="UNF518" s="49"/>
      <c r="UNG518" s="49"/>
      <c r="UNH518" s="49"/>
      <c r="UNI518" s="49"/>
      <c r="UNJ518" s="49"/>
      <c r="UNK518" s="49"/>
      <c r="UNL518" s="49"/>
      <c r="UNM518" s="49"/>
      <c r="UNN518" s="49"/>
      <c r="UNO518" s="49"/>
      <c r="UNP518" s="49"/>
      <c r="UNQ518" s="49"/>
      <c r="UNR518" s="49"/>
      <c r="UNS518" s="49"/>
      <c r="UNT518" s="49"/>
      <c r="UNU518" s="49"/>
      <c r="UNV518" s="49"/>
      <c r="UNW518" s="49"/>
      <c r="UNX518" s="49"/>
      <c r="UNY518" s="49"/>
      <c r="UNZ518" s="49"/>
      <c r="UOA518" s="49"/>
      <c r="UOB518" s="49"/>
      <c r="UOC518" s="49"/>
      <c r="UOD518" s="49"/>
      <c r="UOE518" s="49"/>
      <c r="UOF518" s="49"/>
      <c r="UOG518" s="49"/>
      <c r="UOH518" s="49"/>
      <c r="UOI518" s="49"/>
      <c r="UOJ518" s="49"/>
      <c r="UOK518" s="49"/>
      <c r="UOL518" s="49"/>
      <c r="UOM518" s="49"/>
      <c r="UON518" s="49"/>
      <c r="UOO518" s="49"/>
      <c r="UOP518" s="49"/>
      <c r="UOQ518" s="49"/>
      <c r="UOR518" s="49"/>
      <c r="UOS518" s="49"/>
      <c r="UOT518" s="49"/>
      <c r="UOU518" s="49"/>
      <c r="UOV518" s="49"/>
      <c r="UOW518" s="49"/>
      <c r="UOX518" s="49"/>
      <c r="UOY518" s="49"/>
      <c r="UOZ518" s="49"/>
      <c r="UPA518" s="49"/>
      <c r="UPB518" s="49"/>
      <c r="UPC518" s="49"/>
      <c r="UPD518" s="49"/>
      <c r="UPE518" s="49"/>
      <c r="UPF518" s="49"/>
      <c r="UPG518" s="49"/>
      <c r="UPH518" s="49"/>
      <c r="UPI518" s="49"/>
      <c r="UPJ518" s="49"/>
      <c r="UPK518" s="49"/>
      <c r="UPL518" s="49"/>
      <c r="UPM518" s="49"/>
      <c r="UPN518" s="49"/>
      <c r="UPO518" s="49"/>
      <c r="UPP518" s="49"/>
      <c r="UPQ518" s="49"/>
      <c r="UPR518" s="49"/>
      <c r="UPS518" s="49"/>
      <c r="UPT518" s="49"/>
      <c r="UPU518" s="49"/>
      <c r="UPV518" s="49"/>
      <c r="UPW518" s="49"/>
      <c r="UPX518" s="49"/>
      <c r="UPY518" s="49"/>
      <c r="UPZ518" s="49"/>
      <c r="UQA518" s="49"/>
      <c r="UQB518" s="49"/>
      <c r="UQC518" s="49"/>
      <c r="UQD518" s="49"/>
      <c r="UQE518" s="49"/>
      <c r="UQF518" s="49"/>
      <c r="UQG518" s="49"/>
      <c r="UQH518" s="49"/>
      <c r="UQI518" s="49"/>
      <c r="UQJ518" s="49"/>
      <c r="UQK518" s="49"/>
      <c r="UQL518" s="49"/>
      <c r="UQM518" s="49"/>
      <c r="UQN518" s="49"/>
      <c r="UQO518" s="49"/>
      <c r="UQP518" s="49"/>
      <c r="UQQ518" s="49"/>
      <c r="UQR518" s="49"/>
      <c r="UQS518" s="49"/>
      <c r="UQT518" s="49"/>
      <c r="UQU518" s="49"/>
      <c r="UQV518" s="49"/>
      <c r="UQW518" s="49"/>
      <c r="UQX518" s="49"/>
      <c r="UQY518" s="49"/>
      <c r="UQZ518" s="49"/>
      <c r="URA518" s="49"/>
      <c r="URB518" s="49"/>
      <c r="URC518" s="49"/>
      <c r="URD518" s="49"/>
      <c r="URE518" s="49"/>
      <c r="URF518" s="49"/>
      <c r="URG518" s="49"/>
      <c r="URH518" s="49"/>
      <c r="URI518" s="49"/>
      <c r="URJ518" s="49"/>
      <c r="URK518" s="49"/>
      <c r="URL518" s="49"/>
      <c r="URM518" s="49"/>
      <c r="URN518" s="49"/>
      <c r="URO518" s="49"/>
      <c r="URP518" s="49"/>
      <c r="URQ518" s="49"/>
      <c r="URR518" s="49"/>
      <c r="URS518" s="49"/>
      <c r="URT518" s="49"/>
      <c r="URU518" s="49"/>
      <c r="URV518" s="49"/>
      <c r="URW518" s="49"/>
      <c r="URX518" s="49"/>
      <c r="URY518" s="49"/>
      <c r="URZ518" s="49"/>
      <c r="USA518" s="49"/>
      <c r="USB518" s="49"/>
      <c r="USC518" s="49"/>
      <c r="USD518" s="49"/>
      <c r="USE518" s="49"/>
      <c r="USF518" s="49"/>
      <c r="USG518" s="49"/>
      <c r="USH518" s="49"/>
      <c r="USI518" s="49"/>
      <c r="USJ518" s="49"/>
      <c r="USK518" s="49"/>
      <c r="USL518" s="49"/>
      <c r="USM518" s="49"/>
      <c r="USN518" s="49"/>
      <c r="USO518" s="49"/>
      <c r="USP518" s="49"/>
      <c r="USQ518" s="49"/>
      <c r="USR518" s="49"/>
      <c r="USS518" s="49"/>
      <c r="UST518" s="49"/>
      <c r="USU518" s="49"/>
      <c r="USV518" s="49"/>
      <c r="USW518" s="49"/>
      <c r="USX518" s="49"/>
      <c r="USY518" s="49"/>
      <c r="USZ518" s="49"/>
      <c r="UTA518" s="49"/>
      <c r="UTB518" s="49"/>
      <c r="UTC518" s="49"/>
      <c r="UTD518" s="49"/>
      <c r="UTE518" s="49"/>
      <c r="UTF518" s="49"/>
      <c r="UTG518" s="49"/>
      <c r="UTH518" s="49"/>
      <c r="UTI518" s="49"/>
      <c r="UTJ518" s="49"/>
      <c r="UTK518" s="49"/>
      <c r="UTL518" s="49"/>
      <c r="UTM518" s="49"/>
      <c r="UTN518" s="49"/>
      <c r="UTO518" s="49"/>
      <c r="UTP518" s="49"/>
      <c r="UTQ518" s="49"/>
      <c r="UTR518" s="49"/>
      <c r="UTS518" s="49"/>
      <c r="UTT518" s="49"/>
      <c r="UTU518" s="49"/>
      <c r="UTV518" s="49"/>
      <c r="UTW518" s="49"/>
      <c r="UTX518" s="49"/>
      <c r="UTY518" s="49"/>
      <c r="UTZ518" s="49"/>
      <c r="UUA518" s="49"/>
      <c r="UUB518" s="49"/>
      <c r="UUC518" s="49"/>
      <c r="UUD518" s="49"/>
      <c r="UUE518" s="49"/>
      <c r="UUF518" s="49"/>
      <c r="UUG518" s="49"/>
      <c r="UUH518" s="49"/>
      <c r="UUI518" s="49"/>
      <c r="UUJ518" s="49"/>
      <c r="UUK518" s="49"/>
      <c r="UUL518" s="49"/>
      <c r="UUM518" s="49"/>
      <c r="UUN518" s="49"/>
      <c r="UUO518" s="49"/>
      <c r="UUP518" s="49"/>
      <c r="UUQ518" s="49"/>
      <c r="UUR518" s="49"/>
      <c r="UUS518" s="49"/>
      <c r="UUT518" s="49"/>
      <c r="UUU518" s="49"/>
      <c r="UUV518" s="49"/>
      <c r="UUW518" s="49"/>
      <c r="UUX518" s="49"/>
      <c r="UUY518" s="49"/>
      <c r="UUZ518" s="49"/>
      <c r="UVA518" s="49"/>
      <c r="UVB518" s="49"/>
      <c r="UVC518" s="49"/>
      <c r="UVD518" s="49"/>
      <c r="UVE518" s="49"/>
      <c r="UVF518" s="49"/>
      <c r="UVG518" s="49"/>
      <c r="UVH518" s="49"/>
      <c r="UVI518" s="49"/>
      <c r="UVJ518" s="49"/>
      <c r="UVK518" s="49"/>
      <c r="UVL518" s="49"/>
      <c r="UVM518" s="49"/>
      <c r="UVN518" s="49"/>
      <c r="UVO518" s="49"/>
      <c r="UVP518" s="49"/>
      <c r="UVQ518" s="49"/>
      <c r="UVR518" s="49"/>
      <c r="UVS518" s="49"/>
      <c r="UVT518" s="49"/>
      <c r="UVU518" s="49"/>
      <c r="UVV518" s="49"/>
      <c r="UVW518" s="49"/>
      <c r="UVX518" s="49"/>
      <c r="UVY518" s="49"/>
      <c r="UVZ518" s="49"/>
      <c r="UWA518" s="49"/>
      <c r="UWB518" s="49"/>
      <c r="UWC518" s="49"/>
      <c r="UWD518" s="49"/>
      <c r="UWE518" s="49"/>
      <c r="UWF518" s="49"/>
      <c r="UWG518" s="49"/>
      <c r="UWH518" s="49"/>
      <c r="UWI518" s="49"/>
      <c r="UWJ518" s="49"/>
      <c r="UWK518" s="49"/>
      <c r="UWL518" s="49"/>
      <c r="UWM518" s="49"/>
      <c r="UWN518" s="49"/>
      <c r="UWO518" s="49"/>
      <c r="UWP518" s="49"/>
      <c r="UWQ518" s="49"/>
      <c r="UWR518" s="49"/>
      <c r="UWS518" s="49"/>
      <c r="UWT518" s="49"/>
      <c r="UWU518" s="49"/>
      <c r="UWV518" s="49"/>
      <c r="UWW518" s="49"/>
      <c r="UWX518" s="49"/>
      <c r="UWY518" s="49"/>
      <c r="UWZ518" s="49"/>
      <c r="UXA518" s="49"/>
      <c r="UXB518" s="49"/>
      <c r="UXC518" s="49"/>
      <c r="UXD518" s="49"/>
      <c r="UXE518" s="49"/>
      <c r="UXF518" s="49"/>
      <c r="UXG518" s="49"/>
      <c r="UXH518" s="49"/>
      <c r="UXI518" s="49"/>
      <c r="UXJ518" s="49"/>
      <c r="UXK518" s="49"/>
      <c r="UXL518" s="49"/>
      <c r="UXM518" s="49"/>
      <c r="UXN518" s="49"/>
      <c r="UXO518" s="49"/>
      <c r="UXP518" s="49"/>
      <c r="UXQ518" s="49"/>
      <c r="UXR518" s="49"/>
      <c r="UXS518" s="49"/>
      <c r="UXT518" s="49"/>
      <c r="UXU518" s="49"/>
      <c r="UXV518" s="49"/>
      <c r="UXW518" s="49"/>
      <c r="UXX518" s="49"/>
      <c r="UXY518" s="49"/>
      <c r="UXZ518" s="49"/>
      <c r="UYA518" s="49"/>
      <c r="UYB518" s="49"/>
      <c r="UYC518" s="49"/>
      <c r="UYD518" s="49"/>
      <c r="UYE518" s="49"/>
      <c r="UYF518" s="49"/>
      <c r="UYG518" s="49"/>
      <c r="UYH518" s="49"/>
      <c r="UYI518" s="49"/>
      <c r="UYJ518" s="49"/>
      <c r="UYK518" s="49"/>
      <c r="UYL518" s="49"/>
      <c r="UYM518" s="49"/>
      <c r="UYN518" s="49"/>
      <c r="UYO518" s="49"/>
      <c r="UYP518" s="49"/>
      <c r="UYQ518" s="49"/>
      <c r="UYR518" s="49"/>
      <c r="UYS518" s="49"/>
      <c r="UYT518" s="49"/>
      <c r="UYU518" s="49"/>
      <c r="UYV518" s="49"/>
      <c r="UYW518" s="49"/>
      <c r="UYX518" s="49"/>
      <c r="UYY518" s="49"/>
      <c r="UYZ518" s="49"/>
      <c r="UZA518" s="49"/>
      <c r="UZB518" s="49"/>
      <c r="UZC518" s="49"/>
      <c r="UZD518" s="49"/>
      <c r="UZE518" s="49"/>
      <c r="UZF518" s="49"/>
      <c r="UZG518" s="49"/>
      <c r="UZH518" s="49"/>
      <c r="UZI518" s="49"/>
      <c r="UZJ518" s="49"/>
      <c r="UZK518" s="49"/>
      <c r="UZL518" s="49"/>
      <c r="UZM518" s="49"/>
      <c r="UZN518" s="49"/>
      <c r="UZO518" s="49"/>
      <c r="UZP518" s="49"/>
      <c r="UZQ518" s="49"/>
      <c r="UZR518" s="49"/>
      <c r="UZS518" s="49"/>
      <c r="UZT518" s="49"/>
      <c r="UZU518" s="49"/>
      <c r="UZV518" s="49"/>
      <c r="UZW518" s="49"/>
      <c r="UZX518" s="49"/>
      <c r="UZY518" s="49"/>
      <c r="UZZ518" s="49"/>
      <c r="VAA518" s="49"/>
      <c r="VAB518" s="49"/>
      <c r="VAC518" s="49"/>
      <c r="VAD518" s="49"/>
      <c r="VAE518" s="49"/>
      <c r="VAF518" s="49"/>
      <c r="VAG518" s="49"/>
      <c r="VAH518" s="49"/>
      <c r="VAI518" s="49"/>
      <c r="VAJ518" s="49"/>
      <c r="VAK518" s="49"/>
      <c r="VAL518" s="49"/>
      <c r="VAM518" s="49"/>
      <c r="VAN518" s="49"/>
      <c r="VAO518" s="49"/>
      <c r="VAP518" s="49"/>
      <c r="VAQ518" s="49"/>
      <c r="VAR518" s="49"/>
      <c r="VAS518" s="49"/>
      <c r="VAT518" s="49"/>
      <c r="VAU518" s="49"/>
      <c r="VAV518" s="49"/>
      <c r="VAW518" s="49"/>
      <c r="VAX518" s="49"/>
      <c r="VAY518" s="49"/>
      <c r="VAZ518" s="49"/>
      <c r="VBA518" s="49"/>
      <c r="VBB518" s="49"/>
      <c r="VBC518" s="49"/>
      <c r="VBD518" s="49"/>
      <c r="VBE518" s="49"/>
      <c r="VBF518" s="49"/>
      <c r="VBG518" s="49"/>
      <c r="VBH518" s="49"/>
      <c r="VBI518" s="49"/>
      <c r="VBJ518" s="49"/>
      <c r="VBK518" s="49"/>
      <c r="VBL518" s="49"/>
      <c r="VBM518" s="49"/>
      <c r="VBN518" s="49"/>
      <c r="VBO518" s="49"/>
      <c r="VBP518" s="49"/>
      <c r="VBQ518" s="49"/>
      <c r="VBR518" s="49"/>
      <c r="VBS518" s="49"/>
      <c r="VBT518" s="49"/>
      <c r="VBU518" s="49"/>
      <c r="VBV518" s="49"/>
      <c r="VBW518" s="49"/>
      <c r="VBX518" s="49"/>
      <c r="VBY518" s="49"/>
      <c r="VBZ518" s="49"/>
      <c r="VCA518" s="49"/>
      <c r="VCB518" s="49"/>
      <c r="VCC518" s="49"/>
      <c r="VCD518" s="49"/>
      <c r="VCE518" s="49"/>
      <c r="VCF518" s="49"/>
      <c r="VCG518" s="49"/>
      <c r="VCH518" s="49"/>
      <c r="VCI518" s="49"/>
      <c r="VCJ518" s="49"/>
      <c r="VCK518" s="49"/>
      <c r="VCL518" s="49"/>
      <c r="VCM518" s="49"/>
      <c r="VCN518" s="49"/>
      <c r="VCO518" s="49"/>
      <c r="VCP518" s="49"/>
      <c r="VCQ518" s="49"/>
      <c r="VCR518" s="49"/>
      <c r="VCS518" s="49"/>
      <c r="VCT518" s="49"/>
      <c r="VCU518" s="49"/>
      <c r="VCV518" s="49"/>
      <c r="VCW518" s="49"/>
      <c r="VCX518" s="49"/>
      <c r="VCY518" s="49"/>
      <c r="VCZ518" s="49"/>
      <c r="VDA518" s="49"/>
      <c r="VDB518" s="49"/>
      <c r="VDC518" s="49"/>
      <c r="VDD518" s="49"/>
      <c r="VDE518" s="49"/>
      <c r="VDF518" s="49"/>
      <c r="VDG518" s="49"/>
      <c r="VDH518" s="49"/>
      <c r="VDI518" s="49"/>
      <c r="VDJ518" s="49"/>
      <c r="VDK518" s="49"/>
      <c r="VDL518" s="49"/>
      <c r="VDM518" s="49"/>
      <c r="VDN518" s="49"/>
      <c r="VDO518" s="49"/>
      <c r="VDP518" s="49"/>
      <c r="VDQ518" s="49"/>
      <c r="VDR518" s="49"/>
      <c r="VDS518" s="49"/>
      <c r="VDT518" s="49"/>
      <c r="VDU518" s="49"/>
      <c r="VDV518" s="49"/>
      <c r="VDW518" s="49"/>
      <c r="VDX518" s="49"/>
      <c r="VDY518" s="49"/>
      <c r="VDZ518" s="49"/>
      <c r="VEA518" s="49"/>
      <c r="VEB518" s="49"/>
      <c r="VEC518" s="49"/>
      <c r="VED518" s="49"/>
      <c r="VEE518" s="49"/>
      <c r="VEF518" s="49"/>
      <c r="VEG518" s="49"/>
      <c r="VEH518" s="49"/>
      <c r="VEI518" s="49"/>
      <c r="VEJ518" s="49"/>
      <c r="VEK518" s="49"/>
      <c r="VEL518" s="49"/>
      <c r="VEM518" s="49"/>
      <c r="VEN518" s="49"/>
      <c r="VEO518" s="49"/>
      <c r="VEP518" s="49"/>
      <c r="VEQ518" s="49"/>
      <c r="VER518" s="49"/>
      <c r="VES518" s="49"/>
      <c r="VET518" s="49"/>
      <c r="VEU518" s="49"/>
      <c r="VEV518" s="49"/>
      <c r="VEW518" s="49"/>
      <c r="VEX518" s="49"/>
      <c r="VEY518" s="49"/>
      <c r="VEZ518" s="49"/>
      <c r="VFA518" s="49"/>
      <c r="VFB518" s="49"/>
      <c r="VFC518" s="49"/>
      <c r="VFD518" s="49"/>
      <c r="VFE518" s="49"/>
      <c r="VFF518" s="49"/>
      <c r="VFG518" s="49"/>
      <c r="VFH518" s="49"/>
      <c r="VFI518" s="49"/>
      <c r="VFJ518" s="49"/>
      <c r="VFK518" s="49"/>
      <c r="VFL518" s="49"/>
      <c r="VFM518" s="49"/>
      <c r="VFN518" s="49"/>
      <c r="VFO518" s="49"/>
      <c r="VFP518" s="49"/>
      <c r="VFQ518" s="49"/>
      <c r="VFR518" s="49"/>
      <c r="VFS518" s="49"/>
      <c r="VFT518" s="49"/>
      <c r="VFU518" s="49"/>
      <c r="VFV518" s="49"/>
      <c r="VFW518" s="49"/>
      <c r="VFX518" s="49"/>
      <c r="VFY518" s="49"/>
      <c r="VFZ518" s="49"/>
      <c r="VGA518" s="49"/>
      <c r="VGB518" s="49"/>
      <c r="VGC518" s="49"/>
      <c r="VGD518" s="49"/>
      <c r="VGE518" s="49"/>
      <c r="VGF518" s="49"/>
      <c r="VGG518" s="49"/>
      <c r="VGH518" s="49"/>
      <c r="VGI518" s="49"/>
      <c r="VGJ518" s="49"/>
      <c r="VGK518" s="49"/>
      <c r="VGL518" s="49"/>
      <c r="VGM518" s="49"/>
      <c r="VGN518" s="49"/>
      <c r="VGO518" s="49"/>
      <c r="VGP518" s="49"/>
      <c r="VGQ518" s="49"/>
      <c r="VGR518" s="49"/>
      <c r="VGS518" s="49"/>
      <c r="VGT518" s="49"/>
      <c r="VGU518" s="49"/>
      <c r="VGV518" s="49"/>
      <c r="VGW518" s="49"/>
      <c r="VGX518" s="49"/>
      <c r="VGY518" s="49"/>
      <c r="VGZ518" s="49"/>
      <c r="VHA518" s="49"/>
      <c r="VHB518" s="49"/>
      <c r="VHC518" s="49"/>
      <c r="VHD518" s="49"/>
      <c r="VHE518" s="49"/>
      <c r="VHF518" s="49"/>
      <c r="VHG518" s="49"/>
      <c r="VHH518" s="49"/>
      <c r="VHI518" s="49"/>
      <c r="VHJ518" s="49"/>
      <c r="VHK518" s="49"/>
      <c r="VHL518" s="49"/>
      <c r="VHM518" s="49"/>
      <c r="VHN518" s="49"/>
      <c r="VHO518" s="49"/>
      <c r="VHP518" s="49"/>
      <c r="VHQ518" s="49"/>
      <c r="VHR518" s="49"/>
      <c r="VHS518" s="49"/>
      <c r="VHT518" s="49"/>
      <c r="VHU518" s="49"/>
      <c r="VHV518" s="49"/>
      <c r="VHW518" s="49"/>
      <c r="VHX518" s="49"/>
      <c r="VHY518" s="49"/>
      <c r="VHZ518" s="49"/>
      <c r="VIA518" s="49"/>
      <c r="VIB518" s="49"/>
      <c r="VIC518" s="49"/>
      <c r="VID518" s="49"/>
      <c r="VIE518" s="49"/>
      <c r="VIF518" s="49"/>
      <c r="VIG518" s="49"/>
      <c r="VIH518" s="49"/>
      <c r="VII518" s="49"/>
      <c r="VIJ518" s="49"/>
      <c r="VIK518" s="49"/>
      <c r="VIL518" s="49"/>
      <c r="VIM518" s="49"/>
      <c r="VIN518" s="49"/>
      <c r="VIO518" s="49"/>
      <c r="VIP518" s="49"/>
      <c r="VIQ518" s="49"/>
      <c r="VIR518" s="49"/>
      <c r="VIS518" s="49"/>
      <c r="VIT518" s="49"/>
      <c r="VIU518" s="49"/>
      <c r="VIV518" s="49"/>
      <c r="VIW518" s="49"/>
      <c r="VIX518" s="49"/>
      <c r="VIY518" s="49"/>
      <c r="VIZ518" s="49"/>
      <c r="VJA518" s="49"/>
      <c r="VJB518" s="49"/>
      <c r="VJC518" s="49"/>
      <c r="VJD518" s="49"/>
      <c r="VJE518" s="49"/>
      <c r="VJF518" s="49"/>
      <c r="VJG518" s="49"/>
      <c r="VJH518" s="49"/>
      <c r="VJI518" s="49"/>
      <c r="VJJ518" s="49"/>
      <c r="VJK518" s="49"/>
      <c r="VJL518" s="49"/>
      <c r="VJM518" s="49"/>
      <c r="VJN518" s="49"/>
      <c r="VJO518" s="49"/>
      <c r="VJP518" s="49"/>
      <c r="VJQ518" s="49"/>
      <c r="VJR518" s="49"/>
      <c r="VJS518" s="49"/>
      <c r="VJT518" s="49"/>
      <c r="VJU518" s="49"/>
      <c r="VJV518" s="49"/>
      <c r="VJW518" s="49"/>
      <c r="VJX518" s="49"/>
      <c r="VJY518" s="49"/>
      <c r="VJZ518" s="49"/>
      <c r="VKA518" s="49"/>
      <c r="VKB518" s="49"/>
      <c r="VKC518" s="49"/>
      <c r="VKD518" s="49"/>
      <c r="VKE518" s="49"/>
      <c r="VKF518" s="49"/>
      <c r="VKG518" s="49"/>
      <c r="VKH518" s="49"/>
      <c r="VKI518" s="49"/>
      <c r="VKJ518" s="49"/>
      <c r="VKK518" s="49"/>
      <c r="VKL518" s="49"/>
      <c r="VKM518" s="49"/>
      <c r="VKN518" s="49"/>
      <c r="VKO518" s="49"/>
      <c r="VKP518" s="49"/>
      <c r="VKQ518" s="49"/>
      <c r="VKR518" s="49"/>
      <c r="VKS518" s="49"/>
      <c r="VKT518" s="49"/>
      <c r="VKU518" s="49"/>
      <c r="VKV518" s="49"/>
      <c r="VKW518" s="49"/>
      <c r="VKX518" s="49"/>
      <c r="VKY518" s="49"/>
      <c r="VKZ518" s="49"/>
      <c r="VLA518" s="49"/>
      <c r="VLB518" s="49"/>
      <c r="VLC518" s="49"/>
      <c r="VLD518" s="49"/>
      <c r="VLE518" s="49"/>
      <c r="VLF518" s="49"/>
      <c r="VLG518" s="49"/>
      <c r="VLH518" s="49"/>
      <c r="VLI518" s="49"/>
      <c r="VLJ518" s="49"/>
      <c r="VLK518" s="49"/>
      <c r="VLL518" s="49"/>
      <c r="VLM518" s="49"/>
      <c r="VLN518" s="49"/>
      <c r="VLO518" s="49"/>
      <c r="VLP518" s="49"/>
      <c r="VLQ518" s="49"/>
      <c r="VLR518" s="49"/>
      <c r="VLS518" s="49"/>
      <c r="VLT518" s="49"/>
      <c r="VLU518" s="49"/>
      <c r="VLV518" s="49"/>
      <c r="VLW518" s="49"/>
      <c r="VLX518" s="49"/>
      <c r="VLY518" s="49"/>
      <c r="VLZ518" s="49"/>
      <c r="VMA518" s="49"/>
      <c r="VMB518" s="49"/>
      <c r="VMC518" s="49"/>
      <c r="VMD518" s="49"/>
      <c r="VME518" s="49"/>
      <c r="VMF518" s="49"/>
      <c r="VMG518" s="49"/>
      <c r="VMH518" s="49"/>
      <c r="VMI518" s="49"/>
      <c r="VMJ518" s="49"/>
      <c r="VMK518" s="49"/>
      <c r="VML518" s="49"/>
      <c r="VMM518" s="49"/>
      <c r="VMN518" s="49"/>
      <c r="VMO518" s="49"/>
      <c r="VMP518" s="49"/>
      <c r="VMQ518" s="49"/>
      <c r="VMR518" s="49"/>
      <c r="VMS518" s="49"/>
      <c r="VMT518" s="49"/>
      <c r="VMU518" s="49"/>
      <c r="VMV518" s="49"/>
      <c r="VMW518" s="49"/>
      <c r="VMX518" s="49"/>
      <c r="VMY518" s="49"/>
      <c r="VMZ518" s="49"/>
      <c r="VNA518" s="49"/>
      <c r="VNB518" s="49"/>
      <c r="VNC518" s="49"/>
      <c r="VND518" s="49"/>
      <c r="VNE518" s="49"/>
      <c r="VNF518" s="49"/>
      <c r="VNG518" s="49"/>
      <c r="VNH518" s="49"/>
      <c r="VNI518" s="49"/>
      <c r="VNJ518" s="49"/>
      <c r="VNK518" s="49"/>
      <c r="VNL518" s="49"/>
      <c r="VNM518" s="49"/>
      <c r="VNN518" s="49"/>
      <c r="VNO518" s="49"/>
      <c r="VNP518" s="49"/>
      <c r="VNQ518" s="49"/>
      <c r="VNR518" s="49"/>
      <c r="VNS518" s="49"/>
      <c r="VNT518" s="49"/>
      <c r="VNU518" s="49"/>
      <c r="VNV518" s="49"/>
      <c r="VNW518" s="49"/>
      <c r="VNX518" s="49"/>
      <c r="VNY518" s="49"/>
      <c r="VNZ518" s="49"/>
      <c r="VOA518" s="49"/>
      <c r="VOB518" s="49"/>
      <c r="VOC518" s="49"/>
      <c r="VOD518" s="49"/>
      <c r="VOE518" s="49"/>
      <c r="VOF518" s="49"/>
      <c r="VOG518" s="49"/>
      <c r="VOH518" s="49"/>
      <c r="VOI518" s="49"/>
      <c r="VOJ518" s="49"/>
      <c r="VOK518" s="49"/>
      <c r="VOL518" s="49"/>
      <c r="VOM518" s="49"/>
      <c r="VON518" s="49"/>
      <c r="VOO518" s="49"/>
      <c r="VOP518" s="49"/>
      <c r="VOQ518" s="49"/>
      <c r="VOR518" s="49"/>
      <c r="VOS518" s="49"/>
      <c r="VOT518" s="49"/>
      <c r="VOU518" s="49"/>
      <c r="VOV518" s="49"/>
      <c r="VOW518" s="49"/>
      <c r="VOX518" s="49"/>
      <c r="VOY518" s="49"/>
      <c r="VOZ518" s="49"/>
      <c r="VPA518" s="49"/>
      <c r="VPB518" s="49"/>
      <c r="VPC518" s="49"/>
      <c r="VPD518" s="49"/>
      <c r="VPE518" s="49"/>
      <c r="VPF518" s="49"/>
      <c r="VPG518" s="49"/>
      <c r="VPH518" s="49"/>
      <c r="VPI518" s="49"/>
      <c r="VPJ518" s="49"/>
      <c r="VPK518" s="49"/>
      <c r="VPL518" s="49"/>
      <c r="VPM518" s="49"/>
      <c r="VPN518" s="49"/>
      <c r="VPO518" s="49"/>
      <c r="VPP518" s="49"/>
      <c r="VPQ518" s="49"/>
      <c r="VPR518" s="49"/>
      <c r="VPS518" s="49"/>
      <c r="VPT518" s="49"/>
      <c r="VPU518" s="49"/>
      <c r="VPV518" s="49"/>
      <c r="VPW518" s="49"/>
      <c r="VPX518" s="49"/>
      <c r="VPY518" s="49"/>
      <c r="VPZ518" s="49"/>
      <c r="VQA518" s="49"/>
      <c r="VQB518" s="49"/>
      <c r="VQC518" s="49"/>
      <c r="VQD518" s="49"/>
      <c r="VQE518" s="49"/>
      <c r="VQF518" s="49"/>
      <c r="VQG518" s="49"/>
      <c r="VQH518" s="49"/>
      <c r="VQI518" s="49"/>
      <c r="VQJ518" s="49"/>
      <c r="VQK518" s="49"/>
      <c r="VQL518" s="49"/>
      <c r="VQM518" s="49"/>
      <c r="VQN518" s="49"/>
      <c r="VQO518" s="49"/>
      <c r="VQP518" s="49"/>
      <c r="VQQ518" s="49"/>
      <c r="VQR518" s="49"/>
      <c r="VQS518" s="49"/>
      <c r="VQT518" s="49"/>
      <c r="VQU518" s="49"/>
      <c r="VQV518" s="49"/>
      <c r="VQW518" s="49"/>
      <c r="VQX518" s="49"/>
      <c r="VQY518" s="49"/>
      <c r="VQZ518" s="49"/>
      <c r="VRA518" s="49"/>
      <c r="VRB518" s="49"/>
      <c r="VRC518" s="49"/>
      <c r="VRD518" s="49"/>
      <c r="VRE518" s="49"/>
      <c r="VRF518" s="49"/>
      <c r="VRG518" s="49"/>
      <c r="VRH518" s="49"/>
      <c r="VRI518" s="49"/>
      <c r="VRJ518" s="49"/>
      <c r="VRK518" s="49"/>
      <c r="VRL518" s="49"/>
      <c r="VRM518" s="49"/>
      <c r="VRN518" s="49"/>
      <c r="VRO518" s="49"/>
      <c r="VRP518" s="49"/>
      <c r="VRQ518" s="49"/>
      <c r="VRR518" s="49"/>
      <c r="VRS518" s="49"/>
      <c r="VRT518" s="49"/>
      <c r="VRU518" s="49"/>
      <c r="VRV518" s="49"/>
      <c r="VRW518" s="49"/>
      <c r="VRX518" s="49"/>
      <c r="VRY518" s="49"/>
      <c r="VRZ518" s="49"/>
      <c r="VSA518" s="49"/>
      <c r="VSB518" s="49"/>
      <c r="VSC518" s="49"/>
      <c r="VSD518" s="49"/>
      <c r="VSE518" s="49"/>
      <c r="VSF518" s="49"/>
      <c r="VSG518" s="49"/>
      <c r="VSH518" s="49"/>
      <c r="VSI518" s="49"/>
      <c r="VSJ518" s="49"/>
      <c r="VSK518" s="49"/>
      <c r="VSL518" s="49"/>
      <c r="VSM518" s="49"/>
      <c r="VSN518" s="49"/>
      <c r="VSO518" s="49"/>
      <c r="VSP518" s="49"/>
      <c r="VSQ518" s="49"/>
      <c r="VSR518" s="49"/>
      <c r="VSS518" s="49"/>
      <c r="VST518" s="49"/>
      <c r="VSU518" s="49"/>
      <c r="VSV518" s="49"/>
      <c r="VSW518" s="49"/>
      <c r="VSX518" s="49"/>
      <c r="VSY518" s="49"/>
      <c r="VSZ518" s="49"/>
      <c r="VTA518" s="49"/>
      <c r="VTB518" s="49"/>
      <c r="VTC518" s="49"/>
      <c r="VTD518" s="49"/>
      <c r="VTE518" s="49"/>
      <c r="VTF518" s="49"/>
      <c r="VTG518" s="49"/>
      <c r="VTH518" s="49"/>
      <c r="VTI518" s="49"/>
      <c r="VTJ518" s="49"/>
      <c r="VTK518" s="49"/>
      <c r="VTL518" s="49"/>
      <c r="VTM518" s="49"/>
      <c r="VTN518" s="49"/>
      <c r="VTO518" s="49"/>
      <c r="VTP518" s="49"/>
      <c r="VTQ518" s="49"/>
      <c r="VTR518" s="49"/>
      <c r="VTS518" s="49"/>
      <c r="VTT518" s="49"/>
      <c r="VTU518" s="49"/>
      <c r="VTV518" s="49"/>
      <c r="VTW518" s="49"/>
      <c r="VTX518" s="49"/>
      <c r="VTY518" s="49"/>
      <c r="VTZ518" s="49"/>
      <c r="VUA518" s="49"/>
      <c r="VUB518" s="49"/>
      <c r="VUC518" s="49"/>
      <c r="VUD518" s="49"/>
      <c r="VUE518" s="49"/>
      <c r="VUF518" s="49"/>
      <c r="VUG518" s="49"/>
      <c r="VUH518" s="49"/>
      <c r="VUI518" s="49"/>
      <c r="VUJ518" s="49"/>
      <c r="VUK518" s="49"/>
      <c r="VUL518" s="49"/>
      <c r="VUM518" s="49"/>
      <c r="VUN518" s="49"/>
      <c r="VUO518" s="49"/>
      <c r="VUP518" s="49"/>
      <c r="VUQ518" s="49"/>
      <c r="VUR518" s="49"/>
      <c r="VUS518" s="49"/>
      <c r="VUT518" s="49"/>
      <c r="VUU518" s="49"/>
      <c r="VUV518" s="49"/>
      <c r="VUW518" s="49"/>
      <c r="VUX518" s="49"/>
      <c r="VUY518" s="49"/>
      <c r="VUZ518" s="49"/>
      <c r="VVA518" s="49"/>
      <c r="VVB518" s="49"/>
      <c r="VVC518" s="49"/>
      <c r="VVD518" s="49"/>
      <c r="VVE518" s="49"/>
      <c r="VVF518" s="49"/>
      <c r="VVG518" s="49"/>
      <c r="VVH518" s="49"/>
      <c r="VVI518" s="49"/>
      <c r="VVJ518" s="49"/>
      <c r="VVK518" s="49"/>
      <c r="VVL518" s="49"/>
      <c r="VVM518" s="49"/>
      <c r="VVN518" s="49"/>
      <c r="VVO518" s="49"/>
      <c r="VVP518" s="49"/>
      <c r="VVQ518" s="49"/>
      <c r="VVR518" s="49"/>
      <c r="VVS518" s="49"/>
      <c r="VVT518" s="49"/>
      <c r="VVU518" s="49"/>
      <c r="VVV518" s="49"/>
      <c r="VVW518" s="49"/>
      <c r="VVX518" s="49"/>
      <c r="VVY518" s="49"/>
      <c r="VVZ518" s="49"/>
      <c r="VWA518" s="49"/>
      <c r="VWB518" s="49"/>
      <c r="VWC518" s="49"/>
      <c r="VWD518" s="49"/>
      <c r="VWE518" s="49"/>
      <c r="VWF518" s="49"/>
      <c r="VWG518" s="49"/>
      <c r="VWH518" s="49"/>
      <c r="VWI518" s="49"/>
      <c r="VWJ518" s="49"/>
      <c r="VWK518" s="49"/>
      <c r="VWL518" s="49"/>
      <c r="VWM518" s="49"/>
      <c r="VWN518" s="49"/>
      <c r="VWO518" s="49"/>
      <c r="VWP518" s="49"/>
      <c r="VWQ518" s="49"/>
      <c r="VWR518" s="49"/>
      <c r="VWS518" s="49"/>
      <c r="VWT518" s="49"/>
      <c r="VWU518" s="49"/>
      <c r="VWV518" s="49"/>
      <c r="VWW518" s="49"/>
      <c r="VWX518" s="49"/>
      <c r="VWY518" s="49"/>
      <c r="VWZ518" s="49"/>
      <c r="VXA518" s="49"/>
      <c r="VXB518" s="49"/>
      <c r="VXC518" s="49"/>
      <c r="VXD518" s="49"/>
      <c r="VXE518" s="49"/>
      <c r="VXF518" s="49"/>
      <c r="VXG518" s="49"/>
      <c r="VXH518" s="49"/>
      <c r="VXI518" s="49"/>
      <c r="VXJ518" s="49"/>
      <c r="VXK518" s="49"/>
      <c r="VXL518" s="49"/>
      <c r="VXM518" s="49"/>
      <c r="VXN518" s="49"/>
      <c r="VXO518" s="49"/>
      <c r="VXP518" s="49"/>
      <c r="VXQ518" s="49"/>
      <c r="VXR518" s="49"/>
      <c r="VXS518" s="49"/>
      <c r="VXT518" s="49"/>
      <c r="VXU518" s="49"/>
      <c r="VXV518" s="49"/>
      <c r="VXW518" s="49"/>
      <c r="VXX518" s="49"/>
      <c r="VXY518" s="49"/>
      <c r="VXZ518" s="49"/>
      <c r="VYA518" s="49"/>
      <c r="VYB518" s="49"/>
      <c r="VYC518" s="49"/>
      <c r="VYD518" s="49"/>
      <c r="VYE518" s="49"/>
      <c r="VYF518" s="49"/>
      <c r="VYG518" s="49"/>
      <c r="VYH518" s="49"/>
      <c r="VYI518" s="49"/>
      <c r="VYJ518" s="49"/>
      <c r="VYK518" s="49"/>
      <c r="VYL518" s="49"/>
      <c r="VYM518" s="49"/>
      <c r="VYN518" s="49"/>
      <c r="VYO518" s="49"/>
      <c r="VYP518" s="49"/>
      <c r="VYQ518" s="49"/>
      <c r="VYR518" s="49"/>
      <c r="VYS518" s="49"/>
      <c r="VYT518" s="49"/>
      <c r="VYU518" s="49"/>
      <c r="VYV518" s="49"/>
      <c r="VYW518" s="49"/>
      <c r="VYX518" s="49"/>
      <c r="VYY518" s="49"/>
      <c r="VYZ518" s="49"/>
      <c r="VZA518" s="49"/>
      <c r="VZB518" s="49"/>
      <c r="VZC518" s="49"/>
      <c r="VZD518" s="49"/>
      <c r="VZE518" s="49"/>
      <c r="VZF518" s="49"/>
      <c r="VZG518" s="49"/>
      <c r="VZH518" s="49"/>
      <c r="VZI518" s="49"/>
      <c r="VZJ518" s="49"/>
      <c r="VZK518" s="49"/>
      <c r="VZL518" s="49"/>
      <c r="VZM518" s="49"/>
      <c r="VZN518" s="49"/>
      <c r="VZO518" s="49"/>
      <c r="VZP518" s="49"/>
      <c r="VZQ518" s="49"/>
      <c r="VZR518" s="49"/>
      <c r="VZS518" s="49"/>
      <c r="VZT518" s="49"/>
      <c r="VZU518" s="49"/>
      <c r="VZV518" s="49"/>
      <c r="VZW518" s="49"/>
      <c r="VZX518" s="49"/>
      <c r="VZY518" s="49"/>
      <c r="VZZ518" s="49"/>
      <c r="WAA518" s="49"/>
      <c r="WAB518" s="49"/>
      <c r="WAC518" s="49"/>
      <c r="WAD518" s="49"/>
      <c r="WAE518" s="49"/>
      <c r="WAF518" s="49"/>
      <c r="WAG518" s="49"/>
      <c r="WAH518" s="49"/>
      <c r="WAI518" s="49"/>
      <c r="WAJ518" s="49"/>
      <c r="WAK518" s="49"/>
      <c r="WAL518" s="49"/>
      <c r="WAM518" s="49"/>
      <c r="WAN518" s="49"/>
      <c r="WAO518" s="49"/>
      <c r="WAP518" s="49"/>
      <c r="WAQ518" s="49"/>
      <c r="WAR518" s="49"/>
      <c r="WAS518" s="49"/>
      <c r="WAT518" s="49"/>
      <c r="WAU518" s="49"/>
      <c r="WAV518" s="49"/>
      <c r="WAW518" s="49"/>
      <c r="WAX518" s="49"/>
      <c r="WAY518" s="49"/>
      <c r="WAZ518" s="49"/>
      <c r="WBA518" s="49"/>
      <c r="WBB518" s="49"/>
      <c r="WBC518" s="49"/>
      <c r="WBD518" s="49"/>
      <c r="WBE518" s="49"/>
      <c r="WBF518" s="49"/>
      <c r="WBG518" s="49"/>
      <c r="WBH518" s="49"/>
      <c r="WBI518" s="49"/>
      <c r="WBJ518" s="49"/>
      <c r="WBK518" s="49"/>
      <c r="WBL518" s="49"/>
      <c r="WBM518" s="49"/>
      <c r="WBN518" s="49"/>
      <c r="WBO518" s="49"/>
      <c r="WBP518" s="49"/>
      <c r="WBQ518" s="49"/>
      <c r="WBR518" s="49"/>
      <c r="WBS518" s="49"/>
      <c r="WBT518" s="49"/>
      <c r="WBU518" s="49"/>
      <c r="WBV518" s="49"/>
      <c r="WBW518" s="49"/>
      <c r="WBX518" s="49"/>
      <c r="WBY518" s="49"/>
      <c r="WBZ518" s="49"/>
      <c r="WCA518" s="49"/>
      <c r="WCB518" s="49"/>
      <c r="WCC518" s="49"/>
      <c r="WCD518" s="49"/>
      <c r="WCE518" s="49"/>
      <c r="WCF518" s="49"/>
      <c r="WCG518" s="49"/>
      <c r="WCH518" s="49"/>
      <c r="WCI518" s="49"/>
      <c r="WCJ518" s="49"/>
      <c r="WCK518" s="49"/>
      <c r="WCL518" s="49"/>
      <c r="WCM518" s="49"/>
      <c r="WCN518" s="49"/>
      <c r="WCO518" s="49"/>
      <c r="WCP518" s="49"/>
      <c r="WCQ518" s="49"/>
      <c r="WCR518" s="49"/>
      <c r="WCS518" s="49"/>
      <c r="WCT518" s="49"/>
      <c r="WCU518" s="49"/>
      <c r="WCV518" s="49"/>
      <c r="WCW518" s="49"/>
      <c r="WCX518" s="49"/>
      <c r="WCY518" s="49"/>
      <c r="WCZ518" s="49"/>
      <c r="WDA518" s="49"/>
      <c r="WDB518" s="49"/>
      <c r="WDC518" s="49"/>
      <c r="WDD518" s="49"/>
      <c r="WDE518" s="49"/>
      <c r="WDF518" s="49"/>
      <c r="WDG518" s="49"/>
      <c r="WDH518" s="49"/>
      <c r="WDI518" s="49"/>
      <c r="WDJ518" s="49"/>
      <c r="WDK518" s="49"/>
      <c r="WDL518" s="49"/>
      <c r="WDM518" s="49"/>
      <c r="WDN518" s="49"/>
      <c r="WDO518" s="49"/>
      <c r="WDP518" s="49"/>
      <c r="WDQ518" s="49"/>
      <c r="WDR518" s="49"/>
      <c r="WDS518" s="49"/>
      <c r="WDT518" s="49"/>
      <c r="WDU518" s="49"/>
      <c r="WDV518" s="49"/>
      <c r="WDW518" s="49"/>
      <c r="WDX518" s="49"/>
      <c r="WDY518" s="49"/>
      <c r="WDZ518" s="49"/>
      <c r="WEA518" s="49"/>
      <c r="WEB518" s="49"/>
      <c r="WEC518" s="49"/>
      <c r="WED518" s="49"/>
      <c r="WEE518" s="49"/>
      <c r="WEF518" s="49"/>
      <c r="WEG518" s="49"/>
      <c r="WEH518" s="49"/>
      <c r="WEI518" s="49"/>
      <c r="WEJ518" s="49"/>
      <c r="WEK518" s="49"/>
      <c r="WEL518" s="49"/>
      <c r="WEM518" s="49"/>
      <c r="WEN518" s="49"/>
      <c r="WEO518" s="49"/>
      <c r="WEP518" s="49"/>
      <c r="WEQ518" s="49"/>
      <c r="WER518" s="49"/>
      <c r="WES518" s="49"/>
      <c r="WET518" s="49"/>
      <c r="WEU518" s="49"/>
      <c r="WEV518" s="49"/>
      <c r="WEW518" s="49"/>
      <c r="WEX518" s="49"/>
      <c r="WEY518" s="49"/>
      <c r="WEZ518" s="49"/>
      <c r="WFA518" s="49"/>
      <c r="WFB518" s="49"/>
      <c r="WFC518" s="49"/>
      <c r="WFD518" s="49"/>
      <c r="WFE518" s="49"/>
      <c r="WFF518" s="49"/>
      <c r="WFG518" s="49"/>
      <c r="WFH518" s="49"/>
      <c r="WFI518" s="49"/>
      <c r="WFJ518" s="49"/>
      <c r="WFK518" s="49"/>
      <c r="WFL518" s="49"/>
      <c r="WFM518" s="49"/>
      <c r="WFN518" s="49"/>
      <c r="WFO518" s="49"/>
      <c r="WFP518" s="49"/>
      <c r="WFQ518" s="49"/>
      <c r="WFR518" s="49"/>
      <c r="WFS518" s="49"/>
      <c r="WFT518" s="49"/>
      <c r="WFU518" s="49"/>
      <c r="WFV518" s="49"/>
      <c r="WFW518" s="49"/>
      <c r="WFX518" s="49"/>
      <c r="WFY518" s="49"/>
      <c r="WFZ518" s="49"/>
      <c r="WGA518" s="49"/>
      <c r="WGB518" s="49"/>
      <c r="WGC518" s="49"/>
      <c r="WGD518" s="49"/>
      <c r="WGE518" s="49"/>
      <c r="WGF518" s="49"/>
      <c r="WGG518" s="49"/>
      <c r="WGH518" s="49"/>
      <c r="WGI518" s="49"/>
      <c r="WGJ518" s="49"/>
      <c r="WGK518" s="49"/>
      <c r="WGL518" s="49"/>
      <c r="WGM518" s="49"/>
      <c r="WGN518" s="49"/>
      <c r="WGO518" s="49"/>
      <c r="WGP518" s="49"/>
      <c r="WGQ518" s="49"/>
      <c r="WGR518" s="49"/>
      <c r="WGS518" s="49"/>
      <c r="WGT518" s="49"/>
      <c r="WGU518" s="49"/>
      <c r="WGV518" s="49"/>
      <c r="WGW518" s="49"/>
      <c r="WGX518" s="49"/>
      <c r="WGY518" s="49"/>
      <c r="WGZ518" s="49"/>
      <c r="WHA518" s="49"/>
      <c r="WHB518" s="49"/>
      <c r="WHC518" s="49"/>
      <c r="WHD518" s="49"/>
      <c r="WHE518" s="49"/>
      <c r="WHF518" s="49"/>
      <c r="WHG518" s="49"/>
      <c r="WHH518" s="49"/>
      <c r="WHI518" s="49"/>
      <c r="WHJ518" s="49"/>
      <c r="WHK518" s="49"/>
      <c r="WHL518" s="49"/>
      <c r="WHM518" s="49"/>
      <c r="WHN518" s="49"/>
      <c r="WHO518" s="49"/>
      <c r="WHP518" s="49"/>
      <c r="WHQ518" s="49"/>
      <c r="WHR518" s="49"/>
      <c r="WHS518" s="49"/>
      <c r="WHT518" s="49"/>
      <c r="WHU518" s="49"/>
      <c r="WHV518" s="49"/>
      <c r="WHW518" s="49"/>
      <c r="WHX518" s="49"/>
      <c r="WHY518" s="49"/>
      <c r="WHZ518" s="49"/>
      <c r="WIA518" s="49"/>
      <c r="WIB518" s="49"/>
      <c r="WIC518" s="49"/>
      <c r="WID518" s="49"/>
      <c r="WIE518" s="49"/>
      <c r="WIF518" s="49"/>
      <c r="WIG518" s="49"/>
      <c r="WIH518" s="49"/>
      <c r="WII518" s="49"/>
      <c r="WIJ518" s="49"/>
      <c r="WIK518" s="49"/>
      <c r="WIL518" s="49"/>
      <c r="WIM518" s="49"/>
      <c r="WIN518" s="49"/>
      <c r="WIO518" s="49"/>
      <c r="WIP518" s="49"/>
      <c r="WIQ518" s="49"/>
      <c r="WIR518" s="49"/>
      <c r="WIS518" s="49"/>
      <c r="WIT518" s="49"/>
      <c r="WIU518" s="49"/>
      <c r="WIV518" s="49"/>
      <c r="WIW518" s="49"/>
      <c r="WIX518" s="49"/>
      <c r="WIY518" s="49"/>
      <c r="WIZ518" s="49"/>
      <c r="WJA518" s="49"/>
      <c r="WJB518" s="49"/>
      <c r="WJC518" s="49"/>
      <c r="WJD518" s="49"/>
      <c r="WJE518" s="49"/>
      <c r="WJF518" s="49"/>
      <c r="WJG518" s="49"/>
      <c r="WJH518" s="49"/>
      <c r="WJI518" s="49"/>
      <c r="WJJ518" s="49"/>
      <c r="WJK518" s="49"/>
      <c r="WJL518" s="49"/>
      <c r="WJM518" s="49"/>
      <c r="WJN518" s="49"/>
      <c r="WJO518" s="49"/>
      <c r="WJP518" s="49"/>
      <c r="WJQ518" s="49"/>
      <c r="WJR518" s="49"/>
      <c r="WJS518" s="49"/>
      <c r="WJT518" s="49"/>
      <c r="WJU518" s="49"/>
      <c r="WJV518" s="49"/>
      <c r="WJW518" s="49"/>
      <c r="WJX518" s="49"/>
      <c r="WJY518" s="49"/>
      <c r="WJZ518" s="49"/>
      <c r="WKA518" s="49"/>
      <c r="WKB518" s="49"/>
      <c r="WKC518" s="49"/>
      <c r="WKD518" s="49"/>
      <c r="WKE518" s="49"/>
      <c r="WKF518" s="49"/>
      <c r="WKG518" s="49"/>
      <c r="WKH518" s="49"/>
      <c r="WKI518" s="49"/>
      <c r="WKJ518" s="49"/>
      <c r="WKK518" s="49"/>
      <c r="WKL518" s="49"/>
      <c r="WKM518" s="49"/>
      <c r="WKN518" s="49"/>
      <c r="WKO518" s="49"/>
      <c r="WKP518" s="49"/>
      <c r="WKQ518" s="49"/>
      <c r="WKR518" s="49"/>
      <c r="WKS518" s="49"/>
      <c r="WKT518" s="49"/>
      <c r="WKU518" s="49"/>
      <c r="WKV518" s="49"/>
      <c r="WKW518" s="49"/>
      <c r="WKX518" s="49"/>
      <c r="WKY518" s="49"/>
      <c r="WKZ518" s="49"/>
      <c r="WLA518" s="49"/>
      <c r="WLB518" s="49"/>
      <c r="WLC518" s="49"/>
      <c r="WLD518" s="49"/>
      <c r="WLE518" s="49"/>
      <c r="WLF518" s="49"/>
      <c r="WLG518" s="49"/>
      <c r="WLH518" s="49"/>
      <c r="WLI518" s="49"/>
      <c r="WLJ518" s="49"/>
      <c r="WLK518" s="49"/>
      <c r="WLL518" s="49"/>
      <c r="WLM518" s="49"/>
      <c r="WLN518" s="49"/>
      <c r="WLO518" s="49"/>
      <c r="WLP518" s="49"/>
      <c r="WLQ518" s="49"/>
      <c r="WLR518" s="49"/>
      <c r="WLS518" s="49"/>
      <c r="WLT518" s="49"/>
      <c r="WLU518" s="49"/>
      <c r="WLV518" s="49"/>
      <c r="WLW518" s="49"/>
      <c r="WLX518" s="49"/>
      <c r="WLY518" s="49"/>
      <c r="WLZ518" s="49"/>
      <c r="WMA518" s="49"/>
      <c r="WMB518" s="49"/>
      <c r="WMC518" s="49"/>
      <c r="WMD518" s="49"/>
      <c r="WME518" s="49"/>
      <c r="WMF518" s="49"/>
      <c r="WMG518" s="49"/>
      <c r="WMH518" s="49"/>
      <c r="WMI518" s="49"/>
      <c r="WMJ518" s="49"/>
      <c r="WMK518" s="49"/>
      <c r="WML518" s="49"/>
      <c r="WMM518" s="49"/>
      <c r="WMN518" s="49"/>
      <c r="WMO518" s="49"/>
      <c r="WMP518" s="49"/>
      <c r="WMQ518" s="49"/>
      <c r="WMR518" s="49"/>
      <c r="WMS518" s="49"/>
      <c r="WMT518" s="49"/>
      <c r="WMU518" s="49"/>
      <c r="WMV518" s="49"/>
      <c r="WMW518" s="49"/>
      <c r="WMX518" s="49"/>
      <c r="WMY518" s="49"/>
      <c r="WMZ518" s="49"/>
      <c r="WNA518" s="49"/>
      <c r="WNB518" s="49"/>
      <c r="WNC518" s="49"/>
      <c r="WND518" s="49"/>
      <c r="WNE518" s="49"/>
      <c r="WNF518" s="49"/>
      <c r="WNG518" s="49"/>
      <c r="WNH518" s="49"/>
      <c r="WNI518" s="49"/>
      <c r="WNJ518" s="49"/>
      <c r="WNK518" s="49"/>
      <c r="WNL518" s="49"/>
      <c r="WNM518" s="49"/>
      <c r="WNN518" s="49"/>
      <c r="WNO518" s="49"/>
      <c r="WNP518" s="49"/>
      <c r="WNQ518" s="49"/>
      <c r="WNR518" s="49"/>
      <c r="WNS518" s="49"/>
      <c r="WNT518" s="49"/>
      <c r="WNU518" s="49"/>
      <c r="WNV518" s="49"/>
      <c r="WNW518" s="49"/>
      <c r="WNX518" s="49"/>
      <c r="WNY518" s="49"/>
      <c r="WNZ518" s="49"/>
      <c r="WOA518" s="49"/>
      <c r="WOB518" s="49"/>
      <c r="WOC518" s="49"/>
      <c r="WOD518" s="49"/>
      <c r="WOE518" s="49"/>
      <c r="WOF518" s="49"/>
      <c r="WOG518" s="49"/>
      <c r="WOH518" s="49"/>
      <c r="WOI518" s="49"/>
      <c r="WOJ518" s="49"/>
      <c r="WOK518" s="49"/>
      <c r="WOL518" s="49"/>
      <c r="WOM518" s="49"/>
      <c r="WON518" s="49"/>
      <c r="WOO518" s="49"/>
      <c r="WOP518" s="49"/>
      <c r="WOQ518" s="49"/>
      <c r="WOR518" s="49"/>
      <c r="WOS518" s="49"/>
      <c r="WOT518" s="49"/>
      <c r="WOU518" s="49"/>
      <c r="WOV518" s="49"/>
      <c r="WOW518" s="49"/>
      <c r="WOX518" s="49"/>
      <c r="WOY518" s="49"/>
      <c r="WOZ518" s="49"/>
      <c r="WPA518" s="49"/>
      <c r="WPB518" s="49"/>
      <c r="WPC518" s="49"/>
      <c r="WPD518" s="49"/>
      <c r="WPE518" s="49"/>
      <c r="WPF518" s="49"/>
      <c r="WPG518" s="49"/>
      <c r="WPH518" s="49"/>
      <c r="WPI518" s="49"/>
      <c r="WPJ518" s="49"/>
      <c r="WPK518" s="49"/>
      <c r="WPL518" s="49"/>
      <c r="WPM518" s="49"/>
      <c r="WPN518" s="49"/>
      <c r="WPO518" s="49"/>
      <c r="WPP518" s="49"/>
      <c r="WPQ518" s="49"/>
      <c r="WPR518" s="49"/>
      <c r="WPS518" s="49"/>
      <c r="WPT518" s="49"/>
      <c r="WPU518" s="49"/>
      <c r="WPV518" s="49"/>
      <c r="WPW518" s="49"/>
      <c r="WPX518" s="49"/>
      <c r="WPY518" s="49"/>
      <c r="WPZ518" s="49"/>
      <c r="WQA518" s="49"/>
      <c r="WQB518" s="49"/>
      <c r="WQC518" s="49"/>
      <c r="WQD518" s="49"/>
      <c r="WQE518" s="49"/>
      <c r="WQF518" s="49"/>
      <c r="WQG518" s="49"/>
      <c r="WQH518" s="49"/>
      <c r="WQI518" s="49"/>
      <c r="WQJ518" s="49"/>
      <c r="WQK518" s="49"/>
      <c r="WQL518" s="49"/>
      <c r="WQM518" s="49"/>
      <c r="WQN518" s="49"/>
      <c r="WQO518" s="49"/>
      <c r="WQP518" s="49"/>
      <c r="WQQ518" s="49"/>
      <c r="WQR518" s="49"/>
      <c r="WQS518" s="49"/>
      <c r="WQT518" s="49"/>
      <c r="WQU518" s="49"/>
      <c r="WQV518" s="49"/>
      <c r="WQW518" s="49"/>
      <c r="WQX518" s="49"/>
      <c r="WQY518" s="49"/>
      <c r="WQZ518" s="49"/>
      <c r="WRA518" s="49"/>
      <c r="WRB518" s="49"/>
      <c r="WRC518" s="49"/>
      <c r="WRD518" s="49"/>
      <c r="WRE518" s="49"/>
      <c r="WRF518" s="49"/>
      <c r="WRG518" s="49"/>
      <c r="WRH518" s="49"/>
      <c r="WRI518" s="49"/>
      <c r="WRJ518" s="49"/>
      <c r="WRK518" s="49"/>
      <c r="WRL518" s="49"/>
      <c r="WRM518" s="49"/>
      <c r="WRN518" s="49"/>
      <c r="WRO518" s="49"/>
      <c r="WRP518" s="49"/>
      <c r="WRQ518" s="49"/>
      <c r="WRR518" s="49"/>
      <c r="WRS518" s="49"/>
      <c r="WRT518" s="49"/>
      <c r="WRU518" s="49"/>
      <c r="WRV518" s="49"/>
      <c r="WRW518" s="49"/>
      <c r="WRX518" s="49"/>
      <c r="WRY518" s="49"/>
      <c r="WRZ518" s="49"/>
      <c r="WSA518" s="49"/>
      <c r="WSB518" s="49"/>
      <c r="WSC518" s="49"/>
      <c r="WSD518" s="49"/>
      <c r="WSE518" s="49"/>
      <c r="WSF518" s="49"/>
      <c r="WSG518" s="49"/>
      <c r="WSH518" s="49"/>
      <c r="WSI518" s="49"/>
      <c r="WSJ518" s="49"/>
      <c r="WSK518" s="49"/>
      <c r="WSL518" s="49"/>
      <c r="WSM518" s="49"/>
      <c r="WSN518" s="49"/>
      <c r="WSO518" s="49"/>
      <c r="WSP518" s="49"/>
      <c r="WSQ518" s="49"/>
      <c r="WSR518" s="49"/>
      <c r="WSS518" s="49"/>
      <c r="WST518" s="49"/>
      <c r="WSU518" s="49"/>
      <c r="WSV518" s="49"/>
      <c r="WSW518" s="49"/>
      <c r="WSX518" s="49"/>
      <c r="WSY518" s="49"/>
      <c r="WSZ518" s="49"/>
      <c r="WTA518" s="49"/>
      <c r="WTB518" s="49"/>
      <c r="WTC518" s="49"/>
      <c r="WTD518" s="49"/>
      <c r="WTE518" s="49"/>
      <c r="WTF518" s="49"/>
      <c r="WTG518" s="49"/>
      <c r="WTH518" s="49"/>
      <c r="WTI518" s="49"/>
      <c r="WTJ518" s="49"/>
      <c r="WTK518" s="49"/>
      <c r="WTL518" s="49"/>
      <c r="WTM518" s="49"/>
      <c r="WTN518" s="49"/>
      <c r="WTO518" s="49"/>
      <c r="WTP518" s="49"/>
      <c r="WTQ518" s="49"/>
      <c r="WTR518" s="49"/>
      <c r="WTS518" s="49"/>
      <c r="WTT518" s="49"/>
      <c r="WTU518" s="49"/>
      <c r="WTV518" s="49"/>
      <c r="WTW518" s="49"/>
      <c r="WTX518" s="49"/>
      <c r="WTY518" s="49"/>
      <c r="WTZ518" s="49"/>
      <c r="WUA518" s="49"/>
      <c r="WUB518" s="49"/>
      <c r="WUC518" s="49"/>
      <c r="WUD518" s="49"/>
      <c r="WUE518" s="49"/>
      <c r="WUF518" s="49"/>
      <c r="WUG518" s="49"/>
      <c r="WUH518" s="49"/>
      <c r="WUI518" s="49"/>
      <c r="WUJ518" s="49"/>
      <c r="WUK518" s="49"/>
      <c r="WUL518" s="49"/>
      <c r="WUM518" s="49"/>
      <c r="WUN518" s="49"/>
      <c r="WUO518" s="49"/>
      <c r="WUP518" s="49"/>
      <c r="WUQ518" s="49"/>
      <c r="WUR518" s="49"/>
      <c r="WUS518" s="49"/>
      <c r="WUT518" s="49"/>
      <c r="WUU518" s="49"/>
      <c r="WUV518" s="49"/>
      <c r="WUW518" s="49"/>
      <c r="WUX518" s="49"/>
      <c r="WUY518" s="49"/>
      <c r="WUZ518" s="49"/>
      <c r="WVA518" s="49"/>
      <c r="WVB518" s="49"/>
      <c r="WVC518" s="49"/>
      <c r="WVD518" s="49"/>
      <c r="WVE518" s="49"/>
      <c r="WVF518" s="49"/>
      <c r="WVG518" s="49"/>
      <c r="WVH518" s="49"/>
      <c r="WVI518" s="49"/>
      <c r="WVJ518" s="49"/>
      <c r="WVK518" s="49"/>
      <c r="WVL518" s="49"/>
      <c r="WVM518" s="49"/>
      <c r="WVN518" s="49"/>
      <c r="WVO518" s="49"/>
      <c r="WVP518" s="49"/>
      <c r="WVQ518" s="49"/>
      <c r="WVR518" s="49"/>
      <c r="WVS518" s="49"/>
      <c r="WVT518" s="49"/>
      <c r="WVU518" s="49"/>
      <c r="WVV518" s="49"/>
      <c r="WVW518" s="49"/>
      <c r="WVX518" s="49"/>
      <c r="WVY518" s="49"/>
      <c r="WVZ518" s="49"/>
      <c r="WWA518" s="49"/>
      <c r="WWB518" s="49"/>
      <c r="WWC518" s="49"/>
      <c r="WWD518" s="49"/>
      <c r="WWE518" s="49"/>
      <c r="WWF518" s="49"/>
      <c r="WWG518" s="49"/>
      <c r="WWH518" s="49"/>
      <c r="WWI518" s="49"/>
      <c r="WWJ518" s="49"/>
      <c r="WWK518" s="49"/>
      <c r="WWL518" s="49"/>
      <c r="WWM518" s="49"/>
      <c r="WWN518" s="49"/>
      <c r="WWO518" s="49"/>
      <c r="WWP518" s="49"/>
      <c r="WWQ518" s="49"/>
      <c r="WWR518" s="49"/>
      <c r="WWS518" s="49"/>
      <c r="WWT518" s="49"/>
      <c r="WWU518" s="49"/>
      <c r="WWV518" s="49"/>
      <c r="WWW518" s="49"/>
      <c r="WWX518" s="49"/>
      <c r="WWY518" s="49"/>
      <c r="WWZ518" s="49"/>
      <c r="WXA518" s="49"/>
      <c r="WXB518" s="49"/>
      <c r="WXC518" s="49"/>
      <c r="WXD518" s="49"/>
      <c r="WXE518" s="49"/>
      <c r="WXF518" s="49"/>
      <c r="WXG518" s="49"/>
      <c r="WXH518" s="49"/>
      <c r="WXI518" s="49"/>
      <c r="WXJ518" s="49"/>
      <c r="WXK518" s="49"/>
      <c r="WXL518" s="49"/>
      <c r="WXM518" s="49"/>
      <c r="WXN518" s="49"/>
      <c r="WXO518" s="49"/>
      <c r="WXP518" s="49"/>
      <c r="WXQ518" s="49"/>
      <c r="WXR518" s="49"/>
      <c r="WXS518" s="49"/>
      <c r="WXT518" s="49"/>
      <c r="WXU518" s="49"/>
      <c r="WXV518" s="49"/>
      <c r="WXW518" s="49"/>
      <c r="WXX518" s="49"/>
      <c r="WXY518" s="49"/>
      <c r="WXZ518" s="49"/>
      <c r="WYA518" s="49"/>
      <c r="WYB518" s="49"/>
      <c r="WYC518" s="49"/>
      <c r="WYD518" s="49"/>
      <c r="WYE518" s="49"/>
      <c r="WYF518" s="49"/>
      <c r="WYG518" s="49"/>
      <c r="WYH518" s="49"/>
      <c r="WYI518" s="49"/>
      <c r="WYJ518" s="49"/>
      <c r="WYK518" s="49"/>
      <c r="WYL518" s="49"/>
      <c r="WYM518" s="49"/>
      <c r="WYN518" s="49"/>
      <c r="WYO518" s="49"/>
      <c r="WYP518" s="49"/>
      <c r="WYQ518" s="49"/>
      <c r="WYR518" s="49"/>
      <c r="WYS518" s="49"/>
      <c r="WYT518" s="49"/>
      <c r="WYU518" s="49"/>
      <c r="WYV518" s="49"/>
      <c r="WYW518" s="49"/>
      <c r="WYX518" s="49"/>
      <c r="WYY518" s="49"/>
      <c r="WYZ518" s="49"/>
      <c r="WZA518" s="49"/>
      <c r="WZB518" s="49"/>
      <c r="WZC518" s="49"/>
      <c r="WZD518" s="49"/>
      <c r="WZE518" s="49"/>
      <c r="WZF518" s="49"/>
      <c r="WZG518" s="49"/>
      <c r="WZH518" s="49"/>
      <c r="WZI518" s="49"/>
      <c r="WZJ518" s="49"/>
      <c r="WZK518" s="49"/>
      <c r="WZL518" s="49"/>
      <c r="WZM518" s="49"/>
      <c r="WZN518" s="49"/>
      <c r="WZO518" s="49"/>
      <c r="WZP518" s="49"/>
      <c r="WZQ518" s="49"/>
      <c r="WZR518" s="49"/>
      <c r="WZS518" s="49"/>
      <c r="WZT518" s="49"/>
      <c r="WZU518" s="49"/>
      <c r="WZV518" s="49"/>
      <c r="WZW518" s="49"/>
      <c r="WZX518" s="49"/>
      <c r="WZY518" s="49"/>
      <c r="WZZ518" s="49"/>
      <c r="XAA518" s="49"/>
      <c r="XAB518" s="49"/>
      <c r="XAC518" s="49"/>
      <c r="XAD518" s="49"/>
      <c r="XAE518" s="49"/>
      <c r="XAF518" s="49"/>
      <c r="XAG518" s="49"/>
      <c r="XAH518" s="49"/>
      <c r="XAI518" s="49"/>
      <c r="XAJ518" s="49"/>
      <c r="XAK518" s="49"/>
      <c r="XAL518" s="49"/>
      <c r="XAM518" s="49"/>
      <c r="XAN518" s="49"/>
      <c r="XAO518" s="49"/>
      <c r="XAP518" s="49"/>
      <c r="XAQ518" s="49"/>
      <c r="XAR518" s="49"/>
      <c r="XAS518" s="49"/>
      <c r="XAT518" s="49"/>
      <c r="XAU518" s="49"/>
      <c r="XAV518" s="49"/>
      <c r="XAW518" s="49"/>
      <c r="XAX518" s="49"/>
      <c r="XAY518" s="49"/>
      <c r="XAZ518" s="49"/>
      <c r="XBA518" s="49"/>
      <c r="XBB518" s="49"/>
      <c r="XBC518" s="49"/>
      <c r="XBD518" s="49"/>
      <c r="XBE518" s="49"/>
      <c r="XBF518" s="49"/>
      <c r="XBG518" s="49"/>
      <c r="XBH518" s="49"/>
      <c r="XBI518" s="49"/>
      <c r="XBJ518" s="49"/>
      <c r="XBK518" s="49"/>
      <c r="XBL518" s="49"/>
      <c r="XBM518" s="49"/>
      <c r="XBN518" s="49"/>
      <c r="XBO518" s="49"/>
      <c r="XBP518" s="49"/>
      <c r="XBQ518" s="49"/>
      <c r="XBR518" s="49"/>
      <c r="XBS518" s="49"/>
      <c r="XBT518" s="49"/>
      <c r="XBU518" s="49"/>
      <c r="XBV518" s="49"/>
      <c r="XBW518" s="49"/>
      <c r="XBX518" s="49"/>
      <c r="XBY518" s="49"/>
      <c r="XBZ518" s="49"/>
      <c r="XCA518" s="49"/>
      <c r="XCB518" s="49"/>
      <c r="XCC518" s="49"/>
      <c r="XCD518" s="49"/>
      <c r="XCE518" s="49"/>
      <c r="XCF518" s="49"/>
      <c r="XCG518" s="49"/>
      <c r="XCH518" s="49"/>
      <c r="XCI518" s="49"/>
      <c r="XCJ518" s="49"/>
      <c r="XCK518" s="49"/>
      <c r="XCL518" s="49"/>
      <c r="XCM518" s="49"/>
      <c r="XCN518" s="49"/>
      <c r="XCO518" s="49"/>
      <c r="XCP518" s="49"/>
      <c r="XCQ518" s="49"/>
      <c r="XCR518" s="49"/>
      <c r="XCS518" s="49"/>
      <c r="XCT518" s="49"/>
      <c r="XCU518" s="49"/>
      <c r="XCV518" s="49"/>
      <c r="XCW518" s="49"/>
      <c r="XCX518" s="49"/>
      <c r="XCY518" s="49"/>
      <c r="XCZ518" s="49"/>
      <c r="XDA518" s="49"/>
      <c r="XDB518" s="49"/>
      <c r="XDC518" s="49"/>
      <c r="XDD518" s="49"/>
      <c r="XDE518" s="49"/>
      <c r="XDF518" s="49"/>
      <c r="XDG518" s="49"/>
      <c r="XDH518" s="49"/>
      <c r="XDI518" s="49"/>
      <c r="XDJ518" s="49"/>
      <c r="XDK518" s="49"/>
      <c r="XDL518" s="49"/>
      <c r="XDM518" s="49"/>
      <c r="XDN518" s="49"/>
      <c r="XDO518" s="49"/>
      <c r="XDP518" s="49"/>
      <c r="XDQ518" s="49"/>
      <c r="XDR518" s="49"/>
      <c r="XDS518" s="49"/>
      <c r="XDT518" s="49"/>
      <c r="XDU518" s="49"/>
      <c r="XDV518" s="49"/>
      <c r="XDW518" s="49"/>
      <c r="XDX518" s="49"/>
      <c r="XDY518" s="49"/>
      <c r="XDZ518" s="49"/>
      <c r="XEA518" s="49"/>
      <c r="XEB518" s="49"/>
      <c r="XEC518" s="49"/>
      <c r="XED518" s="49"/>
      <c r="XEE518" s="49"/>
      <c r="XEF518" s="49"/>
      <c r="XEG518" s="49"/>
      <c r="XEH518" s="49"/>
      <c r="XEI518" s="49"/>
      <c r="XEJ518" s="49"/>
      <c r="XEK518" s="49"/>
      <c r="XEL518" s="49"/>
      <c r="XEM518" s="49"/>
      <c r="XEN518" s="49"/>
      <c r="XEO518" s="49"/>
      <c r="XEP518" s="49"/>
      <c r="XEQ518" s="49"/>
      <c r="XER518" s="49"/>
      <c r="XES518" s="49"/>
      <c r="XET518" s="49"/>
      <c r="XEU518" s="49"/>
      <c r="XEV518" s="49"/>
      <c r="XEW518" s="49"/>
      <c r="XEX518" s="49"/>
      <c r="XEY518" s="49"/>
      <c r="XEZ518" s="49"/>
      <c r="XFA518" s="49"/>
      <c r="XFB518" s="49"/>
      <c r="XFC518" s="49"/>
      <c r="XFD518" s="49"/>
    </row>
    <row r="519" spans="1:16384" s="20" customFormat="1" ht="9" customHeight="1">
      <c r="A519" s="51" t="s">
        <v>7</v>
      </c>
      <c r="B519" s="52">
        <f>SUM(B521:B552)</f>
        <v>4181.1409999999987</v>
      </c>
      <c r="C519" s="49"/>
      <c r="D519" s="49">
        <f>SUM(D521:D552)</f>
        <v>40853.061000000002</v>
      </c>
      <c r="E519" s="49">
        <f>SUM(E521:E552)</f>
        <v>2675.5899999999992</v>
      </c>
      <c r="F519" s="49">
        <f>SUM(F521:F552)</f>
        <v>6807.2049999999999</v>
      </c>
      <c r="G519" s="49">
        <f>SUM(G521:G552)</f>
        <v>1392.0440000000001</v>
      </c>
      <c r="H519" s="49">
        <f>SUM(H521:H552)</f>
        <v>18039.565000000002</v>
      </c>
      <c r="I519" s="49">
        <f t="shared" ref="I519" si="24">SUM(I521:I552)</f>
        <v>11938.657000000001</v>
      </c>
      <c r="J519" s="49"/>
      <c r="K519" s="49">
        <f>SUM(K521:K552)</f>
        <v>1416.0160000000001</v>
      </c>
      <c r="L519" s="49">
        <f>SUM(L521:L552)</f>
        <v>1415.4059999999999</v>
      </c>
      <c r="M519" s="49">
        <v>0.6100000000000001</v>
      </c>
      <c r="P519" s="85"/>
    </row>
    <row r="520" spans="1:16384" s="20" customFormat="1" ht="3.95" customHeight="1">
      <c r="A520" s="71"/>
      <c r="B520" s="74"/>
      <c r="C520" s="75"/>
      <c r="D520" s="69"/>
      <c r="E520" s="69"/>
      <c r="F520" s="69"/>
      <c r="G520" s="69"/>
      <c r="H520" s="69"/>
      <c r="I520" s="69"/>
      <c r="J520" s="69"/>
      <c r="K520" s="69"/>
      <c r="L520" s="69"/>
      <c r="M520" s="69"/>
    </row>
    <row r="521" spans="1:16384" s="20" customFormat="1" ht="9" customHeight="1">
      <c r="A521" s="21" t="s">
        <v>8</v>
      </c>
      <c r="B521" s="76">
        <v>0.32600000000000001</v>
      </c>
      <c r="C521" s="76"/>
      <c r="D521" s="76">
        <f t="shared" ref="D521:D552" si="25">SUM(E521:I521)</f>
        <v>391.01700000000005</v>
      </c>
      <c r="E521" s="76">
        <v>8.2889999999999997</v>
      </c>
      <c r="F521" s="76">
        <v>0</v>
      </c>
      <c r="G521" s="76">
        <v>0</v>
      </c>
      <c r="H521" s="76">
        <v>225.97700000000003</v>
      </c>
      <c r="I521" s="76">
        <v>156.751</v>
      </c>
      <c r="J521" s="76"/>
      <c r="K521" s="76">
        <v>0.77500000000000002</v>
      </c>
      <c r="L521" s="76">
        <v>0.77500000000000002</v>
      </c>
      <c r="M521" s="76">
        <v>0</v>
      </c>
      <c r="P521" s="85"/>
    </row>
    <row r="522" spans="1:16384" s="20" customFormat="1" ht="9" customHeight="1">
      <c r="A522" s="21" t="s">
        <v>9</v>
      </c>
      <c r="B522" s="76">
        <v>1.7959999999999998</v>
      </c>
      <c r="C522" s="78"/>
      <c r="D522" s="76">
        <f t="shared" si="25"/>
        <v>706.40000000000009</v>
      </c>
      <c r="E522" s="76">
        <v>196.19600000000003</v>
      </c>
      <c r="F522" s="76">
        <v>0</v>
      </c>
      <c r="G522" s="76">
        <v>0</v>
      </c>
      <c r="H522" s="76">
        <v>261.46199999999999</v>
      </c>
      <c r="I522" s="76">
        <v>248.74200000000002</v>
      </c>
      <c r="J522" s="76"/>
      <c r="K522" s="76">
        <v>1.7129999999999999</v>
      </c>
      <c r="L522" s="76">
        <v>1.7129999999999999</v>
      </c>
      <c r="M522" s="76">
        <v>0</v>
      </c>
      <c r="P522" s="85"/>
    </row>
    <row r="523" spans="1:16384" s="20" customFormat="1" ht="9" customHeight="1">
      <c r="A523" s="21" t="s">
        <v>10</v>
      </c>
      <c r="B523" s="76">
        <v>0.67299999999999993</v>
      </c>
      <c r="C523" s="78"/>
      <c r="D523" s="76">
        <f t="shared" si="25"/>
        <v>689.67600000000004</v>
      </c>
      <c r="E523" s="76">
        <v>104.667</v>
      </c>
      <c r="F523" s="76">
        <v>0</v>
      </c>
      <c r="G523" s="76">
        <v>0</v>
      </c>
      <c r="H523" s="76">
        <v>271.62100000000004</v>
      </c>
      <c r="I523" s="76">
        <v>313.38800000000003</v>
      </c>
      <c r="J523" s="76"/>
      <c r="K523" s="76">
        <v>0.35500000000000009</v>
      </c>
      <c r="L523" s="76">
        <v>0.34600000000000009</v>
      </c>
      <c r="M523" s="76" t="s">
        <v>63</v>
      </c>
      <c r="P523" s="85"/>
    </row>
    <row r="524" spans="1:16384" s="20" customFormat="1" ht="9" customHeight="1">
      <c r="A524" s="23" t="s">
        <v>11</v>
      </c>
      <c r="B524" s="79">
        <v>0.316</v>
      </c>
      <c r="C524" s="80"/>
      <c r="D524" s="79">
        <f t="shared" si="25"/>
        <v>578.90900000000011</v>
      </c>
      <c r="E524" s="79">
        <v>52.94400000000001</v>
      </c>
      <c r="F524" s="79">
        <v>0</v>
      </c>
      <c r="G524" s="79">
        <v>0</v>
      </c>
      <c r="H524" s="79">
        <v>249.411</v>
      </c>
      <c r="I524" s="79">
        <v>276.55400000000003</v>
      </c>
      <c r="J524" s="79"/>
      <c r="K524" s="79">
        <v>0.34899999999999998</v>
      </c>
      <c r="L524" s="79">
        <v>0.34899999999999998</v>
      </c>
      <c r="M524" s="79">
        <v>0</v>
      </c>
      <c r="P524" s="85"/>
    </row>
    <row r="525" spans="1:16384" s="20" customFormat="1" ht="9" customHeight="1">
      <c r="A525" s="21" t="s">
        <v>12</v>
      </c>
      <c r="B525" s="76">
        <v>0.98799999999999999</v>
      </c>
      <c r="C525" s="78"/>
      <c r="D525" s="76">
        <f t="shared" si="25"/>
        <v>1185.7060000000001</v>
      </c>
      <c r="E525" s="76">
        <v>74.649000000000015</v>
      </c>
      <c r="F525" s="76">
        <v>0</v>
      </c>
      <c r="G525" s="76">
        <v>0</v>
      </c>
      <c r="H525" s="76">
        <v>498.70699999999999</v>
      </c>
      <c r="I525" s="76">
        <v>612.35</v>
      </c>
      <c r="J525" s="76"/>
      <c r="K525" s="76">
        <v>17.779</v>
      </c>
      <c r="L525" s="76">
        <v>17.694000000000003</v>
      </c>
      <c r="M525" s="76" t="s">
        <v>63</v>
      </c>
      <c r="P525" s="85"/>
    </row>
    <row r="526" spans="1:16384" s="20" customFormat="1" ht="9" customHeight="1">
      <c r="A526" s="21" t="s">
        <v>13</v>
      </c>
      <c r="B526" s="76">
        <v>0.35400000000000004</v>
      </c>
      <c r="C526" s="78"/>
      <c r="D526" s="76">
        <f t="shared" si="25"/>
        <v>252.81599999999997</v>
      </c>
      <c r="E526" s="76">
        <v>17.045000000000002</v>
      </c>
      <c r="F526" s="76">
        <v>0</v>
      </c>
      <c r="G526" s="76">
        <v>0</v>
      </c>
      <c r="H526" s="76">
        <v>165.78299999999999</v>
      </c>
      <c r="I526" s="76">
        <v>69.988</v>
      </c>
      <c r="J526" s="76"/>
      <c r="K526" s="76">
        <v>50.149000000000001</v>
      </c>
      <c r="L526" s="76">
        <v>50.149000000000001</v>
      </c>
      <c r="M526" s="76">
        <v>0</v>
      </c>
      <c r="P526" s="85"/>
    </row>
    <row r="527" spans="1:16384" s="20" customFormat="1" ht="9" customHeight="1">
      <c r="A527" s="21" t="s">
        <v>14</v>
      </c>
      <c r="B527" s="76">
        <v>0.36300000000000004</v>
      </c>
      <c r="C527" s="78"/>
      <c r="D527" s="76">
        <f t="shared" si="25"/>
        <v>960.75199999999995</v>
      </c>
      <c r="E527" s="76">
        <v>70.97399999999999</v>
      </c>
      <c r="F527" s="76">
        <v>0</v>
      </c>
      <c r="G527" s="76">
        <v>0</v>
      </c>
      <c r="H527" s="76">
        <v>470.35299999999995</v>
      </c>
      <c r="I527" s="76">
        <v>419.42499999999995</v>
      </c>
      <c r="J527" s="76"/>
      <c r="K527" s="76">
        <v>0.74700000000000011</v>
      </c>
      <c r="L527" s="76">
        <v>0.74700000000000011</v>
      </c>
      <c r="M527" s="76">
        <v>0</v>
      </c>
      <c r="P527" s="85"/>
    </row>
    <row r="528" spans="1:16384" s="20" customFormat="1" ht="9" customHeight="1">
      <c r="A528" s="23" t="s">
        <v>15</v>
      </c>
      <c r="B528" s="79">
        <v>0.9019999999999998</v>
      </c>
      <c r="C528" s="80"/>
      <c r="D528" s="79">
        <f t="shared" si="25"/>
        <v>863.12400000000002</v>
      </c>
      <c r="E528" s="79">
        <v>122.90600000000001</v>
      </c>
      <c r="F528" s="79">
        <v>0</v>
      </c>
      <c r="G528" s="79">
        <v>0</v>
      </c>
      <c r="H528" s="79">
        <v>395.79599999999999</v>
      </c>
      <c r="I528" s="79">
        <v>344.42200000000003</v>
      </c>
      <c r="J528" s="79"/>
      <c r="K528" s="79">
        <v>1.5400000000000003</v>
      </c>
      <c r="L528" s="79">
        <v>1.5060000000000002</v>
      </c>
      <c r="M528" s="79" t="s">
        <v>63</v>
      </c>
      <c r="P528" s="85"/>
    </row>
    <row r="529" spans="1:16" s="20" customFormat="1" ht="9" customHeight="1">
      <c r="A529" s="21" t="s">
        <v>16</v>
      </c>
      <c r="B529" s="76">
        <v>4150.9659999999994</v>
      </c>
      <c r="C529" s="78"/>
      <c r="D529" s="76">
        <f t="shared" si="25"/>
        <v>9591.271999999999</v>
      </c>
      <c r="E529" s="76">
        <v>228.66099999999997</v>
      </c>
      <c r="F529" s="76">
        <v>6807.2049999999999</v>
      </c>
      <c r="G529" s="76">
        <v>1392.0440000000001</v>
      </c>
      <c r="H529" s="76">
        <v>685.20199999999988</v>
      </c>
      <c r="I529" s="76">
        <v>478.15999999999997</v>
      </c>
      <c r="J529" s="76"/>
      <c r="K529" s="76">
        <v>1271.5129999999999</v>
      </c>
      <c r="L529" s="76">
        <v>1271.4380000000001</v>
      </c>
      <c r="M529" s="76" t="s">
        <v>63</v>
      </c>
      <c r="P529" s="85"/>
    </row>
    <row r="530" spans="1:16" s="20" customFormat="1" ht="9" customHeight="1">
      <c r="A530" s="21" t="s">
        <v>17</v>
      </c>
      <c r="B530" s="76">
        <v>0.94199999999999995</v>
      </c>
      <c r="C530" s="78"/>
      <c r="D530" s="76">
        <f t="shared" si="25"/>
        <v>1010.259</v>
      </c>
      <c r="E530" s="76">
        <v>73.739000000000004</v>
      </c>
      <c r="F530" s="76">
        <v>0</v>
      </c>
      <c r="G530" s="76">
        <v>0</v>
      </c>
      <c r="H530" s="76">
        <v>507.15100000000001</v>
      </c>
      <c r="I530" s="76">
        <v>429.36900000000003</v>
      </c>
      <c r="J530" s="76"/>
      <c r="K530" s="76">
        <v>0.58000000000000007</v>
      </c>
      <c r="L530" s="76">
        <v>0.58000000000000007</v>
      </c>
      <c r="M530" s="76">
        <v>0</v>
      </c>
      <c r="P530" s="85"/>
    </row>
    <row r="531" spans="1:16" s="20" customFormat="1" ht="9" customHeight="1">
      <c r="A531" s="21" t="s">
        <v>18</v>
      </c>
      <c r="B531" s="76">
        <v>1.4569999999999999</v>
      </c>
      <c r="C531" s="78"/>
      <c r="D531" s="76">
        <f t="shared" si="25"/>
        <v>1051.713</v>
      </c>
      <c r="E531" s="76">
        <v>36.284999999999997</v>
      </c>
      <c r="F531" s="76">
        <v>0</v>
      </c>
      <c r="G531" s="76">
        <v>0</v>
      </c>
      <c r="H531" s="76">
        <v>733.38300000000004</v>
      </c>
      <c r="I531" s="76">
        <v>282.04500000000002</v>
      </c>
      <c r="J531" s="76"/>
      <c r="K531" s="76">
        <v>6.9830000000000005</v>
      </c>
      <c r="L531" s="76">
        <v>6.98</v>
      </c>
      <c r="M531" s="76" t="s">
        <v>63</v>
      </c>
      <c r="P531" s="85"/>
    </row>
    <row r="532" spans="1:16" s="20" customFormat="1" ht="9" customHeight="1">
      <c r="A532" s="23" t="s">
        <v>19</v>
      </c>
      <c r="B532" s="79">
        <v>0.37400000000000005</v>
      </c>
      <c r="C532" s="80"/>
      <c r="D532" s="79">
        <f t="shared" si="25"/>
        <v>1433.0250000000001</v>
      </c>
      <c r="E532" s="79">
        <v>64.075999999999993</v>
      </c>
      <c r="F532" s="79">
        <v>0</v>
      </c>
      <c r="G532" s="79">
        <v>0</v>
      </c>
      <c r="H532" s="79">
        <v>888.45300000000009</v>
      </c>
      <c r="I532" s="79">
        <v>480.49599999999998</v>
      </c>
      <c r="J532" s="79"/>
      <c r="K532" s="79">
        <v>1.1460000000000001</v>
      </c>
      <c r="L532" s="79">
        <v>1.145</v>
      </c>
      <c r="M532" s="79" t="s">
        <v>63</v>
      </c>
      <c r="P532" s="85"/>
    </row>
    <row r="533" spans="1:16" s="20" customFormat="1" ht="9" customHeight="1">
      <c r="A533" s="21" t="s">
        <v>20</v>
      </c>
      <c r="B533" s="76">
        <v>0.56699999999999995</v>
      </c>
      <c r="C533" s="78"/>
      <c r="D533" s="76">
        <f t="shared" si="25"/>
        <v>850.39999999999986</v>
      </c>
      <c r="E533" s="76">
        <v>46.472000000000001</v>
      </c>
      <c r="F533" s="76">
        <v>0</v>
      </c>
      <c r="G533" s="76">
        <v>0</v>
      </c>
      <c r="H533" s="76">
        <v>583.83799999999985</v>
      </c>
      <c r="I533" s="76">
        <v>220.09000000000003</v>
      </c>
      <c r="J533" s="76"/>
      <c r="K533" s="76">
        <v>6.4799999999999995</v>
      </c>
      <c r="L533" s="76">
        <v>6.4749999999999996</v>
      </c>
      <c r="M533" s="76" t="s">
        <v>63</v>
      </c>
      <c r="P533" s="85"/>
    </row>
    <row r="534" spans="1:16" s="20" customFormat="1" ht="9" customHeight="1">
      <c r="A534" s="21" t="s">
        <v>21</v>
      </c>
      <c r="B534" s="76">
        <v>2.5739999999999998</v>
      </c>
      <c r="C534" s="78"/>
      <c r="D534" s="76">
        <f t="shared" si="25"/>
        <v>1942.8019999999999</v>
      </c>
      <c r="E534" s="76">
        <v>99.562999999999988</v>
      </c>
      <c r="F534" s="76">
        <v>0</v>
      </c>
      <c r="G534" s="76">
        <v>0</v>
      </c>
      <c r="H534" s="76">
        <v>1439.1019999999999</v>
      </c>
      <c r="I534" s="76">
        <v>404.13699999999994</v>
      </c>
      <c r="J534" s="76"/>
      <c r="K534" s="76">
        <v>4.1020000000000003</v>
      </c>
      <c r="L534" s="76">
        <v>4.0369999999999999</v>
      </c>
      <c r="M534" s="76" t="s">
        <v>63</v>
      </c>
      <c r="P534" s="85"/>
    </row>
    <row r="535" spans="1:16" s="20" customFormat="1" ht="9" customHeight="1">
      <c r="A535" s="21" t="s">
        <v>22</v>
      </c>
      <c r="B535" s="76">
        <v>2.028</v>
      </c>
      <c r="C535" s="78"/>
      <c r="D535" s="76">
        <f t="shared" si="25"/>
        <v>2293.1270000000004</v>
      </c>
      <c r="E535" s="76">
        <v>138.34300000000002</v>
      </c>
      <c r="F535" s="76">
        <v>0</v>
      </c>
      <c r="G535" s="76">
        <v>0</v>
      </c>
      <c r="H535" s="76">
        <v>1477.2810000000002</v>
      </c>
      <c r="I535" s="76">
        <v>677.50299999999993</v>
      </c>
      <c r="J535" s="76"/>
      <c r="K535" s="76">
        <v>9.354000000000001</v>
      </c>
      <c r="L535" s="76">
        <v>9.3509999999999991</v>
      </c>
      <c r="M535" s="76" t="s">
        <v>63</v>
      </c>
      <c r="P535" s="85"/>
    </row>
    <row r="536" spans="1:16" s="20" customFormat="1" ht="9" customHeight="1">
      <c r="A536" s="23" t="s">
        <v>23</v>
      </c>
      <c r="B536" s="79">
        <v>1.238</v>
      </c>
      <c r="C536" s="80"/>
      <c r="D536" s="79">
        <f t="shared" si="25"/>
        <v>1342.1160000000002</v>
      </c>
      <c r="E536" s="79">
        <v>50.021999999999998</v>
      </c>
      <c r="F536" s="79">
        <v>0</v>
      </c>
      <c r="G536" s="79">
        <v>0</v>
      </c>
      <c r="H536" s="79">
        <v>917.76800000000003</v>
      </c>
      <c r="I536" s="79">
        <v>374.32600000000008</v>
      </c>
      <c r="J536" s="79"/>
      <c r="K536" s="79">
        <v>1.857</v>
      </c>
      <c r="L536" s="79">
        <v>1.857</v>
      </c>
      <c r="M536" s="79">
        <v>0</v>
      </c>
      <c r="P536" s="85"/>
    </row>
    <row r="537" spans="1:16" s="20" customFormat="1" ht="9" customHeight="1">
      <c r="A537" s="21" t="s">
        <v>24</v>
      </c>
      <c r="B537" s="76">
        <v>0.66099999999999992</v>
      </c>
      <c r="C537" s="78"/>
      <c r="D537" s="76">
        <f t="shared" si="25"/>
        <v>771.93900000000008</v>
      </c>
      <c r="E537" s="76">
        <v>23.596000000000004</v>
      </c>
      <c r="F537" s="76">
        <v>0</v>
      </c>
      <c r="G537" s="76">
        <v>0</v>
      </c>
      <c r="H537" s="76">
        <v>497.45500000000004</v>
      </c>
      <c r="I537" s="76">
        <v>250.88800000000001</v>
      </c>
      <c r="J537" s="76"/>
      <c r="K537" s="76">
        <v>0.76700000000000002</v>
      </c>
      <c r="L537" s="76">
        <v>0.76700000000000002</v>
      </c>
      <c r="M537" s="76">
        <v>0</v>
      </c>
      <c r="P537" s="85"/>
    </row>
    <row r="538" spans="1:16" s="20" customFormat="1" ht="9" customHeight="1">
      <c r="A538" s="21" t="s">
        <v>25</v>
      </c>
      <c r="B538" s="76">
        <v>0.61499999999999999</v>
      </c>
      <c r="C538" s="78"/>
      <c r="D538" s="76">
        <f t="shared" si="25"/>
        <v>719.40499999999997</v>
      </c>
      <c r="E538" s="76">
        <v>33.631999999999998</v>
      </c>
      <c r="F538" s="76">
        <v>0</v>
      </c>
      <c r="G538" s="76">
        <v>0</v>
      </c>
      <c r="H538" s="76">
        <v>443.69099999999992</v>
      </c>
      <c r="I538" s="76">
        <v>242.08199999999999</v>
      </c>
      <c r="J538" s="76"/>
      <c r="K538" s="76">
        <v>0.72300000000000009</v>
      </c>
      <c r="L538" s="76">
        <v>0.71599999999999997</v>
      </c>
      <c r="M538" s="76" t="s">
        <v>63</v>
      </c>
      <c r="P538" s="85"/>
    </row>
    <row r="539" spans="1:16" s="20" customFormat="1" ht="9" customHeight="1">
      <c r="A539" s="21" t="s">
        <v>26</v>
      </c>
      <c r="B539" s="76">
        <v>3.37</v>
      </c>
      <c r="C539" s="78"/>
      <c r="D539" s="76">
        <f t="shared" si="25"/>
        <v>742.23700000000008</v>
      </c>
      <c r="E539" s="76">
        <v>225.376</v>
      </c>
      <c r="F539" s="76">
        <v>0</v>
      </c>
      <c r="G539" s="76">
        <v>0</v>
      </c>
      <c r="H539" s="76">
        <v>346.08</v>
      </c>
      <c r="I539" s="76">
        <v>170.78100000000003</v>
      </c>
      <c r="J539" s="76"/>
      <c r="K539" s="76">
        <v>9.0869999999999997</v>
      </c>
      <c r="L539" s="76">
        <v>9.0869999999999997</v>
      </c>
      <c r="M539" s="76">
        <v>0</v>
      </c>
      <c r="P539" s="85"/>
    </row>
    <row r="540" spans="1:16" s="20" customFormat="1" ht="9" customHeight="1">
      <c r="A540" s="23" t="s">
        <v>27</v>
      </c>
      <c r="B540" s="79">
        <v>0.97299999999999975</v>
      </c>
      <c r="C540" s="80"/>
      <c r="D540" s="79">
        <f t="shared" si="25"/>
        <v>2295.7370000000001</v>
      </c>
      <c r="E540" s="79">
        <v>125.76299999999999</v>
      </c>
      <c r="F540" s="79">
        <v>0</v>
      </c>
      <c r="G540" s="79">
        <v>0</v>
      </c>
      <c r="H540" s="79">
        <v>1104.145</v>
      </c>
      <c r="I540" s="79">
        <v>1065.829</v>
      </c>
      <c r="J540" s="79"/>
      <c r="K540" s="79">
        <v>0.88100000000000001</v>
      </c>
      <c r="L540" s="79">
        <v>0.88100000000000001</v>
      </c>
      <c r="M540" s="79">
        <v>0</v>
      </c>
      <c r="P540" s="85"/>
    </row>
    <row r="541" spans="1:16" s="20" customFormat="1" ht="9" customHeight="1">
      <c r="A541" s="21" t="s">
        <v>28</v>
      </c>
      <c r="B541" s="76">
        <v>0.42499999999999999</v>
      </c>
      <c r="C541" s="78"/>
      <c r="D541" s="76">
        <f t="shared" si="25"/>
        <v>1265.0260000000001</v>
      </c>
      <c r="E541" s="76">
        <v>54.989999999999995</v>
      </c>
      <c r="F541" s="76">
        <v>0</v>
      </c>
      <c r="G541" s="76">
        <v>0</v>
      </c>
      <c r="H541" s="76">
        <v>748.04300000000012</v>
      </c>
      <c r="I541" s="76">
        <v>461.99299999999999</v>
      </c>
      <c r="J541" s="76"/>
      <c r="K541" s="76">
        <v>1.0759999999999998</v>
      </c>
      <c r="L541" s="76">
        <v>1.075</v>
      </c>
      <c r="M541" s="76" t="s">
        <v>63</v>
      </c>
      <c r="P541" s="85"/>
    </row>
    <row r="542" spans="1:16" s="20" customFormat="1" ht="9" customHeight="1">
      <c r="A542" s="21" t="s">
        <v>29</v>
      </c>
      <c r="B542" s="76">
        <v>0.52199999999999991</v>
      </c>
      <c r="C542" s="78"/>
      <c r="D542" s="76">
        <f t="shared" si="25"/>
        <v>533.68100000000004</v>
      </c>
      <c r="E542" s="76">
        <v>28.827000000000002</v>
      </c>
      <c r="F542" s="76">
        <v>0</v>
      </c>
      <c r="G542" s="76">
        <v>0</v>
      </c>
      <c r="H542" s="76">
        <v>277.89500000000004</v>
      </c>
      <c r="I542" s="76">
        <v>226.95900000000003</v>
      </c>
      <c r="J542" s="76"/>
      <c r="K542" s="76">
        <v>1.8169999999999999</v>
      </c>
      <c r="L542" s="76">
        <v>1.8120000000000001</v>
      </c>
      <c r="M542" s="76" t="s">
        <v>63</v>
      </c>
      <c r="P542" s="85"/>
    </row>
    <row r="543" spans="1:16" s="20" customFormat="1" ht="9" customHeight="1">
      <c r="A543" s="21" t="s">
        <v>30</v>
      </c>
      <c r="B543" s="76">
        <v>1.621</v>
      </c>
      <c r="C543" s="78"/>
      <c r="D543" s="76">
        <f t="shared" si="25"/>
        <v>513.77800000000002</v>
      </c>
      <c r="E543" s="76">
        <v>150.791</v>
      </c>
      <c r="F543" s="76">
        <v>0</v>
      </c>
      <c r="G543" s="76">
        <v>0</v>
      </c>
      <c r="H543" s="76">
        <v>203.43600000000001</v>
      </c>
      <c r="I543" s="76">
        <v>159.55099999999999</v>
      </c>
      <c r="J543" s="76"/>
      <c r="K543" s="76">
        <v>0.70799999999999996</v>
      </c>
      <c r="L543" s="76">
        <v>0.70799999999999996</v>
      </c>
      <c r="M543" s="76">
        <v>0</v>
      </c>
      <c r="P543" s="85"/>
    </row>
    <row r="544" spans="1:16" s="20" customFormat="1" ht="9" customHeight="1">
      <c r="A544" s="23" t="s">
        <v>31</v>
      </c>
      <c r="B544" s="79">
        <v>0.78200000000000003</v>
      </c>
      <c r="C544" s="80"/>
      <c r="D544" s="79">
        <f t="shared" si="25"/>
        <v>960.99599999999998</v>
      </c>
      <c r="E544" s="79">
        <v>56.470999999999997</v>
      </c>
      <c r="F544" s="79">
        <v>0</v>
      </c>
      <c r="G544" s="79">
        <v>0</v>
      </c>
      <c r="H544" s="79">
        <v>628.77599999999995</v>
      </c>
      <c r="I544" s="79">
        <v>275.74900000000002</v>
      </c>
      <c r="J544" s="79"/>
      <c r="K544" s="79">
        <v>1.3090000000000002</v>
      </c>
      <c r="L544" s="79">
        <v>1.3090000000000002</v>
      </c>
      <c r="M544" s="79">
        <v>0</v>
      </c>
      <c r="P544" s="85"/>
    </row>
    <row r="545" spans="1:16384" s="20" customFormat="1" ht="9" customHeight="1">
      <c r="A545" s="21" t="s">
        <v>32</v>
      </c>
      <c r="B545" s="76">
        <v>0.80199999999999982</v>
      </c>
      <c r="C545" s="78"/>
      <c r="D545" s="76">
        <f t="shared" si="25"/>
        <v>991.43299999999999</v>
      </c>
      <c r="E545" s="76">
        <v>72.37299999999999</v>
      </c>
      <c r="F545" s="76">
        <v>0</v>
      </c>
      <c r="G545" s="76">
        <v>0</v>
      </c>
      <c r="H545" s="76">
        <v>466.27099999999996</v>
      </c>
      <c r="I545" s="76">
        <v>452.78899999999999</v>
      </c>
      <c r="J545" s="76"/>
      <c r="K545" s="76">
        <v>1.7580000000000002</v>
      </c>
      <c r="L545" s="76">
        <v>1.7580000000000002</v>
      </c>
      <c r="M545" s="76">
        <v>0</v>
      </c>
      <c r="P545" s="85"/>
    </row>
    <row r="546" spans="1:16384" s="20" customFormat="1" ht="9" customHeight="1">
      <c r="A546" s="21" t="s">
        <v>33</v>
      </c>
      <c r="B546" s="76">
        <v>1.0389999999999999</v>
      </c>
      <c r="C546" s="78"/>
      <c r="D546" s="76">
        <f t="shared" si="25"/>
        <v>1040.671</v>
      </c>
      <c r="E546" s="76">
        <v>114.777</v>
      </c>
      <c r="F546" s="76">
        <v>0</v>
      </c>
      <c r="G546" s="76">
        <v>0</v>
      </c>
      <c r="H546" s="76">
        <v>475.50799999999992</v>
      </c>
      <c r="I546" s="76">
        <v>450.38600000000002</v>
      </c>
      <c r="J546" s="76"/>
      <c r="K546" s="76">
        <v>2.0640000000000005</v>
      </c>
      <c r="L546" s="76">
        <v>2.0640000000000005</v>
      </c>
      <c r="M546" s="76">
        <v>0</v>
      </c>
      <c r="P546" s="85"/>
    </row>
    <row r="547" spans="1:16384" s="20" customFormat="1" ht="9" customHeight="1">
      <c r="A547" s="21" t="s">
        <v>34</v>
      </c>
      <c r="B547" s="76">
        <v>9.2999999999999999E-2</v>
      </c>
      <c r="C547" s="78"/>
      <c r="D547" s="76">
        <f t="shared" si="25"/>
        <v>927.85400000000004</v>
      </c>
      <c r="E547" s="76">
        <v>42.265000000000001</v>
      </c>
      <c r="F547" s="76">
        <v>0</v>
      </c>
      <c r="G547" s="76">
        <v>0</v>
      </c>
      <c r="H547" s="76">
        <v>511.80900000000008</v>
      </c>
      <c r="I547" s="76">
        <v>373.78000000000003</v>
      </c>
      <c r="J547" s="76"/>
      <c r="K547" s="76">
        <v>0.8869999999999999</v>
      </c>
      <c r="L547" s="76">
        <v>0.8869999999999999</v>
      </c>
      <c r="M547" s="76">
        <v>0</v>
      </c>
      <c r="P547" s="85"/>
    </row>
    <row r="548" spans="1:16384" s="20" customFormat="1" ht="9" customHeight="1">
      <c r="A548" s="23" t="s">
        <v>35</v>
      </c>
      <c r="B548" s="79">
        <v>1.5850000000000004</v>
      </c>
      <c r="C548" s="80"/>
      <c r="D548" s="79">
        <f t="shared" si="25"/>
        <v>960.93899999999985</v>
      </c>
      <c r="E548" s="79">
        <v>157.20499999999998</v>
      </c>
      <c r="F548" s="79">
        <v>0</v>
      </c>
      <c r="G548" s="79">
        <v>0</v>
      </c>
      <c r="H548" s="79">
        <v>428.029</v>
      </c>
      <c r="I548" s="79">
        <v>375.70499999999998</v>
      </c>
      <c r="J548" s="79"/>
      <c r="K548" s="79">
        <v>7.2260000000000009</v>
      </c>
      <c r="L548" s="79">
        <v>7.2219999999999995</v>
      </c>
      <c r="M548" s="79" t="s">
        <v>63</v>
      </c>
      <c r="P548" s="85"/>
    </row>
    <row r="549" spans="1:16384" s="20" customFormat="1" ht="9" customHeight="1">
      <c r="A549" s="21" t="s">
        <v>36</v>
      </c>
      <c r="B549" s="76">
        <v>7.6999999999999985E-2</v>
      </c>
      <c r="C549" s="78"/>
      <c r="D549" s="76">
        <f t="shared" si="25"/>
        <v>224.91399999999999</v>
      </c>
      <c r="E549" s="76">
        <v>6.2779999999999996</v>
      </c>
      <c r="F549" s="76">
        <v>0</v>
      </c>
      <c r="G549" s="76">
        <v>0</v>
      </c>
      <c r="H549" s="76">
        <v>139.88</v>
      </c>
      <c r="I549" s="76">
        <v>78.756</v>
      </c>
      <c r="J549" s="76"/>
      <c r="K549" s="76">
        <v>0.55100000000000005</v>
      </c>
      <c r="L549" s="76">
        <v>0.41300000000000003</v>
      </c>
      <c r="M549" s="76" t="s">
        <v>63</v>
      </c>
      <c r="P549" s="85"/>
    </row>
    <row r="550" spans="1:16384" s="20" customFormat="1" ht="9" customHeight="1">
      <c r="A550" s="21" t="s">
        <v>37</v>
      </c>
      <c r="B550" s="76">
        <v>1.5989999999999998</v>
      </c>
      <c r="C550" s="78"/>
      <c r="D550" s="76">
        <f t="shared" si="25"/>
        <v>2470.1620000000003</v>
      </c>
      <c r="E550" s="76">
        <v>146.44200000000001</v>
      </c>
      <c r="F550" s="76">
        <v>0</v>
      </c>
      <c r="G550" s="76">
        <v>0</v>
      </c>
      <c r="H550" s="76">
        <v>1275.4509999999998</v>
      </c>
      <c r="I550" s="76">
        <v>1048.2690000000002</v>
      </c>
      <c r="J550" s="76"/>
      <c r="K550" s="76">
        <v>9.0089999999999986</v>
      </c>
      <c r="L550" s="76">
        <v>8.9960000000000004</v>
      </c>
      <c r="M550" s="76" t="s">
        <v>63</v>
      </c>
      <c r="P550" s="85"/>
    </row>
    <row r="551" spans="1:16384" s="20" customFormat="1" ht="9" customHeight="1">
      <c r="A551" s="21" t="s">
        <v>38</v>
      </c>
      <c r="B551" s="76">
        <v>0.374</v>
      </c>
      <c r="C551" s="78"/>
      <c r="D551" s="76">
        <f t="shared" si="25"/>
        <v>515.85400000000004</v>
      </c>
      <c r="E551" s="76">
        <v>26.234000000000002</v>
      </c>
      <c r="F551" s="76">
        <v>0</v>
      </c>
      <c r="G551" s="76">
        <v>0</v>
      </c>
      <c r="H551" s="76">
        <v>209.92500000000001</v>
      </c>
      <c r="I551" s="76">
        <v>279.69499999999999</v>
      </c>
      <c r="J551" s="76"/>
      <c r="K551" s="76">
        <v>1.9650000000000003</v>
      </c>
      <c r="L551" s="76">
        <v>1.9650000000000003</v>
      </c>
      <c r="M551" s="76">
        <v>0</v>
      </c>
      <c r="P551" s="85"/>
    </row>
    <row r="552" spans="1:16384" s="20" customFormat="1" ht="9" customHeight="1">
      <c r="A552" s="23" t="s">
        <v>39</v>
      </c>
      <c r="B552" s="79">
        <v>0.73899999999999999</v>
      </c>
      <c r="C552" s="80"/>
      <c r="D552" s="79">
        <f t="shared" si="25"/>
        <v>775.32100000000003</v>
      </c>
      <c r="E552" s="79">
        <v>25.738999999999997</v>
      </c>
      <c r="F552" s="79">
        <v>0</v>
      </c>
      <c r="G552" s="79">
        <v>0</v>
      </c>
      <c r="H552" s="79">
        <v>511.88300000000004</v>
      </c>
      <c r="I552" s="79">
        <v>237.69899999999998</v>
      </c>
      <c r="J552" s="79"/>
      <c r="K552" s="79">
        <v>0.76600000000000001</v>
      </c>
      <c r="L552" s="79">
        <v>0.60399999999999998</v>
      </c>
      <c r="M552" s="79" t="s">
        <v>63</v>
      </c>
      <c r="P552" s="85"/>
    </row>
    <row r="553" spans="1:16384" s="20" customFormat="1" ht="9" customHeight="1">
      <c r="A553" s="60"/>
      <c r="B553" s="86"/>
      <c r="C553" s="87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</row>
    <row r="554" spans="1:16384" ht="10.5" customHeight="1">
      <c r="A554" s="17">
        <v>2016</v>
      </c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  <c r="DE554" s="49"/>
      <c r="DF554" s="49"/>
      <c r="DG554" s="49"/>
      <c r="DH554" s="49"/>
      <c r="DI554" s="49"/>
      <c r="DJ554" s="49"/>
      <c r="DK554" s="49"/>
      <c r="DL554" s="49"/>
      <c r="DM554" s="49"/>
      <c r="DN554" s="49"/>
      <c r="DO554" s="49"/>
      <c r="DP554" s="49"/>
      <c r="DQ554" s="49"/>
      <c r="DR554" s="49"/>
      <c r="DS554" s="49"/>
      <c r="DT554" s="49"/>
      <c r="DU554" s="49"/>
      <c r="DV554" s="49"/>
      <c r="DW554" s="49"/>
      <c r="DX554" s="49"/>
      <c r="DY554" s="49"/>
      <c r="DZ554" s="49"/>
      <c r="EA554" s="49"/>
      <c r="EB554" s="49"/>
      <c r="EC554" s="49"/>
      <c r="ED554" s="49"/>
      <c r="EE554" s="49"/>
      <c r="EF554" s="49"/>
      <c r="EG554" s="49"/>
      <c r="EH554" s="49"/>
      <c r="EI554" s="49"/>
      <c r="EJ554" s="49"/>
      <c r="EK554" s="49"/>
      <c r="EL554" s="49"/>
      <c r="EM554" s="49"/>
      <c r="EN554" s="49"/>
      <c r="EO554" s="49"/>
      <c r="EP554" s="49"/>
      <c r="EQ554" s="49"/>
      <c r="ER554" s="49"/>
      <c r="ES554" s="49"/>
      <c r="ET554" s="49"/>
      <c r="EU554" s="49"/>
      <c r="EV554" s="49"/>
      <c r="EW554" s="49"/>
      <c r="EX554" s="49"/>
      <c r="EY554" s="49"/>
      <c r="EZ554" s="49"/>
      <c r="FA554" s="49"/>
      <c r="FB554" s="49"/>
      <c r="FC554" s="49"/>
      <c r="FD554" s="49"/>
      <c r="FE554" s="49"/>
      <c r="FF554" s="49"/>
      <c r="FG554" s="49"/>
      <c r="FH554" s="49"/>
      <c r="FI554" s="49"/>
      <c r="FJ554" s="49"/>
      <c r="FK554" s="49"/>
      <c r="FL554" s="49"/>
      <c r="FM554" s="49"/>
      <c r="FN554" s="49"/>
      <c r="FO554" s="49"/>
      <c r="FP554" s="49"/>
      <c r="FQ554" s="49"/>
      <c r="FR554" s="49"/>
      <c r="FS554" s="49"/>
      <c r="FT554" s="49"/>
      <c r="FU554" s="49"/>
      <c r="FV554" s="49"/>
      <c r="FW554" s="49"/>
      <c r="FX554" s="49"/>
      <c r="FY554" s="49"/>
      <c r="FZ554" s="49"/>
      <c r="GA554" s="49"/>
      <c r="GB554" s="49"/>
      <c r="GC554" s="49"/>
      <c r="GD554" s="49"/>
      <c r="GE554" s="49"/>
      <c r="GF554" s="49"/>
      <c r="GG554" s="49"/>
      <c r="GH554" s="49"/>
      <c r="GI554" s="49"/>
      <c r="GJ554" s="49"/>
      <c r="GK554" s="49"/>
      <c r="GL554" s="49"/>
      <c r="GM554" s="49"/>
      <c r="GN554" s="49"/>
      <c r="GO554" s="49"/>
      <c r="GP554" s="49"/>
      <c r="GQ554" s="49"/>
      <c r="GR554" s="49"/>
      <c r="GS554" s="49"/>
      <c r="GT554" s="49"/>
      <c r="GU554" s="49"/>
      <c r="GV554" s="49"/>
      <c r="GW554" s="49"/>
      <c r="GX554" s="49"/>
      <c r="GY554" s="49"/>
      <c r="GZ554" s="49"/>
      <c r="HA554" s="49"/>
      <c r="HB554" s="49"/>
      <c r="HC554" s="49"/>
      <c r="HD554" s="49"/>
      <c r="HE554" s="49"/>
      <c r="HF554" s="49"/>
      <c r="HG554" s="49"/>
      <c r="HH554" s="49"/>
      <c r="HI554" s="49"/>
      <c r="HJ554" s="49"/>
      <c r="HK554" s="49"/>
      <c r="HL554" s="49"/>
      <c r="HM554" s="49"/>
      <c r="HN554" s="49"/>
      <c r="HO554" s="49"/>
      <c r="HP554" s="49"/>
      <c r="HQ554" s="49"/>
      <c r="HR554" s="49"/>
      <c r="HS554" s="49"/>
      <c r="HT554" s="49"/>
      <c r="HU554" s="49"/>
      <c r="HV554" s="49"/>
      <c r="HW554" s="49"/>
      <c r="HX554" s="49"/>
      <c r="HY554" s="49"/>
      <c r="HZ554" s="49"/>
      <c r="IA554" s="49"/>
      <c r="IB554" s="49"/>
      <c r="IC554" s="49"/>
      <c r="ID554" s="49"/>
      <c r="IE554" s="49"/>
      <c r="IF554" s="49"/>
      <c r="IG554" s="49"/>
      <c r="IH554" s="49"/>
      <c r="II554" s="49"/>
      <c r="IJ554" s="49"/>
      <c r="IK554" s="49"/>
      <c r="IL554" s="49"/>
      <c r="IM554" s="49"/>
      <c r="IN554" s="49"/>
      <c r="IO554" s="49"/>
      <c r="IP554" s="49"/>
      <c r="IQ554" s="49"/>
      <c r="IR554" s="49"/>
      <c r="IS554" s="49"/>
      <c r="IT554" s="49"/>
      <c r="IU554" s="49"/>
      <c r="IV554" s="49"/>
      <c r="IW554" s="49"/>
      <c r="IX554" s="49"/>
      <c r="IY554" s="49"/>
      <c r="IZ554" s="49"/>
      <c r="JA554" s="49"/>
      <c r="JB554" s="49"/>
      <c r="JC554" s="49"/>
      <c r="JD554" s="49"/>
      <c r="JE554" s="49"/>
      <c r="JF554" s="49"/>
      <c r="JG554" s="49"/>
      <c r="JH554" s="49"/>
      <c r="JI554" s="49"/>
      <c r="JJ554" s="49"/>
      <c r="JK554" s="49"/>
      <c r="JL554" s="49"/>
      <c r="JM554" s="49"/>
      <c r="JN554" s="49"/>
      <c r="JO554" s="49"/>
      <c r="JP554" s="49"/>
      <c r="JQ554" s="49"/>
      <c r="JR554" s="49"/>
      <c r="JS554" s="49"/>
      <c r="JT554" s="49"/>
      <c r="JU554" s="49"/>
      <c r="JV554" s="49"/>
      <c r="JW554" s="49"/>
      <c r="JX554" s="49"/>
      <c r="JY554" s="49"/>
      <c r="JZ554" s="49"/>
      <c r="KA554" s="49"/>
      <c r="KB554" s="49"/>
      <c r="KC554" s="49"/>
      <c r="KD554" s="49"/>
      <c r="KE554" s="49"/>
      <c r="KF554" s="49"/>
      <c r="KG554" s="49"/>
      <c r="KH554" s="49"/>
      <c r="KI554" s="49"/>
      <c r="KJ554" s="49"/>
      <c r="KK554" s="49"/>
      <c r="KL554" s="49"/>
      <c r="KM554" s="49"/>
      <c r="KN554" s="49"/>
      <c r="KO554" s="49"/>
      <c r="KP554" s="49"/>
      <c r="KQ554" s="49"/>
      <c r="KR554" s="49"/>
      <c r="KS554" s="49"/>
      <c r="KT554" s="49"/>
      <c r="KU554" s="49"/>
      <c r="KV554" s="49"/>
      <c r="KW554" s="49"/>
      <c r="KX554" s="49"/>
      <c r="KY554" s="49"/>
      <c r="KZ554" s="49"/>
      <c r="LA554" s="49"/>
      <c r="LB554" s="49"/>
      <c r="LC554" s="49"/>
      <c r="LD554" s="49"/>
      <c r="LE554" s="49"/>
      <c r="LF554" s="49"/>
      <c r="LG554" s="49"/>
      <c r="LH554" s="49"/>
      <c r="LI554" s="49"/>
      <c r="LJ554" s="49"/>
      <c r="LK554" s="49"/>
      <c r="LL554" s="49"/>
      <c r="LM554" s="49"/>
      <c r="LN554" s="49"/>
      <c r="LO554" s="49"/>
      <c r="LP554" s="49"/>
      <c r="LQ554" s="49"/>
      <c r="LR554" s="49"/>
      <c r="LS554" s="49"/>
      <c r="LT554" s="49"/>
      <c r="LU554" s="49"/>
      <c r="LV554" s="49"/>
      <c r="LW554" s="49"/>
      <c r="LX554" s="49"/>
      <c r="LY554" s="49"/>
      <c r="LZ554" s="49"/>
      <c r="MA554" s="49"/>
      <c r="MB554" s="49"/>
      <c r="MC554" s="49"/>
      <c r="MD554" s="49"/>
      <c r="ME554" s="49"/>
      <c r="MF554" s="49"/>
      <c r="MG554" s="49"/>
      <c r="MH554" s="49"/>
      <c r="MI554" s="49"/>
      <c r="MJ554" s="49"/>
      <c r="MK554" s="49"/>
      <c r="ML554" s="49"/>
      <c r="MM554" s="49"/>
      <c r="MN554" s="49"/>
      <c r="MO554" s="49"/>
      <c r="MP554" s="49"/>
      <c r="MQ554" s="49"/>
      <c r="MR554" s="49"/>
      <c r="MS554" s="49"/>
      <c r="MT554" s="49"/>
      <c r="MU554" s="49"/>
      <c r="MV554" s="49"/>
      <c r="MW554" s="49"/>
      <c r="MX554" s="49"/>
      <c r="MY554" s="49"/>
      <c r="MZ554" s="49"/>
      <c r="NA554" s="49"/>
      <c r="NB554" s="49"/>
      <c r="NC554" s="49"/>
      <c r="ND554" s="49"/>
      <c r="NE554" s="49"/>
      <c r="NF554" s="49"/>
      <c r="NG554" s="49"/>
      <c r="NH554" s="49"/>
      <c r="NI554" s="49"/>
      <c r="NJ554" s="49"/>
      <c r="NK554" s="49"/>
      <c r="NL554" s="49"/>
      <c r="NM554" s="49"/>
      <c r="NN554" s="49"/>
      <c r="NO554" s="49"/>
      <c r="NP554" s="49"/>
      <c r="NQ554" s="49"/>
      <c r="NR554" s="49"/>
      <c r="NS554" s="49"/>
      <c r="NT554" s="49"/>
      <c r="NU554" s="49"/>
      <c r="NV554" s="49"/>
      <c r="NW554" s="49"/>
      <c r="NX554" s="49"/>
      <c r="NY554" s="49"/>
      <c r="NZ554" s="49"/>
      <c r="OA554" s="49"/>
      <c r="OB554" s="49"/>
      <c r="OC554" s="49"/>
      <c r="OD554" s="49"/>
      <c r="OE554" s="49"/>
      <c r="OF554" s="49"/>
      <c r="OG554" s="49"/>
      <c r="OH554" s="49"/>
      <c r="OI554" s="49"/>
      <c r="OJ554" s="49"/>
      <c r="OK554" s="49"/>
      <c r="OL554" s="49"/>
      <c r="OM554" s="49"/>
      <c r="ON554" s="49"/>
      <c r="OO554" s="49"/>
      <c r="OP554" s="49"/>
      <c r="OQ554" s="49"/>
      <c r="OR554" s="49"/>
      <c r="OS554" s="49"/>
      <c r="OT554" s="49"/>
      <c r="OU554" s="49"/>
      <c r="OV554" s="49"/>
      <c r="OW554" s="49"/>
      <c r="OX554" s="49"/>
      <c r="OY554" s="49"/>
      <c r="OZ554" s="49"/>
      <c r="PA554" s="49"/>
      <c r="PB554" s="49"/>
      <c r="PC554" s="49"/>
      <c r="PD554" s="49"/>
      <c r="PE554" s="49"/>
      <c r="PF554" s="49"/>
      <c r="PG554" s="49"/>
      <c r="PH554" s="49"/>
      <c r="PI554" s="49"/>
      <c r="PJ554" s="49"/>
      <c r="PK554" s="49"/>
      <c r="PL554" s="49"/>
      <c r="PM554" s="49"/>
      <c r="PN554" s="49"/>
      <c r="PO554" s="49"/>
      <c r="PP554" s="49"/>
      <c r="PQ554" s="49"/>
      <c r="PR554" s="49"/>
      <c r="PS554" s="49"/>
      <c r="PT554" s="49"/>
      <c r="PU554" s="49"/>
      <c r="PV554" s="49"/>
      <c r="PW554" s="49"/>
      <c r="PX554" s="49"/>
      <c r="PY554" s="49"/>
      <c r="PZ554" s="49"/>
      <c r="QA554" s="49"/>
      <c r="QB554" s="49"/>
      <c r="QC554" s="49"/>
      <c r="QD554" s="49"/>
      <c r="QE554" s="49"/>
      <c r="QF554" s="49"/>
      <c r="QG554" s="49"/>
      <c r="QH554" s="49"/>
      <c r="QI554" s="49"/>
      <c r="QJ554" s="49"/>
      <c r="QK554" s="49"/>
      <c r="QL554" s="49"/>
      <c r="QM554" s="49"/>
      <c r="QN554" s="49"/>
      <c r="QO554" s="49"/>
      <c r="QP554" s="49"/>
      <c r="QQ554" s="49"/>
      <c r="QR554" s="49"/>
      <c r="QS554" s="49"/>
      <c r="QT554" s="49"/>
      <c r="QU554" s="49"/>
      <c r="QV554" s="49"/>
      <c r="QW554" s="49"/>
      <c r="QX554" s="49"/>
      <c r="QY554" s="49"/>
      <c r="QZ554" s="49"/>
      <c r="RA554" s="49"/>
      <c r="RB554" s="49"/>
      <c r="RC554" s="49"/>
      <c r="RD554" s="49"/>
      <c r="RE554" s="49"/>
      <c r="RF554" s="49"/>
      <c r="RG554" s="49"/>
      <c r="RH554" s="49"/>
      <c r="RI554" s="49"/>
      <c r="RJ554" s="49"/>
      <c r="RK554" s="49"/>
      <c r="RL554" s="49"/>
      <c r="RM554" s="49"/>
      <c r="RN554" s="49"/>
      <c r="RO554" s="49"/>
      <c r="RP554" s="49"/>
      <c r="RQ554" s="49"/>
      <c r="RR554" s="49"/>
      <c r="RS554" s="49"/>
      <c r="RT554" s="49"/>
      <c r="RU554" s="49"/>
      <c r="RV554" s="49"/>
      <c r="RW554" s="49"/>
      <c r="RX554" s="49"/>
      <c r="RY554" s="49"/>
      <c r="RZ554" s="49"/>
      <c r="SA554" s="49"/>
      <c r="SB554" s="49"/>
      <c r="SC554" s="49"/>
      <c r="SD554" s="49"/>
      <c r="SE554" s="49"/>
      <c r="SF554" s="49"/>
      <c r="SG554" s="49"/>
      <c r="SH554" s="49"/>
      <c r="SI554" s="49"/>
      <c r="SJ554" s="49"/>
      <c r="SK554" s="49"/>
      <c r="SL554" s="49"/>
      <c r="SM554" s="49"/>
      <c r="SN554" s="49"/>
      <c r="SO554" s="49"/>
      <c r="SP554" s="49"/>
      <c r="SQ554" s="49"/>
      <c r="SR554" s="49"/>
      <c r="SS554" s="49"/>
      <c r="ST554" s="49"/>
      <c r="SU554" s="49"/>
      <c r="SV554" s="49"/>
      <c r="SW554" s="49"/>
      <c r="SX554" s="49"/>
      <c r="SY554" s="49"/>
      <c r="SZ554" s="49"/>
      <c r="TA554" s="49"/>
      <c r="TB554" s="49"/>
      <c r="TC554" s="49"/>
      <c r="TD554" s="49"/>
      <c r="TE554" s="49"/>
      <c r="TF554" s="49"/>
      <c r="TG554" s="49"/>
      <c r="TH554" s="49"/>
      <c r="TI554" s="49"/>
      <c r="TJ554" s="49"/>
      <c r="TK554" s="49"/>
      <c r="TL554" s="49"/>
      <c r="TM554" s="49"/>
      <c r="TN554" s="49"/>
      <c r="TO554" s="49"/>
      <c r="TP554" s="49"/>
      <c r="TQ554" s="49"/>
      <c r="TR554" s="49"/>
      <c r="TS554" s="49"/>
      <c r="TT554" s="49"/>
      <c r="TU554" s="49"/>
      <c r="TV554" s="49"/>
      <c r="TW554" s="49"/>
      <c r="TX554" s="49"/>
      <c r="TY554" s="49"/>
      <c r="TZ554" s="49"/>
      <c r="UA554" s="49"/>
      <c r="UB554" s="49"/>
      <c r="UC554" s="49"/>
      <c r="UD554" s="49"/>
      <c r="UE554" s="49"/>
      <c r="UF554" s="49"/>
      <c r="UG554" s="49"/>
      <c r="UH554" s="49"/>
      <c r="UI554" s="49"/>
      <c r="UJ554" s="49"/>
      <c r="UK554" s="49"/>
      <c r="UL554" s="49"/>
      <c r="UM554" s="49"/>
      <c r="UN554" s="49"/>
      <c r="UO554" s="49"/>
      <c r="UP554" s="49"/>
      <c r="UQ554" s="49"/>
      <c r="UR554" s="49"/>
      <c r="US554" s="49"/>
      <c r="UT554" s="49"/>
      <c r="UU554" s="49"/>
      <c r="UV554" s="49"/>
      <c r="UW554" s="49"/>
      <c r="UX554" s="49"/>
      <c r="UY554" s="49"/>
      <c r="UZ554" s="49"/>
      <c r="VA554" s="49"/>
      <c r="VB554" s="49"/>
      <c r="VC554" s="49"/>
      <c r="VD554" s="49"/>
      <c r="VE554" s="49"/>
      <c r="VF554" s="49"/>
      <c r="VG554" s="49"/>
      <c r="VH554" s="49"/>
      <c r="VI554" s="49"/>
      <c r="VJ554" s="49"/>
      <c r="VK554" s="49"/>
      <c r="VL554" s="49"/>
      <c r="VM554" s="49"/>
      <c r="VN554" s="49"/>
      <c r="VO554" s="49"/>
      <c r="VP554" s="49"/>
      <c r="VQ554" s="49"/>
      <c r="VR554" s="49"/>
      <c r="VS554" s="49"/>
      <c r="VT554" s="49"/>
      <c r="VU554" s="49"/>
      <c r="VV554" s="49"/>
      <c r="VW554" s="49"/>
      <c r="VX554" s="49"/>
      <c r="VY554" s="49"/>
      <c r="VZ554" s="49"/>
      <c r="WA554" s="49"/>
      <c r="WB554" s="49"/>
      <c r="WC554" s="49"/>
      <c r="WD554" s="49"/>
      <c r="WE554" s="49"/>
      <c r="WF554" s="49"/>
      <c r="WG554" s="49"/>
      <c r="WH554" s="49"/>
      <c r="WI554" s="49"/>
      <c r="WJ554" s="49"/>
      <c r="WK554" s="49"/>
      <c r="WL554" s="49"/>
      <c r="WM554" s="49"/>
      <c r="WN554" s="49"/>
      <c r="WO554" s="49"/>
      <c r="WP554" s="49"/>
      <c r="WQ554" s="49"/>
      <c r="WR554" s="49"/>
      <c r="WS554" s="49"/>
      <c r="WT554" s="49"/>
      <c r="WU554" s="49"/>
      <c r="WV554" s="49"/>
      <c r="WW554" s="49"/>
      <c r="WX554" s="49"/>
      <c r="WY554" s="49"/>
      <c r="WZ554" s="49"/>
      <c r="XA554" s="49"/>
      <c r="XB554" s="49"/>
      <c r="XC554" s="49"/>
      <c r="XD554" s="49"/>
      <c r="XE554" s="49"/>
      <c r="XF554" s="49"/>
      <c r="XG554" s="49"/>
      <c r="XH554" s="49"/>
      <c r="XI554" s="49"/>
      <c r="XJ554" s="49"/>
      <c r="XK554" s="49"/>
      <c r="XL554" s="49"/>
      <c r="XM554" s="49"/>
      <c r="XN554" s="49"/>
      <c r="XO554" s="49"/>
      <c r="XP554" s="49"/>
      <c r="XQ554" s="49"/>
      <c r="XR554" s="49"/>
      <c r="XS554" s="49"/>
      <c r="XT554" s="49"/>
      <c r="XU554" s="49"/>
      <c r="XV554" s="49"/>
      <c r="XW554" s="49"/>
      <c r="XX554" s="49"/>
      <c r="XY554" s="49"/>
      <c r="XZ554" s="49"/>
      <c r="YA554" s="49"/>
      <c r="YB554" s="49"/>
      <c r="YC554" s="49"/>
      <c r="YD554" s="49"/>
      <c r="YE554" s="49"/>
      <c r="YF554" s="49"/>
      <c r="YG554" s="49"/>
      <c r="YH554" s="49"/>
      <c r="YI554" s="49"/>
      <c r="YJ554" s="49"/>
      <c r="YK554" s="49"/>
      <c r="YL554" s="49"/>
      <c r="YM554" s="49"/>
      <c r="YN554" s="49"/>
      <c r="YO554" s="49"/>
      <c r="YP554" s="49"/>
      <c r="YQ554" s="49"/>
      <c r="YR554" s="49"/>
      <c r="YS554" s="49"/>
      <c r="YT554" s="49"/>
      <c r="YU554" s="49"/>
      <c r="YV554" s="49"/>
      <c r="YW554" s="49"/>
      <c r="YX554" s="49"/>
      <c r="YY554" s="49"/>
      <c r="YZ554" s="49"/>
      <c r="ZA554" s="49"/>
      <c r="ZB554" s="49"/>
      <c r="ZC554" s="49"/>
      <c r="ZD554" s="49"/>
      <c r="ZE554" s="49"/>
      <c r="ZF554" s="49"/>
      <c r="ZG554" s="49"/>
      <c r="ZH554" s="49"/>
      <c r="ZI554" s="49"/>
      <c r="ZJ554" s="49"/>
      <c r="ZK554" s="49"/>
      <c r="ZL554" s="49"/>
      <c r="ZM554" s="49"/>
      <c r="ZN554" s="49"/>
      <c r="ZO554" s="49"/>
      <c r="ZP554" s="49"/>
      <c r="ZQ554" s="49"/>
      <c r="ZR554" s="49"/>
      <c r="ZS554" s="49"/>
      <c r="ZT554" s="49"/>
      <c r="ZU554" s="49"/>
      <c r="ZV554" s="49"/>
      <c r="ZW554" s="49"/>
      <c r="ZX554" s="49"/>
      <c r="ZY554" s="49"/>
      <c r="ZZ554" s="49"/>
      <c r="AAA554" s="49"/>
      <c r="AAB554" s="49"/>
      <c r="AAC554" s="49"/>
      <c r="AAD554" s="49"/>
      <c r="AAE554" s="49"/>
      <c r="AAF554" s="49"/>
      <c r="AAG554" s="49"/>
      <c r="AAH554" s="49"/>
      <c r="AAI554" s="49"/>
      <c r="AAJ554" s="49"/>
      <c r="AAK554" s="49"/>
      <c r="AAL554" s="49"/>
      <c r="AAM554" s="49"/>
      <c r="AAN554" s="49"/>
      <c r="AAO554" s="49"/>
      <c r="AAP554" s="49"/>
      <c r="AAQ554" s="49"/>
      <c r="AAR554" s="49"/>
      <c r="AAS554" s="49"/>
      <c r="AAT554" s="49"/>
      <c r="AAU554" s="49"/>
      <c r="AAV554" s="49"/>
      <c r="AAW554" s="49"/>
      <c r="AAX554" s="49"/>
      <c r="AAY554" s="49"/>
      <c r="AAZ554" s="49"/>
      <c r="ABA554" s="49"/>
      <c r="ABB554" s="49"/>
      <c r="ABC554" s="49"/>
      <c r="ABD554" s="49"/>
      <c r="ABE554" s="49"/>
      <c r="ABF554" s="49"/>
      <c r="ABG554" s="49"/>
      <c r="ABH554" s="49"/>
      <c r="ABI554" s="49"/>
      <c r="ABJ554" s="49"/>
      <c r="ABK554" s="49"/>
      <c r="ABL554" s="49"/>
      <c r="ABM554" s="49"/>
      <c r="ABN554" s="49"/>
      <c r="ABO554" s="49"/>
      <c r="ABP554" s="49"/>
      <c r="ABQ554" s="49"/>
      <c r="ABR554" s="49"/>
      <c r="ABS554" s="49"/>
      <c r="ABT554" s="49"/>
      <c r="ABU554" s="49"/>
      <c r="ABV554" s="49"/>
      <c r="ABW554" s="49"/>
      <c r="ABX554" s="49"/>
      <c r="ABY554" s="49"/>
      <c r="ABZ554" s="49"/>
      <c r="ACA554" s="49"/>
      <c r="ACB554" s="49"/>
      <c r="ACC554" s="49"/>
      <c r="ACD554" s="49"/>
      <c r="ACE554" s="49"/>
      <c r="ACF554" s="49"/>
      <c r="ACG554" s="49"/>
      <c r="ACH554" s="49"/>
      <c r="ACI554" s="49"/>
      <c r="ACJ554" s="49"/>
      <c r="ACK554" s="49"/>
      <c r="ACL554" s="49"/>
      <c r="ACM554" s="49"/>
      <c r="ACN554" s="49"/>
      <c r="ACO554" s="49"/>
      <c r="ACP554" s="49"/>
      <c r="ACQ554" s="49"/>
      <c r="ACR554" s="49"/>
      <c r="ACS554" s="49"/>
      <c r="ACT554" s="49"/>
      <c r="ACU554" s="49"/>
      <c r="ACV554" s="49"/>
      <c r="ACW554" s="49"/>
      <c r="ACX554" s="49"/>
      <c r="ACY554" s="49"/>
      <c r="ACZ554" s="49"/>
      <c r="ADA554" s="49"/>
      <c r="ADB554" s="49"/>
      <c r="ADC554" s="49"/>
      <c r="ADD554" s="49"/>
      <c r="ADE554" s="49"/>
      <c r="ADF554" s="49"/>
      <c r="ADG554" s="49"/>
      <c r="ADH554" s="49"/>
      <c r="ADI554" s="49"/>
      <c r="ADJ554" s="49"/>
      <c r="ADK554" s="49"/>
      <c r="ADL554" s="49"/>
      <c r="ADM554" s="49"/>
      <c r="ADN554" s="49"/>
      <c r="ADO554" s="49"/>
      <c r="ADP554" s="49"/>
      <c r="ADQ554" s="49"/>
      <c r="ADR554" s="49"/>
      <c r="ADS554" s="49"/>
      <c r="ADT554" s="49"/>
      <c r="ADU554" s="49"/>
      <c r="ADV554" s="49"/>
      <c r="ADW554" s="49"/>
      <c r="ADX554" s="49"/>
      <c r="ADY554" s="49"/>
      <c r="ADZ554" s="49"/>
      <c r="AEA554" s="49"/>
      <c r="AEB554" s="49"/>
      <c r="AEC554" s="49"/>
      <c r="AED554" s="49"/>
      <c r="AEE554" s="49"/>
      <c r="AEF554" s="49"/>
      <c r="AEG554" s="49"/>
      <c r="AEH554" s="49"/>
      <c r="AEI554" s="49"/>
      <c r="AEJ554" s="49"/>
      <c r="AEK554" s="49"/>
      <c r="AEL554" s="49"/>
      <c r="AEM554" s="49"/>
      <c r="AEN554" s="49"/>
      <c r="AEO554" s="49"/>
      <c r="AEP554" s="49"/>
      <c r="AEQ554" s="49"/>
      <c r="AER554" s="49"/>
      <c r="AES554" s="49"/>
      <c r="AET554" s="49"/>
      <c r="AEU554" s="49"/>
      <c r="AEV554" s="49"/>
      <c r="AEW554" s="49"/>
      <c r="AEX554" s="49"/>
      <c r="AEY554" s="49"/>
      <c r="AEZ554" s="49"/>
      <c r="AFA554" s="49"/>
      <c r="AFB554" s="49"/>
      <c r="AFC554" s="49"/>
      <c r="AFD554" s="49"/>
      <c r="AFE554" s="49"/>
      <c r="AFF554" s="49"/>
      <c r="AFG554" s="49"/>
      <c r="AFH554" s="49"/>
      <c r="AFI554" s="49"/>
      <c r="AFJ554" s="49"/>
      <c r="AFK554" s="49"/>
      <c r="AFL554" s="49"/>
      <c r="AFM554" s="49"/>
      <c r="AFN554" s="49"/>
      <c r="AFO554" s="49"/>
      <c r="AFP554" s="49"/>
      <c r="AFQ554" s="49"/>
      <c r="AFR554" s="49"/>
      <c r="AFS554" s="49"/>
      <c r="AFT554" s="49"/>
      <c r="AFU554" s="49"/>
      <c r="AFV554" s="49"/>
      <c r="AFW554" s="49"/>
      <c r="AFX554" s="49"/>
      <c r="AFY554" s="49"/>
      <c r="AFZ554" s="49"/>
      <c r="AGA554" s="49"/>
      <c r="AGB554" s="49"/>
      <c r="AGC554" s="49"/>
      <c r="AGD554" s="49"/>
      <c r="AGE554" s="49"/>
      <c r="AGF554" s="49"/>
      <c r="AGG554" s="49"/>
      <c r="AGH554" s="49"/>
      <c r="AGI554" s="49"/>
      <c r="AGJ554" s="49"/>
      <c r="AGK554" s="49"/>
      <c r="AGL554" s="49"/>
      <c r="AGM554" s="49"/>
      <c r="AGN554" s="49"/>
      <c r="AGO554" s="49"/>
      <c r="AGP554" s="49"/>
      <c r="AGQ554" s="49"/>
      <c r="AGR554" s="49"/>
      <c r="AGS554" s="49"/>
      <c r="AGT554" s="49"/>
      <c r="AGU554" s="49"/>
      <c r="AGV554" s="49"/>
      <c r="AGW554" s="49"/>
      <c r="AGX554" s="49"/>
      <c r="AGY554" s="49"/>
      <c r="AGZ554" s="49"/>
      <c r="AHA554" s="49"/>
      <c r="AHB554" s="49"/>
      <c r="AHC554" s="49"/>
      <c r="AHD554" s="49"/>
      <c r="AHE554" s="49"/>
      <c r="AHF554" s="49"/>
      <c r="AHG554" s="49"/>
      <c r="AHH554" s="49"/>
      <c r="AHI554" s="49"/>
      <c r="AHJ554" s="49"/>
      <c r="AHK554" s="49"/>
      <c r="AHL554" s="49"/>
      <c r="AHM554" s="49"/>
      <c r="AHN554" s="49"/>
      <c r="AHO554" s="49"/>
      <c r="AHP554" s="49"/>
      <c r="AHQ554" s="49"/>
      <c r="AHR554" s="49"/>
      <c r="AHS554" s="49"/>
      <c r="AHT554" s="49"/>
      <c r="AHU554" s="49"/>
      <c r="AHV554" s="49"/>
      <c r="AHW554" s="49"/>
      <c r="AHX554" s="49"/>
      <c r="AHY554" s="49"/>
      <c r="AHZ554" s="49"/>
      <c r="AIA554" s="49"/>
      <c r="AIB554" s="49"/>
      <c r="AIC554" s="49"/>
      <c r="AID554" s="49"/>
      <c r="AIE554" s="49"/>
      <c r="AIF554" s="49"/>
      <c r="AIG554" s="49"/>
      <c r="AIH554" s="49"/>
      <c r="AII554" s="49"/>
      <c r="AIJ554" s="49"/>
      <c r="AIK554" s="49"/>
      <c r="AIL554" s="49"/>
      <c r="AIM554" s="49"/>
      <c r="AIN554" s="49"/>
      <c r="AIO554" s="49"/>
      <c r="AIP554" s="49"/>
      <c r="AIQ554" s="49"/>
      <c r="AIR554" s="49"/>
      <c r="AIS554" s="49"/>
      <c r="AIT554" s="49"/>
      <c r="AIU554" s="49"/>
      <c r="AIV554" s="49"/>
      <c r="AIW554" s="49"/>
      <c r="AIX554" s="49"/>
      <c r="AIY554" s="49"/>
      <c r="AIZ554" s="49"/>
      <c r="AJA554" s="49"/>
      <c r="AJB554" s="49"/>
      <c r="AJC554" s="49"/>
      <c r="AJD554" s="49"/>
      <c r="AJE554" s="49"/>
      <c r="AJF554" s="49"/>
      <c r="AJG554" s="49"/>
      <c r="AJH554" s="49"/>
      <c r="AJI554" s="49"/>
      <c r="AJJ554" s="49"/>
      <c r="AJK554" s="49"/>
      <c r="AJL554" s="49"/>
      <c r="AJM554" s="49"/>
      <c r="AJN554" s="49"/>
      <c r="AJO554" s="49"/>
      <c r="AJP554" s="49"/>
      <c r="AJQ554" s="49"/>
      <c r="AJR554" s="49"/>
      <c r="AJS554" s="49"/>
      <c r="AJT554" s="49"/>
      <c r="AJU554" s="49"/>
      <c r="AJV554" s="49"/>
      <c r="AJW554" s="49"/>
      <c r="AJX554" s="49"/>
      <c r="AJY554" s="49"/>
      <c r="AJZ554" s="49"/>
      <c r="AKA554" s="49"/>
      <c r="AKB554" s="49"/>
      <c r="AKC554" s="49"/>
      <c r="AKD554" s="49"/>
      <c r="AKE554" s="49"/>
      <c r="AKF554" s="49"/>
      <c r="AKG554" s="49"/>
      <c r="AKH554" s="49"/>
      <c r="AKI554" s="49"/>
      <c r="AKJ554" s="49"/>
      <c r="AKK554" s="49"/>
      <c r="AKL554" s="49"/>
      <c r="AKM554" s="49"/>
      <c r="AKN554" s="49"/>
      <c r="AKO554" s="49"/>
      <c r="AKP554" s="49"/>
      <c r="AKQ554" s="49"/>
      <c r="AKR554" s="49"/>
      <c r="AKS554" s="49"/>
      <c r="AKT554" s="49"/>
      <c r="AKU554" s="49"/>
      <c r="AKV554" s="49"/>
      <c r="AKW554" s="49"/>
      <c r="AKX554" s="49"/>
      <c r="AKY554" s="49"/>
      <c r="AKZ554" s="49"/>
      <c r="ALA554" s="49"/>
      <c r="ALB554" s="49"/>
      <c r="ALC554" s="49"/>
      <c r="ALD554" s="49"/>
      <c r="ALE554" s="49"/>
      <c r="ALF554" s="49"/>
      <c r="ALG554" s="49"/>
      <c r="ALH554" s="49"/>
      <c r="ALI554" s="49"/>
      <c r="ALJ554" s="49"/>
      <c r="ALK554" s="49"/>
      <c r="ALL554" s="49"/>
      <c r="ALM554" s="49"/>
      <c r="ALN554" s="49"/>
      <c r="ALO554" s="49"/>
      <c r="ALP554" s="49"/>
      <c r="ALQ554" s="49"/>
      <c r="ALR554" s="49"/>
      <c r="ALS554" s="49"/>
      <c r="ALT554" s="49"/>
      <c r="ALU554" s="49"/>
      <c r="ALV554" s="49"/>
      <c r="ALW554" s="49"/>
      <c r="ALX554" s="49"/>
      <c r="ALY554" s="49"/>
      <c r="ALZ554" s="49"/>
      <c r="AMA554" s="49"/>
      <c r="AMB554" s="49"/>
      <c r="AMC554" s="49"/>
      <c r="AMD554" s="49"/>
      <c r="AME554" s="49"/>
      <c r="AMF554" s="49"/>
      <c r="AMG554" s="49"/>
      <c r="AMH554" s="49"/>
      <c r="AMI554" s="49"/>
      <c r="AMJ554" s="49"/>
      <c r="AMK554" s="49"/>
      <c r="AML554" s="49"/>
      <c r="AMM554" s="49"/>
      <c r="AMN554" s="49"/>
      <c r="AMO554" s="49"/>
      <c r="AMP554" s="49"/>
      <c r="AMQ554" s="49"/>
      <c r="AMR554" s="49"/>
      <c r="AMS554" s="49"/>
      <c r="AMT554" s="49"/>
      <c r="AMU554" s="49"/>
      <c r="AMV554" s="49"/>
      <c r="AMW554" s="49"/>
      <c r="AMX554" s="49"/>
      <c r="AMY554" s="49"/>
      <c r="AMZ554" s="49"/>
      <c r="ANA554" s="49"/>
      <c r="ANB554" s="49"/>
      <c r="ANC554" s="49"/>
      <c r="AND554" s="49"/>
      <c r="ANE554" s="49"/>
      <c r="ANF554" s="49"/>
      <c r="ANG554" s="49"/>
      <c r="ANH554" s="49"/>
      <c r="ANI554" s="49"/>
      <c r="ANJ554" s="49"/>
      <c r="ANK554" s="49"/>
      <c r="ANL554" s="49"/>
      <c r="ANM554" s="49"/>
      <c r="ANN554" s="49"/>
      <c r="ANO554" s="49"/>
      <c r="ANP554" s="49"/>
      <c r="ANQ554" s="49"/>
      <c r="ANR554" s="49"/>
      <c r="ANS554" s="49"/>
      <c r="ANT554" s="49"/>
      <c r="ANU554" s="49"/>
      <c r="ANV554" s="49"/>
      <c r="ANW554" s="49"/>
      <c r="ANX554" s="49"/>
      <c r="ANY554" s="49"/>
      <c r="ANZ554" s="49"/>
      <c r="AOA554" s="49"/>
      <c r="AOB554" s="49"/>
      <c r="AOC554" s="49"/>
      <c r="AOD554" s="49"/>
      <c r="AOE554" s="49"/>
      <c r="AOF554" s="49"/>
      <c r="AOG554" s="49"/>
      <c r="AOH554" s="49"/>
      <c r="AOI554" s="49"/>
      <c r="AOJ554" s="49"/>
      <c r="AOK554" s="49"/>
      <c r="AOL554" s="49"/>
      <c r="AOM554" s="49"/>
      <c r="AON554" s="49"/>
      <c r="AOO554" s="49"/>
      <c r="AOP554" s="49"/>
      <c r="AOQ554" s="49"/>
      <c r="AOR554" s="49"/>
      <c r="AOS554" s="49"/>
      <c r="AOT554" s="49"/>
      <c r="AOU554" s="49"/>
      <c r="AOV554" s="49"/>
      <c r="AOW554" s="49"/>
      <c r="AOX554" s="49"/>
      <c r="AOY554" s="49"/>
      <c r="AOZ554" s="49"/>
      <c r="APA554" s="49"/>
      <c r="APB554" s="49"/>
      <c r="APC554" s="49"/>
      <c r="APD554" s="49"/>
      <c r="APE554" s="49"/>
      <c r="APF554" s="49"/>
      <c r="APG554" s="49"/>
      <c r="APH554" s="49"/>
      <c r="API554" s="49"/>
      <c r="APJ554" s="49"/>
      <c r="APK554" s="49"/>
      <c r="APL554" s="49"/>
      <c r="APM554" s="49"/>
      <c r="APN554" s="49"/>
      <c r="APO554" s="49"/>
      <c r="APP554" s="49"/>
      <c r="APQ554" s="49"/>
      <c r="APR554" s="49"/>
      <c r="APS554" s="49"/>
      <c r="APT554" s="49"/>
      <c r="APU554" s="49"/>
      <c r="APV554" s="49"/>
      <c r="APW554" s="49"/>
      <c r="APX554" s="49"/>
      <c r="APY554" s="49"/>
      <c r="APZ554" s="49"/>
      <c r="AQA554" s="49"/>
      <c r="AQB554" s="49"/>
      <c r="AQC554" s="49"/>
      <c r="AQD554" s="49"/>
      <c r="AQE554" s="49"/>
      <c r="AQF554" s="49"/>
      <c r="AQG554" s="49"/>
      <c r="AQH554" s="49"/>
      <c r="AQI554" s="49"/>
      <c r="AQJ554" s="49"/>
      <c r="AQK554" s="49"/>
      <c r="AQL554" s="49"/>
      <c r="AQM554" s="49"/>
      <c r="AQN554" s="49"/>
      <c r="AQO554" s="49"/>
      <c r="AQP554" s="49"/>
      <c r="AQQ554" s="49"/>
      <c r="AQR554" s="49"/>
      <c r="AQS554" s="49"/>
      <c r="AQT554" s="49"/>
      <c r="AQU554" s="49"/>
      <c r="AQV554" s="49"/>
      <c r="AQW554" s="49"/>
      <c r="AQX554" s="49"/>
      <c r="AQY554" s="49"/>
      <c r="AQZ554" s="49"/>
      <c r="ARA554" s="49"/>
      <c r="ARB554" s="49"/>
      <c r="ARC554" s="49"/>
      <c r="ARD554" s="49"/>
      <c r="ARE554" s="49"/>
      <c r="ARF554" s="49"/>
      <c r="ARG554" s="49"/>
      <c r="ARH554" s="49"/>
      <c r="ARI554" s="49"/>
      <c r="ARJ554" s="49"/>
      <c r="ARK554" s="49"/>
      <c r="ARL554" s="49"/>
      <c r="ARM554" s="49"/>
      <c r="ARN554" s="49"/>
      <c r="ARO554" s="49"/>
      <c r="ARP554" s="49"/>
      <c r="ARQ554" s="49"/>
      <c r="ARR554" s="49"/>
      <c r="ARS554" s="49"/>
      <c r="ART554" s="49"/>
      <c r="ARU554" s="49"/>
      <c r="ARV554" s="49"/>
      <c r="ARW554" s="49"/>
      <c r="ARX554" s="49"/>
      <c r="ARY554" s="49"/>
      <c r="ARZ554" s="49"/>
      <c r="ASA554" s="49"/>
      <c r="ASB554" s="49"/>
      <c r="ASC554" s="49"/>
      <c r="ASD554" s="49"/>
      <c r="ASE554" s="49"/>
      <c r="ASF554" s="49"/>
      <c r="ASG554" s="49"/>
      <c r="ASH554" s="49"/>
      <c r="ASI554" s="49"/>
      <c r="ASJ554" s="49"/>
      <c r="ASK554" s="49"/>
      <c r="ASL554" s="49"/>
      <c r="ASM554" s="49"/>
      <c r="ASN554" s="49"/>
      <c r="ASO554" s="49"/>
      <c r="ASP554" s="49"/>
      <c r="ASQ554" s="49"/>
      <c r="ASR554" s="49"/>
      <c r="ASS554" s="49"/>
      <c r="AST554" s="49"/>
      <c r="ASU554" s="49"/>
      <c r="ASV554" s="49"/>
      <c r="ASW554" s="49"/>
      <c r="ASX554" s="49"/>
      <c r="ASY554" s="49"/>
      <c r="ASZ554" s="49"/>
      <c r="ATA554" s="49"/>
      <c r="ATB554" s="49"/>
      <c r="ATC554" s="49"/>
      <c r="ATD554" s="49"/>
      <c r="ATE554" s="49"/>
      <c r="ATF554" s="49"/>
      <c r="ATG554" s="49"/>
      <c r="ATH554" s="49"/>
      <c r="ATI554" s="49"/>
      <c r="ATJ554" s="49"/>
      <c r="ATK554" s="49"/>
      <c r="ATL554" s="49"/>
      <c r="ATM554" s="49"/>
      <c r="ATN554" s="49"/>
      <c r="ATO554" s="49"/>
      <c r="ATP554" s="49"/>
      <c r="ATQ554" s="49"/>
      <c r="ATR554" s="49"/>
      <c r="ATS554" s="49"/>
      <c r="ATT554" s="49"/>
      <c r="ATU554" s="49"/>
      <c r="ATV554" s="49"/>
      <c r="ATW554" s="49"/>
      <c r="ATX554" s="49"/>
      <c r="ATY554" s="49"/>
      <c r="ATZ554" s="49"/>
      <c r="AUA554" s="49"/>
      <c r="AUB554" s="49"/>
      <c r="AUC554" s="49"/>
      <c r="AUD554" s="49"/>
      <c r="AUE554" s="49"/>
      <c r="AUF554" s="49"/>
      <c r="AUG554" s="49"/>
      <c r="AUH554" s="49"/>
      <c r="AUI554" s="49"/>
      <c r="AUJ554" s="49"/>
      <c r="AUK554" s="49"/>
      <c r="AUL554" s="49"/>
      <c r="AUM554" s="49"/>
      <c r="AUN554" s="49"/>
      <c r="AUO554" s="49"/>
      <c r="AUP554" s="49"/>
      <c r="AUQ554" s="49"/>
      <c r="AUR554" s="49"/>
      <c r="AUS554" s="49"/>
      <c r="AUT554" s="49"/>
      <c r="AUU554" s="49"/>
      <c r="AUV554" s="49"/>
      <c r="AUW554" s="49"/>
      <c r="AUX554" s="49"/>
      <c r="AUY554" s="49"/>
      <c r="AUZ554" s="49"/>
      <c r="AVA554" s="49"/>
      <c r="AVB554" s="49"/>
      <c r="AVC554" s="49"/>
      <c r="AVD554" s="49"/>
      <c r="AVE554" s="49"/>
      <c r="AVF554" s="49"/>
      <c r="AVG554" s="49"/>
      <c r="AVH554" s="49"/>
      <c r="AVI554" s="49"/>
      <c r="AVJ554" s="49"/>
      <c r="AVK554" s="49"/>
      <c r="AVL554" s="49"/>
      <c r="AVM554" s="49"/>
      <c r="AVN554" s="49"/>
      <c r="AVO554" s="49"/>
      <c r="AVP554" s="49"/>
      <c r="AVQ554" s="49"/>
      <c r="AVR554" s="49"/>
      <c r="AVS554" s="49"/>
      <c r="AVT554" s="49"/>
      <c r="AVU554" s="49"/>
      <c r="AVV554" s="49"/>
      <c r="AVW554" s="49"/>
      <c r="AVX554" s="49"/>
      <c r="AVY554" s="49"/>
      <c r="AVZ554" s="49"/>
      <c r="AWA554" s="49"/>
      <c r="AWB554" s="49"/>
      <c r="AWC554" s="49"/>
      <c r="AWD554" s="49"/>
      <c r="AWE554" s="49"/>
      <c r="AWF554" s="49"/>
      <c r="AWG554" s="49"/>
      <c r="AWH554" s="49"/>
      <c r="AWI554" s="49"/>
      <c r="AWJ554" s="49"/>
      <c r="AWK554" s="49"/>
      <c r="AWL554" s="49"/>
      <c r="AWM554" s="49"/>
      <c r="AWN554" s="49"/>
      <c r="AWO554" s="49"/>
      <c r="AWP554" s="49"/>
      <c r="AWQ554" s="49"/>
      <c r="AWR554" s="49"/>
      <c r="AWS554" s="49"/>
      <c r="AWT554" s="49"/>
      <c r="AWU554" s="49"/>
      <c r="AWV554" s="49"/>
      <c r="AWW554" s="49"/>
      <c r="AWX554" s="49"/>
      <c r="AWY554" s="49"/>
      <c r="AWZ554" s="49"/>
      <c r="AXA554" s="49"/>
      <c r="AXB554" s="49"/>
      <c r="AXC554" s="49"/>
      <c r="AXD554" s="49"/>
      <c r="AXE554" s="49"/>
      <c r="AXF554" s="49"/>
      <c r="AXG554" s="49"/>
      <c r="AXH554" s="49"/>
      <c r="AXI554" s="49"/>
      <c r="AXJ554" s="49"/>
      <c r="AXK554" s="49"/>
      <c r="AXL554" s="49"/>
      <c r="AXM554" s="49"/>
      <c r="AXN554" s="49"/>
      <c r="AXO554" s="49"/>
      <c r="AXP554" s="49"/>
      <c r="AXQ554" s="49"/>
      <c r="AXR554" s="49"/>
      <c r="AXS554" s="49"/>
      <c r="AXT554" s="49"/>
      <c r="AXU554" s="49"/>
      <c r="AXV554" s="49"/>
      <c r="AXW554" s="49"/>
      <c r="AXX554" s="49"/>
      <c r="AXY554" s="49"/>
      <c r="AXZ554" s="49"/>
      <c r="AYA554" s="49"/>
      <c r="AYB554" s="49"/>
      <c r="AYC554" s="49"/>
      <c r="AYD554" s="49"/>
      <c r="AYE554" s="49"/>
      <c r="AYF554" s="49"/>
      <c r="AYG554" s="49"/>
      <c r="AYH554" s="49"/>
      <c r="AYI554" s="49"/>
      <c r="AYJ554" s="49"/>
      <c r="AYK554" s="49"/>
      <c r="AYL554" s="49"/>
      <c r="AYM554" s="49"/>
      <c r="AYN554" s="49"/>
      <c r="AYO554" s="49"/>
      <c r="AYP554" s="49"/>
      <c r="AYQ554" s="49"/>
      <c r="AYR554" s="49"/>
      <c r="AYS554" s="49"/>
      <c r="AYT554" s="49"/>
      <c r="AYU554" s="49"/>
      <c r="AYV554" s="49"/>
      <c r="AYW554" s="49"/>
      <c r="AYX554" s="49"/>
      <c r="AYY554" s="49"/>
      <c r="AYZ554" s="49"/>
      <c r="AZA554" s="49"/>
      <c r="AZB554" s="49"/>
      <c r="AZC554" s="49"/>
      <c r="AZD554" s="49"/>
      <c r="AZE554" s="49"/>
      <c r="AZF554" s="49"/>
      <c r="AZG554" s="49"/>
      <c r="AZH554" s="49"/>
      <c r="AZI554" s="49"/>
      <c r="AZJ554" s="49"/>
      <c r="AZK554" s="49"/>
      <c r="AZL554" s="49"/>
      <c r="AZM554" s="49"/>
      <c r="AZN554" s="49"/>
      <c r="AZO554" s="49"/>
      <c r="AZP554" s="49"/>
      <c r="AZQ554" s="49"/>
      <c r="AZR554" s="49"/>
      <c r="AZS554" s="49"/>
      <c r="AZT554" s="49"/>
      <c r="AZU554" s="49"/>
      <c r="AZV554" s="49"/>
      <c r="AZW554" s="49"/>
      <c r="AZX554" s="49"/>
      <c r="AZY554" s="49"/>
      <c r="AZZ554" s="49"/>
      <c r="BAA554" s="49"/>
      <c r="BAB554" s="49"/>
      <c r="BAC554" s="49"/>
      <c r="BAD554" s="49"/>
      <c r="BAE554" s="49"/>
      <c r="BAF554" s="49"/>
      <c r="BAG554" s="49"/>
      <c r="BAH554" s="49"/>
      <c r="BAI554" s="49"/>
      <c r="BAJ554" s="49"/>
      <c r="BAK554" s="49"/>
      <c r="BAL554" s="49"/>
      <c r="BAM554" s="49"/>
      <c r="BAN554" s="49"/>
      <c r="BAO554" s="49"/>
      <c r="BAP554" s="49"/>
      <c r="BAQ554" s="49"/>
      <c r="BAR554" s="49"/>
      <c r="BAS554" s="49"/>
      <c r="BAT554" s="49"/>
      <c r="BAU554" s="49"/>
      <c r="BAV554" s="49"/>
      <c r="BAW554" s="49"/>
      <c r="BAX554" s="49"/>
      <c r="BAY554" s="49"/>
      <c r="BAZ554" s="49"/>
      <c r="BBA554" s="49"/>
      <c r="BBB554" s="49"/>
      <c r="BBC554" s="49"/>
      <c r="BBD554" s="49"/>
      <c r="BBE554" s="49"/>
      <c r="BBF554" s="49"/>
      <c r="BBG554" s="49"/>
      <c r="BBH554" s="49"/>
      <c r="BBI554" s="49"/>
      <c r="BBJ554" s="49"/>
      <c r="BBK554" s="49"/>
      <c r="BBL554" s="49"/>
      <c r="BBM554" s="49"/>
      <c r="BBN554" s="49"/>
      <c r="BBO554" s="49"/>
      <c r="BBP554" s="49"/>
      <c r="BBQ554" s="49"/>
      <c r="BBR554" s="49"/>
      <c r="BBS554" s="49"/>
      <c r="BBT554" s="49"/>
      <c r="BBU554" s="49"/>
      <c r="BBV554" s="49"/>
      <c r="BBW554" s="49"/>
      <c r="BBX554" s="49"/>
      <c r="BBY554" s="49"/>
      <c r="BBZ554" s="49"/>
      <c r="BCA554" s="49"/>
      <c r="BCB554" s="49"/>
      <c r="BCC554" s="49"/>
      <c r="BCD554" s="49"/>
      <c r="BCE554" s="49"/>
      <c r="BCF554" s="49"/>
      <c r="BCG554" s="49"/>
      <c r="BCH554" s="49"/>
      <c r="BCI554" s="49"/>
      <c r="BCJ554" s="49"/>
      <c r="BCK554" s="49"/>
      <c r="BCL554" s="49"/>
      <c r="BCM554" s="49"/>
      <c r="BCN554" s="49"/>
      <c r="BCO554" s="49"/>
      <c r="BCP554" s="49"/>
      <c r="BCQ554" s="49"/>
      <c r="BCR554" s="49"/>
      <c r="BCS554" s="49"/>
      <c r="BCT554" s="49"/>
      <c r="BCU554" s="49"/>
      <c r="BCV554" s="49"/>
      <c r="BCW554" s="49"/>
      <c r="BCX554" s="49"/>
      <c r="BCY554" s="49"/>
      <c r="BCZ554" s="49"/>
      <c r="BDA554" s="49"/>
      <c r="BDB554" s="49"/>
      <c r="BDC554" s="49"/>
      <c r="BDD554" s="49"/>
      <c r="BDE554" s="49"/>
      <c r="BDF554" s="49"/>
      <c r="BDG554" s="49"/>
      <c r="BDH554" s="49"/>
      <c r="BDI554" s="49"/>
      <c r="BDJ554" s="49"/>
      <c r="BDK554" s="49"/>
      <c r="BDL554" s="49"/>
      <c r="BDM554" s="49"/>
      <c r="BDN554" s="49"/>
      <c r="BDO554" s="49"/>
      <c r="BDP554" s="49"/>
      <c r="BDQ554" s="49"/>
      <c r="BDR554" s="49"/>
      <c r="BDS554" s="49"/>
      <c r="BDT554" s="49"/>
      <c r="BDU554" s="49"/>
      <c r="BDV554" s="49"/>
      <c r="BDW554" s="49"/>
      <c r="BDX554" s="49"/>
      <c r="BDY554" s="49"/>
      <c r="BDZ554" s="49"/>
      <c r="BEA554" s="49"/>
      <c r="BEB554" s="49"/>
      <c r="BEC554" s="49"/>
      <c r="BED554" s="49"/>
      <c r="BEE554" s="49"/>
      <c r="BEF554" s="49"/>
      <c r="BEG554" s="49"/>
      <c r="BEH554" s="49"/>
      <c r="BEI554" s="49"/>
      <c r="BEJ554" s="49"/>
      <c r="BEK554" s="49"/>
      <c r="BEL554" s="49"/>
      <c r="BEM554" s="49"/>
      <c r="BEN554" s="49"/>
      <c r="BEO554" s="49"/>
      <c r="BEP554" s="49"/>
      <c r="BEQ554" s="49"/>
      <c r="BER554" s="49"/>
      <c r="BES554" s="49"/>
      <c r="BET554" s="49"/>
      <c r="BEU554" s="49"/>
      <c r="BEV554" s="49"/>
      <c r="BEW554" s="49"/>
      <c r="BEX554" s="49"/>
      <c r="BEY554" s="49"/>
      <c r="BEZ554" s="49"/>
      <c r="BFA554" s="49"/>
      <c r="BFB554" s="49"/>
      <c r="BFC554" s="49"/>
      <c r="BFD554" s="49"/>
      <c r="BFE554" s="49"/>
      <c r="BFF554" s="49"/>
      <c r="BFG554" s="49"/>
      <c r="BFH554" s="49"/>
      <c r="BFI554" s="49"/>
      <c r="BFJ554" s="49"/>
      <c r="BFK554" s="49"/>
      <c r="BFL554" s="49"/>
      <c r="BFM554" s="49"/>
      <c r="BFN554" s="49"/>
      <c r="BFO554" s="49"/>
      <c r="BFP554" s="49"/>
      <c r="BFQ554" s="49"/>
      <c r="BFR554" s="49"/>
      <c r="BFS554" s="49"/>
      <c r="BFT554" s="49"/>
      <c r="BFU554" s="49"/>
      <c r="BFV554" s="49"/>
      <c r="BFW554" s="49"/>
      <c r="BFX554" s="49"/>
      <c r="BFY554" s="49"/>
      <c r="BFZ554" s="49"/>
      <c r="BGA554" s="49"/>
      <c r="BGB554" s="49"/>
      <c r="BGC554" s="49"/>
      <c r="BGD554" s="49"/>
      <c r="BGE554" s="49"/>
      <c r="BGF554" s="49"/>
      <c r="BGG554" s="49"/>
      <c r="BGH554" s="49"/>
      <c r="BGI554" s="49"/>
      <c r="BGJ554" s="49"/>
      <c r="BGK554" s="49"/>
      <c r="BGL554" s="49"/>
      <c r="BGM554" s="49"/>
      <c r="BGN554" s="49"/>
      <c r="BGO554" s="49"/>
      <c r="BGP554" s="49"/>
      <c r="BGQ554" s="49"/>
      <c r="BGR554" s="49"/>
      <c r="BGS554" s="49"/>
      <c r="BGT554" s="49"/>
      <c r="BGU554" s="49"/>
      <c r="BGV554" s="49"/>
      <c r="BGW554" s="49"/>
      <c r="BGX554" s="49"/>
      <c r="BGY554" s="49"/>
      <c r="BGZ554" s="49"/>
      <c r="BHA554" s="49"/>
      <c r="BHB554" s="49"/>
      <c r="BHC554" s="49"/>
      <c r="BHD554" s="49"/>
      <c r="BHE554" s="49"/>
      <c r="BHF554" s="49"/>
      <c r="BHG554" s="49"/>
      <c r="BHH554" s="49"/>
      <c r="BHI554" s="49"/>
      <c r="BHJ554" s="49"/>
      <c r="BHK554" s="49"/>
      <c r="BHL554" s="49"/>
      <c r="BHM554" s="49"/>
      <c r="BHN554" s="49"/>
      <c r="BHO554" s="49"/>
      <c r="BHP554" s="49"/>
      <c r="BHQ554" s="49"/>
      <c r="BHR554" s="49"/>
      <c r="BHS554" s="49"/>
      <c r="BHT554" s="49"/>
      <c r="BHU554" s="49"/>
      <c r="BHV554" s="49"/>
      <c r="BHW554" s="49"/>
      <c r="BHX554" s="49"/>
      <c r="BHY554" s="49"/>
      <c r="BHZ554" s="49"/>
      <c r="BIA554" s="49"/>
      <c r="BIB554" s="49"/>
      <c r="BIC554" s="49"/>
      <c r="BID554" s="49"/>
      <c r="BIE554" s="49"/>
      <c r="BIF554" s="49"/>
      <c r="BIG554" s="49"/>
      <c r="BIH554" s="49"/>
      <c r="BII554" s="49"/>
      <c r="BIJ554" s="49"/>
      <c r="BIK554" s="49"/>
      <c r="BIL554" s="49"/>
      <c r="BIM554" s="49"/>
      <c r="BIN554" s="49"/>
      <c r="BIO554" s="49"/>
      <c r="BIP554" s="49"/>
      <c r="BIQ554" s="49"/>
      <c r="BIR554" s="49"/>
      <c r="BIS554" s="49"/>
      <c r="BIT554" s="49"/>
      <c r="BIU554" s="49"/>
      <c r="BIV554" s="49"/>
      <c r="BIW554" s="49"/>
      <c r="BIX554" s="49"/>
      <c r="BIY554" s="49"/>
      <c r="BIZ554" s="49"/>
      <c r="BJA554" s="49"/>
      <c r="BJB554" s="49"/>
      <c r="BJC554" s="49"/>
      <c r="BJD554" s="49"/>
      <c r="BJE554" s="49"/>
      <c r="BJF554" s="49"/>
      <c r="BJG554" s="49"/>
      <c r="BJH554" s="49"/>
      <c r="BJI554" s="49"/>
      <c r="BJJ554" s="49"/>
      <c r="BJK554" s="49"/>
      <c r="BJL554" s="49"/>
      <c r="BJM554" s="49"/>
      <c r="BJN554" s="49"/>
      <c r="BJO554" s="49"/>
      <c r="BJP554" s="49"/>
      <c r="BJQ554" s="49"/>
      <c r="BJR554" s="49"/>
      <c r="BJS554" s="49"/>
      <c r="BJT554" s="49"/>
      <c r="BJU554" s="49"/>
      <c r="BJV554" s="49"/>
      <c r="BJW554" s="49"/>
      <c r="BJX554" s="49"/>
      <c r="BJY554" s="49"/>
      <c r="BJZ554" s="49"/>
      <c r="BKA554" s="49"/>
      <c r="BKB554" s="49"/>
      <c r="BKC554" s="49"/>
      <c r="BKD554" s="49"/>
      <c r="BKE554" s="49"/>
      <c r="BKF554" s="49"/>
      <c r="BKG554" s="49"/>
      <c r="BKH554" s="49"/>
      <c r="BKI554" s="49"/>
      <c r="BKJ554" s="49"/>
      <c r="BKK554" s="49"/>
      <c r="BKL554" s="49"/>
      <c r="BKM554" s="49"/>
      <c r="BKN554" s="49"/>
      <c r="BKO554" s="49"/>
      <c r="BKP554" s="49"/>
      <c r="BKQ554" s="49"/>
      <c r="BKR554" s="49"/>
      <c r="BKS554" s="49"/>
      <c r="BKT554" s="49"/>
      <c r="BKU554" s="49"/>
      <c r="BKV554" s="49"/>
      <c r="BKW554" s="49"/>
      <c r="BKX554" s="49"/>
      <c r="BKY554" s="49"/>
      <c r="BKZ554" s="49"/>
      <c r="BLA554" s="49"/>
      <c r="BLB554" s="49"/>
      <c r="BLC554" s="49"/>
      <c r="BLD554" s="49"/>
      <c r="BLE554" s="49"/>
      <c r="BLF554" s="49"/>
      <c r="BLG554" s="49"/>
      <c r="BLH554" s="49"/>
      <c r="BLI554" s="49"/>
      <c r="BLJ554" s="49"/>
      <c r="BLK554" s="49"/>
      <c r="BLL554" s="49"/>
      <c r="BLM554" s="49"/>
      <c r="BLN554" s="49"/>
      <c r="BLO554" s="49"/>
      <c r="BLP554" s="49"/>
      <c r="BLQ554" s="49"/>
      <c r="BLR554" s="49"/>
      <c r="BLS554" s="49"/>
      <c r="BLT554" s="49"/>
      <c r="BLU554" s="49"/>
      <c r="BLV554" s="49"/>
      <c r="BLW554" s="49"/>
      <c r="BLX554" s="49"/>
      <c r="BLY554" s="49"/>
      <c r="BLZ554" s="49"/>
      <c r="BMA554" s="49"/>
      <c r="BMB554" s="49"/>
      <c r="BMC554" s="49"/>
      <c r="BMD554" s="49"/>
      <c r="BME554" s="49"/>
      <c r="BMF554" s="49"/>
      <c r="BMG554" s="49"/>
      <c r="BMH554" s="49"/>
      <c r="BMI554" s="49"/>
      <c r="BMJ554" s="49"/>
      <c r="BMK554" s="49"/>
      <c r="BML554" s="49"/>
      <c r="BMM554" s="49"/>
      <c r="BMN554" s="49"/>
      <c r="BMO554" s="49"/>
      <c r="BMP554" s="49"/>
      <c r="BMQ554" s="49"/>
      <c r="BMR554" s="49"/>
      <c r="BMS554" s="49"/>
      <c r="BMT554" s="49"/>
      <c r="BMU554" s="49"/>
      <c r="BMV554" s="49"/>
      <c r="BMW554" s="49"/>
      <c r="BMX554" s="49"/>
      <c r="BMY554" s="49"/>
      <c r="BMZ554" s="49"/>
      <c r="BNA554" s="49"/>
      <c r="BNB554" s="49"/>
      <c r="BNC554" s="49"/>
      <c r="BND554" s="49"/>
      <c r="BNE554" s="49"/>
      <c r="BNF554" s="49"/>
      <c r="BNG554" s="49"/>
      <c r="BNH554" s="49"/>
      <c r="BNI554" s="49"/>
      <c r="BNJ554" s="49"/>
      <c r="BNK554" s="49"/>
      <c r="BNL554" s="49"/>
      <c r="BNM554" s="49"/>
      <c r="BNN554" s="49"/>
      <c r="BNO554" s="49"/>
      <c r="BNP554" s="49"/>
      <c r="BNQ554" s="49"/>
      <c r="BNR554" s="49"/>
      <c r="BNS554" s="49"/>
      <c r="BNT554" s="49"/>
      <c r="BNU554" s="49"/>
      <c r="BNV554" s="49"/>
      <c r="BNW554" s="49"/>
      <c r="BNX554" s="49"/>
      <c r="BNY554" s="49"/>
      <c r="BNZ554" s="49"/>
      <c r="BOA554" s="49"/>
      <c r="BOB554" s="49"/>
      <c r="BOC554" s="49"/>
      <c r="BOD554" s="49"/>
      <c r="BOE554" s="49"/>
      <c r="BOF554" s="49"/>
      <c r="BOG554" s="49"/>
      <c r="BOH554" s="49"/>
      <c r="BOI554" s="49"/>
      <c r="BOJ554" s="49"/>
      <c r="BOK554" s="49"/>
      <c r="BOL554" s="49"/>
      <c r="BOM554" s="49"/>
      <c r="BON554" s="49"/>
      <c r="BOO554" s="49"/>
      <c r="BOP554" s="49"/>
      <c r="BOQ554" s="49"/>
      <c r="BOR554" s="49"/>
      <c r="BOS554" s="49"/>
      <c r="BOT554" s="49"/>
      <c r="BOU554" s="49"/>
      <c r="BOV554" s="49"/>
      <c r="BOW554" s="49"/>
      <c r="BOX554" s="49"/>
      <c r="BOY554" s="49"/>
      <c r="BOZ554" s="49"/>
      <c r="BPA554" s="49"/>
      <c r="BPB554" s="49"/>
      <c r="BPC554" s="49"/>
      <c r="BPD554" s="49"/>
      <c r="BPE554" s="49"/>
      <c r="BPF554" s="49"/>
      <c r="BPG554" s="49"/>
      <c r="BPH554" s="49"/>
      <c r="BPI554" s="49"/>
      <c r="BPJ554" s="49"/>
      <c r="BPK554" s="49"/>
      <c r="BPL554" s="49"/>
      <c r="BPM554" s="49"/>
      <c r="BPN554" s="49"/>
      <c r="BPO554" s="49"/>
      <c r="BPP554" s="49"/>
      <c r="BPQ554" s="49"/>
      <c r="BPR554" s="49"/>
      <c r="BPS554" s="49"/>
      <c r="BPT554" s="49"/>
      <c r="BPU554" s="49"/>
      <c r="BPV554" s="49"/>
      <c r="BPW554" s="49"/>
      <c r="BPX554" s="49"/>
      <c r="BPY554" s="49"/>
      <c r="BPZ554" s="49"/>
      <c r="BQA554" s="49"/>
      <c r="BQB554" s="49"/>
      <c r="BQC554" s="49"/>
      <c r="BQD554" s="49"/>
      <c r="BQE554" s="49"/>
      <c r="BQF554" s="49"/>
      <c r="BQG554" s="49"/>
      <c r="BQH554" s="49"/>
      <c r="BQI554" s="49"/>
      <c r="BQJ554" s="49"/>
      <c r="BQK554" s="49"/>
      <c r="BQL554" s="49"/>
      <c r="BQM554" s="49"/>
      <c r="BQN554" s="49"/>
      <c r="BQO554" s="49"/>
      <c r="BQP554" s="49"/>
      <c r="BQQ554" s="49"/>
      <c r="BQR554" s="49"/>
      <c r="BQS554" s="49"/>
      <c r="BQT554" s="49"/>
      <c r="BQU554" s="49"/>
      <c r="BQV554" s="49"/>
      <c r="BQW554" s="49"/>
      <c r="BQX554" s="49"/>
      <c r="BQY554" s="49"/>
      <c r="BQZ554" s="49"/>
      <c r="BRA554" s="49"/>
      <c r="BRB554" s="49"/>
      <c r="BRC554" s="49"/>
      <c r="BRD554" s="49"/>
      <c r="BRE554" s="49"/>
      <c r="BRF554" s="49"/>
      <c r="BRG554" s="49"/>
      <c r="BRH554" s="49"/>
      <c r="BRI554" s="49"/>
      <c r="BRJ554" s="49"/>
      <c r="BRK554" s="49"/>
      <c r="BRL554" s="49"/>
      <c r="BRM554" s="49"/>
      <c r="BRN554" s="49"/>
      <c r="BRO554" s="49"/>
      <c r="BRP554" s="49"/>
      <c r="BRQ554" s="49"/>
      <c r="BRR554" s="49"/>
      <c r="BRS554" s="49"/>
      <c r="BRT554" s="49"/>
      <c r="BRU554" s="49"/>
      <c r="BRV554" s="49"/>
      <c r="BRW554" s="49"/>
      <c r="BRX554" s="49"/>
      <c r="BRY554" s="49"/>
      <c r="BRZ554" s="49"/>
      <c r="BSA554" s="49"/>
      <c r="BSB554" s="49"/>
      <c r="BSC554" s="49"/>
      <c r="BSD554" s="49"/>
      <c r="BSE554" s="49"/>
      <c r="BSF554" s="49"/>
      <c r="BSG554" s="49"/>
      <c r="BSH554" s="49"/>
      <c r="BSI554" s="49"/>
      <c r="BSJ554" s="49"/>
      <c r="BSK554" s="49"/>
      <c r="BSL554" s="49"/>
      <c r="BSM554" s="49"/>
      <c r="BSN554" s="49"/>
      <c r="BSO554" s="49"/>
      <c r="BSP554" s="49"/>
      <c r="BSQ554" s="49"/>
      <c r="BSR554" s="49"/>
      <c r="BSS554" s="49"/>
      <c r="BST554" s="49"/>
      <c r="BSU554" s="49"/>
      <c r="BSV554" s="49"/>
      <c r="BSW554" s="49"/>
      <c r="BSX554" s="49"/>
      <c r="BSY554" s="49"/>
      <c r="BSZ554" s="49"/>
      <c r="BTA554" s="49"/>
      <c r="BTB554" s="49"/>
      <c r="BTC554" s="49"/>
      <c r="BTD554" s="49"/>
      <c r="BTE554" s="49"/>
      <c r="BTF554" s="49"/>
      <c r="BTG554" s="49"/>
      <c r="BTH554" s="49"/>
      <c r="BTI554" s="49"/>
      <c r="BTJ554" s="49"/>
      <c r="BTK554" s="49"/>
      <c r="BTL554" s="49"/>
      <c r="BTM554" s="49"/>
      <c r="BTN554" s="49"/>
      <c r="BTO554" s="49"/>
      <c r="BTP554" s="49"/>
      <c r="BTQ554" s="49"/>
      <c r="BTR554" s="49"/>
      <c r="BTS554" s="49"/>
      <c r="BTT554" s="49"/>
      <c r="BTU554" s="49"/>
      <c r="BTV554" s="49"/>
      <c r="BTW554" s="49"/>
      <c r="BTX554" s="49"/>
      <c r="BTY554" s="49"/>
      <c r="BTZ554" s="49"/>
      <c r="BUA554" s="49"/>
      <c r="BUB554" s="49"/>
      <c r="BUC554" s="49"/>
      <c r="BUD554" s="49"/>
      <c r="BUE554" s="49"/>
      <c r="BUF554" s="49"/>
      <c r="BUG554" s="49"/>
      <c r="BUH554" s="49"/>
      <c r="BUI554" s="49"/>
      <c r="BUJ554" s="49"/>
      <c r="BUK554" s="49"/>
      <c r="BUL554" s="49"/>
      <c r="BUM554" s="49"/>
      <c r="BUN554" s="49"/>
      <c r="BUO554" s="49"/>
      <c r="BUP554" s="49"/>
      <c r="BUQ554" s="49"/>
      <c r="BUR554" s="49"/>
      <c r="BUS554" s="49"/>
      <c r="BUT554" s="49"/>
      <c r="BUU554" s="49"/>
      <c r="BUV554" s="49"/>
      <c r="BUW554" s="49"/>
      <c r="BUX554" s="49"/>
      <c r="BUY554" s="49"/>
      <c r="BUZ554" s="49"/>
      <c r="BVA554" s="49"/>
      <c r="BVB554" s="49"/>
      <c r="BVC554" s="49"/>
      <c r="BVD554" s="49"/>
      <c r="BVE554" s="49"/>
      <c r="BVF554" s="49"/>
      <c r="BVG554" s="49"/>
      <c r="BVH554" s="49"/>
      <c r="BVI554" s="49"/>
      <c r="BVJ554" s="49"/>
      <c r="BVK554" s="49"/>
      <c r="BVL554" s="49"/>
      <c r="BVM554" s="49"/>
      <c r="BVN554" s="49"/>
      <c r="BVO554" s="49"/>
      <c r="BVP554" s="49"/>
      <c r="BVQ554" s="49"/>
      <c r="BVR554" s="49"/>
      <c r="BVS554" s="49"/>
      <c r="BVT554" s="49"/>
      <c r="BVU554" s="49"/>
      <c r="BVV554" s="49"/>
      <c r="BVW554" s="49"/>
      <c r="BVX554" s="49"/>
      <c r="BVY554" s="49"/>
      <c r="BVZ554" s="49"/>
      <c r="BWA554" s="49"/>
      <c r="BWB554" s="49"/>
      <c r="BWC554" s="49"/>
      <c r="BWD554" s="49"/>
      <c r="BWE554" s="49"/>
      <c r="BWF554" s="49"/>
      <c r="BWG554" s="49"/>
      <c r="BWH554" s="49"/>
      <c r="BWI554" s="49"/>
      <c r="BWJ554" s="49"/>
      <c r="BWK554" s="49"/>
      <c r="BWL554" s="49"/>
      <c r="BWM554" s="49"/>
      <c r="BWN554" s="49"/>
      <c r="BWO554" s="49"/>
      <c r="BWP554" s="49"/>
      <c r="BWQ554" s="49"/>
      <c r="BWR554" s="49"/>
      <c r="BWS554" s="49"/>
      <c r="BWT554" s="49"/>
      <c r="BWU554" s="49"/>
      <c r="BWV554" s="49"/>
      <c r="BWW554" s="49"/>
      <c r="BWX554" s="49"/>
      <c r="BWY554" s="49"/>
      <c r="BWZ554" s="49"/>
      <c r="BXA554" s="49"/>
      <c r="BXB554" s="49"/>
      <c r="BXC554" s="49"/>
      <c r="BXD554" s="49"/>
      <c r="BXE554" s="49"/>
      <c r="BXF554" s="49"/>
      <c r="BXG554" s="49"/>
      <c r="BXH554" s="49"/>
      <c r="BXI554" s="49"/>
      <c r="BXJ554" s="49"/>
      <c r="BXK554" s="49"/>
      <c r="BXL554" s="49"/>
      <c r="BXM554" s="49"/>
      <c r="BXN554" s="49"/>
      <c r="BXO554" s="49"/>
      <c r="BXP554" s="49"/>
      <c r="BXQ554" s="49"/>
      <c r="BXR554" s="49"/>
      <c r="BXS554" s="49"/>
      <c r="BXT554" s="49"/>
      <c r="BXU554" s="49"/>
      <c r="BXV554" s="49"/>
      <c r="BXW554" s="49"/>
      <c r="BXX554" s="49"/>
      <c r="BXY554" s="49"/>
      <c r="BXZ554" s="49"/>
      <c r="BYA554" s="49"/>
      <c r="BYB554" s="49"/>
      <c r="BYC554" s="49"/>
      <c r="BYD554" s="49"/>
      <c r="BYE554" s="49"/>
      <c r="BYF554" s="49"/>
      <c r="BYG554" s="49"/>
      <c r="BYH554" s="49"/>
      <c r="BYI554" s="49"/>
      <c r="BYJ554" s="49"/>
      <c r="BYK554" s="49"/>
      <c r="BYL554" s="49"/>
      <c r="BYM554" s="49"/>
      <c r="BYN554" s="49"/>
      <c r="BYO554" s="49"/>
      <c r="BYP554" s="49"/>
      <c r="BYQ554" s="49"/>
      <c r="BYR554" s="49"/>
      <c r="BYS554" s="49"/>
      <c r="BYT554" s="49"/>
      <c r="BYU554" s="49"/>
      <c r="BYV554" s="49"/>
      <c r="BYW554" s="49"/>
      <c r="BYX554" s="49"/>
      <c r="BYY554" s="49"/>
      <c r="BYZ554" s="49"/>
      <c r="BZA554" s="49"/>
      <c r="BZB554" s="49"/>
      <c r="BZC554" s="49"/>
      <c r="BZD554" s="49"/>
      <c r="BZE554" s="49"/>
      <c r="BZF554" s="49"/>
      <c r="BZG554" s="49"/>
      <c r="BZH554" s="49"/>
      <c r="BZI554" s="49"/>
      <c r="BZJ554" s="49"/>
      <c r="BZK554" s="49"/>
      <c r="BZL554" s="49"/>
      <c r="BZM554" s="49"/>
      <c r="BZN554" s="49"/>
      <c r="BZO554" s="49"/>
      <c r="BZP554" s="49"/>
      <c r="BZQ554" s="49"/>
      <c r="BZR554" s="49"/>
      <c r="BZS554" s="49"/>
      <c r="BZT554" s="49"/>
      <c r="BZU554" s="49"/>
      <c r="BZV554" s="49"/>
      <c r="BZW554" s="49"/>
      <c r="BZX554" s="49"/>
      <c r="BZY554" s="49"/>
      <c r="BZZ554" s="49"/>
      <c r="CAA554" s="49"/>
      <c r="CAB554" s="49"/>
      <c r="CAC554" s="49"/>
      <c r="CAD554" s="49"/>
      <c r="CAE554" s="49"/>
      <c r="CAF554" s="49"/>
      <c r="CAG554" s="49"/>
      <c r="CAH554" s="49"/>
      <c r="CAI554" s="49"/>
      <c r="CAJ554" s="49"/>
      <c r="CAK554" s="49"/>
      <c r="CAL554" s="49"/>
      <c r="CAM554" s="49"/>
      <c r="CAN554" s="49"/>
      <c r="CAO554" s="49"/>
      <c r="CAP554" s="49"/>
      <c r="CAQ554" s="49"/>
      <c r="CAR554" s="49"/>
      <c r="CAS554" s="49"/>
      <c r="CAT554" s="49"/>
      <c r="CAU554" s="49"/>
      <c r="CAV554" s="49"/>
      <c r="CAW554" s="49"/>
      <c r="CAX554" s="49"/>
      <c r="CAY554" s="49"/>
      <c r="CAZ554" s="49"/>
      <c r="CBA554" s="49"/>
      <c r="CBB554" s="49"/>
      <c r="CBC554" s="49"/>
      <c r="CBD554" s="49"/>
      <c r="CBE554" s="49"/>
      <c r="CBF554" s="49"/>
      <c r="CBG554" s="49"/>
      <c r="CBH554" s="49"/>
      <c r="CBI554" s="49"/>
      <c r="CBJ554" s="49"/>
      <c r="CBK554" s="49"/>
      <c r="CBL554" s="49"/>
      <c r="CBM554" s="49"/>
      <c r="CBN554" s="49"/>
      <c r="CBO554" s="49"/>
      <c r="CBP554" s="49"/>
      <c r="CBQ554" s="49"/>
      <c r="CBR554" s="49"/>
      <c r="CBS554" s="49"/>
      <c r="CBT554" s="49"/>
      <c r="CBU554" s="49"/>
      <c r="CBV554" s="49"/>
      <c r="CBW554" s="49"/>
      <c r="CBX554" s="49"/>
      <c r="CBY554" s="49"/>
      <c r="CBZ554" s="49"/>
      <c r="CCA554" s="49"/>
      <c r="CCB554" s="49"/>
      <c r="CCC554" s="49"/>
      <c r="CCD554" s="49"/>
      <c r="CCE554" s="49"/>
      <c r="CCF554" s="49"/>
      <c r="CCG554" s="49"/>
      <c r="CCH554" s="49"/>
      <c r="CCI554" s="49"/>
      <c r="CCJ554" s="49"/>
      <c r="CCK554" s="49"/>
      <c r="CCL554" s="49"/>
      <c r="CCM554" s="49"/>
      <c r="CCN554" s="49"/>
      <c r="CCO554" s="49"/>
      <c r="CCP554" s="49"/>
      <c r="CCQ554" s="49"/>
      <c r="CCR554" s="49"/>
      <c r="CCS554" s="49"/>
      <c r="CCT554" s="49"/>
      <c r="CCU554" s="49"/>
      <c r="CCV554" s="49"/>
      <c r="CCW554" s="49"/>
      <c r="CCX554" s="49"/>
      <c r="CCY554" s="49"/>
      <c r="CCZ554" s="49"/>
      <c r="CDA554" s="49"/>
      <c r="CDB554" s="49"/>
      <c r="CDC554" s="49"/>
      <c r="CDD554" s="49"/>
      <c r="CDE554" s="49"/>
      <c r="CDF554" s="49"/>
      <c r="CDG554" s="49"/>
      <c r="CDH554" s="49"/>
      <c r="CDI554" s="49"/>
      <c r="CDJ554" s="49"/>
      <c r="CDK554" s="49"/>
      <c r="CDL554" s="49"/>
      <c r="CDM554" s="49"/>
      <c r="CDN554" s="49"/>
      <c r="CDO554" s="49"/>
      <c r="CDP554" s="49"/>
      <c r="CDQ554" s="49"/>
      <c r="CDR554" s="49"/>
      <c r="CDS554" s="49"/>
      <c r="CDT554" s="49"/>
      <c r="CDU554" s="49"/>
      <c r="CDV554" s="49"/>
      <c r="CDW554" s="49"/>
      <c r="CDX554" s="49"/>
      <c r="CDY554" s="49"/>
      <c r="CDZ554" s="49"/>
      <c r="CEA554" s="49"/>
      <c r="CEB554" s="49"/>
      <c r="CEC554" s="49"/>
      <c r="CED554" s="49"/>
      <c r="CEE554" s="49"/>
      <c r="CEF554" s="49"/>
      <c r="CEG554" s="49"/>
      <c r="CEH554" s="49"/>
      <c r="CEI554" s="49"/>
      <c r="CEJ554" s="49"/>
      <c r="CEK554" s="49"/>
      <c r="CEL554" s="49"/>
      <c r="CEM554" s="49"/>
      <c r="CEN554" s="49"/>
      <c r="CEO554" s="49"/>
      <c r="CEP554" s="49"/>
      <c r="CEQ554" s="49"/>
      <c r="CER554" s="49"/>
      <c r="CES554" s="49"/>
      <c r="CET554" s="49"/>
      <c r="CEU554" s="49"/>
      <c r="CEV554" s="49"/>
      <c r="CEW554" s="49"/>
      <c r="CEX554" s="49"/>
      <c r="CEY554" s="49"/>
      <c r="CEZ554" s="49"/>
      <c r="CFA554" s="49"/>
      <c r="CFB554" s="49"/>
      <c r="CFC554" s="49"/>
      <c r="CFD554" s="49"/>
      <c r="CFE554" s="49"/>
      <c r="CFF554" s="49"/>
      <c r="CFG554" s="49"/>
      <c r="CFH554" s="49"/>
      <c r="CFI554" s="49"/>
      <c r="CFJ554" s="49"/>
      <c r="CFK554" s="49"/>
      <c r="CFL554" s="49"/>
      <c r="CFM554" s="49"/>
      <c r="CFN554" s="49"/>
      <c r="CFO554" s="49"/>
      <c r="CFP554" s="49"/>
      <c r="CFQ554" s="49"/>
      <c r="CFR554" s="49"/>
      <c r="CFS554" s="49"/>
      <c r="CFT554" s="49"/>
      <c r="CFU554" s="49"/>
      <c r="CFV554" s="49"/>
      <c r="CFW554" s="49"/>
      <c r="CFX554" s="49"/>
      <c r="CFY554" s="49"/>
      <c r="CFZ554" s="49"/>
      <c r="CGA554" s="49"/>
      <c r="CGB554" s="49"/>
      <c r="CGC554" s="49"/>
      <c r="CGD554" s="49"/>
      <c r="CGE554" s="49"/>
      <c r="CGF554" s="49"/>
      <c r="CGG554" s="49"/>
      <c r="CGH554" s="49"/>
      <c r="CGI554" s="49"/>
      <c r="CGJ554" s="49"/>
      <c r="CGK554" s="49"/>
      <c r="CGL554" s="49"/>
      <c r="CGM554" s="49"/>
      <c r="CGN554" s="49"/>
      <c r="CGO554" s="49"/>
      <c r="CGP554" s="49"/>
      <c r="CGQ554" s="49"/>
      <c r="CGR554" s="49"/>
      <c r="CGS554" s="49"/>
      <c r="CGT554" s="49"/>
      <c r="CGU554" s="49"/>
      <c r="CGV554" s="49"/>
      <c r="CGW554" s="49"/>
      <c r="CGX554" s="49"/>
      <c r="CGY554" s="49"/>
      <c r="CGZ554" s="49"/>
      <c r="CHA554" s="49"/>
      <c r="CHB554" s="49"/>
      <c r="CHC554" s="49"/>
      <c r="CHD554" s="49"/>
      <c r="CHE554" s="49"/>
      <c r="CHF554" s="49"/>
      <c r="CHG554" s="49"/>
      <c r="CHH554" s="49"/>
      <c r="CHI554" s="49"/>
      <c r="CHJ554" s="49"/>
      <c r="CHK554" s="49"/>
      <c r="CHL554" s="49"/>
      <c r="CHM554" s="49"/>
      <c r="CHN554" s="49"/>
      <c r="CHO554" s="49"/>
      <c r="CHP554" s="49"/>
      <c r="CHQ554" s="49"/>
      <c r="CHR554" s="49"/>
      <c r="CHS554" s="49"/>
      <c r="CHT554" s="49"/>
      <c r="CHU554" s="49"/>
      <c r="CHV554" s="49"/>
      <c r="CHW554" s="49"/>
      <c r="CHX554" s="49"/>
      <c r="CHY554" s="49"/>
      <c r="CHZ554" s="49"/>
      <c r="CIA554" s="49"/>
      <c r="CIB554" s="49"/>
      <c r="CIC554" s="49"/>
      <c r="CID554" s="49"/>
      <c r="CIE554" s="49"/>
      <c r="CIF554" s="49"/>
      <c r="CIG554" s="49"/>
      <c r="CIH554" s="49"/>
      <c r="CII554" s="49"/>
      <c r="CIJ554" s="49"/>
      <c r="CIK554" s="49"/>
      <c r="CIL554" s="49"/>
      <c r="CIM554" s="49"/>
      <c r="CIN554" s="49"/>
      <c r="CIO554" s="49"/>
      <c r="CIP554" s="49"/>
      <c r="CIQ554" s="49"/>
      <c r="CIR554" s="49"/>
      <c r="CIS554" s="49"/>
      <c r="CIT554" s="49"/>
      <c r="CIU554" s="49"/>
      <c r="CIV554" s="49"/>
      <c r="CIW554" s="49"/>
      <c r="CIX554" s="49"/>
      <c r="CIY554" s="49"/>
      <c r="CIZ554" s="49"/>
      <c r="CJA554" s="49"/>
      <c r="CJB554" s="49"/>
      <c r="CJC554" s="49"/>
      <c r="CJD554" s="49"/>
      <c r="CJE554" s="49"/>
      <c r="CJF554" s="49"/>
      <c r="CJG554" s="49"/>
      <c r="CJH554" s="49"/>
      <c r="CJI554" s="49"/>
      <c r="CJJ554" s="49"/>
      <c r="CJK554" s="49"/>
      <c r="CJL554" s="49"/>
      <c r="CJM554" s="49"/>
      <c r="CJN554" s="49"/>
      <c r="CJO554" s="49"/>
      <c r="CJP554" s="49"/>
      <c r="CJQ554" s="49"/>
      <c r="CJR554" s="49"/>
      <c r="CJS554" s="49"/>
      <c r="CJT554" s="49"/>
      <c r="CJU554" s="49"/>
      <c r="CJV554" s="49"/>
      <c r="CJW554" s="49"/>
      <c r="CJX554" s="49"/>
      <c r="CJY554" s="49"/>
      <c r="CJZ554" s="49"/>
      <c r="CKA554" s="49"/>
      <c r="CKB554" s="49"/>
      <c r="CKC554" s="49"/>
      <c r="CKD554" s="49"/>
      <c r="CKE554" s="49"/>
      <c r="CKF554" s="49"/>
      <c r="CKG554" s="49"/>
      <c r="CKH554" s="49"/>
      <c r="CKI554" s="49"/>
      <c r="CKJ554" s="49"/>
      <c r="CKK554" s="49"/>
      <c r="CKL554" s="49"/>
      <c r="CKM554" s="49"/>
      <c r="CKN554" s="49"/>
      <c r="CKO554" s="49"/>
      <c r="CKP554" s="49"/>
      <c r="CKQ554" s="49"/>
      <c r="CKR554" s="49"/>
      <c r="CKS554" s="49"/>
      <c r="CKT554" s="49"/>
      <c r="CKU554" s="49"/>
      <c r="CKV554" s="49"/>
      <c r="CKW554" s="49"/>
      <c r="CKX554" s="49"/>
      <c r="CKY554" s="49"/>
      <c r="CKZ554" s="49"/>
      <c r="CLA554" s="49"/>
      <c r="CLB554" s="49"/>
      <c r="CLC554" s="49"/>
      <c r="CLD554" s="49"/>
      <c r="CLE554" s="49"/>
      <c r="CLF554" s="49"/>
      <c r="CLG554" s="49"/>
      <c r="CLH554" s="49"/>
      <c r="CLI554" s="49"/>
      <c r="CLJ554" s="49"/>
      <c r="CLK554" s="49"/>
      <c r="CLL554" s="49"/>
      <c r="CLM554" s="49"/>
      <c r="CLN554" s="49"/>
      <c r="CLO554" s="49"/>
      <c r="CLP554" s="49"/>
      <c r="CLQ554" s="49"/>
      <c r="CLR554" s="49"/>
      <c r="CLS554" s="49"/>
      <c r="CLT554" s="49"/>
      <c r="CLU554" s="49"/>
      <c r="CLV554" s="49"/>
      <c r="CLW554" s="49"/>
      <c r="CLX554" s="49"/>
      <c r="CLY554" s="49"/>
      <c r="CLZ554" s="49"/>
      <c r="CMA554" s="49"/>
      <c r="CMB554" s="49"/>
      <c r="CMC554" s="49"/>
      <c r="CMD554" s="49"/>
      <c r="CME554" s="49"/>
      <c r="CMF554" s="49"/>
      <c r="CMG554" s="49"/>
      <c r="CMH554" s="49"/>
      <c r="CMI554" s="49"/>
      <c r="CMJ554" s="49"/>
      <c r="CMK554" s="49"/>
      <c r="CML554" s="49"/>
      <c r="CMM554" s="49"/>
      <c r="CMN554" s="49"/>
      <c r="CMO554" s="49"/>
      <c r="CMP554" s="49"/>
      <c r="CMQ554" s="49"/>
      <c r="CMR554" s="49"/>
      <c r="CMS554" s="49"/>
      <c r="CMT554" s="49"/>
      <c r="CMU554" s="49"/>
      <c r="CMV554" s="49"/>
      <c r="CMW554" s="49"/>
      <c r="CMX554" s="49"/>
      <c r="CMY554" s="49"/>
      <c r="CMZ554" s="49"/>
      <c r="CNA554" s="49"/>
      <c r="CNB554" s="49"/>
      <c r="CNC554" s="49"/>
      <c r="CND554" s="49"/>
      <c r="CNE554" s="49"/>
      <c r="CNF554" s="49"/>
      <c r="CNG554" s="49"/>
      <c r="CNH554" s="49"/>
      <c r="CNI554" s="49"/>
      <c r="CNJ554" s="49"/>
      <c r="CNK554" s="49"/>
      <c r="CNL554" s="49"/>
      <c r="CNM554" s="49"/>
      <c r="CNN554" s="49"/>
      <c r="CNO554" s="49"/>
      <c r="CNP554" s="49"/>
      <c r="CNQ554" s="49"/>
      <c r="CNR554" s="49"/>
      <c r="CNS554" s="49"/>
      <c r="CNT554" s="49"/>
      <c r="CNU554" s="49"/>
      <c r="CNV554" s="49"/>
      <c r="CNW554" s="49"/>
      <c r="CNX554" s="49"/>
      <c r="CNY554" s="49"/>
      <c r="CNZ554" s="49"/>
      <c r="COA554" s="49"/>
      <c r="COB554" s="49"/>
      <c r="COC554" s="49"/>
      <c r="COD554" s="49"/>
      <c r="COE554" s="49"/>
      <c r="COF554" s="49"/>
      <c r="COG554" s="49"/>
      <c r="COH554" s="49"/>
      <c r="COI554" s="49"/>
      <c r="COJ554" s="49"/>
      <c r="COK554" s="49"/>
      <c r="COL554" s="49"/>
      <c r="COM554" s="49"/>
      <c r="CON554" s="49"/>
      <c r="COO554" s="49"/>
      <c r="COP554" s="49"/>
      <c r="COQ554" s="49"/>
      <c r="COR554" s="49"/>
      <c r="COS554" s="49"/>
      <c r="COT554" s="49"/>
      <c r="COU554" s="49"/>
      <c r="COV554" s="49"/>
      <c r="COW554" s="49"/>
      <c r="COX554" s="49"/>
      <c r="COY554" s="49"/>
      <c r="COZ554" s="49"/>
      <c r="CPA554" s="49"/>
      <c r="CPB554" s="49"/>
      <c r="CPC554" s="49"/>
      <c r="CPD554" s="49"/>
      <c r="CPE554" s="49"/>
      <c r="CPF554" s="49"/>
      <c r="CPG554" s="49"/>
      <c r="CPH554" s="49"/>
      <c r="CPI554" s="49"/>
      <c r="CPJ554" s="49"/>
      <c r="CPK554" s="49"/>
      <c r="CPL554" s="49"/>
      <c r="CPM554" s="49"/>
      <c r="CPN554" s="49"/>
      <c r="CPO554" s="49"/>
      <c r="CPP554" s="49"/>
      <c r="CPQ554" s="49"/>
      <c r="CPR554" s="49"/>
      <c r="CPS554" s="49"/>
      <c r="CPT554" s="49"/>
      <c r="CPU554" s="49"/>
      <c r="CPV554" s="49"/>
      <c r="CPW554" s="49"/>
      <c r="CPX554" s="49"/>
      <c r="CPY554" s="49"/>
      <c r="CPZ554" s="49"/>
      <c r="CQA554" s="49"/>
      <c r="CQB554" s="49"/>
      <c r="CQC554" s="49"/>
      <c r="CQD554" s="49"/>
      <c r="CQE554" s="49"/>
      <c r="CQF554" s="49"/>
      <c r="CQG554" s="49"/>
      <c r="CQH554" s="49"/>
      <c r="CQI554" s="49"/>
      <c r="CQJ554" s="49"/>
      <c r="CQK554" s="49"/>
      <c r="CQL554" s="49"/>
      <c r="CQM554" s="49"/>
      <c r="CQN554" s="49"/>
      <c r="CQO554" s="49"/>
      <c r="CQP554" s="49"/>
      <c r="CQQ554" s="49"/>
      <c r="CQR554" s="49"/>
      <c r="CQS554" s="49"/>
      <c r="CQT554" s="49"/>
      <c r="CQU554" s="49"/>
      <c r="CQV554" s="49"/>
      <c r="CQW554" s="49"/>
      <c r="CQX554" s="49"/>
      <c r="CQY554" s="49"/>
      <c r="CQZ554" s="49"/>
      <c r="CRA554" s="49"/>
      <c r="CRB554" s="49"/>
      <c r="CRC554" s="49"/>
      <c r="CRD554" s="49"/>
      <c r="CRE554" s="49"/>
      <c r="CRF554" s="49"/>
      <c r="CRG554" s="49"/>
      <c r="CRH554" s="49"/>
      <c r="CRI554" s="49"/>
      <c r="CRJ554" s="49"/>
      <c r="CRK554" s="49"/>
      <c r="CRL554" s="49"/>
      <c r="CRM554" s="49"/>
      <c r="CRN554" s="49"/>
      <c r="CRO554" s="49"/>
      <c r="CRP554" s="49"/>
      <c r="CRQ554" s="49"/>
      <c r="CRR554" s="49"/>
      <c r="CRS554" s="49"/>
      <c r="CRT554" s="49"/>
      <c r="CRU554" s="49"/>
      <c r="CRV554" s="49"/>
      <c r="CRW554" s="49"/>
      <c r="CRX554" s="49"/>
      <c r="CRY554" s="49"/>
      <c r="CRZ554" s="49"/>
      <c r="CSA554" s="49"/>
      <c r="CSB554" s="49"/>
      <c r="CSC554" s="49"/>
      <c r="CSD554" s="49"/>
      <c r="CSE554" s="49"/>
      <c r="CSF554" s="49"/>
      <c r="CSG554" s="49"/>
      <c r="CSH554" s="49"/>
      <c r="CSI554" s="49"/>
      <c r="CSJ554" s="49"/>
      <c r="CSK554" s="49"/>
      <c r="CSL554" s="49"/>
      <c r="CSM554" s="49"/>
      <c r="CSN554" s="49"/>
      <c r="CSO554" s="49"/>
      <c r="CSP554" s="49"/>
      <c r="CSQ554" s="49"/>
      <c r="CSR554" s="49"/>
      <c r="CSS554" s="49"/>
      <c r="CST554" s="49"/>
      <c r="CSU554" s="49"/>
      <c r="CSV554" s="49"/>
      <c r="CSW554" s="49"/>
      <c r="CSX554" s="49"/>
      <c r="CSY554" s="49"/>
      <c r="CSZ554" s="49"/>
      <c r="CTA554" s="49"/>
      <c r="CTB554" s="49"/>
      <c r="CTC554" s="49"/>
      <c r="CTD554" s="49"/>
      <c r="CTE554" s="49"/>
      <c r="CTF554" s="49"/>
      <c r="CTG554" s="49"/>
      <c r="CTH554" s="49"/>
      <c r="CTI554" s="49"/>
      <c r="CTJ554" s="49"/>
      <c r="CTK554" s="49"/>
      <c r="CTL554" s="49"/>
      <c r="CTM554" s="49"/>
      <c r="CTN554" s="49"/>
      <c r="CTO554" s="49"/>
      <c r="CTP554" s="49"/>
      <c r="CTQ554" s="49"/>
      <c r="CTR554" s="49"/>
      <c r="CTS554" s="49"/>
      <c r="CTT554" s="49"/>
      <c r="CTU554" s="49"/>
      <c r="CTV554" s="49"/>
      <c r="CTW554" s="49"/>
      <c r="CTX554" s="49"/>
      <c r="CTY554" s="49"/>
      <c r="CTZ554" s="49"/>
      <c r="CUA554" s="49"/>
      <c r="CUB554" s="49"/>
      <c r="CUC554" s="49"/>
      <c r="CUD554" s="49"/>
      <c r="CUE554" s="49"/>
      <c r="CUF554" s="49"/>
      <c r="CUG554" s="49"/>
      <c r="CUH554" s="49"/>
      <c r="CUI554" s="49"/>
      <c r="CUJ554" s="49"/>
      <c r="CUK554" s="49"/>
      <c r="CUL554" s="49"/>
      <c r="CUM554" s="49"/>
      <c r="CUN554" s="49"/>
      <c r="CUO554" s="49"/>
      <c r="CUP554" s="49"/>
      <c r="CUQ554" s="49"/>
      <c r="CUR554" s="49"/>
      <c r="CUS554" s="49"/>
      <c r="CUT554" s="49"/>
      <c r="CUU554" s="49"/>
      <c r="CUV554" s="49"/>
      <c r="CUW554" s="49"/>
      <c r="CUX554" s="49"/>
      <c r="CUY554" s="49"/>
      <c r="CUZ554" s="49"/>
      <c r="CVA554" s="49"/>
      <c r="CVB554" s="49"/>
      <c r="CVC554" s="49"/>
      <c r="CVD554" s="49"/>
      <c r="CVE554" s="49"/>
      <c r="CVF554" s="49"/>
      <c r="CVG554" s="49"/>
      <c r="CVH554" s="49"/>
      <c r="CVI554" s="49"/>
      <c r="CVJ554" s="49"/>
      <c r="CVK554" s="49"/>
      <c r="CVL554" s="49"/>
      <c r="CVM554" s="49"/>
      <c r="CVN554" s="49"/>
      <c r="CVO554" s="49"/>
      <c r="CVP554" s="49"/>
      <c r="CVQ554" s="49"/>
      <c r="CVR554" s="49"/>
      <c r="CVS554" s="49"/>
      <c r="CVT554" s="49"/>
      <c r="CVU554" s="49"/>
      <c r="CVV554" s="49"/>
      <c r="CVW554" s="49"/>
      <c r="CVX554" s="49"/>
      <c r="CVY554" s="49"/>
      <c r="CVZ554" s="49"/>
      <c r="CWA554" s="49"/>
      <c r="CWB554" s="49"/>
      <c r="CWC554" s="49"/>
      <c r="CWD554" s="49"/>
      <c r="CWE554" s="49"/>
      <c r="CWF554" s="49"/>
      <c r="CWG554" s="49"/>
      <c r="CWH554" s="49"/>
      <c r="CWI554" s="49"/>
      <c r="CWJ554" s="49"/>
      <c r="CWK554" s="49"/>
      <c r="CWL554" s="49"/>
      <c r="CWM554" s="49"/>
      <c r="CWN554" s="49"/>
      <c r="CWO554" s="49"/>
      <c r="CWP554" s="49"/>
      <c r="CWQ554" s="49"/>
      <c r="CWR554" s="49"/>
      <c r="CWS554" s="49"/>
      <c r="CWT554" s="49"/>
      <c r="CWU554" s="49"/>
      <c r="CWV554" s="49"/>
      <c r="CWW554" s="49"/>
      <c r="CWX554" s="49"/>
      <c r="CWY554" s="49"/>
      <c r="CWZ554" s="49"/>
      <c r="CXA554" s="49"/>
      <c r="CXB554" s="49"/>
      <c r="CXC554" s="49"/>
      <c r="CXD554" s="49"/>
      <c r="CXE554" s="49"/>
      <c r="CXF554" s="49"/>
      <c r="CXG554" s="49"/>
      <c r="CXH554" s="49"/>
      <c r="CXI554" s="49"/>
      <c r="CXJ554" s="49"/>
      <c r="CXK554" s="49"/>
      <c r="CXL554" s="49"/>
      <c r="CXM554" s="49"/>
      <c r="CXN554" s="49"/>
      <c r="CXO554" s="49"/>
      <c r="CXP554" s="49"/>
      <c r="CXQ554" s="49"/>
      <c r="CXR554" s="49"/>
      <c r="CXS554" s="49"/>
      <c r="CXT554" s="49"/>
      <c r="CXU554" s="49"/>
      <c r="CXV554" s="49"/>
      <c r="CXW554" s="49"/>
      <c r="CXX554" s="49"/>
      <c r="CXY554" s="49"/>
      <c r="CXZ554" s="49"/>
      <c r="CYA554" s="49"/>
      <c r="CYB554" s="49"/>
      <c r="CYC554" s="49"/>
      <c r="CYD554" s="49"/>
      <c r="CYE554" s="49"/>
      <c r="CYF554" s="49"/>
      <c r="CYG554" s="49"/>
      <c r="CYH554" s="49"/>
      <c r="CYI554" s="49"/>
      <c r="CYJ554" s="49"/>
      <c r="CYK554" s="49"/>
      <c r="CYL554" s="49"/>
      <c r="CYM554" s="49"/>
      <c r="CYN554" s="49"/>
      <c r="CYO554" s="49"/>
      <c r="CYP554" s="49"/>
      <c r="CYQ554" s="49"/>
      <c r="CYR554" s="49"/>
      <c r="CYS554" s="49"/>
      <c r="CYT554" s="49"/>
      <c r="CYU554" s="49"/>
      <c r="CYV554" s="49"/>
      <c r="CYW554" s="49"/>
      <c r="CYX554" s="49"/>
      <c r="CYY554" s="49"/>
      <c r="CYZ554" s="49"/>
      <c r="CZA554" s="49"/>
      <c r="CZB554" s="49"/>
      <c r="CZC554" s="49"/>
      <c r="CZD554" s="49"/>
      <c r="CZE554" s="49"/>
      <c r="CZF554" s="49"/>
      <c r="CZG554" s="49"/>
      <c r="CZH554" s="49"/>
      <c r="CZI554" s="49"/>
      <c r="CZJ554" s="49"/>
      <c r="CZK554" s="49"/>
      <c r="CZL554" s="49"/>
      <c r="CZM554" s="49"/>
      <c r="CZN554" s="49"/>
      <c r="CZO554" s="49"/>
      <c r="CZP554" s="49"/>
      <c r="CZQ554" s="49"/>
      <c r="CZR554" s="49"/>
      <c r="CZS554" s="49"/>
      <c r="CZT554" s="49"/>
      <c r="CZU554" s="49"/>
      <c r="CZV554" s="49"/>
      <c r="CZW554" s="49"/>
      <c r="CZX554" s="49"/>
      <c r="CZY554" s="49"/>
      <c r="CZZ554" s="49"/>
      <c r="DAA554" s="49"/>
      <c r="DAB554" s="49"/>
      <c r="DAC554" s="49"/>
      <c r="DAD554" s="49"/>
      <c r="DAE554" s="49"/>
      <c r="DAF554" s="49"/>
      <c r="DAG554" s="49"/>
      <c r="DAH554" s="49"/>
      <c r="DAI554" s="49"/>
      <c r="DAJ554" s="49"/>
      <c r="DAK554" s="49"/>
      <c r="DAL554" s="49"/>
      <c r="DAM554" s="49"/>
      <c r="DAN554" s="49"/>
      <c r="DAO554" s="49"/>
      <c r="DAP554" s="49"/>
      <c r="DAQ554" s="49"/>
      <c r="DAR554" s="49"/>
      <c r="DAS554" s="49"/>
      <c r="DAT554" s="49"/>
      <c r="DAU554" s="49"/>
      <c r="DAV554" s="49"/>
      <c r="DAW554" s="49"/>
      <c r="DAX554" s="49"/>
      <c r="DAY554" s="49"/>
      <c r="DAZ554" s="49"/>
      <c r="DBA554" s="49"/>
      <c r="DBB554" s="49"/>
      <c r="DBC554" s="49"/>
      <c r="DBD554" s="49"/>
      <c r="DBE554" s="49"/>
      <c r="DBF554" s="49"/>
      <c r="DBG554" s="49"/>
      <c r="DBH554" s="49"/>
      <c r="DBI554" s="49"/>
      <c r="DBJ554" s="49"/>
      <c r="DBK554" s="49"/>
      <c r="DBL554" s="49"/>
      <c r="DBM554" s="49"/>
      <c r="DBN554" s="49"/>
      <c r="DBO554" s="49"/>
      <c r="DBP554" s="49"/>
      <c r="DBQ554" s="49"/>
      <c r="DBR554" s="49"/>
      <c r="DBS554" s="49"/>
      <c r="DBT554" s="49"/>
      <c r="DBU554" s="49"/>
      <c r="DBV554" s="49"/>
      <c r="DBW554" s="49"/>
      <c r="DBX554" s="49"/>
      <c r="DBY554" s="49"/>
      <c r="DBZ554" s="49"/>
      <c r="DCA554" s="49"/>
      <c r="DCB554" s="49"/>
      <c r="DCC554" s="49"/>
      <c r="DCD554" s="49"/>
      <c r="DCE554" s="49"/>
      <c r="DCF554" s="49"/>
      <c r="DCG554" s="49"/>
      <c r="DCH554" s="49"/>
      <c r="DCI554" s="49"/>
      <c r="DCJ554" s="49"/>
      <c r="DCK554" s="49"/>
      <c r="DCL554" s="49"/>
      <c r="DCM554" s="49"/>
      <c r="DCN554" s="49"/>
      <c r="DCO554" s="49"/>
      <c r="DCP554" s="49"/>
      <c r="DCQ554" s="49"/>
      <c r="DCR554" s="49"/>
      <c r="DCS554" s="49"/>
      <c r="DCT554" s="49"/>
      <c r="DCU554" s="49"/>
      <c r="DCV554" s="49"/>
      <c r="DCW554" s="49"/>
      <c r="DCX554" s="49"/>
      <c r="DCY554" s="49"/>
      <c r="DCZ554" s="49"/>
      <c r="DDA554" s="49"/>
      <c r="DDB554" s="49"/>
      <c r="DDC554" s="49"/>
      <c r="DDD554" s="49"/>
      <c r="DDE554" s="49"/>
      <c r="DDF554" s="49"/>
      <c r="DDG554" s="49"/>
      <c r="DDH554" s="49"/>
      <c r="DDI554" s="49"/>
      <c r="DDJ554" s="49"/>
      <c r="DDK554" s="49"/>
      <c r="DDL554" s="49"/>
      <c r="DDM554" s="49"/>
      <c r="DDN554" s="49"/>
      <c r="DDO554" s="49"/>
      <c r="DDP554" s="49"/>
      <c r="DDQ554" s="49"/>
      <c r="DDR554" s="49"/>
      <c r="DDS554" s="49"/>
      <c r="DDT554" s="49"/>
      <c r="DDU554" s="49"/>
      <c r="DDV554" s="49"/>
      <c r="DDW554" s="49"/>
      <c r="DDX554" s="49"/>
      <c r="DDY554" s="49"/>
      <c r="DDZ554" s="49"/>
      <c r="DEA554" s="49"/>
      <c r="DEB554" s="49"/>
      <c r="DEC554" s="49"/>
      <c r="DED554" s="49"/>
      <c r="DEE554" s="49"/>
      <c r="DEF554" s="49"/>
      <c r="DEG554" s="49"/>
      <c r="DEH554" s="49"/>
      <c r="DEI554" s="49"/>
      <c r="DEJ554" s="49"/>
      <c r="DEK554" s="49"/>
      <c r="DEL554" s="49"/>
      <c r="DEM554" s="49"/>
      <c r="DEN554" s="49"/>
      <c r="DEO554" s="49"/>
      <c r="DEP554" s="49"/>
      <c r="DEQ554" s="49"/>
      <c r="DER554" s="49"/>
      <c r="DES554" s="49"/>
      <c r="DET554" s="49"/>
      <c r="DEU554" s="49"/>
      <c r="DEV554" s="49"/>
      <c r="DEW554" s="49"/>
      <c r="DEX554" s="49"/>
      <c r="DEY554" s="49"/>
      <c r="DEZ554" s="49"/>
      <c r="DFA554" s="49"/>
      <c r="DFB554" s="49"/>
      <c r="DFC554" s="49"/>
      <c r="DFD554" s="49"/>
      <c r="DFE554" s="49"/>
      <c r="DFF554" s="49"/>
      <c r="DFG554" s="49"/>
      <c r="DFH554" s="49"/>
      <c r="DFI554" s="49"/>
      <c r="DFJ554" s="49"/>
      <c r="DFK554" s="49"/>
      <c r="DFL554" s="49"/>
      <c r="DFM554" s="49"/>
      <c r="DFN554" s="49"/>
      <c r="DFO554" s="49"/>
      <c r="DFP554" s="49"/>
      <c r="DFQ554" s="49"/>
      <c r="DFR554" s="49"/>
      <c r="DFS554" s="49"/>
      <c r="DFT554" s="49"/>
      <c r="DFU554" s="49"/>
      <c r="DFV554" s="49"/>
      <c r="DFW554" s="49"/>
      <c r="DFX554" s="49"/>
      <c r="DFY554" s="49"/>
      <c r="DFZ554" s="49"/>
      <c r="DGA554" s="49"/>
      <c r="DGB554" s="49"/>
      <c r="DGC554" s="49"/>
      <c r="DGD554" s="49"/>
      <c r="DGE554" s="49"/>
      <c r="DGF554" s="49"/>
      <c r="DGG554" s="49"/>
      <c r="DGH554" s="49"/>
      <c r="DGI554" s="49"/>
      <c r="DGJ554" s="49"/>
      <c r="DGK554" s="49"/>
      <c r="DGL554" s="49"/>
      <c r="DGM554" s="49"/>
      <c r="DGN554" s="49"/>
      <c r="DGO554" s="49"/>
      <c r="DGP554" s="49"/>
      <c r="DGQ554" s="49"/>
      <c r="DGR554" s="49"/>
      <c r="DGS554" s="49"/>
      <c r="DGT554" s="49"/>
      <c r="DGU554" s="49"/>
      <c r="DGV554" s="49"/>
      <c r="DGW554" s="49"/>
      <c r="DGX554" s="49"/>
      <c r="DGY554" s="49"/>
      <c r="DGZ554" s="49"/>
      <c r="DHA554" s="49"/>
      <c r="DHB554" s="49"/>
      <c r="DHC554" s="49"/>
      <c r="DHD554" s="49"/>
      <c r="DHE554" s="49"/>
      <c r="DHF554" s="49"/>
      <c r="DHG554" s="49"/>
      <c r="DHH554" s="49"/>
      <c r="DHI554" s="49"/>
      <c r="DHJ554" s="49"/>
      <c r="DHK554" s="49"/>
      <c r="DHL554" s="49"/>
      <c r="DHM554" s="49"/>
      <c r="DHN554" s="49"/>
      <c r="DHO554" s="49"/>
      <c r="DHP554" s="49"/>
      <c r="DHQ554" s="49"/>
      <c r="DHR554" s="49"/>
      <c r="DHS554" s="49"/>
      <c r="DHT554" s="49"/>
      <c r="DHU554" s="49"/>
      <c r="DHV554" s="49"/>
      <c r="DHW554" s="49"/>
      <c r="DHX554" s="49"/>
      <c r="DHY554" s="49"/>
      <c r="DHZ554" s="49"/>
      <c r="DIA554" s="49"/>
      <c r="DIB554" s="49"/>
      <c r="DIC554" s="49"/>
      <c r="DID554" s="49"/>
      <c r="DIE554" s="49"/>
      <c r="DIF554" s="49"/>
      <c r="DIG554" s="49"/>
      <c r="DIH554" s="49"/>
      <c r="DII554" s="49"/>
      <c r="DIJ554" s="49"/>
      <c r="DIK554" s="49"/>
      <c r="DIL554" s="49"/>
      <c r="DIM554" s="49"/>
      <c r="DIN554" s="49"/>
      <c r="DIO554" s="49"/>
      <c r="DIP554" s="49"/>
      <c r="DIQ554" s="49"/>
      <c r="DIR554" s="49"/>
      <c r="DIS554" s="49"/>
      <c r="DIT554" s="49"/>
      <c r="DIU554" s="49"/>
      <c r="DIV554" s="49"/>
      <c r="DIW554" s="49"/>
      <c r="DIX554" s="49"/>
      <c r="DIY554" s="49"/>
      <c r="DIZ554" s="49"/>
      <c r="DJA554" s="49"/>
      <c r="DJB554" s="49"/>
      <c r="DJC554" s="49"/>
      <c r="DJD554" s="49"/>
      <c r="DJE554" s="49"/>
      <c r="DJF554" s="49"/>
      <c r="DJG554" s="49"/>
      <c r="DJH554" s="49"/>
      <c r="DJI554" s="49"/>
      <c r="DJJ554" s="49"/>
      <c r="DJK554" s="49"/>
      <c r="DJL554" s="49"/>
      <c r="DJM554" s="49"/>
      <c r="DJN554" s="49"/>
      <c r="DJO554" s="49"/>
      <c r="DJP554" s="49"/>
      <c r="DJQ554" s="49"/>
      <c r="DJR554" s="49"/>
      <c r="DJS554" s="49"/>
      <c r="DJT554" s="49"/>
      <c r="DJU554" s="49"/>
      <c r="DJV554" s="49"/>
      <c r="DJW554" s="49"/>
      <c r="DJX554" s="49"/>
      <c r="DJY554" s="49"/>
      <c r="DJZ554" s="49"/>
      <c r="DKA554" s="49"/>
      <c r="DKB554" s="49"/>
      <c r="DKC554" s="49"/>
      <c r="DKD554" s="49"/>
      <c r="DKE554" s="49"/>
      <c r="DKF554" s="49"/>
      <c r="DKG554" s="49"/>
      <c r="DKH554" s="49"/>
      <c r="DKI554" s="49"/>
      <c r="DKJ554" s="49"/>
      <c r="DKK554" s="49"/>
      <c r="DKL554" s="49"/>
      <c r="DKM554" s="49"/>
      <c r="DKN554" s="49"/>
      <c r="DKO554" s="49"/>
      <c r="DKP554" s="49"/>
      <c r="DKQ554" s="49"/>
      <c r="DKR554" s="49"/>
      <c r="DKS554" s="49"/>
      <c r="DKT554" s="49"/>
      <c r="DKU554" s="49"/>
      <c r="DKV554" s="49"/>
      <c r="DKW554" s="49"/>
      <c r="DKX554" s="49"/>
      <c r="DKY554" s="49"/>
      <c r="DKZ554" s="49"/>
      <c r="DLA554" s="49"/>
      <c r="DLB554" s="49"/>
      <c r="DLC554" s="49"/>
      <c r="DLD554" s="49"/>
      <c r="DLE554" s="49"/>
      <c r="DLF554" s="49"/>
      <c r="DLG554" s="49"/>
      <c r="DLH554" s="49"/>
      <c r="DLI554" s="49"/>
      <c r="DLJ554" s="49"/>
      <c r="DLK554" s="49"/>
      <c r="DLL554" s="49"/>
      <c r="DLM554" s="49"/>
      <c r="DLN554" s="49"/>
      <c r="DLO554" s="49"/>
      <c r="DLP554" s="49"/>
      <c r="DLQ554" s="49"/>
      <c r="DLR554" s="49"/>
      <c r="DLS554" s="49"/>
      <c r="DLT554" s="49"/>
      <c r="DLU554" s="49"/>
      <c r="DLV554" s="49"/>
      <c r="DLW554" s="49"/>
      <c r="DLX554" s="49"/>
      <c r="DLY554" s="49"/>
      <c r="DLZ554" s="49"/>
      <c r="DMA554" s="49"/>
      <c r="DMB554" s="49"/>
      <c r="DMC554" s="49"/>
      <c r="DMD554" s="49"/>
      <c r="DME554" s="49"/>
      <c r="DMF554" s="49"/>
      <c r="DMG554" s="49"/>
      <c r="DMH554" s="49"/>
      <c r="DMI554" s="49"/>
      <c r="DMJ554" s="49"/>
      <c r="DMK554" s="49"/>
      <c r="DML554" s="49"/>
      <c r="DMM554" s="49"/>
      <c r="DMN554" s="49"/>
      <c r="DMO554" s="49"/>
      <c r="DMP554" s="49"/>
      <c r="DMQ554" s="49"/>
      <c r="DMR554" s="49"/>
      <c r="DMS554" s="49"/>
      <c r="DMT554" s="49"/>
      <c r="DMU554" s="49"/>
      <c r="DMV554" s="49"/>
      <c r="DMW554" s="49"/>
      <c r="DMX554" s="49"/>
      <c r="DMY554" s="49"/>
      <c r="DMZ554" s="49"/>
      <c r="DNA554" s="49"/>
      <c r="DNB554" s="49"/>
      <c r="DNC554" s="49"/>
      <c r="DND554" s="49"/>
      <c r="DNE554" s="49"/>
      <c r="DNF554" s="49"/>
      <c r="DNG554" s="49"/>
      <c r="DNH554" s="49"/>
      <c r="DNI554" s="49"/>
      <c r="DNJ554" s="49"/>
      <c r="DNK554" s="49"/>
      <c r="DNL554" s="49"/>
      <c r="DNM554" s="49"/>
      <c r="DNN554" s="49"/>
      <c r="DNO554" s="49"/>
      <c r="DNP554" s="49"/>
      <c r="DNQ554" s="49"/>
      <c r="DNR554" s="49"/>
      <c r="DNS554" s="49"/>
      <c r="DNT554" s="49"/>
      <c r="DNU554" s="49"/>
      <c r="DNV554" s="49"/>
      <c r="DNW554" s="49"/>
      <c r="DNX554" s="49"/>
      <c r="DNY554" s="49"/>
      <c r="DNZ554" s="49"/>
      <c r="DOA554" s="49"/>
      <c r="DOB554" s="49"/>
      <c r="DOC554" s="49"/>
      <c r="DOD554" s="49"/>
      <c r="DOE554" s="49"/>
      <c r="DOF554" s="49"/>
      <c r="DOG554" s="49"/>
      <c r="DOH554" s="49"/>
      <c r="DOI554" s="49"/>
      <c r="DOJ554" s="49"/>
      <c r="DOK554" s="49"/>
      <c r="DOL554" s="49"/>
      <c r="DOM554" s="49"/>
      <c r="DON554" s="49"/>
      <c r="DOO554" s="49"/>
      <c r="DOP554" s="49"/>
      <c r="DOQ554" s="49"/>
      <c r="DOR554" s="49"/>
      <c r="DOS554" s="49"/>
      <c r="DOT554" s="49"/>
      <c r="DOU554" s="49"/>
      <c r="DOV554" s="49"/>
      <c r="DOW554" s="49"/>
      <c r="DOX554" s="49"/>
      <c r="DOY554" s="49"/>
      <c r="DOZ554" s="49"/>
      <c r="DPA554" s="49"/>
      <c r="DPB554" s="49"/>
      <c r="DPC554" s="49"/>
      <c r="DPD554" s="49"/>
      <c r="DPE554" s="49"/>
      <c r="DPF554" s="49"/>
      <c r="DPG554" s="49"/>
      <c r="DPH554" s="49"/>
      <c r="DPI554" s="49"/>
      <c r="DPJ554" s="49"/>
      <c r="DPK554" s="49"/>
      <c r="DPL554" s="49"/>
      <c r="DPM554" s="49"/>
      <c r="DPN554" s="49"/>
      <c r="DPO554" s="49"/>
      <c r="DPP554" s="49"/>
      <c r="DPQ554" s="49"/>
      <c r="DPR554" s="49"/>
      <c r="DPS554" s="49"/>
      <c r="DPT554" s="49"/>
      <c r="DPU554" s="49"/>
      <c r="DPV554" s="49"/>
      <c r="DPW554" s="49"/>
      <c r="DPX554" s="49"/>
      <c r="DPY554" s="49"/>
      <c r="DPZ554" s="49"/>
      <c r="DQA554" s="49"/>
      <c r="DQB554" s="49"/>
      <c r="DQC554" s="49"/>
      <c r="DQD554" s="49"/>
      <c r="DQE554" s="49"/>
      <c r="DQF554" s="49"/>
      <c r="DQG554" s="49"/>
      <c r="DQH554" s="49"/>
      <c r="DQI554" s="49"/>
      <c r="DQJ554" s="49"/>
      <c r="DQK554" s="49"/>
      <c r="DQL554" s="49"/>
      <c r="DQM554" s="49"/>
      <c r="DQN554" s="49"/>
      <c r="DQO554" s="49"/>
      <c r="DQP554" s="49"/>
      <c r="DQQ554" s="49"/>
      <c r="DQR554" s="49"/>
      <c r="DQS554" s="49"/>
      <c r="DQT554" s="49"/>
      <c r="DQU554" s="49"/>
      <c r="DQV554" s="49"/>
      <c r="DQW554" s="49"/>
      <c r="DQX554" s="49"/>
      <c r="DQY554" s="49"/>
      <c r="DQZ554" s="49"/>
      <c r="DRA554" s="49"/>
      <c r="DRB554" s="49"/>
      <c r="DRC554" s="49"/>
      <c r="DRD554" s="49"/>
      <c r="DRE554" s="49"/>
      <c r="DRF554" s="49"/>
      <c r="DRG554" s="49"/>
      <c r="DRH554" s="49"/>
      <c r="DRI554" s="49"/>
      <c r="DRJ554" s="49"/>
      <c r="DRK554" s="49"/>
      <c r="DRL554" s="49"/>
      <c r="DRM554" s="49"/>
      <c r="DRN554" s="49"/>
      <c r="DRO554" s="49"/>
      <c r="DRP554" s="49"/>
      <c r="DRQ554" s="49"/>
      <c r="DRR554" s="49"/>
      <c r="DRS554" s="49"/>
      <c r="DRT554" s="49"/>
      <c r="DRU554" s="49"/>
      <c r="DRV554" s="49"/>
      <c r="DRW554" s="49"/>
      <c r="DRX554" s="49"/>
      <c r="DRY554" s="49"/>
      <c r="DRZ554" s="49"/>
      <c r="DSA554" s="49"/>
      <c r="DSB554" s="49"/>
      <c r="DSC554" s="49"/>
      <c r="DSD554" s="49"/>
      <c r="DSE554" s="49"/>
      <c r="DSF554" s="49"/>
      <c r="DSG554" s="49"/>
      <c r="DSH554" s="49"/>
      <c r="DSI554" s="49"/>
      <c r="DSJ554" s="49"/>
      <c r="DSK554" s="49"/>
      <c r="DSL554" s="49"/>
      <c r="DSM554" s="49"/>
      <c r="DSN554" s="49"/>
      <c r="DSO554" s="49"/>
      <c r="DSP554" s="49"/>
      <c r="DSQ554" s="49"/>
      <c r="DSR554" s="49"/>
      <c r="DSS554" s="49"/>
      <c r="DST554" s="49"/>
      <c r="DSU554" s="49"/>
      <c r="DSV554" s="49"/>
      <c r="DSW554" s="49"/>
      <c r="DSX554" s="49"/>
      <c r="DSY554" s="49"/>
      <c r="DSZ554" s="49"/>
      <c r="DTA554" s="49"/>
      <c r="DTB554" s="49"/>
      <c r="DTC554" s="49"/>
      <c r="DTD554" s="49"/>
      <c r="DTE554" s="49"/>
      <c r="DTF554" s="49"/>
      <c r="DTG554" s="49"/>
      <c r="DTH554" s="49"/>
      <c r="DTI554" s="49"/>
      <c r="DTJ554" s="49"/>
      <c r="DTK554" s="49"/>
      <c r="DTL554" s="49"/>
      <c r="DTM554" s="49"/>
      <c r="DTN554" s="49"/>
      <c r="DTO554" s="49"/>
      <c r="DTP554" s="49"/>
      <c r="DTQ554" s="49"/>
      <c r="DTR554" s="49"/>
      <c r="DTS554" s="49"/>
      <c r="DTT554" s="49"/>
      <c r="DTU554" s="49"/>
      <c r="DTV554" s="49"/>
      <c r="DTW554" s="49"/>
      <c r="DTX554" s="49"/>
      <c r="DTY554" s="49"/>
      <c r="DTZ554" s="49"/>
      <c r="DUA554" s="49"/>
      <c r="DUB554" s="49"/>
      <c r="DUC554" s="49"/>
      <c r="DUD554" s="49"/>
      <c r="DUE554" s="49"/>
      <c r="DUF554" s="49"/>
      <c r="DUG554" s="49"/>
      <c r="DUH554" s="49"/>
      <c r="DUI554" s="49"/>
      <c r="DUJ554" s="49"/>
      <c r="DUK554" s="49"/>
      <c r="DUL554" s="49"/>
      <c r="DUM554" s="49"/>
      <c r="DUN554" s="49"/>
      <c r="DUO554" s="49"/>
      <c r="DUP554" s="49"/>
      <c r="DUQ554" s="49"/>
      <c r="DUR554" s="49"/>
      <c r="DUS554" s="49"/>
      <c r="DUT554" s="49"/>
      <c r="DUU554" s="49"/>
      <c r="DUV554" s="49"/>
      <c r="DUW554" s="49"/>
      <c r="DUX554" s="49"/>
      <c r="DUY554" s="49"/>
      <c r="DUZ554" s="49"/>
      <c r="DVA554" s="49"/>
      <c r="DVB554" s="49"/>
      <c r="DVC554" s="49"/>
      <c r="DVD554" s="49"/>
      <c r="DVE554" s="49"/>
      <c r="DVF554" s="49"/>
      <c r="DVG554" s="49"/>
      <c r="DVH554" s="49"/>
      <c r="DVI554" s="49"/>
      <c r="DVJ554" s="49"/>
      <c r="DVK554" s="49"/>
      <c r="DVL554" s="49"/>
      <c r="DVM554" s="49"/>
      <c r="DVN554" s="49"/>
      <c r="DVO554" s="49"/>
      <c r="DVP554" s="49"/>
      <c r="DVQ554" s="49"/>
      <c r="DVR554" s="49"/>
      <c r="DVS554" s="49"/>
      <c r="DVT554" s="49"/>
      <c r="DVU554" s="49"/>
      <c r="DVV554" s="49"/>
      <c r="DVW554" s="49"/>
      <c r="DVX554" s="49"/>
      <c r="DVY554" s="49"/>
      <c r="DVZ554" s="49"/>
      <c r="DWA554" s="49"/>
      <c r="DWB554" s="49"/>
      <c r="DWC554" s="49"/>
      <c r="DWD554" s="49"/>
      <c r="DWE554" s="49"/>
      <c r="DWF554" s="49"/>
      <c r="DWG554" s="49"/>
      <c r="DWH554" s="49"/>
      <c r="DWI554" s="49"/>
      <c r="DWJ554" s="49"/>
      <c r="DWK554" s="49"/>
      <c r="DWL554" s="49"/>
      <c r="DWM554" s="49"/>
      <c r="DWN554" s="49"/>
      <c r="DWO554" s="49"/>
      <c r="DWP554" s="49"/>
      <c r="DWQ554" s="49"/>
      <c r="DWR554" s="49"/>
      <c r="DWS554" s="49"/>
      <c r="DWT554" s="49"/>
      <c r="DWU554" s="49"/>
      <c r="DWV554" s="49"/>
      <c r="DWW554" s="49"/>
      <c r="DWX554" s="49"/>
      <c r="DWY554" s="49"/>
      <c r="DWZ554" s="49"/>
      <c r="DXA554" s="49"/>
      <c r="DXB554" s="49"/>
      <c r="DXC554" s="49"/>
      <c r="DXD554" s="49"/>
      <c r="DXE554" s="49"/>
      <c r="DXF554" s="49"/>
      <c r="DXG554" s="49"/>
      <c r="DXH554" s="49"/>
      <c r="DXI554" s="49"/>
      <c r="DXJ554" s="49"/>
      <c r="DXK554" s="49"/>
      <c r="DXL554" s="49"/>
      <c r="DXM554" s="49"/>
      <c r="DXN554" s="49"/>
      <c r="DXO554" s="49"/>
      <c r="DXP554" s="49"/>
      <c r="DXQ554" s="49"/>
      <c r="DXR554" s="49"/>
      <c r="DXS554" s="49"/>
      <c r="DXT554" s="49"/>
      <c r="DXU554" s="49"/>
      <c r="DXV554" s="49"/>
      <c r="DXW554" s="49"/>
      <c r="DXX554" s="49"/>
      <c r="DXY554" s="49"/>
      <c r="DXZ554" s="49"/>
      <c r="DYA554" s="49"/>
      <c r="DYB554" s="49"/>
      <c r="DYC554" s="49"/>
      <c r="DYD554" s="49"/>
      <c r="DYE554" s="49"/>
      <c r="DYF554" s="49"/>
      <c r="DYG554" s="49"/>
      <c r="DYH554" s="49"/>
      <c r="DYI554" s="49"/>
      <c r="DYJ554" s="49"/>
      <c r="DYK554" s="49"/>
      <c r="DYL554" s="49"/>
      <c r="DYM554" s="49"/>
      <c r="DYN554" s="49"/>
      <c r="DYO554" s="49"/>
      <c r="DYP554" s="49"/>
      <c r="DYQ554" s="49"/>
      <c r="DYR554" s="49"/>
      <c r="DYS554" s="49"/>
      <c r="DYT554" s="49"/>
      <c r="DYU554" s="49"/>
      <c r="DYV554" s="49"/>
      <c r="DYW554" s="49"/>
      <c r="DYX554" s="49"/>
      <c r="DYY554" s="49"/>
      <c r="DYZ554" s="49"/>
      <c r="DZA554" s="49"/>
      <c r="DZB554" s="49"/>
      <c r="DZC554" s="49"/>
      <c r="DZD554" s="49"/>
      <c r="DZE554" s="49"/>
      <c r="DZF554" s="49"/>
      <c r="DZG554" s="49"/>
      <c r="DZH554" s="49"/>
      <c r="DZI554" s="49"/>
      <c r="DZJ554" s="49"/>
      <c r="DZK554" s="49"/>
      <c r="DZL554" s="49"/>
      <c r="DZM554" s="49"/>
      <c r="DZN554" s="49"/>
      <c r="DZO554" s="49"/>
      <c r="DZP554" s="49"/>
      <c r="DZQ554" s="49"/>
      <c r="DZR554" s="49"/>
      <c r="DZS554" s="49"/>
      <c r="DZT554" s="49"/>
      <c r="DZU554" s="49"/>
      <c r="DZV554" s="49"/>
      <c r="DZW554" s="49"/>
      <c r="DZX554" s="49"/>
      <c r="DZY554" s="49"/>
      <c r="DZZ554" s="49"/>
      <c r="EAA554" s="49"/>
      <c r="EAB554" s="49"/>
      <c r="EAC554" s="49"/>
      <c r="EAD554" s="49"/>
      <c r="EAE554" s="49"/>
      <c r="EAF554" s="49"/>
      <c r="EAG554" s="49"/>
      <c r="EAH554" s="49"/>
      <c r="EAI554" s="49"/>
      <c r="EAJ554" s="49"/>
      <c r="EAK554" s="49"/>
      <c r="EAL554" s="49"/>
      <c r="EAM554" s="49"/>
      <c r="EAN554" s="49"/>
      <c r="EAO554" s="49"/>
      <c r="EAP554" s="49"/>
      <c r="EAQ554" s="49"/>
      <c r="EAR554" s="49"/>
      <c r="EAS554" s="49"/>
      <c r="EAT554" s="49"/>
      <c r="EAU554" s="49"/>
      <c r="EAV554" s="49"/>
      <c r="EAW554" s="49"/>
      <c r="EAX554" s="49"/>
      <c r="EAY554" s="49"/>
      <c r="EAZ554" s="49"/>
      <c r="EBA554" s="49"/>
      <c r="EBB554" s="49"/>
      <c r="EBC554" s="49"/>
      <c r="EBD554" s="49"/>
      <c r="EBE554" s="49"/>
      <c r="EBF554" s="49"/>
      <c r="EBG554" s="49"/>
      <c r="EBH554" s="49"/>
      <c r="EBI554" s="49"/>
      <c r="EBJ554" s="49"/>
      <c r="EBK554" s="49"/>
      <c r="EBL554" s="49"/>
      <c r="EBM554" s="49"/>
      <c r="EBN554" s="49"/>
      <c r="EBO554" s="49"/>
      <c r="EBP554" s="49"/>
      <c r="EBQ554" s="49"/>
      <c r="EBR554" s="49"/>
      <c r="EBS554" s="49"/>
      <c r="EBT554" s="49"/>
      <c r="EBU554" s="49"/>
      <c r="EBV554" s="49"/>
      <c r="EBW554" s="49"/>
      <c r="EBX554" s="49"/>
      <c r="EBY554" s="49"/>
      <c r="EBZ554" s="49"/>
      <c r="ECA554" s="49"/>
      <c r="ECB554" s="49"/>
      <c r="ECC554" s="49"/>
      <c r="ECD554" s="49"/>
      <c r="ECE554" s="49"/>
      <c r="ECF554" s="49"/>
      <c r="ECG554" s="49"/>
      <c r="ECH554" s="49"/>
      <c r="ECI554" s="49"/>
      <c r="ECJ554" s="49"/>
      <c r="ECK554" s="49"/>
      <c r="ECL554" s="49"/>
      <c r="ECM554" s="49"/>
      <c r="ECN554" s="49"/>
      <c r="ECO554" s="49"/>
      <c r="ECP554" s="49"/>
      <c r="ECQ554" s="49"/>
      <c r="ECR554" s="49"/>
      <c r="ECS554" s="49"/>
      <c r="ECT554" s="49"/>
      <c r="ECU554" s="49"/>
      <c r="ECV554" s="49"/>
      <c r="ECW554" s="49"/>
      <c r="ECX554" s="49"/>
      <c r="ECY554" s="49"/>
      <c r="ECZ554" s="49"/>
      <c r="EDA554" s="49"/>
      <c r="EDB554" s="49"/>
      <c r="EDC554" s="49"/>
      <c r="EDD554" s="49"/>
      <c r="EDE554" s="49"/>
      <c r="EDF554" s="49"/>
      <c r="EDG554" s="49"/>
      <c r="EDH554" s="49"/>
      <c r="EDI554" s="49"/>
      <c r="EDJ554" s="49"/>
      <c r="EDK554" s="49"/>
      <c r="EDL554" s="49"/>
      <c r="EDM554" s="49"/>
      <c r="EDN554" s="49"/>
      <c r="EDO554" s="49"/>
      <c r="EDP554" s="49"/>
      <c r="EDQ554" s="49"/>
      <c r="EDR554" s="49"/>
      <c r="EDS554" s="49"/>
      <c r="EDT554" s="49"/>
      <c r="EDU554" s="49"/>
      <c r="EDV554" s="49"/>
      <c r="EDW554" s="49"/>
      <c r="EDX554" s="49"/>
      <c r="EDY554" s="49"/>
      <c r="EDZ554" s="49"/>
      <c r="EEA554" s="49"/>
      <c r="EEB554" s="49"/>
      <c r="EEC554" s="49"/>
      <c r="EED554" s="49"/>
      <c r="EEE554" s="49"/>
      <c r="EEF554" s="49"/>
      <c r="EEG554" s="49"/>
      <c r="EEH554" s="49"/>
      <c r="EEI554" s="49"/>
      <c r="EEJ554" s="49"/>
      <c r="EEK554" s="49"/>
      <c r="EEL554" s="49"/>
      <c r="EEM554" s="49"/>
      <c r="EEN554" s="49"/>
      <c r="EEO554" s="49"/>
      <c r="EEP554" s="49"/>
      <c r="EEQ554" s="49"/>
      <c r="EER554" s="49"/>
      <c r="EES554" s="49"/>
      <c r="EET554" s="49"/>
      <c r="EEU554" s="49"/>
      <c r="EEV554" s="49"/>
      <c r="EEW554" s="49"/>
      <c r="EEX554" s="49"/>
      <c r="EEY554" s="49"/>
      <c r="EEZ554" s="49"/>
      <c r="EFA554" s="49"/>
      <c r="EFB554" s="49"/>
      <c r="EFC554" s="49"/>
      <c r="EFD554" s="49"/>
      <c r="EFE554" s="49"/>
      <c r="EFF554" s="49"/>
      <c r="EFG554" s="49"/>
      <c r="EFH554" s="49"/>
      <c r="EFI554" s="49"/>
      <c r="EFJ554" s="49"/>
      <c r="EFK554" s="49"/>
      <c r="EFL554" s="49"/>
      <c r="EFM554" s="49"/>
      <c r="EFN554" s="49"/>
      <c r="EFO554" s="49"/>
      <c r="EFP554" s="49"/>
      <c r="EFQ554" s="49"/>
      <c r="EFR554" s="49"/>
      <c r="EFS554" s="49"/>
      <c r="EFT554" s="49"/>
      <c r="EFU554" s="49"/>
      <c r="EFV554" s="49"/>
      <c r="EFW554" s="49"/>
      <c r="EFX554" s="49"/>
      <c r="EFY554" s="49"/>
      <c r="EFZ554" s="49"/>
      <c r="EGA554" s="49"/>
      <c r="EGB554" s="49"/>
      <c r="EGC554" s="49"/>
      <c r="EGD554" s="49"/>
      <c r="EGE554" s="49"/>
      <c r="EGF554" s="49"/>
      <c r="EGG554" s="49"/>
      <c r="EGH554" s="49"/>
      <c r="EGI554" s="49"/>
      <c r="EGJ554" s="49"/>
      <c r="EGK554" s="49"/>
      <c r="EGL554" s="49"/>
      <c r="EGM554" s="49"/>
      <c r="EGN554" s="49"/>
      <c r="EGO554" s="49"/>
      <c r="EGP554" s="49"/>
      <c r="EGQ554" s="49"/>
      <c r="EGR554" s="49"/>
      <c r="EGS554" s="49"/>
      <c r="EGT554" s="49"/>
      <c r="EGU554" s="49"/>
      <c r="EGV554" s="49"/>
      <c r="EGW554" s="49"/>
      <c r="EGX554" s="49"/>
      <c r="EGY554" s="49"/>
      <c r="EGZ554" s="49"/>
      <c r="EHA554" s="49"/>
      <c r="EHB554" s="49"/>
      <c r="EHC554" s="49"/>
      <c r="EHD554" s="49"/>
      <c r="EHE554" s="49"/>
      <c r="EHF554" s="49"/>
      <c r="EHG554" s="49"/>
      <c r="EHH554" s="49"/>
      <c r="EHI554" s="49"/>
      <c r="EHJ554" s="49"/>
      <c r="EHK554" s="49"/>
      <c r="EHL554" s="49"/>
      <c r="EHM554" s="49"/>
      <c r="EHN554" s="49"/>
      <c r="EHO554" s="49"/>
      <c r="EHP554" s="49"/>
      <c r="EHQ554" s="49"/>
      <c r="EHR554" s="49"/>
      <c r="EHS554" s="49"/>
      <c r="EHT554" s="49"/>
      <c r="EHU554" s="49"/>
      <c r="EHV554" s="49"/>
      <c r="EHW554" s="49"/>
      <c r="EHX554" s="49"/>
      <c r="EHY554" s="49"/>
      <c r="EHZ554" s="49"/>
      <c r="EIA554" s="49"/>
      <c r="EIB554" s="49"/>
      <c r="EIC554" s="49"/>
      <c r="EID554" s="49"/>
      <c r="EIE554" s="49"/>
      <c r="EIF554" s="49"/>
      <c r="EIG554" s="49"/>
      <c r="EIH554" s="49"/>
      <c r="EII554" s="49"/>
      <c r="EIJ554" s="49"/>
      <c r="EIK554" s="49"/>
      <c r="EIL554" s="49"/>
      <c r="EIM554" s="49"/>
      <c r="EIN554" s="49"/>
      <c r="EIO554" s="49"/>
      <c r="EIP554" s="49"/>
      <c r="EIQ554" s="49"/>
      <c r="EIR554" s="49"/>
      <c r="EIS554" s="49"/>
      <c r="EIT554" s="49"/>
      <c r="EIU554" s="49"/>
      <c r="EIV554" s="49"/>
      <c r="EIW554" s="49"/>
      <c r="EIX554" s="49"/>
      <c r="EIY554" s="49"/>
      <c r="EIZ554" s="49"/>
      <c r="EJA554" s="49"/>
      <c r="EJB554" s="49"/>
      <c r="EJC554" s="49"/>
      <c r="EJD554" s="49"/>
      <c r="EJE554" s="49"/>
      <c r="EJF554" s="49"/>
      <c r="EJG554" s="49"/>
      <c r="EJH554" s="49"/>
      <c r="EJI554" s="49"/>
      <c r="EJJ554" s="49"/>
      <c r="EJK554" s="49"/>
      <c r="EJL554" s="49"/>
      <c r="EJM554" s="49"/>
      <c r="EJN554" s="49"/>
      <c r="EJO554" s="49"/>
      <c r="EJP554" s="49"/>
      <c r="EJQ554" s="49"/>
      <c r="EJR554" s="49"/>
      <c r="EJS554" s="49"/>
      <c r="EJT554" s="49"/>
      <c r="EJU554" s="49"/>
      <c r="EJV554" s="49"/>
      <c r="EJW554" s="49"/>
      <c r="EJX554" s="49"/>
      <c r="EJY554" s="49"/>
      <c r="EJZ554" s="49"/>
      <c r="EKA554" s="49"/>
      <c r="EKB554" s="49"/>
      <c r="EKC554" s="49"/>
      <c r="EKD554" s="49"/>
      <c r="EKE554" s="49"/>
      <c r="EKF554" s="49"/>
      <c r="EKG554" s="49"/>
      <c r="EKH554" s="49"/>
      <c r="EKI554" s="49"/>
      <c r="EKJ554" s="49"/>
      <c r="EKK554" s="49"/>
      <c r="EKL554" s="49"/>
      <c r="EKM554" s="49"/>
      <c r="EKN554" s="49"/>
      <c r="EKO554" s="49"/>
      <c r="EKP554" s="49"/>
      <c r="EKQ554" s="49"/>
      <c r="EKR554" s="49"/>
      <c r="EKS554" s="49"/>
      <c r="EKT554" s="49"/>
      <c r="EKU554" s="49"/>
      <c r="EKV554" s="49"/>
      <c r="EKW554" s="49"/>
      <c r="EKX554" s="49"/>
      <c r="EKY554" s="49"/>
      <c r="EKZ554" s="49"/>
      <c r="ELA554" s="49"/>
      <c r="ELB554" s="49"/>
      <c r="ELC554" s="49"/>
      <c r="ELD554" s="49"/>
      <c r="ELE554" s="49"/>
      <c r="ELF554" s="49"/>
      <c r="ELG554" s="49"/>
      <c r="ELH554" s="49"/>
      <c r="ELI554" s="49"/>
      <c r="ELJ554" s="49"/>
      <c r="ELK554" s="49"/>
      <c r="ELL554" s="49"/>
      <c r="ELM554" s="49"/>
      <c r="ELN554" s="49"/>
      <c r="ELO554" s="49"/>
      <c r="ELP554" s="49"/>
      <c r="ELQ554" s="49"/>
      <c r="ELR554" s="49"/>
      <c r="ELS554" s="49"/>
      <c r="ELT554" s="49"/>
      <c r="ELU554" s="49"/>
      <c r="ELV554" s="49"/>
      <c r="ELW554" s="49"/>
      <c r="ELX554" s="49"/>
      <c r="ELY554" s="49"/>
      <c r="ELZ554" s="49"/>
      <c r="EMA554" s="49"/>
      <c r="EMB554" s="49"/>
      <c r="EMC554" s="49"/>
      <c r="EMD554" s="49"/>
      <c r="EME554" s="49"/>
      <c r="EMF554" s="49"/>
      <c r="EMG554" s="49"/>
      <c r="EMH554" s="49"/>
      <c r="EMI554" s="49"/>
      <c r="EMJ554" s="49"/>
      <c r="EMK554" s="49"/>
      <c r="EML554" s="49"/>
      <c r="EMM554" s="49"/>
      <c r="EMN554" s="49"/>
      <c r="EMO554" s="49"/>
      <c r="EMP554" s="49"/>
      <c r="EMQ554" s="49"/>
      <c r="EMR554" s="49"/>
      <c r="EMS554" s="49"/>
      <c r="EMT554" s="49"/>
      <c r="EMU554" s="49"/>
      <c r="EMV554" s="49"/>
      <c r="EMW554" s="49"/>
      <c r="EMX554" s="49"/>
      <c r="EMY554" s="49"/>
      <c r="EMZ554" s="49"/>
      <c r="ENA554" s="49"/>
      <c r="ENB554" s="49"/>
      <c r="ENC554" s="49"/>
      <c r="END554" s="49"/>
      <c r="ENE554" s="49"/>
      <c r="ENF554" s="49"/>
      <c r="ENG554" s="49"/>
      <c r="ENH554" s="49"/>
      <c r="ENI554" s="49"/>
      <c r="ENJ554" s="49"/>
      <c r="ENK554" s="49"/>
      <c r="ENL554" s="49"/>
      <c r="ENM554" s="49"/>
      <c r="ENN554" s="49"/>
      <c r="ENO554" s="49"/>
      <c r="ENP554" s="49"/>
      <c r="ENQ554" s="49"/>
      <c r="ENR554" s="49"/>
      <c r="ENS554" s="49"/>
      <c r="ENT554" s="49"/>
      <c r="ENU554" s="49"/>
      <c r="ENV554" s="49"/>
      <c r="ENW554" s="49"/>
      <c r="ENX554" s="49"/>
      <c r="ENY554" s="49"/>
      <c r="ENZ554" s="49"/>
      <c r="EOA554" s="49"/>
      <c r="EOB554" s="49"/>
      <c r="EOC554" s="49"/>
      <c r="EOD554" s="49"/>
      <c r="EOE554" s="49"/>
      <c r="EOF554" s="49"/>
      <c r="EOG554" s="49"/>
      <c r="EOH554" s="49"/>
      <c r="EOI554" s="49"/>
      <c r="EOJ554" s="49"/>
      <c r="EOK554" s="49"/>
      <c r="EOL554" s="49"/>
      <c r="EOM554" s="49"/>
      <c r="EON554" s="49"/>
      <c r="EOO554" s="49"/>
      <c r="EOP554" s="49"/>
      <c r="EOQ554" s="49"/>
      <c r="EOR554" s="49"/>
      <c r="EOS554" s="49"/>
      <c r="EOT554" s="49"/>
      <c r="EOU554" s="49"/>
      <c r="EOV554" s="49"/>
      <c r="EOW554" s="49"/>
      <c r="EOX554" s="49"/>
      <c r="EOY554" s="49"/>
      <c r="EOZ554" s="49"/>
      <c r="EPA554" s="49"/>
      <c r="EPB554" s="49"/>
      <c r="EPC554" s="49"/>
      <c r="EPD554" s="49"/>
      <c r="EPE554" s="49"/>
      <c r="EPF554" s="49"/>
      <c r="EPG554" s="49"/>
      <c r="EPH554" s="49"/>
      <c r="EPI554" s="49"/>
      <c r="EPJ554" s="49"/>
      <c r="EPK554" s="49"/>
      <c r="EPL554" s="49"/>
      <c r="EPM554" s="49"/>
      <c r="EPN554" s="49"/>
      <c r="EPO554" s="49"/>
      <c r="EPP554" s="49"/>
      <c r="EPQ554" s="49"/>
      <c r="EPR554" s="49"/>
      <c r="EPS554" s="49"/>
      <c r="EPT554" s="49"/>
      <c r="EPU554" s="49"/>
      <c r="EPV554" s="49"/>
      <c r="EPW554" s="49"/>
      <c r="EPX554" s="49"/>
      <c r="EPY554" s="49"/>
      <c r="EPZ554" s="49"/>
      <c r="EQA554" s="49"/>
      <c r="EQB554" s="49"/>
      <c r="EQC554" s="49"/>
      <c r="EQD554" s="49"/>
      <c r="EQE554" s="49"/>
      <c r="EQF554" s="49"/>
      <c r="EQG554" s="49"/>
      <c r="EQH554" s="49"/>
      <c r="EQI554" s="49"/>
      <c r="EQJ554" s="49"/>
      <c r="EQK554" s="49"/>
      <c r="EQL554" s="49"/>
      <c r="EQM554" s="49"/>
      <c r="EQN554" s="49"/>
      <c r="EQO554" s="49"/>
      <c r="EQP554" s="49"/>
      <c r="EQQ554" s="49"/>
      <c r="EQR554" s="49"/>
      <c r="EQS554" s="49"/>
      <c r="EQT554" s="49"/>
      <c r="EQU554" s="49"/>
      <c r="EQV554" s="49"/>
      <c r="EQW554" s="49"/>
      <c r="EQX554" s="49"/>
      <c r="EQY554" s="49"/>
      <c r="EQZ554" s="49"/>
      <c r="ERA554" s="49"/>
      <c r="ERB554" s="49"/>
      <c r="ERC554" s="49"/>
      <c r="ERD554" s="49"/>
      <c r="ERE554" s="49"/>
      <c r="ERF554" s="49"/>
      <c r="ERG554" s="49"/>
      <c r="ERH554" s="49"/>
      <c r="ERI554" s="49"/>
      <c r="ERJ554" s="49"/>
      <c r="ERK554" s="49"/>
      <c r="ERL554" s="49"/>
      <c r="ERM554" s="49"/>
      <c r="ERN554" s="49"/>
      <c r="ERO554" s="49"/>
      <c r="ERP554" s="49"/>
      <c r="ERQ554" s="49"/>
      <c r="ERR554" s="49"/>
      <c r="ERS554" s="49"/>
      <c r="ERT554" s="49"/>
      <c r="ERU554" s="49"/>
      <c r="ERV554" s="49"/>
      <c r="ERW554" s="49"/>
      <c r="ERX554" s="49"/>
      <c r="ERY554" s="49"/>
      <c r="ERZ554" s="49"/>
      <c r="ESA554" s="49"/>
      <c r="ESB554" s="49"/>
      <c r="ESC554" s="49"/>
      <c r="ESD554" s="49"/>
      <c r="ESE554" s="49"/>
      <c r="ESF554" s="49"/>
      <c r="ESG554" s="49"/>
      <c r="ESH554" s="49"/>
      <c r="ESI554" s="49"/>
      <c r="ESJ554" s="49"/>
      <c r="ESK554" s="49"/>
      <c r="ESL554" s="49"/>
      <c r="ESM554" s="49"/>
      <c r="ESN554" s="49"/>
      <c r="ESO554" s="49"/>
      <c r="ESP554" s="49"/>
      <c r="ESQ554" s="49"/>
      <c r="ESR554" s="49"/>
      <c r="ESS554" s="49"/>
      <c r="EST554" s="49"/>
      <c r="ESU554" s="49"/>
      <c r="ESV554" s="49"/>
      <c r="ESW554" s="49"/>
      <c r="ESX554" s="49"/>
      <c r="ESY554" s="49"/>
      <c r="ESZ554" s="49"/>
      <c r="ETA554" s="49"/>
      <c r="ETB554" s="49"/>
      <c r="ETC554" s="49"/>
      <c r="ETD554" s="49"/>
      <c r="ETE554" s="49"/>
      <c r="ETF554" s="49"/>
      <c r="ETG554" s="49"/>
      <c r="ETH554" s="49"/>
      <c r="ETI554" s="49"/>
      <c r="ETJ554" s="49"/>
      <c r="ETK554" s="49"/>
      <c r="ETL554" s="49"/>
      <c r="ETM554" s="49"/>
      <c r="ETN554" s="49"/>
      <c r="ETO554" s="49"/>
      <c r="ETP554" s="49"/>
      <c r="ETQ554" s="49"/>
      <c r="ETR554" s="49"/>
      <c r="ETS554" s="49"/>
      <c r="ETT554" s="49"/>
      <c r="ETU554" s="49"/>
      <c r="ETV554" s="49"/>
      <c r="ETW554" s="49"/>
      <c r="ETX554" s="49"/>
      <c r="ETY554" s="49"/>
      <c r="ETZ554" s="49"/>
      <c r="EUA554" s="49"/>
      <c r="EUB554" s="49"/>
      <c r="EUC554" s="49"/>
      <c r="EUD554" s="49"/>
      <c r="EUE554" s="49"/>
      <c r="EUF554" s="49"/>
      <c r="EUG554" s="49"/>
      <c r="EUH554" s="49"/>
      <c r="EUI554" s="49"/>
      <c r="EUJ554" s="49"/>
      <c r="EUK554" s="49"/>
      <c r="EUL554" s="49"/>
      <c r="EUM554" s="49"/>
      <c r="EUN554" s="49"/>
      <c r="EUO554" s="49"/>
      <c r="EUP554" s="49"/>
      <c r="EUQ554" s="49"/>
      <c r="EUR554" s="49"/>
      <c r="EUS554" s="49"/>
      <c r="EUT554" s="49"/>
      <c r="EUU554" s="49"/>
      <c r="EUV554" s="49"/>
      <c r="EUW554" s="49"/>
      <c r="EUX554" s="49"/>
      <c r="EUY554" s="49"/>
      <c r="EUZ554" s="49"/>
      <c r="EVA554" s="49"/>
      <c r="EVB554" s="49"/>
      <c r="EVC554" s="49"/>
      <c r="EVD554" s="49"/>
      <c r="EVE554" s="49"/>
      <c r="EVF554" s="49"/>
      <c r="EVG554" s="49"/>
      <c r="EVH554" s="49"/>
      <c r="EVI554" s="49"/>
      <c r="EVJ554" s="49"/>
      <c r="EVK554" s="49"/>
      <c r="EVL554" s="49"/>
      <c r="EVM554" s="49"/>
      <c r="EVN554" s="49"/>
      <c r="EVO554" s="49"/>
      <c r="EVP554" s="49"/>
      <c r="EVQ554" s="49"/>
      <c r="EVR554" s="49"/>
      <c r="EVS554" s="49"/>
      <c r="EVT554" s="49"/>
      <c r="EVU554" s="49"/>
      <c r="EVV554" s="49"/>
      <c r="EVW554" s="49"/>
      <c r="EVX554" s="49"/>
      <c r="EVY554" s="49"/>
      <c r="EVZ554" s="49"/>
      <c r="EWA554" s="49"/>
      <c r="EWB554" s="49"/>
      <c r="EWC554" s="49"/>
      <c r="EWD554" s="49"/>
      <c r="EWE554" s="49"/>
      <c r="EWF554" s="49"/>
      <c r="EWG554" s="49"/>
      <c r="EWH554" s="49"/>
      <c r="EWI554" s="49"/>
      <c r="EWJ554" s="49"/>
      <c r="EWK554" s="49"/>
      <c r="EWL554" s="49"/>
      <c r="EWM554" s="49"/>
      <c r="EWN554" s="49"/>
      <c r="EWO554" s="49"/>
      <c r="EWP554" s="49"/>
      <c r="EWQ554" s="49"/>
      <c r="EWR554" s="49"/>
      <c r="EWS554" s="49"/>
      <c r="EWT554" s="49"/>
      <c r="EWU554" s="49"/>
      <c r="EWV554" s="49"/>
      <c r="EWW554" s="49"/>
      <c r="EWX554" s="49"/>
      <c r="EWY554" s="49"/>
      <c r="EWZ554" s="49"/>
      <c r="EXA554" s="49"/>
      <c r="EXB554" s="49"/>
      <c r="EXC554" s="49"/>
      <c r="EXD554" s="49"/>
      <c r="EXE554" s="49"/>
      <c r="EXF554" s="49"/>
      <c r="EXG554" s="49"/>
      <c r="EXH554" s="49"/>
      <c r="EXI554" s="49"/>
      <c r="EXJ554" s="49"/>
      <c r="EXK554" s="49"/>
      <c r="EXL554" s="49"/>
      <c r="EXM554" s="49"/>
      <c r="EXN554" s="49"/>
      <c r="EXO554" s="49"/>
      <c r="EXP554" s="49"/>
      <c r="EXQ554" s="49"/>
      <c r="EXR554" s="49"/>
      <c r="EXS554" s="49"/>
      <c r="EXT554" s="49"/>
      <c r="EXU554" s="49"/>
      <c r="EXV554" s="49"/>
      <c r="EXW554" s="49"/>
      <c r="EXX554" s="49"/>
      <c r="EXY554" s="49"/>
      <c r="EXZ554" s="49"/>
      <c r="EYA554" s="49"/>
      <c r="EYB554" s="49"/>
      <c r="EYC554" s="49"/>
      <c r="EYD554" s="49"/>
      <c r="EYE554" s="49"/>
      <c r="EYF554" s="49"/>
      <c r="EYG554" s="49"/>
      <c r="EYH554" s="49"/>
      <c r="EYI554" s="49"/>
      <c r="EYJ554" s="49"/>
      <c r="EYK554" s="49"/>
      <c r="EYL554" s="49"/>
      <c r="EYM554" s="49"/>
      <c r="EYN554" s="49"/>
      <c r="EYO554" s="49"/>
      <c r="EYP554" s="49"/>
      <c r="EYQ554" s="49"/>
      <c r="EYR554" s="49"/>
      <c r="EYS554" s="49"/>
      <c r="EYT554" s="49"/>
      <c r="EYU554" s="49"/>
      <c r="EYV554" s="49"/>
      <c r="EYW554" s="49"/>
      <c r="EYX554" s="49"/>
      <c r="EYY554" s="49"/>
      <c r="EYZ554" s="49"/>
      <c r="EZA554" s="49"/>
      <c r="EZB554" s="49"/>
      <c r="EZC554" s="49"/>
      <c r="EZD554" s="49"/>
      <c r="EZE554" s="49"/>
      <c r="EZF554" s="49"/>
      <c r="EZG554" s="49"/>
      <c r="EZH554" s="49"/>
      <c r="EZI554" s="49"/>
      <c r="EZJ554" s="49"/>
      <c r="EZK554" s="49"/>
      <c r="EZL554" s="49"/>
      <c r="EZM554" s="49"/>
      <c r="EZN554" s="49"/>
      <c r="EZO554" s="49"/>
      <c r="EZP554" s="49"/>
      <c r="EZQ554" s="49"/>
      <c r="EZR554" s="49"/>
      <c r="EZS554" s="49"/>
      <c r="EZT554" s="49"/>
      <c r="EZU554" s="49"/>
      <c r="EZV554" s="49"/>
      <c r="EZW554" s="49"/>
      <c r="EZX554" s="49"/>
      <c r="EZY554" s="49"/>
      <c r="EZZ554" s="49"/>
      <c r="FAA554" s="49"/>
      <c r="FAB554" s="49"/>
      <c r="FAC554" s="49"/>
      <c r="FAD554" s="49"/>
      <c r="FAE554" s="49"/>
      <c r="FAF554" s="49"/>
      <c r="FAG554" s="49"/>
      <c r="FAH554" s="49"/>
      <c r="FAI554" s="49"/>
      <c r="FAJ554" s="49"/>
      <c r="FAK554" s="49"/>
      <c r="FAL554" s="49"/>
      <c r="FAM554" s="49"/>
      <c r="FAN554" s="49"/>
      <c r="FAO554" s="49"/>
      <c r="FAP554" s="49"/>
      <c r="FAQ554" s="49"/>
      <c r="FAR554" s="49"/>
      <c r="FAS554" s="49"/>
      <c r="FAT554" s="49"/>
      <c r="FAU554" s="49"/>
      <c r="FAV554" s="49"/>
      <c r="FAW554" s="49"/>
      <c r="FAX554" s="49"/>
      <c r="FAY554" s="49"/>
      <c r="FAZ554" s="49"/>
      <c r="FBA554" s="49"/>
      <c r="FBB554" s="49"/>
      <c r="FBC554" s="49"/>
      <c r="FBD554" s="49"/>
      <c r="FBE554" s="49"/>
      <c r="FBF554" s="49"/>
      <c r="FBG554" s="49"/>
      <c r="FBH554" s="49"/>
      <c r="FBI554" s="49"/>
      <c r="FBJ554" s="49"/>
      <c r="FBK554" s="49"/>
      <c r="FBL554" s="49"/>
      <c r="FBM554" s="49"/>
      <c r="FBN554" s="49"/>
      <c r="FBO554" s="49"/>
      <c r="FBP554" s="49"/>
      <c r="FBQ554" s="49"/>
      <c r="FBR554" s="49"/>
      <c r="FBS554" s="49"/>
      <c r="FBT554" s="49"/>
      <c r="FBU554" s="49"/>
      <c r="FBV554" s="49"/>
      <c r="FBW554" s="49"/>
      <c r="FBX554" s="49"/>
      <c r="FBY554" s="49"/>
      <c r="FBZ554" s="49"/>
      <c r="FCA554" s="49"/>
      <c r="FCB554" s="49"/>
      <c r="FCC554" s="49"/>
      <c r="FCD554" s="49"/>
      <c r="FCE554" s="49"/>
      <c r="FCF554" s="49"/>
      <c r="FCG554" s="49"/>
      <c r="FCH554" s="49"/>
      <c r="FCI554" s="49"/>
      <c r="FCJ554" s="49"/>
      <c r="FCK554" s="49"/>
      <c r="FCL554" s="49"/>
      <c r="FCM554" s="49"/>
      <c r="FCN554" s="49"/>
      <c r="FCO554" s="49"/>
      <c r="FCP554" s="49"/>
      <c r="FCQ554" s="49"/>
      <c r="FCR554" s="49"/>
      <c r="FCS554" s="49"/>
      <c r="FCT554" s="49"/>
      <c r="FCU554" s="49"/>
      <c r="FCV554" s="49"/>
      <c r="FCW554" s="49"/>
      <c r="FCX554" s="49"/>
      <c r="FCY554" s="49"/>
      <c r="FCZ554" s="49"/>
      <c r="FDA554" s="49"/>
      <c r="FDB554" s="49"/>
      <c r="FDC554" s="49"/>
      <c r="FDD554" s="49"/>
      <c r="FDE554" s="49"/>
      <c r="FDF554" s="49"/>
      <c r="FDG554" s="49"/>
      <c r="FDH554" s="49"/>
      <c r="FDI554" s="49"/>
      <c r="FDJ554" s="49"/>
      <c r="FDK554" s="49"/>
      <c r="FDL554" s="49"/>
      <c r="FDM554" s="49"/>
      <c r="FDN554" s="49"/>
      <c r="FDO554" s="49"/>
      <c r="FDP554" s="49"/>
      <c r="FDQ554" s="49"/>
      <c r="FDR554" s="49"/>
      <c r="FDS554" s="49"/>
      <c r="FDT554" s="49"/>
      <c r="FDU554" s="49"/>
      <c r="FDV554" s="49"/>
      <c r="FDW554" s="49"/>
      <c r="FDX554" s="49"/>
      <c r="FDY554" s="49"/>
      <c r="FDZ554" s="49"/>
      <c r="FEA554" s="49"/>
      <c r="FEB554" s="49"/>
      <c r="FEC554" s="49"/>
      <c r="FED554" s="49"/>
      <c r="FEE554" s="49"/>
      <c r="FEF554" s="49"/>
      <c r="FEG554" s="49"/>
      <c r="FEH554" s="49"/>
      <c r="FEI554" s="49"/>
      <c r="FEJ554" s="49"/>
      <c r="FEK554" s="49"/>
      <c r="FEL554" s="49"/>
      <c r="FEM554" s="49"/>
      <c r="FEN554" s="49"/>
      <c r="FEO554" s="49"/>
      <c r="FEP554" s="49"/>
      <c r="FEQ554" s="49"/>
      <c r="FER554" s="49"/>
      <c r="FES554" s="49"/>
      <c r="FET554" s="49"/>
      <c r="FEU554" s="49"/>
      <c r="FEV554" s="49"/>
      <c r="FEW554" s="49"/>
      <c r="FEX554" s="49"/>
      <c r="FEY554" s="49"/>
      <c r="FEZ554" s="49"/>
      <c r="FFA554" s="49"/>
      <c r="FFB554" s="49"/>
      <c r="FFC554" s="49"/>
      <c r="FFD554" s="49"/>
      <c r="FFE554" s="49"/>
      <c r="FFF554" s="49"/>
      <c r="FFG554" s="49"/>
      <c r="FFH554" s="49"/>
      <c r="FFI554" s="49"/>
      <c r="FFJ554" s="49"/>
      <c r="FFK554" s="49"/>
      <c r="FFL554" s="49"/>
      <c r="FFM554" s="49"/>
      <c r="FFN554" s="49"/>
      <c r="FFO554" s="49"/>
      <c r="FFP554" s="49"/>
      <c r="FFQ554" s="49"/>
      <c r="FFR554" s="49"/>
      <c r="FFS554" s="49"/>
      <c r="FFT554" s="49"/>
      <c r="FFU554" s="49"/>
      <c r="FFV554" s="49"/>
      <c r="FFW554" s="49"/>
      <c r="FFX554" s="49"/>
      <c r="FFY554" s="49"/>
      <c r="FFZ554" s="49"/>
      <c r="FGA554" s="49"/>
      <c r="FGB554" s="49"/>
      <c r="FGC554" s="49"/>
      <c r="FGD554" s="49"/>
      <c r="FGE554" s="49"/>
      <c r="FGF554" s="49"/>
      <c r="FGG554" s="49"/>
      <c r="FGH554" s="49"/>
      <c r="FGI554" s="49"/>
      <c r="FGJ554" s="49"/>
      <c r="FGK554" s="49"/>
      <c r="FGL554" s="49"/>
      <c r="FGM554" s="49"/>
      <c r="FGN554" s="49"/>
      <c r="FGO554" s="49"/>
      <c r="FGP554" s="49"/>
      <c r="FGQ554" s="49"/>
      <c r="FGR554" s="49"/>
      <c r="FGS554" s="49"/>
      <c r="FGT554" s="49"/>
      <c r="FGU554" s="49"/>
      <c r="FGV554" s="49"/>
      <c r="FGW554" s="49"/>
      <c r="FGX554" s="49"/>
      <c r="FGY554" s="49"/>
      <c r="FGZ554" s="49"/>
      <c r="FHA554" s="49"/>
      <c r="FHB554" s="49"/>
      <c r="FHC554" s="49"/>
      <c r="FHD554" s="49"/>
      <c r="FHE554" s="49"/>
      <c r="FHF554" s="49"/>
      <c r="FHG554" s="49"/>
      <c r="FHH554" s="49"/>
      <c r="FHI554" s="49"/>
      <c r="FHJ554" s="49"/>
      <c r="FHK554" s="49"/>
      <c r="FHL554" s="49"/>
      <c r="FHM554" s="49"/>
      <c r="FHN554" s="49"/>
      <c r="FHO554" s="49"/>
      <c r="FHP554" s="49"/>
      <c r="FHQ554" s="49"/>
      <c r="FHR554" s="49"/>
      <c r="FHS554" s="49"/>
      <c r="FHT554" s="49"/>
      <c r="FHU554" s="49"/>
      <c r="FHV554" s="49"/>
      <c r="FHW554" s="49"/>
      <c r="FHX554" s="49"/>
      <c r="FHY554" s="49"/>
      <c r="FHZ554" s="49"/>
      <c r="FIA554" s="49"/>
      <c r="FIB554" s="49"/>
      <c r="FIC554" s="49"/>
      <c r="FID554" s="49"/>
      <c r="FIE554" s="49"/>
      <c r="FIF554" s="49"/>
      <c r="FIG554" s="49"/>
      <c r="FIH554" s="49"/>
      <c r="FII554" s="49"/>
      <c r="FIJ554" s="49"/>
      <c r="FIK554" s="49"/>
      <c r="FIL554" s="49"/>
      <c r="FIM554" s="49"/>
      <c r="FIN554" s="49"/>
      <c r="FIO554" s="49"/>
      <c r="FIP554" s="49"/>
      <c r="FIQ554" s="49"/>
      <c r="FIR554" s="49"/>
      <c r="FIS554" s="49"/>
      <c r="FIT554" s="49"/>
      <c r="FIU554" s="49"/>
      <c r="FIV554" s="49"/>
      <c r="FIW554" s="49"/>
      <c r="FIX554" s="49"/>
      <c r="FIY554" s="49"/>
      <c r="FIZ554" s="49"/>
      <c r="FJA554" s="49"/>
      <c r="FJB554" s="49"/>
      <c r="FJC554" s="49"/>
      <c r="FJD554" s="49"/>
      <c r="FJE554" s="49"/>
      <c r="FJF554" s="49"/>
      <c r="FJG554" s="49"/>
      <c r="FJH554" s="49"/>
      <c r="FJI554" s="49"/>
      <c r="FJJ554" s="49"/>
      <c r="FJK554" s="49"/>
      <c r="FJL554" s="49"/>
      <c r="FJM554" s="49"/>
      <c r="FJN554" s="49"/>
      <c r="FJO554" s="49"/>
      <c r="FJP554" s="49"/>
      <c r="FJQ554" s="49"/>
      <c r="FJR554" s="49"/>
      <c r="FJS554" s="49"/>
      <c r="FJT554" s="49"/>
      <c r="FJU554" s="49"/>
      <c r="FJV554" s="49"/>
      <c r="FJW554" s="49"/>
      <c r="FJX554" s="49"/>
      <c r="FJY554" s="49"/>
      <c r="FJZ554" s="49"/>
      <c r="FKA554" s="49"/>
      <c r="FKB554" s="49"/>
      <c r="FKC554" s="49"/>
      <c r="FKD554" s="49"/>
      <c r="FKE554" s="49"/>
      <c r="FKF554" s="49"/>
      <c r="FKG554" s="49"/>
      <c r="FKH554" s="49"/>
      <c r="FKI554" s="49"/>
      <c r="FKJ554" s="49"/>
      <c r="FKK554" s="49"/>
      <c r="FKL554" s="49"/>
      <c r="FKM554" s="49"/>
      <c r="FKN554" s="49"/>
      <c r="FKO554" s="49"/>
      <c r="FKP554" s="49"/>
      <c r="FKQ554" s="49"/>
      <c r="FKR554" s="49"/>
      <c r="FKS554" s="49"/>
      <c r="FKT554" s="49"/>
      <c r="FKU554" s="49"/>
      <c r="FKV554" s="49"/>
      <c r="FKW554" s="49"/>
      <c r="FKX554" s="49"/>
      <c r="FKY554" s="49"/>
      <c r="FKZ554" s="49"/>
      <c r="FLA554" s="49"/>
      <c r="FLB554" s="49"/>
      <c r="FLC554" s="49"/>
      <c r="FLD554" s="49"/>
      <c r="FLE554" s="49"/>
      <c r="FLF554" s="49"/>
      <c r="FLG554" s="49"/>
      <c r="FLH554" s="49"/>
      <c r="FLI554" s="49"/>
      <c r="FLJ554" s="49"/>
      <c r="FLK554" s="49"/>
      <c r="FLL554" s="49"/>
      <c r="FLM554" s="49"/>
      <c r="FLN554" s="49"/>
      <c r="FLO554" s="49"/>
      <c r="FLP554" s="49"/>
      <c r="FLQ554" s="49"/>
      <c r="FLR554" s="49"/>
      <c r="FLS554" s="49"/>
      <c r="FLT554" s="49"/>
      <c r="FLU554" s="49"/>
      <c r="FLV554" s="49"/>
      <c r="FLW554" s="49"/>
      <c r="FLX554" s="49"/>
      <c r="FLY554" s="49"/>
      <c r="FLZ554" s="49"/>
      <c r="FMA554" s="49"/>
      <c r="FMB554" s="49"/>
      <c r="FMC554" s="49"/>
      <c r="FMD554" s="49"/>
      <c r="FME554" s="49"/>
      <c r="FMF554" s="49"/>
      <c r="FMG554" s="49"/>
      <c r="FMH554" s="49"/>
      <c r="FMI554" s="49"/>
      <c r="FMJ554" s="49"/>
      <c r="FMK554" s="49"/>
      <c r="FML554" s="49"/>
      <c r="FMM554" s="49"/>
      <c r="FMN554" s="49"/>
      <c r="FMO554" s="49"/>
      <c r="FMP554" s="49"/>
      <c r="FMQ554" s="49"/>
      <c r="FMR554" s="49"/>
      <c r="FMS554" s="49"/>
      <c r="FMT554" s="49"/>
      <c r="FMU554" s="49"/>
      <c r="FMV554" s="49"/>
      <c r="FMW554" s="49"/>
      <c r="FMX554" s="49"/>
      <c r="FMY554" s="49"/>
      <c r="FMZ554" s="49"/>
      <c r="FNA554" s="49"/>
      <c r="FNB554" s="49"/>
      <c r="FNC554" s="49"/>
      <c r="FND554" s="49"/>
      <c r="FNE554" s="49"/>
      <c r="FNF554" s="49"/>
      <c r="FNG554" s="49"/>
      <c r="FNH554" s="49"/>
      <c r="FNI554" s="49"/>
      <c r="FNJ554" s="49"/>
      <c r="FNK554" s="49"/>
      <c r="FNL554" s="49"/>
      <c r="FNM554" s="49"/>
      <c r="FNN554" s="49"/>
      <c r="FNO554" s="49"/>
      <c r="FNP554" s="49"/>
      <c r="FNQ554" s="49"/>
      <c r="FNR554" s="49"/>
      <c r="FNS554" s="49"/>
      <c r="FNT554" s="49"/>
      <c r="FNU554" s="49"/>
      <c r="FNV554" s="49"/>
      <c r="FNW554" s="49"/>
      <c r="FNX554" s="49"/>
      <c r="FNY554" s="49"/>
      <c r="FNZ554" s="49"/>
      <c r="FOA554" s="49"/>
      <c r="FOB554" s="49"/>
      <c r="FOC554" s="49"/>
      <c r="FOD554" s="49"/>
      <c r="FOE554" s="49"/>
      <c r="FOF554" s="49"/>
      <c r="FOG554" s="49"/>
      <c r="FOH554" s="49"/>
      <c r="FOI554" s="49"/>
      <c r="FOJ554" s="49"/>
      <c r="FOK554" s="49"/>
      <c r="FOL554" s="49"/>
      <c r="FOM554" s="49"/>
      <c r="FON554" s="49"/>
      <c r="FOO554" s="49"/>
      <c r="FOP554" s="49"/>
      <c r="FOQ554" s="49"/>
      <c r="FOR554" s="49"/>
      <c r="FOS554" s="49"/>
      <c r="FOT554" s="49"/>
      <c r="FOU554" s="49"/>
      <c r="FOV554" s="49"/>
      <c r="FOW554" s="49"/>
      <c r="FOX554" s="49"/>
      <c r="FOY554" s="49"/>
      <c r="FOZ554" s="49"/>
      <c r="FPA554" s="49"/>
      <c r="FPB554" s="49"/>
      <c r="FPC554" s="49"/>
      <c r="FPD554" s="49"/>
      <c r="FPE554" s="49"/>
      <c r="FPF554" s="49"/>
      <c r="FPG554" s="49"/>
      <c r="FPH554" s="49"/>
      <c r="FPI554" s="49"/>
      <c r="FPJ554" s="49"/>
      <c r="FPK554" s="49"/>
      <c r="FPL554" s="49"/>
      <c r="FPM554" s="49"/>
      <c r="FPN554" s="49"/>
      <c r="FPO554" s="49"/>
      <c r="FPP554" s="49"/>
      <c r="FPQ554" s="49"/>
      <c r="FPR554" s="49"/>
      <c r="FPS554" s="49"/>
      <c r="FPT554" s="49"/>
      <c r="FPU554" s="49"/>
      <c r="FPV554" s="49"/>
      <c r="FPW554" s="49"/>
      <c r="FPX554" s="49"/>
      <c r="FPY554" s="49"/>
      <c r="FPZ554" s="49"/>
      <c r="FQA554" s="49"/>
      <c r="FQB554" s="49"/>
      <c r="FQC554" s="49"/>
      <c r="FQD554" s="49"/>
      <c r="FQE554" s="49"/>
      <c r="FQF554" s="49"/>
      <c r="FQG554" s="49"/>
      <c r="FQH554" s="49"/>
      <c r="FQI554" s="49"/>
      <c r="FQJ554" s="49"/>
      <c r="FQK554" s="49"/>
      <c r="FQL554" s="49"/>
      <c r="FQM554" s="49"/>
      <c r="FQN554" s="49"/>
      <c r="FQO554" s="49"/>
      <c r="FQP554" s="49"/>
      <c r="FQQ554" s="49"/>
      <c r="FQR554" s="49"/>
      <c r="FQS554" s="49"/>
      <c r="FQT554" s="49"/>
      <c r="FQU554" s="49"/>
      <c r="FQV554" s="49"/>
      <c r="FQW554" s="49"/>
      <c r="FQX554" s="49"/>
      <c r="FQY554" s="49"/>
      <c r="FQZ554" s="49"/>
      <c r="FRA554" s="49"/>
      <c r="FRB554" s="49"/>
      <c r="FRC554" s="49"/>
      <c r="FRD554" s="49"/>
      <c r="FRE554" s="49"/>
      <c r="FRF554" s="49"/>
      <c r="FRG554" s="49"/>
      <c r="FRH554" s="49"/>
      <c r="FRI554" s="49"/>
      <c r="FRJ554" s="49"/>
      <c r="FRK554" s="49"/>
      <c r="FRL554" s="49"/>
      <c r="FRM554" s="49"/>
      <c r="FRN554" s="49"/>
      <c r="FRO554" s="49"/>
      <c r="FRP554" s="49"/>
      <c r="FRQ554" s="49"/>
      <c r="FRR554" s="49"/>
      <c r="FRS554" s="49"/>
      <c r="FRT554" s="49"/>
      <c r="FRU554" s="49"/>
      <c r="FRV554" s="49"/>
      <c r="FRW554" s="49"/>
      <c r="FRX554" s="49"/>
      <c r="FRY554" s="49"/>
      <c r="FRZ554" s="49"/>
      <c r="FSA554" s="49"/>
      <c r="FSB554" s="49"/>
      <c r="FSC554" s="49"/>
      <c r="FSD554" s="49"/>
      <c r="FSE554" s="49"/>
      <c r="FSF554" s="49"/>
      <c r="FSG554" s="49"/>
      <c r="FSH554" s="49"/>
      <c r="FSI554" s="49"/>
      <c r="FSJ554" s="49"/>
      <c r="FSK554" s="49"/>
      <c r="FSL554" s="49"/>
      <c r="FSM554" s="49"/>
      <c r="FSN554" s="49"/>
      <c r="FSO554" s="49"/>
      <c r="FSP554" s="49"/>
      <c r="FSQ554" s="49"/>
      <c r="FSR554" s="49"/>
      <c r="FSS554" s="49"/>
      <c r="FST554" s="49"/>
      <c r="FSU554" s="49"/>
      <c r="FSV554" s="49"/>
      <c r="FSW554" s="49"/>
      <c r="FSX554" s="49"/>
      <c r="FSY554" s="49"/>
      <c r="FSZ554" s="49"/>
      <c r="FTA554" s="49"/>
      <c r="FTB554" s="49"/>
      <c r="FTC554" s="49"/>
      <c r="FTD554" s="49"/>
      <c r="FTE554" s="49"/>
      <c r="FTF554" s="49"/>
      <c r="FTG554" s="49"/>
      <c r="FTH554" s="49"/>
      <c r="FTI554" s="49"/>
      <c r="FTJ554" s="49"/>
      <c r="FTK554" s="49"/>
      <c r="FTL554" s="49"/>
      <c r="FTM554" s="49"/>
      <c r="FTN554" s="49"/>
      <c r="FTO554" s="49"/>
      <c r="FTP554" s="49"/>
      <c r="FTQ554" s="49"/>
      <c r="FTR554" s="49"/>
      <c r="FTS554" s="49"/>
      <c r="FTT554" s="49"/>
      <c r="FTU554" s="49"/>
      <c r="FTV554" s="49"/>
      <c r="FTW554" s="49"/>
      <c r="FTX554" s="49"/>
      <c r="FTY554" s="49"/>
      <c r="FTZ554" s="49"/>
      <c r="FUA554" s="49"/>
      <c r="FUB554" s="49"/>
      <c r="FUC554" s="49"/>
      <c r="FUD554" s="49"/>
      <c r="FUE554" s="49"/>
      <c r="FUF554" s="49"/>
      <c r="FUG554" s="49"/>
      <c r="FUH554" s="49"/>
      <c r="FUI554" s="49"/>
      <c r="FUJ554" s="49"/>
      <c r="FUK554" s="49"/>
      <c r="FUL554" s="49"/>
      <c r="FUM554" s="49"/>
      <c r="FUN554" s="49"/>
      <c r="FUO554" s="49"/>
      <c r="FUP554" s="49"/>
      <c r="FUQ554" s="49"/>
      <c r="FUR554" s="49"/>
      <c r="FUS554" s="49"/>
      <c r="FUT554" s="49"/>
      <c r="FUU554" s="49"/>
      <c r="FUV554" s="49"/>
      <c r="FUW554" s="49"/>
      <c r="FUX554" s="49"/>
      <c r="FUY554" s="49"/>
      <c r="FUZ554" s="49"/>
      <c r="FVA554" s="49"/>
      <c r="FVB554" s="49"/>
      <c r="FVC554" s="49"/>
      <c r="FVD554" s="49"/>
      <c r="FVE554" s="49"/>
      <c r="FVF554" s="49"/>
      <c r="FVG554" s="49"/>
      <c r="FVH554" s="49"/>
      <c r="FVI554" s="49"/>
      <c r="FVJ554" s="49"/>
      <c r="FVK554" s="49"/>
      <c r="FVL554" s="49"/>
      <c r="FVM554" s="49"/>
      <c r="FVN554" s="49"/>
      <c r="FVO554" s="49"/>
      <c r="FVP554" s="49"/>
      <c r="FVQ554" s="49"/>
      <c r="FVR554" s="49"/>
      <c r="FVS554" s="49"/>
      <c r="FVT554" s="49"/>
      <c r="FVU554" s="49"/>
      <c r="FVV554" s="49"/>
      <c r="FVW554" s="49"/>
      <c r="FVX554" s="49"/>
      <c r="FVY554" s="49"/>
      <c r="FVZ554" s="49"/>
      <c r="FWA554" s="49"/>
      <c r="FWB554" s="49"/>
      <c r="FWC554" s="49"/>
      <c r="FWD554" s="49"/>
      <c r="FWE554" s="49"/>
      <c r="FWF554" s="49"/>
      <c r="FWG554" s="49"/>
      <c r="FWH554" s="49"/>
      <c r="FWI554" s="49"/>
      <c r="FWJ554" s="49"/>
      <c r="FWK554" s="49"/>
      <c r="FWL554" s="49"/>
      <c r="FWM554" s="49"/>
      <c r="FWN554" s="49"/>
      <c r="FWO554" s="49"/>
      <c r="FWP554" s="49"/>
      <c r="FWQ554" s="49"/>
      <c r="FWR554" s="49"/>
      <c r="FWS554" s="49"/>
      <c r="FWT554" s="49"/>
      <c r="FWU554" s="49"/>
      <c r="FWV554" s="49"/>
      <c r="FWW554" s="49"/>
      <c r="FWX554" s="49"/>
      <c r="FWY554" s="49"/>
      <c r="FWZ554" s="49"/>
      <c r="FXA554" s="49"/>
      <c r="FXB554" s="49"/>
      <c r="FXC554" s="49"/>
      <c r="FXD554" s="49"/>
      <c r="FXE554" s="49"/>
      <c r="FXF554" s="49"/>
      <c r="FXG554" s="49"/>
      <c r="FXH554" s="49"/>
      <c r="FXI554" s="49"/>
      <c r="FXJ554" s="49"/>
      <c r="FXK554" s="49"/>
      <c r="FXL554" s="49"/>
      <c r="FXM554" s="49"/>
      <c r="FXN554" s="49"/>
      <c r="FXO554" s="49"/>
      <c r="FXP554" s="49"/>
      <c r="FXQ554" s="49"/>
      <c r="FXR554" s="49"/>
      <c r="FXS554" s="49"/>
      <c r="FXT554" s="49"/>
      <c r="FXU554" s="49"/>
      <c r="FXV554" s="49"/>
      <c r="FXW554" s="49"/>
      <c r="FXX554" s="49"/>
      <c r="FXY554" s="49"/>
      <c r="FXZ554" s="49"/>
      <c r="FYA554" s="49"/>
      <c r="FYB554" s="49"/>
      <c r="FYC554" s="49"/>
      <c r="FYD554" s="49"/>
      <c r="FYE554" s="49"/>
      <c r="FYF554" s="49"/>
      <c r="FYG554" s="49"/>
      <c r="FYH554" s="49"/>
      <c r="FYI554" s="49"/>
      <c r="FYJ554" s="49"/>
      <c r="FYK554" s="49"/>
      <c r="FYL554" s="49"/>
      <c r="FYM554" s="49"/>
      <c r="FYN554" s="49"/>
      <c r="FYO554" s="49"/>
      <c r="FYP554" s="49"/>
      <c r="FYQ554" s="49"/>
      <c r="FYR554" s="49"/>
      <c r="FYS554" s="49"/>
      <c r="FYT554" s="49"/>
      <c r="FYU554" s="49"/>
      <c r="FYV554" s="49"/>
      <c r="FYW554" s="49"/>
      <c r="FYX554" s="49"/>
      <c r="FYY554" s="49"/>
      <c r="FYZ554" s="49"/>
      <c r="FZA554" s="49"/>
      <c r="FZB554" s="49"/>
      <c r="FZC554" s="49"/>
      <c r="FZD554" s="49"/>
      <c r="FZE554" s="49"/>
      <c r="FZF554" s="49"/>
      <c r="FZG554" s="49"/>
      <c r="FZH554" s="49"/>
      <c r="FZI554" s="49"/>
      <c r="FZJ554" s="49"/>
      <c r="FZK554" s="49"/>
      <c r="FZL554" s="49"/>
      <c r="FZM554" s="49"/>
      <c r="FZN554" s="49"/>
      <c r="FZO554" s="49"/>
      <c r="FZP554" s="49"/>
      <c r="FZQ554" s="49"/>
      <c r="FZR554" s="49"/>
      <c r="FZS554" s="49"/>
      <c r="FZT554" s="49"/>
      <c r="FZU554" s="49"/>
      <c r="FZV554" s="49"/>
      <c r="FZW554" s="49"/>
      <c r="FZX554" s="49"/>
      <c r="FZY554" s="49"/>
      <c r="FZZ554" s="49"/>
      <c r="GAA554" s="49"/>
      <c r="GAB554" s="49"/>
      <c r="GAC554" s="49"/>
      <c r="GAD554" s="49"/>
      <c r="GAE554" s="49"/>
      <c r="GAF554" s="49"/>
      <c r="GAG554" s="49"/>
      <c r="GAH554" s="49"/>
      <c r="GAI554" s="49"/>
      <c r="GAJ554" s="49"/>
      <c r="GAK554" s="49"/>
      <c r="GAL554" s="49"/>
      <c r="GAM554" s="49"/>
      <c r="GAN554" s="49"/>
      <c r="GAO554" s="49"/>
      <c r="GAP554" s="49"/>
      <c r="GAQ554" s="49"/>
      <c r="GAR554" s="49"/>
      <c r="GAS554" s="49"/>
      <c r="GAT554" s="49"/>
      <c r="GAU554" s="49"/>
      <c r="GAV554" s="49"/>
      <c r="GAW554" s="49"/>
      <c r="GAX554" s="49"/>
      <c r="GAY554" s="49"/>
      <c r="GAZ554" s="49"/>
      <c r="GBA554" s="49"/>
      <c r="GBB554" s="49"/>
      <c r="GBC554" s="49"/>
      <c r="GBD554" s="49"/>
      <c r="GBE554" s="49"/>
      <c r="GBF554" s="49"/>
      <c r="GBG554" s="49"/>
      <c r="GBH554" s="49"/>
      <c r="GBI554" s="49"/>
      <c r="GBJ554" s="49"/>
      <c r="GBK554" s="49"/>
      <c r="GBL554" s="49"/>
      <c r="GBM554" s="49"/>
      <c r="GBN554" s="49"/>
      <c r="GBO554" s="49"/>
      <c r="GBP554" s="49"/>
      <c r="GBQ554" s="49"/>
      <c r="GBR554" s="49"/>
      <c r="GBS554" s="49"/>
      <c r="GBT554" s="49"/>
      <c r="GBU554" s="49"/>
      <c r="GBV554" s="49"/>
      <c r="GBW554" s="49"/>
      <c r="GBX554" s="49"/>
      <c r="GBY554" s="49"/>
      <c r="GBZ554" s="49"/>
      <c r="GCA554" s="49"/>
      <c r="GCB554" s="49"/>
      <c r="GCC554" s="49"/>
      <c r="GCD554" s="49"/>
      <c r="GCE554" s="49"/>
      <c r="GCF554" s="49"/>
      <c r="GCG554" s="49"/>
      <c r="GCH554" s="49"/>
      <c r="GCI554" s="49"/>
      <c r="GCJ554" s="49"/>
      <c r="GCK554" s="49"/>
      <c r="GCL554" s="49"/>
      <c r="GCM554" s="49"/>
      <c r="GCN554" s="49"/>
      <c r="GCO554" s="49"/>
      <c r="GCP554" s="49"/>
      <c r="GCQ554" s="49"/>
      <c r="GCR554" s="49"/>
      <c r="GCS554" s="49"/>
      <c r="GCT554" s="49"/>
      <c r="GCU554" s="49"/>
      <c r="GCV554" s="49"/>
      <c r="GCW554" s="49"/>
      <c r="GCX554" s="49"/>
      <c r="GCY554" s="49"/>
      <c r="GCZ554" s="49"/>
      <c r="GDA554" s="49"/>
      <c r="GDB554" s="49"/>
      <c r="GDC554" s="49"/>
      <c r="GDD554" s="49"/>
      <c r="GDE554" s="49"/>
      <c r="GDF554" s="49"/>
      <c r="GDG554" s="49"/>
      <c r="GDH554" s="49"/>
      <c r="GDI554" s="49"/>
      <c r="GDJ554" s="49"/>
      <c r="GDK554" s="49"/>
      <c r="GDL554" s="49"/>
      <c r="GDM554" s="49"/>
      <c r="GDN554" s="49"/>
      <c r="GDO554" s="49"/>
      <c r="GDP554" s="49"/>
      <c r="GDQ554" s="49"/>
      <c r="GDR554" s="49"/>
      <c r="GDS554" s="49"/>
      <c r="GDT554" s="49"/>
      <c r="GDU554" s="49"/>
      <c r="GDV554" s="49"/>
      <c r="GDW554" s="49"/>
      <c r="GDX554" s="49"/>
      <c r="GDY554" s="49"/>
      <c r="GDZ554" s="49"/>
      <c r="GEA554" s="49"/>
      <c r="GEB554" s="49"/>
      <c r="GEC554" s="49"/>
      <c r="GED554" s="49"/>
      <c r="GEE554" s="49"/>
      <c r="GEF554" s="49"/>
      <c r="GEG554" s="49"/>
      <c r="GEH554" s="49"/>
      <c r="GEI554" s="49"/>
      <c r="GEJ554" s="49"/>
      <c r="GEK554" s="49"/>
      <c r="GEL554" s="49"/>
      <c r="GEM554" s="49"/>
      <c r="GEN554" s="49"/>
      <c r="GEO554" s="49"/>
      <c r="GEP554" s="49"/>
      <c r="GEQ554" s="49"/>
      <c r="GER554" s="49"/>
      <c r="GES554" s="49"/>
      <c r="GET554" s="49"/>
      <c r="GEU554" s="49"/>
      <c r="GEV554" s="49"/>
      <c r="GEW554" s="49"/>
      <c r="GEX554" s="49"/>
      <c r="GEY554" s="49"/>
      <c r="GEZ554" s="49"/>
      <c r="GFA554" s="49"/>
      <c r="GFB554" s="49"/>
      <c r="GFC554" s="49"/>
      <c r="GFD554" s="49"/>
      <c r="GFE554" s="49"/>
      <c r="GFF554" s="49"/>
      <c r="GFG554" s="49"/>
      <c r="GFH554" s="49"/>
      <c r="GFI554" s="49"/>
      <c r="GFJ554" s="49"/>
      <c r="GFK554" s="49"/>
      <c r="GFL554" s="49"/>
      <c r="GFM554" s="49"/>
      <c r="GFN554" s="49"/>
      <c r="GFO554" s="49"/>
      <c r="GFP554" s="49"/>
      <c r="GFQ554" s="49"/>
      <c r="GFR554" s="49"/>
      <c r="GFS554" s="49"/>
      <c r="GFT554" s="49"/>
      <c r="GFU554" s="49"/>
      <c r="GFV554" s="49"/>
      <c r="GFW554" s="49"/>
      <c r="GFX554" s="49"/>
      <c r="GFY554" s="49"/>
      <c r="GFZ554" s="49"/>
      <c r="GGA554" s="49"/>
      <c r="GGB554" s="49"/>
      <c r="GGC554" s="49"/>
      <c r="GGD554" s="49"/>
      <c r="GGE554" s="49"/>
      <c r="GGF554" s="49"/>
      <c r="GGG554" s="49"/>
      <c r="GGH554" s="49"/>
      <c r="GGI554" s="49"/>
      <c r="GGJ554" s="49"/>
      <c r="GGK554" s="49"/>
      <c r="GGL554" s="49"/>
      <c r="GGM554" s="49"/>
      <c r="GGN554" s="49"/>
      <c r="GGO554" s="49"/>
      <c r="GGP554" s="49"/>
      <c r="GGQ554" s="49"/>
      <c r="GGR554" s="49"/>
      <c r="GGS554" s="49"/>
      <c r="GGT554" s="49"/>
      <c r="GGU554" s="49"/>
      <c r="GGV554" s="49"/>
      <c r="GGW554" s="49"/>
      <c r="GGX554" s="49"/>
      <c r="GGY554" s="49"/>
      <c r="GGZ554" s="49"/>
      <c r="GHA554" s="49"/>
      <c r="GHB554" s="49"/>
      <c r="GHC554" s="49"/>
      <c r="GHD554" s="49"/>
      <c r="GHE554" s="49"/>
      <c r="GHF554" s="49"/>
      <c r="GHG554" s="49"/>
      <c r="GHH554" s="49"/>
      <c r="GHI554" s="49"/>
      <c r="GHJ554" s="49"/>
      <c r="GHK554" s="49"/>
      <c r="GHL554" s="49"/>
      <c r="GHM554" s="49"/>
      <c r="GHN554" s="49"/>
      <c r="GHO554" s="49"/>
      <c r="GHP554" s="49"/>
      <c r="GHQ554" s="49"/>
      <c r="GHR554" s="49"/>
      <c r="GHS554" s="49"/>
      <c r="GHT554" s="49"/>
      <c r="GHU554" s="49"/>
      <c r="GHV554" s="49"/>
      <c r="GHW554" s="49"/>
      <c r="GHX554" s="49"/>
      <c r="GHY554" s="49"/>
      <c r="GHZ554" s="49"/>
      <c r="GIA554" s="49"/>
      <c r="GIB554" s="49"/>
      <c r="GIC554" s="49"/>
      <c r="GID554" s="49"/>
      <c r="GIE554" s="49"/>
      <c r="GIF554" s="49"/>
      <c r="GIG554" s="49"/>
      <c r="GIH554" s="49"/>
      <c r="GII554" s="49"/>
      <c r="GIJ554" s="49"/>
      <c r="GIK554" s="49"/>
      <c r="GIL554" s="49"/>
      <c r="GIM554" s="49"/>
      <c r="GIN554" s="49"/>
      <c r="GIO554" s="49"/>
      <c r="GIP554" s="49"/>
      <c r="GIQ554" s="49"/>
      <c r="GIR554" s="49"/>
      <c r="GIS554" s="49"/>
      <c r="GIT554" s="49"/>
      <c r="GIU554" s="49"/>
      <c r="GIV554" s="49"/>
      <c r="GIW554" s="49"/>
      <c r="GIX554" s="49"/>
      <c r="GIY554" s="49"/>
      <c r="GIZ554" s="49"/>
      <c r="GJA554" s="49"/>
      <c r="GJB554" s="49"/>
      <c r="GJC554" s="49"/>
      <c r="GJD554" s="49"/>
      <c r="GJE554" s="49"/>
      <c r="GJF554" s="49"/>
      <c r="GJG554" s="49"/>
      <c r="GJH554" s="49"/>
      <c r="GJI554" s="49"/>
      <c r="GJJ554" s="49"/>
      <c r="GJK554" s="49"/>
      <c r="GJL554" s="49"/>
      <c r="GJM554" s="49"/>
      <c r="GJN554" s="49"/>
      <c r="GJO554" s="49"/>
      <c r="GJP554" s="49"/>
      <c r="GJQ554" s="49"/>
      <c r="GJR554" s="49"/>
      <c r="GJS554" s="49"/>
      <c r="GJT554" s="49"/>
      <c r="GJU554" s="49"/>
      <c r="GJV554" s="49"/>
      <c r="GJW554" s="49"/>
      <c r="GJX554" s="49"/>
      <c r="GJY554" s="49"/>
      <c r="GJZ554" s="49"/>
      <c r="GKA554" s="49"/>
      <c r="GKB554" s="49"/>
      <c r="GKC554" s="49"/>
      <c r="GKD554" s="49"/>
      <c r="GKE554" s="49"/>
      <c r="GKF554" s="49"/>
      <c r="GKG554" s="49"/>
      <c r="GKH554" s="49"/>
      <c r="GKI554" s="49"/>
      <c r="GKJ554" s="49"/>
      <c r="GKK554" s="49"/>
      <c r="GKL554" s="49"/>
      <c r="GKM554" s="49"/>
      <c r="GKN554" s="49"/>
      <c r="GKO554" s="49"/>
      <c r="GKP554" s="49"/>
      <c r="GKQ554" s="49"/>
      <c r="GKR554" s="49"/>
      <c r="GKS554" s="49"/>
      <c r="GKT554" s="49"/>
      <c r="GKU554" s="49"/>
      <c r="GKV554" s="49"/>
      <c r="GKW554" s="49"/>
      <c r="GKX554" s="49"/>
      <c r="GKY554" s="49"/>
      <c r="GKZ554" s="49"/>
      <c r="GLA554" s="49"/>
      <c r="GLB554" s="49"/>
      <c r="GLC554" s="49"/>
      <c r="GLD554" s="49"/>
      <c r="GLE554" s="49"/>
      <c r="GLF554" s="49"/>
      <c r="GLG554" s="49"/>
      <c r="GLH554" s="49"/>
      <c r="GLI554" s="49"/>
      <c r="GLJ554" s="49"/>
      <c r="GLK554" s="49"/>
      <c r="GLL554" s="49"/>
      <c r="GLM554" s="49"/>
      <c r="GLN554" s="49"/>
      <c r="GLO554" s="49"/>
      <c r="GLP554" s="49"/>
      <c r="GLQ554" s="49"/>
      <c r="GLR554" s="49"/>
      <c r="GLS554" s="49"/>
      <c r="GLT554" s="49"/>
      <c r="GLU554" s="49"/>
      <c r="GLV554" s="49"/>
      <c r="GLW554" s="49"/>
      <c r="GLX554" s="49"/>
      <c r="GLY554" s="49"/>
      <c r="GLZ554" s="49"/>
      <c r="GMA554" s="49"/>
      <c r="GMB554" s="49"/>
      <c r="GMC554" s="49"/>
      <c r="GMD554" s="49"/>
      <c r="GME554" s="49"/>
      <c r="GMF554" s="49"/>
      <c r="GMG554" s="49"/>
      <c r="GMH554" s="49"/>
      <c r="GMI554" s="49"/>
      <c r="GMJ554" s="49"/>
      <c r="GMK554" s="49"/>
      <c r="GML554" s="49"/>
      <c r="GMM554" s="49"/>
      <c r="GMN554" s="49"/>
      <c r="GMO554" s="49"/>
      <c r="GMP554" s="49"/>
      <c r="GMQ554" s="49"/>
      <c r="GMR554" s="49"/>
      <c r="GMS554" s="49"/>
      <c r="GMT554" s="49"/>
      <c r="GMU554" s="49"/>
      <c r="GMV554" s="49"/>
      <c r="GMW554" s="49"/>
      <c r="GMX554" s="49"/>
      <c r="GMY554" s="49"/>
      <c r="GMZ554" s="49"/>
      <c r="GNA554" s="49"/>
      <c r="GNB554" s="49"/>
      <c r="GNC554" s="49"/>
      <c r="GND554" s="49"/>
      <c r="GNE554" s="49"/>
      <c r="GNF554" s="49"/>
      <c r="GNG554" s="49"/>
      <c r="GNH554" s="49"/>
      <c r="GNI554" s="49"/>
      <c r="GNJ554" s="49"/>
      <c r="GNK554" s="49"/>
      <c r="GNL554" s="49"/>
      <c r="GNM554" s="49"/>
      <c r="GNN554" s="49"/>
      <c r="GNO554" s="49"/>
      <c r="GNP554" s="49"/>
      <c r="GNQ554" s="49"/>
      <c r="GNR554" s="49"/>
      <c r="GNS554" s="49"/>
      <c r="GNT554" s="49"/>
      <c r="GNU554" s="49"/>
      <c r="GNV554" s="49"/>
      <c r="GNW554" s="49"/>
      <c r="GNX554" s="49"/>
      <c r="GNY554" s="49"/>
      <c r="GNZ554" s="49"/>
      <c r="GOA554" s="49"/>
      <c r="GOB554" s="49"/>
      <c r="GOC554" s="49"/>
      <c r="GOD554" s="49"/>
      <c r="GOE554" s="49"/>
      <c r="GOF554" s="49"/>
      <c r="GOG554" s="49"/>
      <c r="GOH554" s="49"/>
      <c r="GOI554" s="49"/>
      <c r="GOJ554" s="49"/>
      <c r="GOK554" s="49"/>
      <c r="GOL554" s="49"/>
      <c r="GOM554" s="49"/>
      <c r="GON554" s="49"/>
      <c r="GOO554" s="49"/>
      <c r="GOP554" s="49"/>
      <c r="GOQ554" s="49"/>
      <c r="GOR554" s="49"/>
      <c r="GOS554" s="49"/>
      <c r="GOT554" s="49"/>
      <c r="GOU554" s="49"/>
      <c r="GOV554" s="49"/>
      <c r="GOW554" s="49"/>
      <c r="GOX554" s="49"/>
      <c r="GOY554" s="49"/>
      <c r="GOZ554" s="49"/>
      <c r="GPA554" s="49"/>
      <c r="GPB554" s="49"/>
      <c r="GPC554" s="49"/>
      <c r="GPD554" s="49"/>
      <c r="GPE554" s="49"/>
      <c r="GPF554" s="49"/>
      <c r="GPG554" s="49"/>
      <c r="GPH554" s="49"/>
      <c r="GPI554" s="49"/>
      <c r="GPJ554" s="49"/>
      <c r="GPK554" s="49"/>
      <c r="GPL554" s="49"/>
      <c r="GPM554" s="49"/>
      <c r="GPN554" s="49"/>
      <c r="GPO554" s="49"/>
      <c r="GPP554" s="49"/>
      <c r="GPQ554" s="49"/>
      <c r="GPR554" s="49"/>
      <c r="GPS554" s="49"/>
      <c r="GPT554" s="49"/>
      <c r="GPU554" s="49"/>
      <c r="GPV554" s="49"/>
      <c r="GPW554" s="49"/>
      <c r="GPX554" s="49"/>
      <c r="GPY554" s="49"/>
      <c r="GPZ554" s="49"/>
      <c r="GQA554" s="49"/>
      <c r="GQB554" s="49"/>
      <c r="GQC554" s="49"/>
      <c r="GQD554" s="49"/>
      <c r="GQE554" s="49"/>
      <c r="GQF554" s="49"/>
      <c r="GQG554" s="49"/>
      <c r="GQH554" s="49"/>
      <c r="GQI554" s="49"/>
      <c r="GQJ554" s="49"/>
      <c r="GQK554" s="49"/>
      <c r="GQL554" s="49"/>
      <c r="GQM554" s="49"/>
      <c r="GQN554" s="49"/>
      <c r="GQO554" s="49"/>
      <c r="GQP554" s="49"/>
      <c r="GQQ554" s="49"/>
      <c r="GQR554" s="49"/>
      <c r="GQS554" s="49"/>
      <c r="GQT554" s="49"/>
      <c r="GQU554" s="49"/>
      <c r="GQV554" s="49"/>
      <c r="GQW554" s="49"/>
      <c r="GQX554" s="49"/>
      <c r="GQY554" s="49"/>
      <c r="GQZ554" s="49"/>
      <c r="GRA554" s="49"/>
      <c r="GRB554" s="49"/>
      <c r="GRC554" s="49"/>
      <c r="GRD554" s="49"/>
      <c r="GRE554" s="49"/>
      <c r="GRF554" s="49"/>
      <c r="GRG554" s="49"/>
      <c r="GRH554" s="49"/>
      <c r="GRI554" s="49"/>
      <c r="GRJ554" s="49"/>
      <c r="GRK554" s="49"/>
      <c r="GRL554" s="49"/>
      <c r="GRM554" s="49"/>
      <c r="GRN554" s="49"/>
      <c r="GRO554" s="49"/>
      <c r="GRP554" s="49"/>
      <c r="GRQ554" s="49"/>
      <c r="GRR554" s="49"/>
      <c r="GRS554" s="49"/>
      <c r="GRT554" s="49"/>
      <c r="GRU554" s="49"/>
      <c r="GRV554" s="49"/>
      <c r="GRW554" s="49"/>
      <c r="GRX554" s="49"/>
      <c r="GRY554" s="49"/>
      <c r="GRZ554" s="49"/>
      <c r="GSA554" s="49"/>
      <c r="GSB554" s="49"/>
      <c r="GSC554" s="49"/>
      <c r="GSD554" s="49"/>
      <c r="GSE554" s="49"/>
      <c r="GSF554" s="49"/>
      <c r="GSG554" s="49"/>
      <c r="GSH554" s="49"/>
      <c r="GSI554" s="49"/>
      <c r="GSJ554" s="49"/>
      <c r="GSK554" s="49"/>
      <c r="GSL554" s="49"/>
      <c r="GSM554" s="49"/>
      <c r="GSN554" s="49"/>
      <c r="GSO554" s="49"/>
      <c r="GSP554" s="49"/>
      <c r="GSQ554" s="49"/>
      <c r="GSR554" s="49"/>
      <c r="GSS554" s="49"/>
      <c r="GST554" s="49"/>
      <c r="GSU554" s="49"/>
      <c r="GSV554" s="49"/>
      <c r="GSW554" s="49"/>
      <c r="GSX554" s="49"/>
      <c r="GSY554" s="49"/>
      <c r="GSZ554" s="49"/>
      <c r="GTA554" s="49"/>
      <c r="GTB554" s="49"/>
      <c r="GTC554" s="49"/>
      <c r="GTD554" s="49"/>
      <c r="GTE554" s="49"/>
      <c r="GTF554" s="49"/>
      <c r="GTG554" s="49"/>
      <c r="GTH554" s="49"/>
      <c r="GTI554" s="49"/>
      <c r="GTJ554" s="49"/>
      <c r="GTK554" s="49"/>
      <c r="GTL554" s="49"/>
      <c r="GTM554" s="49"/>
      <c r="GTN554" s="49"/>
      <c r="GTO554" s="49"/>
      <c r="GTP554" s="49"/>
      <c r="GTQ554" s="49"/>
      <c r="GTR554" s="49"/>
      <c r="GTS554" s="49"/>
      <c r="GTT554" s="49"/>
      <c r="GTU554" s="49"/>
      <c r="GTV554" s="49"/>
      <c r="GTW554" s="49"/>
      <c r="GTX554" s="49"/>
      <c r="GTY554" s="49"/>
      <c r="GTZ554" s="49"/>
      <c r="GUA554" s="49"/>
      <c r="GUB554" s="49"/>
      <c r="GUC554" s="49"/>
      <c r="GUD554" s="49"/>
      <c r="GUE554" s="49"/>
      <c r="GUF554" s="49"/>
      <c r="GUG554" s="49"/>
      <c r="GUH554" s="49"/>
      <c r="GUI554" s="49"/>
      <c r="GUJ554" s="49"/>
      <c r="GUK554" s="49"/>
      <c r="GUL554" s="49"/>
      <c r="GUM554" s="49"/>
      <c r="GUN554" s="49"/>
      <c r="GUO554" s="49"/>
      <c r="GUP554" s="49"/>
      <c r="GUQ554" s="49"/>
      <c r="GUR554" s="49"/>
      <c r="GUS554" s="49"/>
      <c r="GUT554" s="49"/>
      <c r="GUU554" s="49"/>
      <c r="GUV554" s="49"/>
      <c r="GUW554" s="49"/>
      <c r="GUX554" s="49"/>
      <c r="GUY554" s="49"/>
      <c r="GUZ554" s="49"/>
      <c r="GVA554" s="49"/>
      <c r="GVB554" s="49"/>
      <c r="GVC554" s="49"/>
      <c r="GVD554" s="49"/>
      <c r="GVE554" s="49"/>
      <c r="GVF554" s="49"/>
      <c r="GVG554" s="49"/>
      <c r="GVH554" s="49"/>
      <c r="GVI554" s="49"/>
      <c r="GVJ554" s="49"/>
      <c r="GVK554" s="49"/>
      <c r="GVL554" s="49"/>
      <c r="GVM554" s="49"/>
      <c r="GVN554" s="49"/>
      <c r="GVO554" s="49"/>
      <c r="GVP554" s="49"/>
      <c r="GVQ554" s="49"/>
      <c r="GVR554" s="49"/>
      <c r="GVS554" s="49"/>
      <c r="GVT554" s="49"/>
      <c r="GVU554" s="49"/>
      <c r="GVV554" s="49"/>
      <c r="GVW554" s="49"/>
      <c r="GVX554" s="49"/>
      <c r="GVY554" s="49"/>
      <c r="GVZ554" s="49"/>
      <c r="GWA554" s="49"/>
      <c r="GWB554" s="49"/>
      <c r="GWC554" s="49"/>
      <c r="GWD554" s="49"/>
      <c r="GWE554" s="49"/>
      <c r="GWF554" s="49"/>
      <c r="GWG554" s="49"/>
      <c r="GWH554" s="49"/>
      <c r="GWI554" s="49"/>
      <c r="GWJ554" s="49"/>
      <c r="GWK554" s="49"/>
      <c r="GWL554" s="49"/>
      <c r="GWM554" s="49"/>
      <c r="GWN554" s="49"/>
      <c r="GWO554" s="49"/>
      <c r="GWP554" s="49"/>
      <c r="GWQ554" s="49"/>
      <c r="GWR554" s="49"/>
      <c r="GWS554" s="49"/>
      <c r="GWT554" s="49"/>
      <c r="GWU554" s="49"/>
      <c r="GWV554" s="49"/>
      <c r="GWW554" s="49"/>
      <c r="GWX554" s="49"/>
      <c r="GWY554" s="49"/>
      <c r="GWZ554" s="49"/>
      <c r="GXA554" s="49"/>
      <c r="GXB554" s="49"/>
      <c r="GXC554" s="49"/>
      <c r="GXD554" s="49"/>
      <c r="GXE554" s="49"/>
      <c r="GXF554" s="49"/>
      <c r="GXG554" s="49"/>
      <c r="GXH554" s="49"/>
      <c r="GXI554" s="49"/>
      <c r="GXJ554" s="49"/>
      <c r="GXK554" s="49"/>
      <c r="GXL554" s="49"/>
      <c r="GXM554" s="49"/>
      <c r="GXN554" s="49"/>
      <c r="GXO554" s="49"/>
      <c r="GXP554" s="49"/>
      <c r="GXQ554" s="49"/>
      <c r="GXR554" s="49"/>
      <c r="GXS554" s="49"/>
      <c r="GXT554" s="49"/>
      <c r="GXU554" s="49"/>
      <c r="GXV554" s="49"/>
      <c r="GXW554" s="49"/>
      <c r="GXX554" s="49"/>
      <c r="GXY554" s="49"/>
      <c r="GXZ554" s="49"/>
      <c r="GYA554" s="49"/>
      <c r="GYB554" s="49"/>
      <c r="GYC554" s="49"/>
      <c r="GYD554" s="49"/>
      <c r="GYE554" s="49"/>
      <c r="GYF554" s="49"/>
      <c r="GYG554" s="49"/>
      <c r="GYH554" s="49"/>
      <c r="GYI554" s="49"/>
      <c r="GYJ554" s="49"/>
      <c r="GYK554" s="49"/>
      <c r="GYL554" s="49"/>
      <c r="GYM554" s="49"/>
      <c r="GYN554" s="49"/>
      <c r="GYO554" s="49"/>
      <c r="GYP554" s="49"/>
      <c r="GYQ554" s="49"/>
      <c r="GYR554" s="49"/>
      <c r="GYS554" s="49"/>
      <c r="GYT554" s="49"/>
      <c r="GYU554" s="49"/>
      <c r="GYV554" s="49"/>
      <c r="GYW554" s="49"/>
      <c r="GYX554" s="49"/>
      <c r="GYY554" s="49"/>
      <c r="GYZ554" s="49"/>
      <c r="GZA554" s="49"/>
      <c r="GZB554" s="49"/>
      <c r="GZC554" s="49"/>
      <c r="GZD554" s="49"/>
      <c r="GZE554" s="49"/>
      <c r="GZF554" s="49"/>
      <c r="GZG554" s="49"/>
      <c r="GZH554" s="49"/>
      <c r="GZI554" s="49"/>
      <c r="GZJ554" s="49"/>
      <c r="GZK554" s="49"/>
      <c r="GZL554" s="49"/>
      <c r="GZM554" s="49"/>
      <c r="GZN554" s="49"/>
      <c r="GZO554" s="49"/>
      <c r="GZP554" s="49"/>
      <c r="GZQ554" s="49"/>
      <c r="GZR554" s="49"/>
      <c r="GZS554" s="49"/>
      <c r="GZT554" s="49"/>
      <c r="GZU554" s="49"/>
      <c r="GZV554" s="49"/>
      <c r="GZW554" s="49"/>
      <c r="GZX554" s="49"/>
      <c r="GZY554" s="49"/>
      <c r="GZZ554" s="49"/>
      <c r="HAA554" s="49"/>
      <c r="HAB554" s="49"/>
      <c r="HAC554" s="49"/>
      <c r="HAD554" s="49"/>
      <c r="HAE554" s="49"/>
      <c r="HAF554" s="49"/>
      <c r="HAG554" s="49"/>
      <c r="HAH554" s="49"/>
      <c r="HAI554" s="49"/>
      <c r="HAJ554" s="49"/>
      <c r="HAK554" s="49"/>
      <c r="HAL554" s="49"/>
      <c r="HAM554" s="49"/>
      <c r="HAN554" s="49"/>
      <c r="HAO554" s="49"/>
      <c r="HAP554" s="49"/>
      <c r="HAQ554" s="49"/>
      <c r="HAR554" s="49"/>
      <c r="HAS554" s="49"/>
      <c r="HAT554" s="49"/>
      <c r="HAU554" s="49"/>
      <c r="HAV554" s="49"/>
      <c r="HAW554" s="49"/>
      <c r="HAX554" s="49"/>
      <c r="HAY554" s="49"/>
      <c r="HAZ554" s="49"/>
      <c r="HBA554" s="49"/>
      <c r="HBB554" s="49"/>
      <c r="HBC554" s="49"/>
      <c r="HBD554" s="49"/>
      <c r="HBE554" s="49"/>
      <c r="HBF554" s="49"/>
      <c r="HBG554" s="49"/>
      <c r="HBH554" s="49"/>
      <c r="HBI554" s="49"/>
      <c r="HBJ554" s="49"/>
      <c r="HBK554" s="49"/>
      <c r="HBL554" s="49"/>
      <c r="HBM554" s="49"/>
      <c r="HBN554" s="49"/>
      <c r="HBO554" s="49"/>
      <c r="HBP554" s="49"/>
      <c r="HBQ554" s="49"/>
      <c r="HBR554" s="49"/>
      <c r="HBS554" s="49"/>
      <c r="HBT554" s="49"/>
      <c r="HBU554" s="49"/>
      <c r="HBV554" s="49"/>
      <c r="HBW554" s="49"/>
      <c r="HBX554" s="49"/>
      <c r="HBY554" s="49"/>
      <c r="HBZ554" s="49"/>
      <c r="HCA554" s="49"/>
      <c r="HCB554" s="49"/>
      <c r="HCC554" s="49"/>
      <c r="HCD554" s="49"/>
      <c r="HCE554" s="49"/>
      <c r="HCF554" s="49"/>
      <c r="HCG554" s="49"/>
      <c r="HCH554" s="49"/>
      <c r="HCI554" s="49"/>
      <c r="HCJ554" s="49"/>
      <c r="HCK554" s="49"/>
      <c r="HCL554" s="49"/>
      <c r="HCM554" s="49"/>
      <c r="HCN554" s="49"/>
      <c r="HCO554" s="49"/>
      <c r="HCP554" s="49"/>
      <c r="HCQ554" s="49"/>
      <c r="HCR554" s="49"/>
      <c r="HCS554" s="49"/>
      <c r="HCT554" s="49"/>
      <c r="HCU554" s="49"/>
      <c r="HCV554" s="49"/>
      <c r="HCW554" s="49"/>
      <c r="HCX554" s="49"/>
      <c r="HCY554" s="49"/>
      <c r="HCZ554" s="49"/>
      <c r="HDA554" s="49"/>
      <c r="HDB554" s="49"/>
      <c r="HDC554" s="49"/>
      <c r="HDD554" s="49"/>
      <c r="HDE554" s="49"/>
      <c r="HDF554" s="49"/>
      <c r="HDG554" s="49"/>
      <c r="HDH554" s="49"/>
      <c r="HDI554" s="49"/>
      <c r="HDJ554" s="49"/>
      <c r="HDK554" s="49"/>
      <c r="HDL554" s="49"/>
      <c r="HDM554" s="49"/>
      <c r="HDN554" s="49"/>
      <c r="HDO554" s="49"/>
      <c r="HDP554" s="49"/>
      <c r="HDQ554" s="49"/>
      <c r="HDR554" s="49"/>
      <c r="HDS554" s="49"/>
      <c r="HDT554" s="49"/>
      <c r="HDU554" s="49"/>
      <c r="HDV554" s="49"/>
      <c r="HDW554" s="49"/>
      <c r="HDX554" s="49"/>
      <c r="HDY554" s="49"/>
      <c r="HDZ554" s="49"/>
      <c r="HEA554" s="49"/>
      <c r="HEB554" s="49"/>
      <c r="HEC554" s="49"/>
      <c r="HED554" s="49"/>
      <c r="HEE554" s="49"/>
      <c r="HEF554" s="49"/>
      <c r="HEG554" s="49"/>
      <c r="HEH554" s="49"/>
      <c r="HEI554" s="49"/>
      <c r="HEJ554" s="49"/>
      <c r="HEK554" s="49"/>
      <c r="HEL554" s="49"/>
      <c r="HEM554" s="49"/>
      <c r="HEN554" s="49"/>
      <c r="HEO554" s="49"/>
      <c r="HEP554" s="49"/>
      <c r="HEQ554" s="49"/>
      <c r="HER554" s="49"/>
      <c r="HES554" s="49"/>
      <c r="HET554" s="49"/>
      <c r="HEU554" s="49"/>
      <c r="HEV554" s="49"/>
      <c r="HEW554" s="49"/>
      <c r="HEX554" s="49"/>
      <c r="HEY554" s="49"/>
      <c r="HEZ554" s="49"/>
      <c r="HFA554" s="49"/>
      <c r="HFB554" s="49"/>
      <c r="HFC554" s="49"/>
      <c r="HFD554" s="49"/>
      <c r="HFE554" s="49"/>
      <c r="HFF554" s="49"/>
      <c r="HFG554" s="49"/>
      <c r="HFH554" s="49"/>
      <c r="HFI554" s="49"/>
      <c r="HFJ554" s="49"/>
      <c r="HFK554" s="49"/>
      <c r="HFL554" s="49"/>
      <c r="HFM554" s="49"/>
      <c r="HFN554" s="49"/>
      <c r="HFO554" s="49"/>
      <c r="HFP554" s="49"/>
      <c r="HFQ554" s="49"/>
      <c r="HFR554" s="49"/>
      <c r="HFS554" s="49"/>
      <c r="HFT554" s="49"/>
      <c r="HFU554" s="49"/>
      <c r="HFV554" s="49"/>
      <c r="HFW554" s="49"/>
      <c r="HFX554" s="49"/>
      <c r="HFY554" s="49"/>
      <c r="HFZ554" s="49"/>
      <c r="HGA554" s="49"/>
      <c r="HGB554" s="49"/>
      <c r="HGC554" s="49"/>
      <c r="HGD554" s="49"/>
      <c r="HGE554" s="49"/>
      <c r="HGF554" s="49"/>
      <c r="HGG554" s="49"/>
      <c r="HGH554" s="49"/>
      <c r="HGI554" s="49"/>
      <c r="HGJ554" s="49"/>
      <c r="HGK554" s="49"/>
      <c r="HGL554" s="49"/>
      <c r="HGM554" s="49"/>
      <c r="HGN554" s="49"/>
      <c r="HGO554" s="49"/>
      <c r="HGP554" s="49"/>
      <c r="HGQ554" s="49"/>
      <c r="HGR554" s="49"/>
      <c r="HGS554" s="49"/>
      <c r="HGT554" s="49"/>
      <c r="HGU554" s="49"/>
      <c r="HGV554" s="49"/>
      <c r="HGW554" s="49"/>
      <c r="HGX554" s="49"/>
      <c r="HGY554" s="49"/>
      <c r="HGZ554" s="49"/>
      <c r="HHA554" s="49"/>
      <c r="HHB554" s="49"/>
      <c r="HHC554" s="49"/>
      <c r="HHD554" s="49"/>
      <c r="HHE554" s="49"/>
      <c r="HHF554" s="49"/>
      <c r="HHG554" s="49"/>
      <c r="HHH554" s="49"/>
      <c r="HHI554" s="49"/>
      <c r="HHJ554" s="49"/>
      <c r="HHK554" s="49"/>
      <c r="HHL554" s="49"/>
      <c r="HHM554" s="49"/>
      <c r="HHN554" s="49"/>
      <c r="HHO554" s="49"/>
      <c r="HHP554" s="49"/>
      <c r="HHQ554" s="49"/>
      <c r="HHR554" s="49"/>
      <c r="HHS554" s="49"/>
      <c r="HHT554" s="49"/>
      <c r="HHU554" s="49"/>
      <c r="HHV554" s="49"/>
      <c r="HHW554" s="49"/>
      <c r="HHX554" s="49"/>
      <c r="HHY554" s="49"/>
      <c r="HHZ554" s="49"/>
      <c r="HIA554" s="49"/>
      <c r="HIB554" s="49"/>
      <c r="HIC554" s="49"/>
      <c r="HID554" s="49"/>
      <c r="HIE554" s="49"/>
      <c r="HIF554" s="49"/>
      <c r="HIG554" s="49"/>
      <c r="HIH554" s="49"/>
      <c r="HII554" s="49"/>
      <c r="HIJ554" s="49"/>
      <c r="HIK554" s="49"/>
      <c r="HIL554" s="49"/>
      <c r="HIM554" s="49"/>
      <c r="HIN554" s="49"/>
      <c r="HIO554" s="49"/>
      <c r="HIP554" s="49"/>
      <c r="HIQ554" s="49"/>
      <c r="HIR554" s="49"/>
      <c r="HIS554" s="49"/>
      <c r="HIT554" s="49"/>
      <c r="HIU554" s="49"/>
      <c r="HIV554" s="49"/>
      <c r="HIW554" s="49"/>
      <c r="HIX554" s="49"/>
      <c r="HIY554" s="49"/>
      <c r="HIZ554" s="49"/>
      <c r="HJA554" s="49"/>
      <c r="HJB554" s="49"/>
      <c r="HJC554" s="49"/>
      <c r="HJD554" s="49"/>
      <c r="HJE554" s="49"/>
      <c r="HJF554" s="49"/>
      <c r="HJG554" s="49"/>
      <c r="HJH554" s="49"/>
      <c r="HJI554" s="49"/>
      <c r="HJJ554" s="49"/>
      <c r="HJK554" s="49"/>
      <c r="HJL554" s="49"/>
      <c r="HJM554" s="49"/>
      <c r="HJN554" s="49"/>
      <c r="HJO554" s="49"/>
      <c r="HJP554" s="49"/>
      <c r="HJQ554" s="49"/>
      <c r="HJR554" s="49"/>
      <c r="HJS554" s="49"/>
      <c r="HJT554" s="49"/>
      <c r="HJU554" s="49"/>
      <c r="HJV554" s="49"/>
      <c r="HJW554" s="49"/>
      <c r="HJX554" s="49"/>
      <c r="HJY554" s="49"/>
      <c r="HJZ554" s="49"/>
      <c r="HKA554" s="49"/>
      <c r="HKB554" s="49"/>
      <c r="HKC554" s="49"/>
      <c r="HKD554" s="49"/>
      <c r="HKE554" s="49"/>
      <c r="HKF554" s="49"/>
      <c r="HKG554" s="49"/>
      <c r="HKH554" s="49"/>
      <c r="HKI554" s="49"/>
      <c r="HKJ554" s="49"/>
      <c r="HKK554" s="49"/>
      <c r="HKL554" s="49"/>
      <c r="HKM554" s="49"/>
      <c r="HKN554" s="49"/>
      <c r="HKO554" s="49"/>
      <c r="HKP554" s="49"/>
      <c r="HKQ554" s="49"/>
      <c r="HKR554" s="49"/>
      <c r="HKS554" s="49"/>
      <c r="HKT554" s="49"/>
      <c r="HKU554" s="49"/>
      <c r="HKV554" s="49"/>
      <c r="HKW554" s="49"/>
      <c r="HKX554" s="49"/>
      <c r="HKY554" s="49"/>
      <c r="HKZ554" s="49"/>
      <c r="HLA554" s="49"/>
      <c r="HLB554" s="49"/>
      <c r="HLC554" s="49"/>
      <c r="HLD554" s="49"/>
      <c r="HLE554" s="49"/>
      <c r="HLF554" s="49"/>
      <c r="HLG554" s="49"/>
      <c r="HLH554" s="49"/>
      <c r="HLI554" s="49"/>
      <c r="HLJ554" s="49"/>
      <c r="HLK554" s="49"/>
      <c r="HLL554" s="49"/>
      <c r="HLM554" s="49"/>
      <c r="HLN554" s="49"/>
      <c r="HLO554" s="49"/>
      <c r="HLP554" s="49"/>
      <c r="HLQ554" s="49"/>
      <c r="HLR554" s="49"/>
      <c r="HLS554" s="49"/>
      <c r="HLT554" s="49"/>
      <c r="HLU554" s="49"/>
      <c r="HLV554" s="49"/>
      <c r="HLW554" s="49"/>
      <c r="HLX554" s="49"/>
      <c r="HLY554" s="49"/>
      <c r="HLZ554" s="49"/>
      <c r="HMA554" s="49"/>
      <c r="HMB554" s="49"/>
      <c r="HMC554" s="49"/>
      <c r="HMD554" s="49"/>
      <c r="HME554" s="49"/>
      <c r="HMF554" s="49"/>
      <c r="HMG554" s="49"/>
      <c r="HMH554" s="49"/>
      <c r="HMI554" s="49"/>
      <c r="HMJ554" s="49"/>
      <c r="HMK554" s="49"/>
      <c r="HML554" s="49"/>
      <c r="HMM554" s="49"/>
      <c r="HMN554" s="49"/>
      <c r="HMO554" s="49"/>
      <c r="HMP554" s="49"/>
      <c r="HMQ554" s="49"/>
      <c r="HMR554" s="49"/>
      <c r="HMS554" s="49"/>
      <c r="HMT554" s="49"/>
      <c r="HMU554" s="49"/>
      <c r="HMV554" s="49"/>
      <c r="HMW554" s="49"/>
      <c r="HMX554" s="49"/>
      <c r="HMY554" s="49"/>
      <c r="HMZ554" s="49"/>
      <c r="HNA554" s="49"/>
      <c r="HNB554" s="49"/>
      <c r="HNC554" s="49"/>
      <c r="HND554" s="49"/>
      <c r="HNE554" s="49"/>
      <c r="HNF554" s="49"/>
      <c r="HNG554" s="49"/>
      <c r="HNH554" s="49"/>
      <c r="HNI554" s="49"/>
      <c r="HNJ554" s="49"/>
      <c r="HNK554" s="49"/>
      <c r="HNL554" s="49"/>
      <c r="HNM554" s="49"/>
      <c r="HNN554" s="49"/>
      <c r="HNO554" s="49"/>
      <c r="HNP554" s="49"/>
      <c r="HNQ554" s="49"/>
      <c r="HNR554" s="49"/>
      <c r="HNS554" s="49"/>
      <c r="HNT554" s="49"/>
      <c r="HNU554" s="49"/>
      <c r="HNV554" s="49"/>
      <c r="HNW554" s="49"/>
      <c r="HNX554" s="49"/>
      <c r="HNY554" s="49"/>
      <c r="HNZ554" s="49"/>
      <c r="HOA554" s="49"/>
      <c r="HOB554" s="49"/>
      <c r="HOC554" s="49"/>
      <c r="HOD554" s="49"/>
      <c r="HOE554" s="49"/>
      <c r="HOF554" s="49"/>
      <c r="HOG554" s="49"/>
      <c r="HOH554" s="49"/>
      <c r="HOI554" s="49"/>
      <c r="HOJ554" s="49"/>
      <c r="HOK554" s="49"/>
      <c r="HOL554" s="49"/>
      <c r="HOM554" s="49"/>
      <c r="HON554" s="49"/>
      <c r="HOO554" s="49"/>
      <c r="HOP554" s="49"/>
      <c r="HOQ554" s="49"/>
      <c r="HOR554" s="49"/>
      <c r="HOS554" s="49"/>
      <c r="HOT554" s="49"/>
      <c r="HOU554" s="49"/>
      <c r="HOV554" s="49"/>
      <c r="HOW554" s="49"/>
      <c r="HOX554" s="49"/>
      <c r="HOY554" s="49"/>
      <c r="HOZ554" s="49"/>
      <c r="HPA554" s="49"/>
      <c r="HPB554" s="49"/>
      <c r="HPC554" s="49"/>
      <c r="HPD554" s="49"/>
      <c r="HPE554" s="49"/>
      <c r="HPF554" s="49"/>
      <c r="HPG554" s="49"/>
      <c r="HPH554" s="49"/>
      <c r="HPI554" s="49"/>
      <c r="HPJ554" s="49"/>
      <c r="HPK554" s="49"/>
      <c r="HPL554" s="49"/>
      <c r="HPM554" s="49"/>
      <c r="HPN554" s="49"/>
      <c r="HPO554" s="49"/>
      <c r="HPP554" s="49"/>
      <c r="HPQ554" s="49"/>
      <c r="HPR554" s="49"/>
      <c r="HPS554" s="49"/>
      <c r="HPT554" s="49"/>
      <c r="HPU554" s="49"/>
      <c r="HPV554" s="49"/>
      <c r="HPW554" s="49"/>
      <c r="HPX554" s="49"/>
      <c r="HPY554" s="49"/>
      <c r="HPZ554" s="49"/>
      <c r="HQA554" s="49"/>
      <c r="HQB554" s="49"/>
      <c r="HQC554" s="49"/>
      <c r="HQD554" s="49"/>
      <c r="HQE554" s="49"/>
      <c r="HQF554" s="49"/>
      <c r="HQG554" s="49"/>
      <c r="HQH554" s="49"/>
      <c r="HQI554" s="49"/>
      <c r="HQJ554" s="49"/>
      <c r="HQK554" s="49"/>
      <c r="HQL554" s="49"/>
      <c r="HQM554" s="49"/>
      <c r="HQN554" s="49"/>
      <c r="HQO554" s="49"/>
      <c r="HQP554" s="49"/>
      <c r="HQQ554" s="49"/>
      <c r="HQR554" s="49"/>
      <c r="HQS554" s="49"/>
      <c r="HQT554" s="49"/>
      <c r="HQU554" s="49"/>
      <c r="HQV554" s="49"/>
      <c r="HQW554" s="49"/>
      <c r="HQX554" s="49"/>
      <c r="HQY554" s="49"/>
      <c r="HQZ554" s="49"/>
      <c r="HRA554" s="49"/>
      <c r="HRB554" s="49"/>
      <c r="HRC554" s="49"/>
      <c r="HRD554" s="49"/>
      <c r="HRE554" s="49"/>
      <c r="HRF554" s="49"/>
      <c r="HRG554" s="49"/>
      <c r="HRH554" s="49"/>
      <c r="HRI554" s="49"/>
      <c r="HRJ554" s="49"/>
      <c r="HRK554" s="49"/>
      <c r="HRL554" s="49"/>
      <c r="HRM554" s="49"/>
      <c r="HRN554" s="49"/>
      <c r="HRO554" s="49"/>
      <c r="HRP554" s="49"/>
      <c r="HRQ554" s="49"/>
      <c r="HRR554" s="49"/>
      <c r="HRS554" s="49"/>
      <c r="HRT554" s="49"/>
      <c r="HRU554" s="49"/>
      <c r="HRV554" s="49"/>
      <c r="HRW554" s="49"/>
      <c r="HRX554" s="49"/>
      <c r="HRY554" s="49"/>
      <c r="HRZ554" s="49"/>
      <c r="HSA554" s="49"/>
      <c r="HSB554" s="49"/>
      <c r="HSC554" s="49"/>
      <c r="HSD554" s="49"/>
      <c r="HSE554" s="49"/>
      <c r="HSF554" s="49"/>
      <c r="HSG554" s="49"/>
      <c r="HSH554" s="49"/>
      <c r="HSI554" s="49"/>
      <c r="HSJ554" s="49"/>
      <c r="HSK554" s="49"/>
      <c r="HSL554" s="49"/>
      <c r="HSM554" s="49"/>
      <c r="HSN554" s="49"/>
      <c r="HSO554" s="49"/>
      <c r="HSP554" s="49"/>
      <c r="HSQ554" s="49"/>
      <c r="HSR554" s="49"/>
      <c r="HSS554" s="49"/>
      <c r="HST554" s="49"/>
      <c r="HSU554" s="49"/>
      <c r="HSV554" s="49"/>
      <c r="HSW554" s="49"/>
      <c r="HSX554" s="49"/>
      <c r="HSY554" s="49"/>
      <c r="HSZ554" s="49"/>
      <c r="HTA554" s="49"/>
      <c r="HTB554" s="49"/>
      <c r="HTC554" s="49"/>
      <c r="HTD554" s="49"/>
      <c r="HTE554" s="49"/>
      <c r="HTF554" s="49"/>
      <c r="HTG554" s="49"/>
      <c r="HTH554" s="49"/>
      <c r="HTI554" s="49"/>
      <c r="HTJ554" s="49"/>
      <c r="HTK554" s="49"/>
      <c r="HTL554" s="49"/>
      <c r="HTM554" s="49"/>
      <c r="HTN554" s="49"/>
      <c r="HTO554" s="49"/>
      <c r="HTP554" s="49"/>
      <c r="HTQ554" s="49"/>
      <c r="HTR554" s="49"/>
      <c r="HTS554" s="49"/>
      <c r="HTT554" s="49"/>
      <c r="HTU554" s="49"/>
      <c r="HTV554" s="49"/>
      <c r="HTW554" s="49"/>
      <c r="HTX554" s="49"/>
      <c r="HTY554" s="49"/>
      <c r="HTZ554" s="49"/>
      <c r="HUA554" s="49"/>
      <c r="HUB554" s="49"/>
      <c r="HUC554" s="49"/>
      <c r="HUD554" s="49"/>
      <c r="HUE554" s="49"/>
      <c r="HUF554" s="49"/>
      <c r="HUG554" s="49"/>
      <c r="HUH554" s="49"/>
      <c r="HUI554" s="49"/>
      <c r="HUJ554" s="49"/>
      <c r="HUK554" s="49"/>
      <c r="HUL554" s="49"/>
      <c r="HUM554" s="49"/>
      <c r="HUN554" s="49"/>
      <c r="HUO554" s="49"/>
      <c r="HUP554" s="49"/>
      <c r="HUQ554" s="49"/>
      <c r="HUR554" s="49"/>
      <c r="HUS554" s="49"/>
      <c r="HUT554" s="49"/>
      <c r="HUU554" s="49"/>
      <c r="HUV554" s="49"/>
      <c r="HUW554" s="49"/>
      <c r="HUX554" s="49"/>
      <c r="HUY554" s="49"/>
      <c r="HUZ554" s="49"/>
      <c r="HVA554" s="49"/>
      <c r="HVB554" s="49"/>
      <c r="HVC554" s="49"/>
      <c r="HVD554" s="49"/>
      <c r="HVE554" s="49"/>
      <c r="HVF554" s="49"/>
      <c r="HVG554" s="49"/>
      <c r="HVH554" s="49"/>
      <c r="HVI554" s="49"/>
      <c r="HVJ554" s="49"/>
      <c r="HVK554" s="49"/>
      <c r="HVL554" s="49"/>
      <c r="HVM554" s="49"/>
      <c r="HVN554" s="49"/>
      <c r="HVO554" s="49"/>
      <c r="HVP554" s="49"/>
      <c r="HVQ554" s="49"/>
      <c r="HVR554" s="49"/>
      <c r="HVS554" s="49"/>
      <c r="HVT554" s="49"/>
      <c r="HVU554" s="49"/>
      <c r="HVV554" s="49"/>
      <c r="HVW554" s="49"/>
      <c r="HVX554" s="49"/>
      <c r="HVY554" s="49"/>
      <c r="HVZ554" s="49"/>
      <c r="HWA554" s="49"/>
      <c r="HWB554" s="49"/>
      <c r="HWC554" s="49"/>
      <c r="HWD554" s="49"/>
      <c r="HWE554" s="49"/>
      <c r="HWF554" s="49"/>
      <c r="HWG554" s="49"/>
      <c r="HWH554" s="49"/>
      <c r="HWI554" s="49"/>
      <c r="HWJ554" s="49"/>
      <c r="HWK554" s="49"/>
      <c r="HWL554" s="49"/>
      <c r="HWM554" s="49"/>
      <c r="HWN554" s="49"/>
      <c r="HWO554" s="49"/>
      <c r="HWP554" s="49"/>
      <c r="HWQ554" s="49"/>
      <c r="HWR554" s="49"/>
      <c r="HWS554" s="49"/>
      <c r="HWT554" s="49"/>
      <c r="HWU554" s="49"/>
      <c r="HWV554" s="49"/>
      <c r="HWW554" s="49"/>
      <c r="HWX554" s="49"/>
      <c r="HWY554" s="49"/>
      <c r="HWZ554" s="49"/>
      <c r="HXA554" s="49"/>
      <c r="HXB554" s="49"/>
      <c r="HXC554" s="49"/>
      <c r="HXD554" s="49"/>
      <c r="HXE554" s="49"/>
      <c r="HXF554" s="49"/>
      <c r="HXG554" s="49"/>
      <c r="HXH554" s="49"/>
      <c r="HXI554" s="49"/>
      <c r="HXJ554" s="49"/>
      <c r="HXK554" s="49"/>
      <c r="HXL554" s="49"/>
      <c r="HXM554" s="49"/>
      <c r="HXN554" s="49"/>
      <c r="HXO554" s="49"/>
      <c r="HXP554" s="49"/>
      <c r="HXQ554" s="49"/>
      <c r="HXR554" s="49"/>
      <c r="HXS554" s="49"/>
      <c r="HXT554" s="49"/>
      <c r="HXU554" s="49"/>
      <c r="HXV554" s="49"/>
      <c r="HXW554" s="49"/>
      <c r="HXX554" s="49"/>
      <c r="HXY554" s="49"/>
      <c r="HXZ554" s="49"/>
      <c r="HYA554" s="49"/>
      <c r="HYB554" s="49"/>
      <c r="HYC554" s="49"/>
      <c r="HYD554" s="49"/>
      <c r="HYE554" s="49"/>
      <c r="HYF554" s="49"/>
      <c r="HYG554" s="49"/>
      <c r="HYH554" s="49"/>
      <c r="HYI554" s="49"/>
      <c r="HYJ554" s="49"/>
      <c r="HYK554" s="49"/>
      <c r="HYL554" s="49"/>
      <c r="HYM554" s="49"/>
      <c r="HYN554" s="49"/>
      <c r="HYO554" s="49"/>
      <c r="HYP554" s="49"/>
      <c r="HYQ554" s="49"/>
      <c r="HYR554" s="49"/>
      <c r="HYS554" s="49"/>
      <c r="HYT554" s="49"/>
      <c r="HYU554" s="49"/>
      <c r="HYV554" s="49"/>
      <c r="HYW554" s="49"/>
      <c r="HYX554" s="49"/>
      <c r="HYY554" s="49"/>
      <c r="HYZ554" s="49"/>
      <c r="HZA554" s="49"/>
      <c r="HZB554" s="49"/>
      <c r="HZC554" s="49"/>
      <c r="HZD554" s="49"/>
      <c r="HZE554" s="49"/>
      <c r="HZF554" s="49"/>
      <c r="HZG554" s="49"/>
      <c r="HZH554" s="49"/>
      <c r="HZI554" s="49"/>
      <c r="HZJ554" s="49"/>
      <c r="HZK554" s="49"/>
      <c r="HZL554" s="49"/>
      <c r="HZM554" s="49"/>
      <c r="HZN554" s="49"/>
      <c r="HZO554" s="49"/>
      <c r="HZP554" s="49"/>
      <c r="HZQ554" s="49"/>
      <c r="HZR554" s="49"/>
      <c r="HZS554" s="49"/>
      <c r="HZT554" s="49"/>
      <c r="HZU554" s="49"/>
      <c r="HZV554" s="49"/>
      <c r="HZW554" s="49"/>
      <c r="HZX554" s="49"/>
      <c r="HZY554" s="49"/>
      <c r="HZZ554" s="49"/>
      <c r="IAA554" s="49"/>
      <c r="IAB554" s="49"/>
      <c r="IAC554" s="49"/>
      <c r="IAD554" s="49"/>
      <c r="IAE554" s="49"/>
      <c r="IAF554" s="49"/>
      <c r="IAG554" s="49"/>
      <c r="IAH554" s="49"/>
      <c r="IAI554" s="49"/>
      <c r="IAJ554" s="49"/>
      <c r="IAK554" s="49"/>
      <c r="IAL554" s="49"/>
      <c r="IAM554" s="49"/>
      <c r="IAN554" s="49"/>
      <c r="IAO554" s="49"/>
      <c r="IAP554" s="49"/>
      <c r="IAQ554" s="49"/>
      <c r="IAR554" s="49"/>
      <c r="IAS554" s="49"/>
      <c r="IAT554" s="49"/>
      <c r="IAU554" s="49"/>
      <c r="IAV554" s="49"/>
      <c r="IAW554" s="49"/>
      <c r="IAX554" s="49"/>
      <c r="IAY554" s="49"/>
      <c r="IAZ554" s="49"/>
      <c r="IBA554" s="49"/>
      <c r="IBB554" s="49"/>
      <c r="IBC554" s="49"/>
      <c r="IBD554" s="49"/>
      <c r="IBE554" s="49"/>
      <c r="IBF554" s="49"/>
      <c r="IBG554" s="49"/>
      <c r="IBH554" s="49"/>
      <c r="IBI554" s="49"/>
      <c r="IBJ554" s="49"/>
      <c r="IBK554" s="49"/>
      <c r="IBL554" s="49"/>
      <c r="IBM554" s="49"/>
      <c r="IBN554" s="49"/>
      <c r="IBO554" s="49"/>
      <c r="IBP554" s="49"/>
      <c r="IBQ554" s="49"/>
      <c r="IBR554" s="49"/>
      <c r="IBS554" s="49"/>
      <c r="IBT554" s="49"/>
      <c r="IBU554" s="49"/>
      <c r="IBV554" s="49"/>
      <c r="IBW554" s="49"/>
      <c r="IBX554" s="49"/>
      <c r="IBY554" s="49"/>
      <c r="IBZ554" s="49"/>
      <c r="ICA554" s="49"/>
      <c r="ICB554" s="49"/>
      <c r="ICC554" s="49"/>
      <c r="ICD554" s="49"/>
      <c r="ICE554" s="49"/>
      <c r="ICF554" s="49"/>
      <c r="ICG554" s="49"/>
      <c r="ICH554" s="49"/>
      <c r="ICI554" s="49"/>
      <c r="ICJ554" s="49"/>
      <c r="ICK554" s="49"/>
      <c r="ICL554" s="49"/>
      <c r="ICM554" s="49"/>
      <c r="ICN554" s="49"/>
      <c r="ICO554" s="49"/>
      <c r="ICP554" s="49"/>
      <c r="ICQ554" s="49"/>
      <c r="ICR554" s="49"/>
      <c r="ICS554" s="49"/>
      <c r="ICT554" s="49"/>
      <c r="ICU554" s="49"/>
      <c r="ICV554" s="49"/>
      <c r="ICW554" s="49"/>
      <c r="ICX554" s="49"/>
      <c r="ICY554" s="49"/>
      <c r="ICZ554" s="49"/>
      <c r="IDA554" s="49"/>
      <c r="IDB554" s="49"/>
      <c r="IDC554" s="49"/>
      <c r="IDD554" s="49"/>
      <c r="IDE554" s="49"/>
      <c r="IDF554" s="49"/>
      <c r="IDG554" s="49"/>
      <c r="IDH554" s="49"/>
      <c r="IDI554" s="49"/>
      <c r="IDJ554" s="49"/>
      <c r="IDK554" s="49"/>
      <c r="IDL554" s="49"/>
      <c r="IDM554" s="49"/>
      <c r="IDN554" s="49"/>
      <c r="IDO554" s="49"/>
      <c r="IDP554" s="49"/>
      <c r="IDQ554" s="49"/>
      <c r="IDR554" s="49"/>
      <c r="IDS554" s="49"/>
      <c r="IDT554" s="49"/>
      <c r="IDU554" s="49"/>
      <c r="IDV554" s="49"/>
      <c r="IDW554" s="49"/>
      <c r="IDX554" s="49"/>
      <c r="IDY554" s="49"/>
      <c r="IDZ554" s="49"/>
      <c r="IEA554" s="49"/>
      <c r="IEB554" s="49"/>
      <c r="IEC554" s="49"/>
      <c r="IED554" s="49"/>
      <c r="IEE554" s="49"/>
      <c r="IEF554" s="49"/>
      <c r="IEG554" s="49"/>
      <c r="IEH554" s="49"/>
      <c r="IEI554" s="49"/>
      <c r="IEJ554" s="49"/>
      <c r="IEK554" s="49"/>
      <c r="IEL554" s="49"/>
      <c r="IEM554" s="49"/>
      <c r="IEN554" s="49"/>
      <c r="IEO554" s="49"/>
      <c r="IEP554" s="49"/>
      <c r="IEQ554" s="49"/>
      <c r="IER554" s="49"/>
      <c r="IES554" s="49"/>
      <c r="IET554" s="49"/>
      <c r="IEU554" s="49"/>
      <c r="IEV554" s="49"/>
      <c r="IEW554" s="49"/>
      <c r="IEX554" s="49"/>
      <c r="IEY554" s="49"/>
      <c r="IEZ554" s="49"/>
      <c r="IFA554" s="49"/>
      <c r="IFB554" s="49"/>
      <c r="IFC554" s="49"/>
      <c r="IFD554" s="49"/>
      <c r="IFE554" s="49"/>
      <c r="IFF554" s="49"/>
      <c r="IFG554" s="49"/>
      <c r="IFH554" s="49"/>
      <c r="IFI554" s="49"/>
      <c r="IFJ554" s="49"/>
      <c r="IFK554" s="49"/>
      <c r="IFL554" s="49"/>
      <c r="IFM554" s="49"/>
      <c r="IFN554" s="49"/>
      <c r="IFO554" s="49"/>
      <c r="IFP554" s="49"/>
      <c r="IFQ554" s="49"/>
      <c r="IFR554" s="49"/>
      <c r="IFS554" s="49"/>
      <c r="IFT554" s="49"/>
      <c r="IFU554" s="49"/>
      <c r="IFV554" s="49"/>
      <c r="IFW554" s="49"/>
      <c r="IFX554" s="49"/>
      <c r="IFY554" s="49"/>
      <c r="IFZ554" s="49"/>
      <c r="IGA554" s="49"/>
      <c r="IGB554" s="49"/>
      <c r="IGC554" s="49"/>
      <c r="IGD554" s="49"/>
      <c r="IGE554" s="49"/>
      <c r="IGF554" s="49"/>
      <c r="IGG554" s="49"/>
      <c r="IGH554" s="49"/>
      <c r="IGI554" s="49"/>
      <c r="IGJ554" s="49"/>
      <c r="IGK554" s="49"/>
      <c r="IGL554" s="49"/>
      <c r="IGM554" s="49"/>
      <c r="IGN554" s="49"/>
      <c r="IGO554" s="49"/>
      <c r="IGP554" s="49"/>
      <c r="IGQ554" s="49"/>
      <c r="IGR554" s="49"/>
      <c r="IGS554" s="49"/>
      <c r="IGT554" s="49"/>
      <c r="IGU554" s="49"/>
      <c r="IGV554" s="49"/>
      <c r="IGW554" s="49"/>
      <c r="IGX554" s="49"/>
      <c r="IGY554" s="49"/>
      <c r="IGZ554" s="49"/>
      <c r="IHA554" s="49"/>
      <c r="IHB554" s="49"/>
      <c r="IHC554" s="49"/>
      <c r="IHD554" s="49"/>
      <c r="IHE554" s="49"/>
      <c r="IHF554" s="49"/>
      <c r="IHG554" s="49"/>
      <c r="IHH554" s="49"/>
      <c r="IHI554" s="49"/>
      <c r="IHJ554" s="49"/>
      <c r="IHK554" s="49"/>
      <c r="IHL554" s="49"/>
      <c r="IHM554" s="49"/>
      <c r="IHN554" s="49"/>
      <c r="IHO554" s="49"/>
      <c r="IHP554" s="49"/>
      <c r="IHQ554" s="49"/>
      <c r="IHR554" s="49"/>
      <c r="IHS554" s="49"/>
      <c r="IHT554" s="49"/>
      <c r="IHU554" s="49"/>
      <c r="IHV554" s="49"/>
      <c r="IHW554" s="49"/>
      <c r="IHX554" s="49"/>
      <c r="IHY554" s="49"/>
      <c r="IHZ554" s="49"/>
      <c r="IIA554" s="49"/>
      <c r="IIB554" s="49"/>
      <c r="IIC554" s="49"/>
      <c r="IID554" s="49"/>
      <c r="IIE554" s="49"/>
      <c r="IIF554" s="49"/>
      <c r="IIG554" s="49"/>
      <c r="IIH554" s="49"/>
      <c r="III554" s="49"/>
      <c r="IIJ554" s="49"/>
      <c r="IIK554" s="49"/>
      <c r="IIL554" s="49"/>
      <c r="IIM554" s="49"/>
      <c r="IIN554" s="49"/>
      <c r="IIO554" s="49"/>
      <c r="IIP554" s="49"/>
      <c r="IIQ554" s="49"/>
      <c r="IIR554" s="49"/>
      <c r="IIS554" s="49"/>
      <c r="IIT554" s="49"/>
      <c r="IIU554" s="49"/>
      <c r="IIV554" s="49"/>
      <c r="IIW554" s="49"/>
      <c r="IIX554" s="49"/>
      <c r="IIY554" s="49"/>
      <c r="IIZ554" s="49"/>
      <c r="IJA554" s="49"/>
      <c r="IJB554" s="49"/>
      <c r="IJC554" s="49"/>
      <c r="IJD554" s="49"/>
      <c r="IJE554" s="49"/>
      <c r="IJF554" s="49"/>
      <c r="IJG554" s="49"/>
      <c r="IJH554" s="49"/>
      <c r="IJI554" s="49"/>
      <c r="IJJ554" s="49"/>
      <c r="IJK554" s="49"/>
      <c r="IJL554" s="49"/>
      <c r="IJM554" s="49"/>
      <c r="IJN554" s="49"/>
      <c r="IJO554" s="49"/>
      <c r="IJP554" s="49"/>
      <c r="IJQ554" s="49"/>
      <c r="IJR554" s="49"/>
      <c r="IJS554" s="49"/>
      <c r="IJT554" s="49"/>
      <c r="IJU554" s="49"/>
      <c r="IJV554" s="49"/>
      <c r="IJW554" s="49"/>
      <c r="IJX554" s="49"/>
      <c r="IJY554" s="49"/>
      <c r="IJZ554" s="49"/>
      <c r="IKA554" s="49"/>
      <c r="IKB554" s="49"/>
      <c r="IKC554" s="49"/>
      <c r="IKD554" s="49"/>
      <c r="IKE554" s="49"/>
      <c r="IKF554" s="49"/>
      <c r="IKG554" s="49"/>
      <c r="IKH554" s="49"/>
      <c r="IKI554" s="49"/>
      <c r="IKJ554" s="49"/>
      <c r="IKK554" s="49"/>
      <c r="IKL554" s="49"/>
      <c r="IKM554" s="49"/>
      <c r="IKN554" s="49"/>
      <c r="IKO554" s="49"/>
      <c r="IKP554" s="49"/>
      <c r="IKQ554" s="49"/>
      <c r="IKR554" s="49"/>
      <c r="IKS554" s="49"/>
      <c r="IKT554" s="49"/>
      <c r="IKU554" s="49"/>
      <c r="IKV554" s="49"/>
      <c r="IKW554" s="49"/>
      <c r="IKX554" s="49"/>
      <c r="IKY554" s="49"/>
      <c r="IKZ554" s="49"/>
      <c r="ILA554" s="49"/>
      <c r="ILB554" s="49"/>
      <c r="ILC554" s="49"/>
      <c r="ILD554" s="49"/>
      <c r="ILE554" s="49"/>
      <c r="ILF554" s="49"/>
      <c r="ILG554" s="49"/>
      <c r="ILH554" s="49"/>
      <c r="ILI554" s="49"/>
      <c r="ILJ554" s="49"/>
      <c r="ILK554" s="49"/>
      <c r="ILL554" s="49"/>
      <c r="ILM554" s="49"/>
      <c r="ILN554" s="49"/>
      <c r="ILO554" s="49"/>
      <c r="ILP554" s="49"/>
      <c r="ILQ554" s="49"/>
      <c r="ILR554" s="49"/>
      <c r="ILS554" s="49"/>
      <c r="ILT554" s="49"/>
      <c r="ILU554" s="49"/>
      <c r="ILV554" s="49"/>
      <c r="ILW554" s="49"/>
      <c r="ILX554" s="49"/>
      <c r="ILY554" s="49"/>
      <c r="ILZ554" s="49"/>
      <c r="IMA554" s="49"/>
      <c r="IMB554" s="49"/>
      <c r="IMC554" s="49"/>
      <c r="IMD554" s="49"/>
      <c r="IME554" s="49"/>
      <c r="IMF554" s="49"/>
      <c r="IMG554" s="49"/>
      <c r="IMH554" s="49"/>
      <c r="IMI554" s="49"/>
      <c r="IMJ554" s="49"/>
      <c r="IMK554" s="49"/>
      <c r="IML554" s="49"/>
      <c r="IMM554" s="49"/>
      <c r="IMN554" s="49"/>
      <c r="IMO554" s="49"/>
      <c r="IMP554" s="49"/>
      <c r="IMQ554" s="49"/>
      <c r="IMR554" s="49"/>
      <c r="IMS554" s="49"/>
      <c r="IMT554" s="49"/>
      <c r="IMU554" s="49"/>
      <c r="IMV554" s="49"/>
      <c r="IMW554" s="49"/>
      <c r="IMX554" s="49"/>
      <c r="IMY554" s="49"/>
      <c r="IMZ554" s="49"/>
      <c r="INA554" s="49"/>
      <c r="INB554" s="49"/>
      <c r="INC554" s="49"/>
      <c r="IND554" s="49"/>
      <c r="INE554" s="49"/>
      <c r="INF554" s="49"/>
      <c r="ING554" s="49"/>
      <c r="INH554" s="49"/>
      <c r="INI554" s="49"/>
      <c r="INJ554" s="49"/>
      <c r="INK554" s="49"/>
      <c r="INL554" s="49"/>
      <c r="INM554" s="49"/>
      <c r="INN554" s="49"/>
      <c r="INO554" s="49"/>
      <c r="INP554" s="49"/>
      <c r="INQ554" s="49"/>
      <c r="INR554" s="49"/>
      <c r="INS554" s="49"/>
      <c r="INT554" s="49"/>
      <c r="INU554" s="49"/>
      <c r="INV554" s="49"/>
      <c r="INW554" s="49"/>
      <c r="INX554" s="49"/>
      <c r="INY554" s="49"/>
      <c r="INZ554" s="49"/>
      <c r="IOA554" s="49"/>
      <c r="IOB554" s="49"/>
      <c r="IOC554" s="49"/>
      <c r="IOD554" s="49"/>
      <c r="IOE554" s="49"/>
      <c r="IOF554" s="49"/>
      <c r="IOG554" s="49"/>
      <c r="IOH554" s="49"/>
      <c r="IOI554" s="49"/>
      <c r="IOJ554" s="49"/>
      <c r="IOK554" s="49"/>
      <c r="IOL554" s="49"/>
      <c r="IOM554" s="49"/>
      <c r="ION554" s="49"/>
      <c r="IOO554" s="49"/>
      <c r="IOP554" s="49"/>
      <c r="IOQ554" s="49"/>
      <c r="IOR554" s="49"/>
      <c r="IOS554" s="49"/>
      <c r="IOT554" s="49"/>
      <c r="IOU554" s="49"/>
      <c r="IOV554" s="49"/>
      <c r="IOW554" s="49"/>
      <c r="IOX554" s="49"/>
      <c r="IOY554" s="49"/>
      <c r="IOZ554" s="49"/>
      <c r="IPA554" s="49"/>
      <c r="IPB554" s="49"/>
      <c r="IPC554" s="49"/>
      <c r="IPD554" s="49"/>
      <c r="IPE554" s="49"/>
      <c r="IPF554" s="49"/>
      <c r="IPG554" s="49"/>
      <c r="IPH554" s="49"/>
      <c r="IPI554" s="49"/>
      <c r="IPJ554" s="49"/>
      <c r="IPK554" s="49"/>
      <c r="IPL554" s="49"/>
      <c r="IPM554" s="49"/>
      <c r="IPN554" s="49"/>
      <c r="IPO554" s="49"/>
      <c r="IPP554" s="49"/>
      <c r="IPQ554" s="49"/>
      <c r="IPR554" s="49"/>
      <c r="IPS554" s="49"/>
      <c r="IPT554" s="49"/>
      <c r="IPU554" s="49"/>
      <c r="IPV554" s="49"/>
      <c r="IPW554" s="49"/>
      <c r="IPX554" s="49"/>
      <c r="IPY554" s="49"/>
      <c r="IPZ554" s="49"/>
      <c r="IQA554" s="49"/>
      <c r="IQB554" s="49"/>
      <c r="IQC554" s="49"/>
      <c r="IQD554" s="49"/>
      <c r="IQE554" s="49"/>
      <c r="IQF554" s="49"/>
      <c r="IQG554" s="49"/>
      <c r="IQH554" s="49"/>
      <c r="IQI554" s="49"/>
      <c r="IQJ554" s="49"/>
      <c r="IQK554" s="49"/>
      <c r="IQL554" s="49"/>
      <c r="IQM554" s="49"/>
      <c r="IQN554" s="49"/>
      <c r="IQO554" s="49"/>
      <c r="IQP554" s="49"/>
      <c r="IQQ554" s="49"/>
      <c r="IQR554" s="49"/>
      <c r="IQS554" s="49"/>
      <c r="IQT554" s="49"/>
      <c r="IQU554" s="49"/>
      <c r="IQV554" s="49"/>
      <c r="IQW554" s="49"/>
      <c r="IQX554" s="49"/>
      <c r="IQY554" s="49"/>
      <c r="IQZ554" s="49"/>
      <c r="IRA554" s="49"/>
      <c r="IRB554" s="49"/>
      <c r="IRC554" s="49"/>
      <c r="IRD554" s="49"/>
      <c r="IRE554" s="49"/>
      <c r="IRF554" s="49"/>
      <c r="IRG554" s="49"/>
      <c r="IRH554" s="49"/>
      <c r="IRI554" s="49"/>
      <c r="IRJ554" s="49"/>
      <c r="IRK554" s="49"/>
      <c r="IRL554" s="49"/>
      <c r="IRM554" s="49"/>
      <c r="IRN554" s="49"/>
      <c r="IRO554" s="49"/>
      <c r="IRP554" s="49"/>
      <c r="IRQ554" s="49"/>
      <c r="IRR554" s="49"/>
      <c r="IRS554" s="49"/>
      <c r="IRT554" s="49"/>
      <c r="IRU554" s="49"/>
      <c r="IRV554" s="49"/>
      <c r="IRW554" s="49"/>
      <c r="IRX554" s="49"/>
      <c r="IRY554" s="49"/>
      <c r="IRZ554" s="49"/>
      <c r="ISA554" s="49"/>
      <c r="ISB554" s="49"/>
      <c r="ISC554" s="49"/>
      <c r="ISD554" s="49"/>
      <c r="ISE554" s="49"/>
      <c r="ISF554" s="49"/>
      <c r="ISG554" s="49"/>
      <c r="ISH554" s="49"/>
      <c r="ISI554" s="49"/>
      <c r="ISJ554" s="49"/>
      <c r="ISK554" s="49"/>
      <c r="ISL554" s="49"/>
      <c r="ISM554" s="49"/>
      <c r="ISN554" s="49"/>
      <c r="ISO554" s="49"/>
      <c r="ISP554" s="49"/>
      <c r="ISQ554" s="49"/>
      <c r="ISR554" s="49"/>
      <c r="ISS554" s="49"/>
      <c r="IST554" s="49"/>
      <c r="ISU554" s="49"/>
      <c r="ISV554" s="49"/>
      <c r="ISW554" s="49"/>
      <c r="ISX554" s="49"/>
      <c r="ISY554" s="49"/>
      <c r="ISZ554" s="49"/>
      <c r="ITA554" s="49"/>
      <c r="ITB554" s="49"/>
      <c r="ITC554" s="49"/>
      <c r="ITD554" s="49"/>
      <c r="ITE554" s="49"/>
      <c r="ITF554" s="49"/>
      <c r="ITG554" s="49"/>
      <c r="ITH554" s="49"/>
      <c r="ITI554" s="49"/>
      <c r="ITJ554" s="49"/>
      <c r="ITK554" s="49"/>
      <c r="ITL554" s="49"/>
      <c r="ITM554" s="49"/>
      <c r="ITN554" s="49"/>
      <c r="ITO554" s="49"/>
      <c r="ITP554" s="49"/>
      <c r="ITQ554" s="49"/>
      <c r="ITR554" s="49"/>
      <c r="ITS554" s="49"/>
      <c r="ITT554" s="49"/>
      <c r="ITU554" s="49"/>
      <c r="ITV554" s="49"/>
      <c r="ITW554" s="49"/>
      <c r="ITX554" s="49"/>
      <c r="ITY554" s="49"/>
      <c r="ITZ554" s="49"/>
      <c r="IUA554" s="49"/>
      <c r="IUB554" s="49"/>
      <c r="IUC554" s="49"/>
      <c r="IUD554" s="49"/>
      <c r="IUE554" s="49"/>
      <c r="IUF554" s="49"/>
      <c r="IUG554" s="49"/>
      <c r="IUH554" s="49"/>
      <c r="IUI554" s="49"/>
      <c r="IUJ554" s="49"/>
      <c r="IUK554" s="49"/>
      <c r="IUL554" s="49"/>
      <c r="IUM554" s="49"/>
      <c r="IUN554" s="49"/>
      <c r="IUO554" s="49"/>
      <c r="IUP554" s="49"/>
      <c r="IUQ554" s="49"/>
      <c r="IUR554" s="49"/>
      <c r="IUS554" s="49"/>
      <c r="IUT554" s="49"/>
      <c r="IUU554" s="49"/>
      <c r="IUV554" s="49"/>
      <c r="IUW554" s="49"/>
      <c r="IUX554" s="49"/>
      <c r="IUY554" s="49"/>
      <c r="IUZ554" s="49"/>
      <c r="IVA554" s="49"/>
      <c r="IVB554" s="49"/>
      <c r="IVC554" s="49"/>
      <c r="IVD554" s="49"/>
      <c r="IVE554" s="49"/>
      <c r="IVF554" s="49"/>
      <c r="IVG554" s="49"/>
      <c r="IVH554" s="49"/>
      <c r="IVI554" s="49"/>
      <c r="IVJ554" s="49"/>
      <c r="IVK554" s="49"/>
      <c r="IVL554" s="49"/>
      <c r="IVM554" s="49"/>
      <c r="IVN554" s="49"/>
      <c r="IVO554" s="49"/>
      <c r="IVP554" s="49"/>
      <c r="IVQ554" s="49"/>
      <c r="IVR554" s="49"/>
      <c r="IVS554" s="49"/>
      <c r="IVT554" s="49"/>
      <c r="IVU554" s="49"/>
      <c r="IVV554" s="49"/>
      <c r="IVW554" s="49"/>
      <c r="IVX554" s="49"/>
      <c r="IVY554" s="49"/>
      <c r="IVZ554" s="49"/>
      <c r="IWA554" s="49"/>
      <c r="IWB554" s="49"/>
      <c r="IWC554" s="49"/>
      <c r="IWD554" s="49"/>
      <c r="IWE554" s="49"/>
      <c r="IWF554" s="49"/>
      <c r="IWG554" s="49"/>
      <c r="IWH554" s="49"/>
      <c r="IWI554" s="49"/>
      <c r="IWJ554" s="49"/>
      <c r="IWK554" s="49"/>
      <c r="IWL554" s="49"/>
      <c r="IWM554" s="49"/>
      <c r="IWN554" s="49"/>
      <c r="IWO554" s="49"/>
      <c r="IWP554" s="49"/>
      <c r="IWQ554" s="49"/>
      <c r="IWR554" s="49"/>
      <c r="IWS554" s="49"/>
      <c r="IWT554" s="49"/>
      <c r="IWU554" s="49"/>
      <c r="IWV554" s="49"/>
      <c r="IWW554" s="49"/>
      <c r="IWX554" s="49"/>
      <c r="IWY554" s="49"/>
      <c r="IWZ554" s="49"/>
      <c r="IXA554" s="49"/>
      <c r="IXB554" s="49"/>
      <c r="IXC554" s="49"/>
      <c r="IXD554" s="49"/>
      <c r="IXE554" s="49"/>
      <c r="IXF554" s="49"/>
      <c r="IXG554" s="49"/>
      <c r="IXH554" s="49"/>
      <c r="IXI554" s="49"/>
      <c r="IXJ554" s="49"/>
      <c r="IXK554" s="49"/>
      <c r="IXL554" s="49"/>
      <c r="IXM554" s="49"/>
      <c r="IXN554" s="49"/>
      <c r="IXO554" s="49"/>
      <c r="IXP554" s="49"/>
      <c r="IXQ554" s="49"/>
      <c r="IXR554" s="49"/>
      <c r="IXS554" s="49"/>
      <c r="IXT554" s="49"/>
      <c r="IXU554" s="49"/>
      <c r="IXV554" s="49"/>
      <c r="IXW554" s="49"/>
      <c r="IXX554" s="49"/>
      <c r="IXY554" s="49"/>
      <c r="IXZ554" s="49"/>
      <c r="IYA554" s="49"/>
      <c r="IYB554" s="49"/>
      <c r="IYC554" s="49"/>
      <c r="IYD554" s="49"/>
      <c r="IYE554" s="49"/>
      <c r="IYF554" s="49"/>
      <c r="IYG554" s="49"/>
      <c r="IYH554" s="49"/>
      <c r="IYI554" s="49"/>
      <c r="IYJ554" s="49"/>
      <c r="IYK554" s="49"/>
      <c r="IYL554" s="49"/>
      <c r="IYM554" s="49"/>
      <c r="IYN554" s="49"/>
      <c r="IYO554" s="49"/>
      <c r="IYP554" s="49"/>
      <c r="IYQ554" s="49"/>
      <c r="IYR554" s="49"/>
      <c r="IYS554" s="49"/>
      <c r="IYT554" s="49"/>
      <c r="IYU554" s="49"/>
      <c r="IYV554" s="49"/>
      <c r="IYW554" s="49"/>
      <c r="IYX554" s="49"/>
      <c r="IYY554" s="49"/>
      <c r="IYZ554" s="49"/>
      <c r="IZA554" s="49"/>
      <c r="IZB554" s="49"/>
      <c r="IZC554" s="49"/>
      <c r="IZD554" s="49"/>
      <c r="IZE554" s="49"/>
      <c r="IZF554" s="49"/>
      <c r="IZG554" s="49"/>
      <c r="IZH554" s="49"/>
      <c r="IZI554" s="49"/>
      <c r="IZJ554" s="49"/>
      <c r="IZK554" s="49"/>
      <c r="IZL554" s="49"/>
      <c r="IZM554" s="49"/>
      <c r="IZN554" s="49"/>
      <c r="IZO554" s="49"/>
      <c r="IZP554" s="49"/>
      <c r="IZQ554" s="49"/>
      <c r="IZR554" s="49"/>
      <c r="IZS554" s="49"/>
      <c r="IZT554" s="49"/>
      <c r="IZU554" s="49"/>
      <c r="IZV554" s="49"/>
      <c r="IZW554" s="49"/>
      <c r="IZX554" s="49"/>
      <c r="IZY554" s="49"/>
      <c r="IZZ554" s="49"/>
      <c r="JAA554" s="49"/>
      <c r="JAB554" s="49"/>
      <c r="JAC554" s="49"/>
      <c r="JAD554" s="49"/>
      <c r="JAE554" s="49"/>
      <c r="JAF554" s="49"/>
      <c r="JAG554" s="49"/>
      <c r="JAH554" s="49"/>
      <c r="JAI554" s="49"/>
      <c r="JAJ554" s="49"/>
      <c r="JAK554" s="49"/>
      <c r="JAL554" s="49"/>
      <c r="JAM554" s="49"/>
      <c r="JAN554" s="49"/>
      <c r="JAO554" s="49"/>
      <c r="JAP554" s="49"/>
      <c r="JAQ554" s="49"/>
      <c r="JAR554" s="49"/>
      <c r="JAS554" s="49"/>
      <c r="JAT554" s="49"/>
      <c r="JAU554" s="49"/>
      <c r="JAV554" s="49"/>
      <c r="JAW554" s="49"/>
      <c r="JAX554" s="49"/>
      <c r="JAY554" s="49"/>
      <c r="JAZ554" s="49"/>
      <c r="JBA554" s="49"/>
      <c r="JBB554" s="49"/>
      <c r="JBC554" s="49"/>
      <c r="JBD554" s="49"/>
      <c r="JBE554" s="49"/>
      <c r="JBF554" s="49"/>
      <c r="JBG554" s="49"/>
      <c r="JBH554" s="49"/>
      <c r="JBI554" s="49"/>
      <c r="JBJ554" s="49"/>
      <c r="JBK554" s="49"/>
      <c r="JBL554" s="49"/>
      <c r="JBM554" s="49"/>
      <c r="JBN554" s="49"/>
      <c r="JBO554" s="49"/>
      <c r="JBP554" s="49"/>
      <c r="JBQ554" s="49"/>
      <c r="JBR554" s="49"/>
      <c r="JBS554" s="49"/>
      <c r="JBT554" s="49"/>
      <c r="JBU554" s="49"/>
      <c r="JBV554" s="49"/>
      <c r="JBW554" s="49"/>
      <c r="JBX554" s="49"/>
      <c r="JBY554" s="49"/>
      <c r="JBZ554" s="49"/>
      <c r="JCA554" s="49"/>
      <c r="JCB554" s="49"/>
      <c r="JCC554" s="49"/>
      <c r="JCD554" s="49"/>
      <c r="JCE554" s="49"/>
      <c r="JCF554" s="49"/>
      <c r="JCG554" s="49"/>
      <c r="JCH554" s="49"/>
      <c r="JCI554" s="49"/>
      <c r="JCJ554" s="49"/>
      <c r="JCK554" s="49"/>
      <c r="JCL554" s="49"/>
      <c r="JCM554" s="49"/>
      <c r="JCN554" s="49"/>
      <c r="JCO554" s="49"/>
      <c r="JCP554" s="49"/>
      <c r="JCQ554" s="49"/>
      <c r="JCR554" s="49"/>
      <c r="JCS554" s="49"/>
      <c r="JCT554" s="49"/>
      <c r="JCU554" s="49"/>
      <c r="JCV554" s="49"/>
      <c r="JCW554" s="49"/>
      <c r="JCX554" s="49"/>
      <c r="JCY554" s="49"/>
      <c r="JCZ554" s="49"/>
      <c r="JDA554" s="49"/>
      <c r="JDB554" s="49"/>
      <c r="JDC554" s="49"/>
      <c r="JDD554" s="49"/>
      <c r="JDE554" s="49"/>
      <c r="JDF554" s="49"/>
      <c r="JDG554" s="49"/>
      <c r="JDH554" s="49"/>
      <c r="JDI554" s="49"/>
      <c r="JDJ554" s="49"/>
      <c r="JDK554" s="49"/>
      <c r="JDL554" s="49"/>
      <c r="JDM554" s="49"/>
      <c r="JDN554" s="49"/>
      <c r="JDO554" s="49"/>
      <c r="JDP554" s="49"/>
      <c r="JDQ554" s="49"/>
      <c r="JDR554" s="49"/>
      <c r="JDS554" s="49"/>
      <c r="JDT554" s="49"/>
      <c r="JDU554" s="49"/>
      <c r="JDV554" s="49"/>
      <c r="JDW554" s="49"/>
      <c r="JDX554" s="49"/>
      <c r="JDY554" s="49"/>
      <c r="JDZ554" s="49"/>
      <c r="JEA554" s="49"/>
      <c r="JEB554" s="49"/>
      <c r="JEC554" s="49"/>
      <c r="JED554" s="49"/>
      <c r="JEE554" s="49"/>
      <c r="JEF554" s="49"/>
      <c r="JEG554" s="49"/>
      <c r="JEH554" s="49"/>
      <c r="JEI554" s="49"/>
      <c r="JEJ554" s="49"/>
      <c r="JEK554" s="49"/>
      <c r="JEL554" s="49"/>
      <c r="JEM554" s="49"/>
      <c r="JEN554" s="49"/>
      <c r="JEO554" s="49"/>
      <c r="JEP554" s="49"/>
      <c r="JEQ554" s="49"/>
      <c r="JER554" s="49"/>
      <c r="JES554" s="49"/>
      <c r="JET554" s="49"/>
      <c r="JEU554" s="49"/>
      <c r="JEV554" s="49"/>
      <c r="JEW554" s="49"/>
      <c r="JEX554" s="49"/>
      <c r="JEY554" s="49"/>
      <c r="JEZ554" s="49"/>
      <c r="JFA554" s="49"/>
      <c r="JFB554" s="49"/>
      <c r="JFC554" s="49"/>
      <c r="JFD554" s="49"/>
      <c r="JFE554" s="49"/>
      <c r="JFF554" s="49"/>
      <c r="JFG554" s="49"/>
      <c r="JFH554" s="49"/>
      <c r="JFI554" s="49"/>
      <c r="JFJ554" s="49"/>
      <c r="JFK554" s="49"/>
      <c r="JFL554" s="49"/>
      <c r="JFM554" s="49"/>
      <c r="JFN554" s="49"/>
      <c r="JFO554" s="49"/>
      <c r="JFP554" s="49"/>
      <c r="JFQ554" s="49"/>
      <c r="JFR554" s="49"/>
      <c r="JFS554" s="49"/>
      <c r="JFT554" s="49"/>
      <c r="JFU554" s="49"/>
      <c r="JFV554" s="49"/>
      <c r="JFW554" s="49"/>
      <c r="JFX554" s="49"/>
      <c r="JFY554" s="49"/>
      <c r="JFZ554" s="49"/>
      <c r="JGA554" s="49"/>
      <c r="JGB554" s="49"/>
      <c r="JGC554" s="49"/>
      <c r="JGD554" s="49"/>
      <c r="JGE554" s="49"/>
      <c r="JGF554" s="49"/>
      <c r="JGG554" s="49"/>
      <c r="JGH554" s="49"/>
      <c r="JGI554" s="49"/>
      <c r="JGJ554" s="49"/>
      <c r="JGK554" s="49"/>
      <c r="JGL554" s="49"/>
      <c r="JGM554" s="49"/>
      <c r="JGN554" s="49"/>
      <c r="JGO554" s="49"/>
      <c r="JGP554" s="49"/>
      <c r="JGQ554" s="49"/>
      <c r="JGR554" s="49"/>
      <c r="JGS554" s="49"/>
      <c r="JGT554" s="49"/>
      <c r="JGU554" s="49"/>
      <c r="JGV554" s="49"/>
      <c r="JGW554" s="49"/>
      <c r="JGX554" s="49"/>
      <c r="JGY554" s="49"/>
      <c r="JGZ554" s="49"/>
      <c r="JHA554" s="49"/>
      <c r="JHB554" s="49"/>
      <c r="JHC554" s="49"/>
      <c r="JHD554" s="49"/>
      <c r="JHE554" s="49"/>
      <c r="JHF554" s="49"/>
      <c r="JHG554" s="49"/>
      <c r="JHH554" s="49"/>
      <c r="JHI554" s="49"/>
      <c r="JHJ554" s="49"/>
      <c r="JHK554" s="49"/>
      <c r="JHL554" s="49"/>
      <c r="JHM554" s="49"/>
      <c r="JHN554" s="49"/>
      <c r="JHO554" s="49"/>
      <c r="JHP554" s="49"/>
      <c r="JHQ554" s="49"/>
      <c r="JHR554" s="49"/>
      <c r="JHS554" s="49"/>
      <c r="JHT554" s="49"/>
      <c r="JHU554" s="49"/>
      <c r="JHV554" s="49"/>
      <c r="JHW554" s="49"/>
      <c r="JHX554" s="49"/>
      <c r="JHY554" s="49"/>
      <c r="JHZ554" s="49"/>
      <c r="JIA554" s="49"/>
      <c r="JIB554" s="49"/>
      <c r="JIC554" s="49"/>
      <c r="JID554" s="49"/>
      <c r="JIE554" s="49"/>
      <c r="JIF554" s="49"/>
      <c r="JIG554" s="49"/>
      <c r="JIH554" s="49"/>
      <c r="JII554" s="49"/>
      <c r="JIJ554" s="49"/>
      <c r="JIK554" s="49"/>
      <c r="JIL554" s="49"/>
      <c r="JIM554" s="49"/>
      <c r="JIN554" s="49"/>
      <c r="JIO554" s="49"/>
      <c r="JIP554" s="49"/>
      <c r="JIQ554" s="49"/>
      <c r="JIR554" s="49"/>
      <c r="JIS554" s="49"/>
      <c r="JIT554" s="49"/>
      <c r="JIU554" s="49"/>
      <c r="JIV554" s="49"/>
      <c r="JIW554" s="49"/>
      <c r="JIX554" s="49"/>
      <c r="JIY554" s="49"/>
      <c r="JIZ554" s="49"/>
      <c r="JJA554" s="49"/>
      <c r="JJB554" s="49"/>
      <c r="JJC554" s="49"/>
      <c r="JJD554" s="49"/>
      <c r="JJE554" s="49"/>
      <c r="JJF554" s="49"/>
      <c r="JJG554" s="49"/>
      <c r="JJH554" s="49"/>
      <c r="JJI554" s="49"/>
      <c r="JJJ554" s="49"/>
      <c r="JJK554" s="49"/>
      <c r="JJL554" s="49"/>
      <c r="JJM554" s="49"/>
      <c r="JJN554" s="49"/>
      <c r="JJO554" s="49"/>
      <c r="JJP554" s="49"/>
      <c r="JJQ554" s="49"/>
      <c r="JJR554" s="49"/>
      <c r="JJS554" s="49"/>
      <c r="JJT554" s="49"/>
      <c r="JJU554" s="49"/>
      <c r="JJV554" s="49"/>
      <c r="JJW554" s="49"/>
      <c r="JJX554" s="49"/>
      <c r="JJY554" s="49"/>
      <c r="JJZ554" s="49"/>
      <c r="JKA554" s="49"/>
      <c r="JKB554" s="49"/>
      <c r="JKC554" s="49"/>
      <c r="JKD554" s="49"/>
      <c r="JKE554" s="49"/>
      <c r="JKF554" s="49"/>
      <c r="JKG554" s="49"/>
      <c r="JKH554" s="49"/>
      <c r="JKI554" s="49"/>
      <c r="JKJ554" s="49"/>
      <c r="JKK554" s="49"/>
      <c r="JKL554" s="49"/>
      <c r="JKM554" s="49"/>
      <c r="JKN554" s="49"/>
      <c r="JKO554" s="49"/>
      <c r="JKP554" s="49"/>
      <c r="JKQ554" s="49"/>
      <c r="JKR554" s="49"/>
      <c r="JKS554" s="49"/>
      <c r="JKT554" s="49"/>
      <c r="JKU554" s="49"/>
      <c r="JKV554" s="49"/>
      <c r="JKW554" s="49"/>
      <c r="JKX554" s="49"/>
      <c r="JKY554" s="49"/>
      <c r="JKZ554" s="49"/>
      <c r="JLA554" s="49"/>
      <c r="JLB554" s="49"/>
      <c r="JLC554" s="49"/>
      <c r="JLD554" s="49"/>
      <c r="JLE554" s="49"/>
      <c r="JLF554" s="49"/>
      <c r="JLG554" s="49"/>
      <c r="JLH554" s="49"/>
      <c r="JLI554" s="49"/>
      <c r="JLJ554" s="49"/>
      <c r="JLK554" s="49"/>
      <c r="JLL554" s="49"/>
      <c r="JLM554" s="49"/>
      <c r="JLN554" s="49"/>
      <c r="JLO554" s="49"/>
      <c r="JLP554" s="49"/>
      <c r="JLQ554" s="49"/>
      <c r="JLR554" s="49"/>
      <c r="JLS554" s="49"/>
      <c r="JLT554" s="49"/>
      <c r="JLU554" s="49"/>
      <c r="JLV554" s="49"/>
      <c r="JLW554" s="49"/>
      <c r="JLX554" s="49"/>
      <c r="JLY554" s="49"/>
      <c r="JLZ554" s="49"/>
      <c r="JMA554" s="49"/>
      <c r="JMB554" s="49"/>
      <c r="JMC554" s="49"/>
      <c r="JMD554" s="49"/>
      <c r="JME554" s="49"/>
      <c r="JMF554" s="49"/>
      <c r="JMG554" s="49"/>
      <c r="JMH554" s="49"/>
      <c r="JMI554" s="49"/>
      <c r="JMJ554" s="49"/>
      <c r="JMK554" s="49"/>
      <c r="JML554" s="49"/>
      <c r="JMM554" s="49"/>
      <c r="JMN554" s="49"/>
      <c r="JMO554" s="49"/>
      <c r="JMP554" s="49"/>
      <c r="JMQ554" s="49"/>
      <c r="JMR554" s="49"/>
      <c r="JMS554" s="49"/>
      <c r="JMT554" s="49"/>
      <c r="JMU554" s="49"/>
      <c r="JMV554" s="49"/>
      <c r="JMW554" s="49"/>
      <c r="JMX554" s="49"/>
      <c r="JMY554" s="49"/>
      <c r="JMZ554" s="49"/>
      <c r="JNA554" s="49"/>
      <c r="JNB554" s="49"/>
      <c r="JNC554" s="49"/>
      <c r="JND554" s="49"/>
      <c r="JNE554" s="49"/>
      <c r="JNF554" s="49"/>
      <c r="JNG554" s="49"/>
      <c r="JNH554" s="49"/>
      <c r="JNI554" s="49"/>
      <c r="JNJ554" s="49"/>
      <c r="JNK554" s="49"/>
      <c r="JNL554" s="49"/>
      <c r="JNM554" s="49"/>
      <c r="JNN554" s="49"/>
      <c r="JNO554" s="49"/>
      <c r="JNP554" s="49"/>
      <c r="JNQ554" s="49"/>
      <c r="JNR554" s="49"/>
      <c r="JNS554" s="49"/>
      <c r="JNT554" s="49"/>
      <c r="JNU554" s="49"/>
      <c r="JNV554" s="49"/>
      <c r="JNW554" s="49"/>
      <c r="JNX554" s="49"/>
      <c r="JNY554" s="49"/>
      <c r="JNZ554" s="49"/>
      <c r="JOA554" s="49"/>
      <c r="JOB554" s="49"/>
      <c r="JOC554" s="49"/>
      <c r="JOD554" s="49"/>
      <c r="JOE554" s="49"/>
      <c r="JOF554" s="49"/>
      <c r="JOG554" s="49"/>
      <c r="JOH554" s="49"/>
      <c r="JOI554" s="49"/>
      <c r="JOJ554" s="49"/>
      <c r="JOK554" s="49"/>
      <c r="JOL554" s="49"/>
      <c r="JOM554" s="49"/>
      <c r="JON554" s="49"/>
      <c r="JOO554" s="49"/>
      <c r="JOP554" s="49"/>
      <c r="JOQ554" s="49"/>
      <c r="JOR554" s="49"/>
      <c r="JOS554" s="49"/>
      <c r="JOT554" s="49"/>
      <c r="JOU554" s="49"/>
      <c r="JOV554" s="49"/>
      <c r="JOW554" s="49"/>
      <c r="JOX554" s="49"/>
      <c r="JOY554" s="49"/>
      <c r="JOZ554" s="49"/>
      <c r="JPA554" s="49"/>
      <c r="JPB554" s="49"/>
      <c r="JPC554" s="49"/>
      <c r="JPD554" s="49"/>
      <c r="JPE554" s="49"/>
      <c r="JPF554" s="49"/>
      <c r="JPG554" s="49"/>
      <c r="JPH554" s="49"/>
      <c r="JPI554" s="49"/>
      <c r="JPJ554" s="49"/>
      <c r="JPK554" s="49"/>
      <c r="JPL554" s="49"/>
      <c r="JPM554" s="49"/>
      <c r="JPN554" s="49"/>
      <c r="JPO554" s="49"/>
      <c r="JPP554" s="49"/>
      <c r="JPQ554" s="49"/>
      <c r="JPR554" s="49"/>
      <c r="JPS554" s="49"/>
      <c r="JPT554" s="49"/>
      <c r="JPU554" s="49"/>
      <c r="JPV554" s="49"/>
      <c r="JPW554" s="49"/>
      <c r="JPX554" s="49"/>
      <c r="JPY554" s="49"/>
      <c r="JPZ554" s="49"/>
      <c r="JQA554" s="49"/>
      <c r="JQB554" s="49"/>
      <c r="JQC554" s="49"/>
      <c r="JQD554" s="49"/>
      <c r="JQE554" s="49"/>
      <c r="JQF554" s="49"/>
      <c r="JQG554" s="49"/>
      <c r="JQH554" s="49"/>
      <c r="JQI554" s="49"/>
      <c r="JQJ554" s="49"/>
      <c r="JQK554" s="49"/>
      <c r="JQL554" s="49"/>
      <c r="JQM554" s="49"/>
      <c r="JQN554" s="49"/>
      <c r="JQO554" s="49"/>
      <c r="JQP554" s="49"/>
      <c r="JQQ554" s="49"/>
      <c r="JQR554" s="49"/>
      <c r="JQS554" s="49"/>
      <c r="JQT554" s="49"/>
      <c r="JQU554" s="49"/>
      <c r="JQV554" s="49"/>
      <c r="JQW554" s="49"/>
      <c r="JQX554" s="49"/>
      <c r="JQY554" s="49"/>
      <c r="JQZ554" s="49"/>
      <c r="JRA554" s="49"/>
      <c r="JRB554" s="49"/>
      <c r="JRC554" s="49"/>
      <c r="JRD554" s="49"/>
      <c r="JRE554" s="49"/>
      <c r="JRF554" s="49"/>
      <c r="JRG554" s="49"/>
      <c r="JRH554" s="49"/>
      <c r="JRI554" s="49"/>
      <c r="JRJ554" s="49"/>
      <c r="JRK554" s="49"/>
      <c r="JRL554" s="49"/>
      <c r="JRM554" s="49"/>
      <c r="JRN554" s="49"/>
      <c r="JRO554" s="49"/>
      <c r="JRP554" s="49"/>
      <c r="JRQ554" s="49"/>
      <c r="JRR554" s="49"/>
      <c r="JRS554" s="49"/>
      <c r="JRT554" s="49"/>
      <c r="JRU554" s="49"/>
      <c r="JRV554" s="49"/>
      <c r="JRW554" s="49"/>
      <c r="JRX554" s="49"/>
      <c r="JRY554" s="49"/>
      <c r="JRZ554" s="49"/>
      <c r="JSA554" s="49"/>
      <c r="JSB554" s="49"/>
      <c r="JSC554" s="49"/>
      <c r="JSD554" s="49"/>
      <c r="JSE554" s="49"/>
      <c r="JSF554" s="49"/>
      <c r="JSG554" s="49"/>
      <c r="JSH554" s="49"/>
      <c r="JSI554" s="49"/>
      <c r="JSJ554" s="49"/>
      <c r="JSK554" s="49"/>
      <c r="JSL554" s="49"/>
      <c r="JSM554" s="49"/>
      <c r="JSN554" s="49"/>
      <c r="JSO554" s="49"/>
      <c r="JSP554" s="49"/>
      <c r="JSQ554" s="49"/>
      <c r="JSR554" s="49"/>
      <c r="JSS554" s="49"/>
      <c r="JST554" s="49"/>
      <c r="JSU554" s="49"/>
      <c r="JSV554" s="49"/>
      <c r="JSW554" s="49"/>
      <c r="JSX554" s="49"/>
      <c r="JSY554" s="49"/>
      <c r="JSZ554" s="49"/>
      <c r="JTA554" s="49"/>
      <c r="JTB554" s="49"/>
      <c r="JTC554" s="49"/>
      <c r="JTD554" s="49"/>
      <c r="JTE554" s="49"/>
      <c r="JTF554" s="49"/>
      <c r="JTG554" s="49"/>
      <c r="JTH554" s="49"/>
      <c r="JTI554" s="49"/>
      <c r="JTJ554" s="49"/>
      <c r="JTK554" s="49"/>
      <c r="JTL554" s="49"/>
      <c r="JTM554" s="49"/>
      <c r="JTN554" s="49"/>
      <c r="JTO554" s="49"/>
      <c r="JTP554" s="49"/>
      <c r="JTQ554" s="49"/>
      <c r="JTR554" s="49"/>
      <c r="JTS554" s="49"/>
      <c r="JTT554" s="49"/>
      <c r="JTU554" s="49"/>
      <c r="JTV554" s="49"/>
      <c r="JTW554" s="49"/>
      <c r="JTX554" s="49"/>
      <c r="JTY554" s="49"/>
      <c r="JTZ554" s="49"/>
      <c r="JUA554" s="49"/>
      <c r="JUB554" s="49"/>
      <c r="JUC554" s="49"/>
      <c r="JUD554" s="49"/>
      <c r="JUE554" s="49"/>
      <c r="JUF554" s="49"/>
      <c r="JUG554" s="49"/>
      <c r="JUH554" s="49"/>
      <c r="JUI554" s="49"/>
      <c r="JUJ554" s="49"/>
      <c r="JUK554" s="49"/>
      <c r="JUL554" s="49"/>
      <c r="JUM554" s="49"/>
      <c r="JUN554" s="49"/>
      <c r="JUO554" s="49"/>
      <c r="JUP554" s="49"/>
      <c r="JUQ554" s="49"/>
      <c r="JUR554" s="49"/>
      <c r="JUS554" s="49"/>
      <c r="JUT554" s="49"/>
      <c r="JUU554" s="49"/>
      <c r="JUV554" s="49"/>
      <c r="JUW554" s="49"/>
      <c r="JUX554" s="49"/>
      <c r="JUY554" s="49"/>
      <c r="JUZ554" s="49"/>
      <c r="JVA554" s="49"/>
      <c r="JVB554" s="49"/>
      <c r="JVC554" s="49"/>
      <c r="JVD554" s="49"/>
      <c r="JVE554" s="49"/>
      <c r="JVF554" s="49"/>
      <c r="JVG554" s="49"/>
      <c r="JVH554" s="49"/>
      <c r="JVI554" s="49"/>
      <c r="JVJ554" s="49"/>
      <c r="JVK554" s="49"/>
      <c r="JVL554" s="49"/>
      <c r="JVM554" s="49"/>
      <c r="JVN554" s="49"/>
      <c r="JVO554" s="49"/>
      <c r="JVP554" s="49"/>
      <c r="JVQ554" s="49"/>
      <c r="JVR554" s="49"/>
      <c r="JVS554" s="49"/>
      <c r="JVT554" s="49"/>
      <c r="JVU554" s="49"/>
      <c r="JVV554" s="49"/>
      <c r="JVW554" s="49"/>
      <c r="JVX554" s="49"/>
      <c r="JVY554" s="49"/>
      <c r="JVZ554" s="49"/>
      <c r="JWA554" s="49"/>
      <c r="JWB554" s="49"/>
      <c r="JWC554" s="49"/>
      <c r="JWD554" s="49"/>
      <c r="JWE554" s="49"/>
      <c r="JWF554" s="49"/>
      <c r="JWG554" s="49"/>
      <c r="JWH554" s="49"/>
      <c r="JWI554" s="49"/>
      <c r="JWJ554" s="49"/>
      <c r="JWK554" s="49"/>
      <c r="JWL554" s="49"/>
      <c r="JWM554" s="49"/>
      <c r="JWN554" s="49"/>
      <c r="JWO554" s="49"/>
      <c r="JWP554" s="49"/>
      <c r="JWQ554" s="49"/>
      <c r="JWR554" s="49"/>
      <c r="JWS554" s="49"/>
      <c r="JWT554" s="49"/>
      <c r="JWU554" s="49"/>
      <c r="JWV554" s="49"/>
      <c r="JWW554" s="49"/>
      <c r="JWX554" s="49"/>
      <c r="JWY554" s="49"/>
      <c r="JWZ554" s="49"/>
      <c r="JXA554" s="49"/>
      <c r="JXB554" s="49"/>
      <c r="JXC554" s="49"/>
      <c r="JXD554" s="49"/>
      <c r="JXE554" s="49"/>
      <c r="JXF554" s="49"/>
      <c r="JXG554" s="49"/>
      <c r="JXH554" s="49"/>
      <c r="JXI554" s="49"/>
      <c r="JXJ554" s="49"/>
      <c r="JXK554" s="49"/>
      <c r="JXL554" s="49"/>
      <c r="JXM554" s="49"/>
      <c r="JXN554" s="49"/>
      <c r="JXO554" s="49"/>
      <c r="JXP554" s="49"/>
      <c r="JXQ554" s="49"/>
      <c r="JXR554" s="49"/>
      <c r="JXS554" s="49"/>
      <c r="JXT554" s="49"/>
      <c r="JXU554" s="49"/>
      <c r="JXV554" s="49"/>
      <c r="JXW554" s="49"/>
      <c r="JXX554" s="49"/>
      <c r="JXY554" s="49"/>
      <c r="JXZ554" s="49"/>
      <c r="JYA554" s="49"/>
      <c r="JYB554" s="49"/>
      <c r="JYC554" s="49"/>
      <c r="JYD554" s="49"/>
      <c r="JYE554" s="49"/>
      <c r="JYF554" s="49"/>
      <c r="JYG554" s="49"/>
      <c r="JYH554" s="49"/>
      <c r="JYI554" s="49"/>
      <c r="JYJ554" s="49"/>
      <c r="JYK554" s="49"/>
      <c r="JYL554" s="49"/>
      <c r="JYM554" s="49"/>
      <c r="JYN554" s="49"/>
      <c r="JYO554" s="49"/>
      <c r="JYP554" s="49"/>
      <c r="JYQ554" s="49"/>
      <c r="JYR554" s="49"/>
      <c r="JYS554" s="49"/>
      <c r="JYT554" s="49"/>
      <c r="JYU554" s="49"/>
      <c r="JYV554" s="49"/>
      <c r="JYW554" s="49"/>
      <c r="JYX554" s="49"/>
      <c r="JYY554" s="49"/>
      <c r="JYZ554" s="49"/>
      <c r="JZA554" s="49"/>
      <c r="JZB554" s="49"/>
      <c r="JZC554" s="49"/>
      <c r="JZD554" s="49"/>
      <c r="JZE554" s="49"/>
      <c r="JZF554" s="49"/>
      <c r="JZG554" s="49"/>
      <c r="JZH554" s="49"/>
      <c r="JZI554" s="49"/>
      <c r="JZJ554" s="49"/>
      <c r="JZK554" s="49"/>
      <c r="JZL554" s="49"/>
      <c r="JZM554" s="49"/>
      <c r="JZN554" s="49"/>
      <c r="JZO554" s="49"/>
      <c r="JZP554" s="49"/>
      <c r="JZQ554" s="49"/>
      <c r="JZR554" s="49"/>
      <c r="JZS554" s="49"/>
      <c r="JZT554" s="49"/>
      <c r="JZU554" s="49"/>
      <c r="JZV554" s="49"/>
      <c r="JZW554" s="49"/>
      <c r="JZX554" s="49"/>
      <c r="JZY554" s="49"/>
      <c r="JZZ554" s="49"/>
      <c r="KAA554" s="49"/>
      <c r="KAB554" s="49"/>
      <c r="KAC554" s="49"/>
      <c r="KAD554" s="49"/>
      <c r="KAE554" s="49"/>
      <c r="KAF554" s="49"/>
      <c r="KAG554" s="49"/>
      <c r="KAH554" s="49"/>
      <c r="KAI554" s="49"/>
      <c r="KAJ554" s="49"/>
      <c r="KAK554" s="49"/>
      <c r="KAL554" s="49"/>
      <c r="KAM554" s="49"/>
      <c r="KAN554" s="49"/>
      <c r="KAO554" s="49"/>
      <c r="KAP554" s="49"/>
      <c r="KAQ554" s="49"/>
      <c r="KAR554" s="49"/>
      <c r="KAS554" s="49"/>
      <c r="KAT554" s="49"/>
      <c r="KAU554" s="49"/>
      <c r="KAV554" s="49"/>
      <c r="KAW554" s="49"/>
      <c r="KAX554" s="49"/>
      <c r="KAY554" s="49"/>
      <c r="KAZ554" s="49"/>
      <c r="KBA554" s="49"/>
      <c r="KBB554" s="49"/>
      <c r="KBC554" s="49"/>
      <c r="KBD554" s="49"/>
      <c r="KBE554" s="49"/>
      <c r="KBF554" s="49"/>
      <c r="KBG554" s="49"/>
      <c r="KBH554" s="49"/>
      <c r="KBI554" s="49"/>
      <c r="KBJ554" s="49"/>
      <c r="KBK554" s="49"/>
      <c r="KBL554" s="49"/>
      <c r="KBM554" s="49"/>
      <c r="KBN554" s="49"/>
      <c r="KBO554" s="49"/>
      <c r="KBP554" s="49"/>
      <c r="KBQ554" s="49"/>
      <c r="KBR554" s="49"/>
      <c r="KBS554" s="49"/>
      <c r="KBT554" s="49"/>
      <c r="KBU554" s="49"/>
      <c r="KBV554" s="49"/>
      <c r="KBW554" s="49"/>
      <c r="KBX554" s="49"/>
      <c r="KBY554" s="49"/>
      <c r="KBZ554" s="49"/>
      <c r="KCA554" s="49"/>
      <c r="KCB554" s="49"/>
      <c r="KCC554" s="49"/>
      <c r="KCD554" s="49"/>
      <c r="KCE554" s="49"/>
      <c r="KCF554" s="49"/>
      <c r="KCG554" s="49"/>
      <c r="KCH554" s="49"/>
      <c r="KCI554" s="49"/>
      <c r="KCJ554" s="49"/>
      <c r="KCK554" s="49"/>
      <c r="KCL554" s="49"/>
      <c r="KCM554" s="49"/>
      <c r="KCN554" s="49"/>
      <c r="KCO554" s="49"/>
      <c r="KCP554" s="49"/>
      <c r="KCQ554" s="49"/>
      <c r="KCR554" s="49"/>
      <c r="KCS554" s="49"/>
      <c r="KCT554" s="49"/>
      <c r="KCU554" s="49"/>
      <c r="KCV554" s="49"/>
      <c r="KCW554" s="49"/>
      <c r="KCX554" s="49"/>
      <c r="KCY554" s="49"/>
      <c r="KCZ554" s="49"/>
      <c r="KDA554" s="49"/>
      <c r="KDB554" s="49"/>
      <c r="KDC554" s="49"/>
      <c r="KDD554" s="49"/>
      <c r="KDE554" s="49"/>
      <c r="KDF554" s="49"/>
      <c r="KDG554" s="49"/>
      <c r="KDH554" s="49"/>
      <c r="KDI554" s="49"/>
      <c r="KDJ554" s="49"/>
      <c r="KDK554" s="49"/>
      <c r="KDL554" s="49"/>
      <c r="KDM554" s="49"/>
      <c r="KDN554" s="49"/>
      <c r="KDO554" s="49"/>
      <c r="KDP554" s="49"/>
      <c r="KDQ554" s="49"/>
      <c r="KDR554" s="49"/>
      <c r="KDS554" s="49"/>
      <c r="KDT554" s="49"/>
      <c r="KDU554" s="49"/>
      <c r="KDV554" s="49"/>
      <c r="KDW554" s="49"/>
      <c r="KDX554" s="49"/>
      <c r="KDY554" s="49"/>
      <c r="KDZ554" s="49"/>
      <c r="KEA554" s="49"/>
      <c r="KEB554" s="49"/>
      <c r="KEC554" s="49"/>
      <c r="KED554" s="49"/>
      <c r="KEE554" s="49"/>
      <c r="KEF554" s="49"/>
      <c r="KEG554" s="49"/>
      <c r="KEH554" s="49"/>
      <c r="KEI554" s="49"/>
      <c r="KEJ554" s="49"/>
      <c r="KEK554" s="49"/>
      <c r="KEL554" s="49"/>
      <c r="KEM554" s="49"/>
      <c r="KEN554" s="49"/>
      <c r="KEO554" s="49"/>
      <c r="KEP554" s="49"/>
      <c r="KEQ554" s="49"/>
      <c r="KER554" s="49"/>
      <c r="KES554" s="49"/>
      <c r="KET554" s="49"/>
      <c r="KEU554" s="49"/>
      <c r="KEV554" s="49"/>
      <c r="KEW554" s="49"/>
      <c r="KEX554" s="49"/>
      <c r="KEY554" s="49"/>
      <c r="KEZ554" s="49"/>
      <c r="KFA554" s="49"/>
      <c r="KFB554" s="49"/>
      <c r="KFC554" s="49"/>
      <c r="KFD554" s="49"/>
      <c r="KFE554" s="49"/>
      <c r="KFF554" s="49"/>
      <c r="KFG554" s="49"/>
      <c r="KFH554" s="49"/>
      <c r="KFI554" s="49"/>
      <c r="KFJ554" s="49"/>
      <c r="KFK554" s="49"/>
      <c r="KFL554" s="49"/>
      <c r="KFM554" s="49"/>
      <c r="KFN554" s="49"/>
      <c r="KFO554" s="49"/>
      <c r="KFP554" s="49"/>
      <c r="KFQ554" s="49"/>
      <c r="KFR554" s="49"/>
      <c r="KFS554" s="49"/>
      <c r="KFT554" s="49"/>
      <c r="KFU554" s="49"/>
      <c r="KFV554" s="49"/>
      <c r="KFW554" s="49"/>
      <c r="KFX554" s="49"/>
      <c r="KFY554" s="49"/>
      <c r="KFZ554" s="49"/>
      <c r="KGA554" s="49"/>
      <c r="KGB554" s="49"/>
      <c r="KGC554" s="49"/>
      <c r="KGD554" s="49"/>
      <c r="KGE554" s="49"/>
      <c r="KGF554" s="49"/>
      <c r="KGG554" s="49"/>
      <c r="KGH554" s="49"/>
      <c r="KGI554" s="49"/>
      <c r="KGJ554" s="49"/>
      <c r="KGK554" s="49"/>
      <c r="KGL554" s="49"/>
      <c r="KGM554" s="49"/>
      <c r="KGN554" s="49"/>
      <c r="KGO554" s="49"/>
      <c r="KGP554" s="49"/>
      <c r="KGQ554" s="49"/>
      <c r="KGR554" s="49"/>
      <c r="KGS554" s="49"/>
      <c r="KGT554" s="49"/>
      <c r="KGU554" s="49"/>
      <c r="KGV554" s="49"/>
      <c r="KGW554" s="49"/>
      <c r="KGX554" s="49"/>
      <c r="KGY554" s="49"/>
      <c r="KGZ554" s="49"/>
      <c r="KHA554" s="49"/>
      <c r="KHB554" s="49"/>
      <c r="KHC554" s="49"/>
      <c r="KHD554" s="49"/>
      <c r="KHE554" s="49"/>
      <c r="KHF554" s="49"/>
      <c r="KHG554" s="49"/>
      <c r="KHH554" s="49"/>
      <c r="KHI554" s="49"/>
      <c r="KHJ554" s="49"/>
      <c r="KHK554" s="49"/>
      <c r="KHL554" s="49"/>
      <c r="KHM554" s="49"/>
      <c r="KHN554" s="49"/>
      <c r="KHO554" s="49"/>
      <c r="KHP554" s="49"/>
      <c r="KHQ554" s="49"/>
      <c r="KHR554" s="49"/>
      <c r="KHS554" s="49"/>
      <c r="KHT554" s="49"/>
      <c r="KHU554" s="49"/>
      <c r="KHV554" s="49"/>
      <c r="KHW554" s="49"/>
      <c r="KHX554" s="49"/>
      <c r="KHY554" s="49"/>
      <c r="KHZ554" s="49"/>
      <c r="KIA554" s="49"/>
      <c r="KIB554" s="49"/>
      <c r="KIC554" s="49"/>
      <c r="KID554" s="49"/>
      <c r="KIE554" s="49"/>
      <c r="KIF554" s="49"/>
      <c r="KIG554" s="49"/>
      <c r="KIH554" s="49"/>
      <c r="KII554" s="49"/>
      <c r="KIJ554" s="49"/>
      <c r="KIK554" s="49"/>
      <c r="KIL554" s="49"/>
      <c r="KIM554" s="49"/>
      <c r="KIN554" s="49"/>
      <c r="KIO554" s="49"/>
      <c r="KIP554" s="49"/>
      <c r="KIQ554" s="49"/>
      <c r="KIR554" s="49"/>
      <c r="KIS554" s="49"/>
      <c r="KIT554" s="49"/>
      <c r="KIU554" s="49"/>
      <c r="KIV554" s="49"/>
      <c r="KIW554" s="49"/>
      <c r="KIX554" s="49"/>
      <c r="KIY554" s="49"/>
      <c r="KIZ554" s="49"/>
      <c r="KJA554" s="49"/>
      <c r="KJB554" s="49"/>
      <c r="KJC554" s="49"/>
      <c r="KJD554" s="49"/>
      <c r="KJE554" s="49"/>
      <c r="KJF554" s="49"/>
      <c r="KJG554" s="49"/>
      <c r="KJH554" s="49"/>
      <c r="KJI554" s="49"/>
      <c r="KJJ554" s="49"/>
      <c r="KJK554" s="49"/>
      <c r="KJL554" s="49"/>
      <c r="KJM554" s="49"/>
      <c r="KJN554" s="49"/>
      <c r="KJO554" s="49"/>
      <c r="KJP554" s="49"/>
      <c r="KJQ554" s="49"/>
      <c r="KJR554" s="49"/>
      <c r="KJS554" s="49"/>
      <c r="KJT554" s="49"/>
      <c r="KJU554" s="49"/>
      <c r="KJV554" s="49"/>
      <c r="KJW554" s="49"/>
      <c r="KJX554" s="49"/>
      <c r="KJY554" s="49"/>
      <c r="KJZ554" s="49"/>
      <c r="KKA554" s="49"/>
      <c r="KKB554" s="49"/>
      <c r="KKC554" s="49"/>
      <c r="KKD554" s="49"/>
      <c r="KKE554" s="49"/>
      <c r="KKF554" s="49"/>
      <c r="KKG554" s="49"/>
      <c r="KKH554" s="49"/>
      <c r="KKI554" s="49"/>
      <c r="KKJ554" s="49"/>
      <c r="KKK554" s="49"/>
      <c r="KKL554" s="49"/>
      <c r="KKM554" s="49"/>
      <c r="KKN554" s="49"/>
      <c r="KKO554" s="49"/>
      <c r="KKP554" s="49"/>
      <c r="KKQ554" s="49"/>
      <c r="KKR554" s="49"/>
      <c r="KKS554" s="49"/>
      <c r="KKT554" s="49"/>
      <c r="KKU554" s="49"/>
      <c r="KKV554" s="49"/>
      <c r="KKW554" s="49"/>
      <c r="KKX554" s="49"/>
      <c r="KKY554" s="49"/>
      <c r="KKZ554" s="49"/>
      <c r="KLA554" s="49"/>
      <c r="KLB554" s="49"/>
      <c r="KLC554" s="49"/>
      <c r="KLD554" s="49"/>
      <c r="KLE554" s="49"/>
      <c r="KLF554" s="49"/>
      <c r="KLG554" s="49"/>
      <c r="KLH554" s="49"/>
      <c r="KLI554" s="49"/>
      <c r="KLJ554" s="49"/>
      <c r="KLK554" s="49"/>
      <c r="KLL554" s="49"/>
      <c r="KLM554" s="49"/>
      <c r="KLN554" s="49"/>
      <c r="KLO554" s="49"/>
      <c r="KLP554" s="49"/>
      <c r="KLQ554" s="49"/>
      <c r="KLR554" s="49"/>
      <c r="KLS554" s="49"/>
      <c r="KLT554" s="49"/>
      <c r="KLU554" s="49"/>
      <c r="KLV554" s="49"/>
      <c r="KLW554" s="49"/>
      <c r="KLX554" s="49"/>
      <c r="KLY554" s="49"/>
      <c r="KLZ554" s="49"/>
      <c r="KMA554" s="49"/>
      <c r="KMB554" s="49"/>
      <c r="KMC554" s="49"/>
      <c r="KMD554" s="49"/>
      <c r="KME554" s="49"/>
      <c r="KMF554" s="49"/>
      <c r="KMG554" s="49"/>
      <c r="KMH554" s="49"/>
      <c r="KMI554" s="49"/>
      <c r="KMJ554" s="49"/>
      <c r="KMK554" s="49"/>
      <c r="KML554" s="49"/>
      <c r="KMM554" s="49"/>
      <c r="KMN554" s="49"/>
      <c r="KMO554" s="49"/>
      <c r="KMP554" s="49"/>
      <c r="KMQ554" s="49"/>
      <c r="KMR554" s="49"/>
      <c r="KMS554" s="49"/>
      <c r="KMT554" s="49"/>
      <c r="KMU554" s="49"/>
      <c r="KMV554" s="49"/>
      <c r="KMW554" s="49"/>
      <c r="KMX554" s="49"/>
      <c r="KMY554" s="49"/>
      <c r="KMZ554" s="49"/>
      <c r="KNA554" s="49"/>
      <c r="KNB554" s="49"/>
      <c r="KNC554" s="49"/>
      <c r="KND554" s="49"/>
      <c r="KNE554" s="49"/>
      <c r="KNF554" s="49"/>
      <c r="KNG554" s="49"/>
      <c r="KNH554" s="49"/>
      <c r="KNI554" s="49"/>
      <c r="KNJ554" s="49"/>
      <c r="KNK554" s="49"/>
      <c r="KNL554" s="49"/>
      <c r="KNM554" s="49"/>
      <c r="KNN554" s="49"/>
      <c r="KNO554" s="49"/>
      <c r="KNP554" s="49"/>
      <c r="KNQ554" s="49"/>
      <c r="KNR554" s="49"/>
      <c r="KNS554" s="49"/>
      <c r="KNT554" s="49"/>
      <c r="KNU554" s="49"/>
      <c r="KNV554" s="49"/>
      <c r="KNW554" s="49"/>
      <c r="KNX554" s="49"/>
      <c r="KNY554" s="49"/>
      <c r="KNZ554" s="49"/>
      <c r="KOA554" s="49"/>
      <c r="KOB554" s="49"/>
      <c r="KOC554" s="49"/>
      <c r="KOD554" s="49"/>
      <c r="KOE554" s="49"/>
      <c r="KOF554" s="49"/>
      <c r="KOG554" s="49"/>
      <c r="KOH554" s="49"/>
      <c r="KOI554" s="49"/>
      <c r="KOJ554" s="49"/>
      <c r="KOK554" s="49"/>
      <c r="KOL554" s="49"/>
      <c r="KOM554" s="49"/>
      <c r="KON554" s="49"/>
      <c r="KOO554" s="49"/>
      <c r="KOP554" s="49"/>
      <c r="KOQ554" s="49"/>
      <c r="KOR554" s="49"/>
      <c r="KOS554" s="49"/>
      <c r="KOT554" s="49"/>
      <c r="KOU554" s="49"/>
      <c r="KOV554" s="49"/>
      <c r="KOW554" s="49"/>
      <c r="KOX554" s="49"/>
      <c r="KOY554" s="49"/>
      <c r="KOZ554" s="49"/>
      <c r="KPA554" s="49"/>
      <c r="KPB554" s="49"/>
      <c r="KPC554" s="49"/>
      <c r="KPD554" s="49"/>
      <c r="KPE554" s="49"/>
      <c r="KPF554" s="49"/>
      <c r="KPG554" s="49"/>
      <c r="KPH554" s="49"/>
      <c r="KPI554" s="49"/>
      <c r="KPJ554" s="49"/>
      <c r="KPK554" s="49"/>
      <c r="KPL554" s="49"/>
      <c r="KPM554" s="49"/>
      <c r="KPN554" s="49"/>
      <c r="KPO554" s="49"/>
      <c r="KPP554" s="49"/>
      <c r="KPQ554" s="49"/>
      <c r="KPR554" s="49"/>
      <c r="KPS554" s="49"/>
      <c r="KPT554" s="49"/>
      <c r="KPU554" s="49"/>
      <c r="KPV554" s="49"/>
      <c r="KPW554" s="49"/>
      <c r="KPX554" s="49"/>
      <c r="KPY554" s="49"/>
      <c r="KPZ554" s="49"/>
      <c r="KQA554" s="49"/>
      <c r="KQB554" s="49"/>
      <c r="KQC554" s="49"/>
      <c r="KQD554" s="49"/>
      <c r="KQE554" s="49"/>
      <c r="KQF554" s="49"/>
      <c r="KQG554" s="49"/>
      <c r="KQH554" s="49"/>
      <c r="KQI554" s="49"/>
      <c r="KQJ554" s="49"/>
      <c r="KQK554" s="49"/>
      <c r="KQL554" s="49"/>
      <c r="KQM554" s="49"/>
      <c r="KQN554" s="49"/>
      <c r="KQO554" s="49"/>
      <c r="KQP554" s="49"/>
      <c r="KQQ554" s="49"/>
      <c r="KQR554" s="49"/>
      <c r="KQS554" s="49"/>
      <c r="KQT554" s="49"/>
      <c r="KQU554" s="49"/>
      <c r="KQV554" s="49"/>
      <c r="KQW554" s="49"/>
      <c r="KQX554" s="49"/>
      <c r="KQY554" s="49"/>
      <c r="KQZ554" s="49"/>
      <c r="KRA554" s="49"/>
      <c r="KRB554" s="49"/>
      <c r="KRC554" s="49"/>
      <c r="KRD554" s="49"/>
      <c r="KRE554" s="49"/>
      <c r="KRF554" s="49"/>
      <c r="KRG554" s="49"/>
      <c r="KRH554" s="49"/>
      <c r="KRI554" s="49"/>
      <c r="KRJ554" s="49"/>
      <c r="KRK554" s="49"/>
      <c r="KRL554" s="49"/>
      <c r="KRM554" s="49"/>
      <c r="KRN554" s="49"/>
      <c r="KRO554" s="49"/>
      <c r="KRP554" s="49"/>
      <c r="KRQ554" s="49"/>
      <c r="KRR554" s="49"/>
      <c r="KRS554" s="49"/>
      <c r="KRT554" s="49"/>
      <c r="KRU554" s="49"/>
      <c r="KRV554" s="49"/>
      <c r="KRW554" s="49"/>
      <c r="KRX554" s="49"/>
      <c r="KRY554" s="49"/>
      <c r="KRZ554" s="49"/>
      <c r="KSA554" s="49"/>
      <c r="KSB554" s="49"/>
      <c r="KSC554" s="49"/>
      <c r="KSD554" s="49"/>
      <c r="KSE554" s="49"/>
      <c r="KSF554" s="49"/>
      <c r="KSG554" s="49"/>
      <c r="KSH554" s="49"/>
      <c r="KSI554" s="49"/>
      <c r="KSJ554" s="49"/>
      <c r="KSK554" s="49"/>
      <c r="KSL554" s="49"/>
      <c r="KSM554" s="49"/>
      <c r="KSN554" s="49"/>
      <c r="KSO554" s="49"/>
      <c r="KSP554" s="49"/>
      <c r="KSQ554" s="49"/>
      <c r="KSR554" s="49"/>
      <c r="KSS554" s="49"/>
      <c r="KST554" s="49"/>
      <c r="KSU554" s="49"/>
      <c r="KSV554" s="49"/>
      <c r="KSW554" s="49"/>
      <c r="KSX554" s="49"/>
      <c r="KSY554" s="49"/>
      <c r="KSZ554" s="49"/>
      <c r="KTA554" s="49"/>
      <c r="KTB554" s="49"/>
      <c r="KTC554" s="49"/>
      <c r="KTD554" s="49"/>
      <c r="KTE554" s="49"/>
      <c r="KTF554" s="49"/>
      <c r="KTG554" s="49"/>
      <c r="KTH554" s="49"/>
      <c r="KTI554" s="49"/>
      <c r="KTJ554" s="49"/>
      <c r="KTK554" s="49"/>
      <c r="KTL554" s="49"/>
      <c r="KTM554" s="49"/>
      <c r="KTN554" s="49"/>
      <c r="KTO554" s="49"/>
      <c r="KTP554" s="49"/>
      <c r="KTQ554" s="49"/>
      <c r="KTR554" s="49"/>
      <c r="KTS554" s="49"/>
      <c r="KTT554" s="49"/>
      <c r="KTU554" s="49"/>
      <c r="KTV554" s="49"/>
      <c r="KTW554" s="49"/>
      <c r="KTX554" s="49"/>
      <c r="KTY554" s="49"/>
      <c r="KTZ554" s="49"/>
      <c r="KUA554" s="49"/>
      <c r="KUB554" s="49"/>
      <c r="KUC554" s="49"/>
      <c r="KUD554" s="49"/>
      <c r="KUE554" s="49"/>
      <c r="KUF554" s="49"/>
      <c r="KUG554" s="49"/>
      <c r="KUH554" s="49"/>
      <c r="KUI554" s="49"/>
      <c r="KUJ554" s="49"/>
      <c r="KUK554" s="49"/>
      <c r="KUL554" s="49"/>
      <c r="KUM554" s="49"/>
      <c r="KUN554" s="49"/>
      <c r="KUO554" s="49"/>
      <c r="KUP554" s="49"/>
      <c r="KUQ554" s="49"/>
      <c r="KUR554" s="49"/>
      <c r="KUS554" s="49"/>
      <c r="KUT554" s="49"/>
      <c r="KUU554" s="49"/>
      <c r="KUV554" s="49"/>
      <c r="KUW554" s="49"/>
      <c r="KUX554" s="49"/>
      <c r="KUY554" s="49"/>
      <c r="KUZ554" s="49"/>
      <c r="KVA554" s="49"/>
      <c r="KVB554" s="49"/>
      <c r="KVC554" s="49"/>
      <c r="KVD554" s="49"/>
      <c r="KVE554" s="49"/>
      <c r="KVF554" s="49"/>
      <c r="KVG554" s="49"/>
      <c r="KVH554" s="49"/>
      <c r="KVI554" s="49"/>
      <c r="KVJ554" s="49"/>
      <c r="KVK554" s="49"/>
      <c r="KVL554" s="49"/>
      <c r="KVM554" s="49"/>
      <c r="KVN554" s="49"/>
      <c r="KVO554" s="49"/>
      <c r="KVP554" s="49"/>
      <c r="KVQ554" s="49"/>
      <c r="KVR554" s="49"/>
      <c r="KVS554" s="49"/>
      <c r="KVT554" s="49"/>
      <c r="KVU554" s="49"/>
      <c r="KVV554" s="49"/>
      <c r="KVW554" s="49"/>
      <c r="KVX554" s="49"/>
      <c r="KVY554" s="49"/>
      <c r="KVZ554" s="49"/>
      <c r="KWA554" s="49"/>
      <c r="KWB554" s="49"/>
      <c r="KWC554" s="49"/>
      <c r="KWD554" s="49"/>
      <c r="KWE554" s="49"/>
      <c r="KWF554" s="49"/>
      <c r="KWG554" s="49"/>
      <c r="KWH554" s="49"/>
      <c r="KWI554" s="49"/>
      <c r="KWJ554" s="49"/>
      <c r="KWK554" s="49"/>
      <c r="KWL554" s="49"/>
      <c r="KWM554" s="49"/>
      <c r="KWN554" s="49"/>
      <c r="KWO554" s="49"/>
      <c r="KWP554" s="49"/>
      <c r="KWQ554" s="49"/>
      <c r="KWR554" s="49"/>
      <c r="KWS554" s="49"/>
      <c r="KWT554" s="49"/>
      <c r="KWU554" s="49"/>
      <c r="KWV554" s="49"/>
      <c r="KWW554" s="49"/>
      <c r="KWX554" s="49"/>
      <c r="KWY554" s="49"/>
      <c r="KWZ554" s="49"/>
      <c r="KXA554" s="49"/>
      <c r="KXB554" s="49"/>
      <c r="KXC554" s="49"/>
      <c r="KXD554" s="49"/>
      <c r="KXE554" s="49"/>
      <c r="KXF554" s="49"/>
      <c r="KXG554" s="49"/>
      <c r="KXH554" s="49"/>
      <c r="KXI554" s="49"/>
      <c r="KXJ554" s="49"/>
      <c r="KXK554" s="49"/>
      <c r="KXL554" s="49"/>
      <c r="KXM554" s="49"/>
      <c r="KXN554" s="49"/>
      <c r="KXO554" s="49"/>
      <c r="KXP554" s="49"/>
      <c r="KXQ554" s="49"/>
      <c r="KXR554" s="49"/>
      <c r="KXS554" s="49"/>
      <c r="KXT554" s="49"/>
      <c r="KXU554" s="49"/>
      <c r="KXV554" s="49"/>
      <c r="KXW554" s="49"/>
      <c r="KXX554" s="49"/>
      <c r="KXY554" s="49"/>
      <c r="KXZ554" s="49"/>
      <c r="KYA554" s="49"/>
      <c r="KYB554" s="49"/>
      <c r="KYC554" s="49"/>
      <c r="KYD554" s="49"/>
      <c r="KYE554" s="49"/>
      <c r="KYF554" s="49"/>
      <c r="KYG554" s="49"/>
      <c r="KYH554" s="49"/>
      <c r="KYI554" s="49"/>
      <c r="KYJ554" s="49"/>
      <c r="KYK554" s="49"/>
      <c r="KYL554" s="49"/>
      <c r="KYM554" s="49"/>
      <c r="KYN554" s="49"/>
      <c r="KYO554" s="49"/>
      <c r="KYP554" s="49"/>
      <c r="KYQ554" s="49"/>
      <c r="KYR554" s="49"/>
      <c r="KYS554" s="49"/>
      <c r="KYT554" s="49"/>
      <c r="KYU554" s="49"/>
      <c r="KYV554" s="49"/>
      <c r="KYW554" s="49"/>
      <c r="KYX554" s="49"/>
      <c r="KYY554" s="49"/>
      <c r="KYZ554" s="49"/>
      <c r="KZA554" s="49"/>
      <c r="KZB554" s="49"/>
      <c r="KZC554" s="49"/>
      <c r="KZD554" s="49"/>
      <c r="KZE554" s="49"/>
      <c r="KZF554" s="49"/>
      <c r="KZG554" s="49"/>
      <c r="KZH554" s="49"/>
      <c r="KZI554" s="49"/>
      <c r="KZJ554" s="49"/>
      <c r="KZK554" s="49"/>
      <c r="KZL554" s="49"/>
      <c r="KZM554" s="49"/>
      <c r="KZN554" s="49"/>
      <c r="KZO554" s="49"/>
      <c r="KZP554" s="49"/>
      <c r="KZQ554" s="49"/>
      <c r="KZR554" s="49"/>
      <c r="KZS554" s="49"/>
      <c r="KZT554" s="49"/>
      <c r="KZU554" s="49"/>
      <c r="KZV554" s="49"/>
      <c r="KZW554" s="49"/>
      <c r="KZX554" s="49"/>
      <c r="KZY554" s="49"/>
      <c r="KZZ554" s="49"/>
      <c r="LAA554" s="49"/>
      <c r="LAB554" s="49"/>
      <c r="LAC554" s="49"/>
      <c r="LAD554" s="49"/>
      <c r="LAE554" s="49"/>
      <c r="LAF554" s="49"/>
      <c r="LAG554" s="49"/>
      <c r="LAH554" s="49"/>
      <c r="LAI554" s="49"/>
      <c r="LAJ554" s="49"/>
      <c r="LAK554" s="49"/>
      <c r="LAL554" s="49"/>
      <c r="LAM554" s="49"/>
      <c r="LAN554" s="49"/>
      <c r="LAO554" s="49"/>
      <c r="LAP554" s="49"/>
      <c r="LAQ554" s="49"/>
      <c r="LAR554" s="49"/>
      <c r="LAS554" s="49"/>
      <c r="LAT554" s="49"/>
      <c r="LAU554" s="49"/>
      <c r="LAV554" s="49"/>
      <c r="LAW554" s="49"/>
      <c r="LAX554" s="49"/>
      <c r="LAY554" s="49"/>
      <c r="LAZ554" s="49"/>
      <c r="LBA554" s="49"/>
      <c r="LBB554" s="49"/>
      <c r="LBC554" s="49"/>
      <c r="LBD554" s="49"/>
      <c r="LBE554" s="49"/>
      <c r="LBF554" s="49"/>
      <c r="LBG554" s="49"/>
      <c r="LBH554" s="49"/>
      <c r="LBI554" s="49"/>
      <c r="LBJ554" s="49"/>
      <c r="LBK554" s="49"/>
      <c r="LBL554" s="49"/>
      <c r="LBM554" s="49"/>
      <c r="LBN554" s="49"/>
      <c r="LBO554" s="49"/>
      <c r="LBP554" s="49"/>
      <c r="LBQ554" s="49"/>
      <c r="LBR554" s="49"/>
      <c r="LBS554" s="49"/>
      <c r="LBT554" s="49"/>
      <c r="LBU554" s="49"/>
      <c r="LBV554" s="49"/>
      <c r="LBW554" s="49"/>
      <c r="LBX554" s="49"/>
      <c r="LBY554" s="49"/>
      <c r="LBZ554" s="49"/>
      <c r="LCA554" s="49"/>
      <c r="LCB554" s="49"/>
      <c r="LCC554" s="49"/>
      <c r="LCD554" s="49"/>
      <c r="LCE554" s="49"/>
      <c r="LCF554" s="49"/>
      <c r="LCG554" s="49"/>
      <c r="LCH554" s="49"/>
      <c r="LCI554" s="49"/>
      <c r="LCJ554" s="49"/>
      <c r="LCK554" s="49"/>
      <c r="LCL554" s="49"/>
      <c r="LCM554" s="49"/>
      <c r="LCN554" s="49"/>
      <c r="LCO554" s="49"/>
      <c r="LCP554" s="49"/>
      <c r="LCQ554" s="49"/>
      <c r="LCR554" s="49"/>
      <c r="LCS554" s="49"/>
      <c r="LCT554" s="49"/>
      <c r="LCU554" s="49"/>
      <c r="LCV554" s="49"/>
      <c r="LCW554" s="49"/>
      <c r="LCX554" s="49"/>
      <c r="LCY554" s="49"/>
      <c r="LCZ554" s="49"/>
      <c r="LDA554" s="49"/>
      <c r="LDB554" s="49"/>
      <c r="LDC554" s="49"/>
      <c r="LDD554" s="49"/>
      <c r="LDE554" s="49"/>
      <c r="LDF554" s="49"/>
      <c r="LDG554" s="49"/>
      <c r="LDH554" s="49"/>
      <c r="LDI554" s="49"/>
      <c r="LDJ554" s="49"/>
      <c r="LDK554" s="49"/>
      <c r="LDL554" s="49"/>
      <c r="LDM554" s="49"/>
      <c r="LDN554" s="49"/>
      <c r="LDO554" s="49"/>
      <c r="LDP554" s="49"/>
      <c r="LDQ554" s="49"/>
      <c r="LDR554" s="49"/>
      <c r="LDS554" s="49"/>
      <c r="LDT554" s="49"/>
      <c r="LDU554" s="49"/>
      <c r="LDV554" s="49"/>
      <c r="LDW554" s="49"/>
      <c r="LDX554" s="49"/>
      <c r="LDY554" s="49"/>
      <c r="LDZ554" s="49"/>
      <c r="LEA554" s="49"/>
      <c r="LEB554" s="49"/>
      <c r="LEC554" s="49"/>
      <c r="LED554" s="49"/>
      <c r="LEE554" s="49"/>
      <c r="LEF554" s="49"/>
      <c r="LEG554" s="49"/>
      <c r="LEH554" s="49"/>
      <c r="LEI554" s="49"/>
      <c r="LEJ554" s="49"/>
      <c r="LEK554" s="49"/>
      <c r="LEL554" s="49"/>
      <c r="LEM554" s="49"/>
      <c r="LEN554" s="49"/>
      <c r="LEO554" s="49"/>
      <c r="LEP554" s="49"/>
      <c r="LEQ554" s="49"/>
      <c r="LER554" s="49"/>
      <c r="LES554" s="49"/>
      <c r="LET554" s="49"/>
      <c r="LEU554" s="49"/>
      <c r="LEV554" s="49"/>
      <c r="LEW554" s="49"/>
      <c r="LEX554" s="49"/>
      <c r="LEY554" s="49"/>
      <c r="LEZ554" s="49"/>
      <c r="LFA554" s="49"/>
      <c r="LFB554" s="49"/>
      <c r="LFC554" s="49"/>
      <c r="LFD554" s="49"/>
      <c r="LFE554" s="49"/>
      <c r="LFF554" s="49"/>
      <c r="LFG554" s="49"/>
      <c r="LFH554" s="49"/>
      <c r="LFI554" s="49"/>
      <c r="LFJ554" s="49"/>
      <c r="LFK554" s="49"/>
      <c r="LFL554" s="49"/>
      <c r="LFM554" s="49"/>
      <c r="LFN554" s="49"/>
      <c r="LFO554" s="49"/>
      <c r="LFP554" s="49"/>
      <c r="LFQ554" s="49"/>
      <c r="LFR554" s="49"/>
      <c r="LFS554" s="49"/>
      <c r="LFT554" s="49"/>
      <c r="LFU554" s="49"/>
      <c r="LFV554" s="49"/>
      <c r="LFW554" s="49"/>
      <c r="LFX554" s="49"/>
      <c r="LFY554" s="49"/>
      <c r="LFZ554" s="49"/>
      <c r="LGA554" s="49"/>
      <c r="LGB554" s="49"/>
      <c r="LGC554" s="49"/>
      <c r="LGD554" s="49"/>
      <c r="LGE554" s="49"/>
      <c r="LGF554" s="49"/>
      <c r="LGG554" s="49"/>
      <c r="LGH554" s="49"/>
      <c r="LGI554" s="49"/>
      <c r="LGJ554" s="49"/>
      <c r="LGK554" s="49"/>
      <c r="LGL554" s="49"/>
      <c r="LGM554" s="49"/>
      <c r="LGN554" s="49"/>
      <c r="LGO554" s="49"/>
      <c r="LGP554" s="49"/>
      <c r="LGQ554" s="49"/>
      <c r="LGR554" s="49"/>
      <c r="LGS554" s="49"/>
      <c r="LGT554" s="49"/>
      <c r="LGU554" s="49"/>
      <c r="LGV554" s="49"/>
      <c r="LGW554" s="49"/>
      <c r="LGX554" s="49"/>
      <c r="LGY554" s="49"/>
      <c r="LGZ554" s="49"/>
      <c r="LHA554" s="49"/>
      <c r="LHB554" s="49"/>
      <c r="LHC554" s="49"/>
      <c r="LHD554" s="49"/>
      <c r="LHE554" s="49"/>
      <c r="LHF554" s="49"/>
      <c r="LHG554" s="49"/>
      <c r="LHH554" s="49"/>
      <c r="LHI554" s="49"/>
      <c r="LHJ554" s="49"/>
      <c r="LHK554" s="49"/>
      <c r="LHL554" s="49"/>
      <c r="LHM554" s="49"/>
      <c r="LHN554" s="49"/>
      <c r="LHO554" s="49"/>
      <c r="LHP554" s="49"/>
      <c r="LHQ554" s="49"/>
      <c r="LHR554" s="49"/>
      <c r="LHS554" s="49"/>
      <c r="LHT554" s="49"/>
      <c r="LHU554" s="49"/>
      <c r="LHV554" s="49"/>
      <c r="LHW554" s="49"/>
      <c r="LHX554" s="49"/>
      <c r="LHY554" s="49"/>
      <c r="LHZ554" s="49"/>
      <c r="LIA554" s="49"/>
      <c r="LIB554" s="49"/>
      <c r="LIC554" s="49"/>
      <c r="LID554" s="49"/>
      <c r="LIE554" s="49"/>
      <c r="LIF554" s="49"/>
      <c r="LIG554" s="49"/>
      <c r="LIH554" s="49"/>
      <c r="LII554" s="49"/>
      <c r="LIJ554" s="49"/>
      <c r="LIK554" s="49"/>
      <c r="LIL554" s="49"/>
      <c r="LIM554" s="49"/>
      <c r="LIN554" s="49"/>
      <c r="LIO554" s="49"/>
      <c r="LIP554" s="49"/>
      <c r="LIQ554" s="49"/>
      <c r="LIR554" s="49"/>
      <c r="LIS554" s="49"/>
      <c r="LIT554" s="49"/>
      <c r="LIU554" s="49"/>
      <c r="LIV554" s="49"/>
      <c r="LIW554" s="49"/>
      <c r="LIX554" s="49"/>
      <c r="LIY554" s="49"/>
      <c r="LIZ554" s="49"/>
      <c r="LJA554" s="49"/>
      <c r="LJB554" s="49"/>
      <c r="LJC554" s="49"/>
      <c r="LJD554" s="49"/>
      <c r="LJE554" s="49"/>
      <c r="LJF554" s="49"/>
      <c r="LJG554" s="49"/>
      <c r="LJH554" s="49"/>
      <c r="LJI554" s="49"/>
      <c r="LJJ554" s="49"/>
      <c r="LJK554" s="49"/>
      <c r="LJL554" s="49"/>
      <c r="LJM554" s="49"/>
      <c r="LJN554" s="49"/>
      <c r="LJO554" s="49"/>
      <c r="LJP554" s="49"/>
      <c r="LJQ554" s="49"/>
      <c r="LJR554" s="49"/>
      <c r="LJS554" s="49"/>
      <c r="LJT554" s="49"/>
      <c r="LJU554" s="49"/>
      <c r="LJV554" s="49"/>
      <c r="LJW554" s="49"/>
      <c r="LJX554" s="49"/>
      <c r="LJY554" s="49"/>
      <c r="LJZ554" s="49"/>
      <c r="LKA554" s="49"/>
      <c r="LKB554" s="49"/>
      <c r="LKC554" s="49"/>
      <c r="LKD554" s="49"/>
      <c r="LKE554" s="49"/>
      <c r="LKF554" s="49"/>
      <c r="LKG554" s="49"/>
      <c r="LKH554" s="49"/>
      <c r="LKI554" s="49"/>
      <c r="LKJ554" s="49"/>
      <c r="LKK554" s="49"/>
      <c r="LKL554" s="49"/>
      <c r="LKM554" s="49"/>
      <c r="LKN554" s="49"/>
      <c r="LKO554" s="49"/>
      <c r="LKP554" s="49"/>
      <c r="LKQ554" s="49"/>
      <c r="LKR554" s="49"/>
      <c r="LKS554" s="49"/>
      <c r="LKT554" s="49"/>
      <c r="LKU554" s="49"/>
      <c r="LKV554" s="49"/>
      <c r="LKW554" s="49"/>
      <c r="LKX554" s="49"/>
      <c r="LKY554" s="49"/>
      <c r="LKZ554" s="49"/>
      <c r="LLA554" s="49"/>
      <c r="LLB554" s="49"/>
      <c r="LLC554" s="49"/>
      <c r="LLD554" s="49"/>
      <c r="LLE554" s="49"/>
      <c r="LLF554" s="49"/>
      <c r="LLG554" s="49"/>
      <c r="LLH554" s="49"/>
      <c r="LLI554" s="49"/>
      <c r="LLJ554" s="49"/>
      <c r="LLK554" s="49"/>
      <c r="LLL554" s="49"/>
      <c r="LLM554" s="49"/>
      <c r="LLN554" s="49"/>
      <c r="LLO554" s="49"/>
      <c r="LLP554" s="49"/>
      <c r="LLQ554" s="49"/>
      <c r="LLR554" s="49"/>
      <c r="LLS554" s="49"/>
      <c r="LLT554" s="49"/>
      <c r="LLU554" s="49"/>
      <c r="LLV554" s="49"/>
      <c r="LLW554" s="49"/>
      <c r="LLX554" s="49"/>
      <c r="LLY554" s="49"/>
      <c r="LLZ554" s="49"/>
      <c r="LMA554" s="49"/>
      <c r="LMB554" s="49"/>
      <c r="LMC554" s="49"/>
      <c r="LMD554" s="49"/>
      <c r="LME554" s="49"/>
      <c r="LMF554" s="49"/>
      <c r="LMG554" s="49"/>
      <c r="LMH554" s="49"/>
      <c r="LMI554" s="49"/>
      <c r="LMJ554" s="49"/>
      <c r="LMK554" s="49"/>
      <c r="LML554" s="49"/>
      <c r="LMM554" s="49"/>
      <c r="LMN554" s="49"/>
      <c r="LMO554" s="49"/>
      <c r="LMP554" s="49"/>
      <c r="LMQ554" s="49"/>
      <c r="LMR554" s="49"/>
      <c r="LMS554" s="49"/>
      <c r="LMT554" s="49"/>
      <c r="LMU554" s="49"/>
      <c r="LMV554" s="49"/>
      <c r="LMW554" s="49"/>
      <c r="LMX554" s="49"/>
      <c r="LMY554" s="49"/>
      <c r="LMZ554" s="49"/>
      <c r="LNA554" s="49"/>
      <c r="LNB554" s="49"/>
      <c r="LNC554" s="49"/>
      <c r="LND554" s="49"/>
      <c r="LNE554" s="49"/>
      <c r="LNF554" s="49"/>
      <c r="LNG554" s="49"/>
      <c r="LNH554" s="49"/>
      <c r="LNI554" s="49"/>
      <c r="LNJ554" s="49"/>
      <c r="LNK554" s="49"/>
      <c r="LNL554" s="49"/>
      <c r="LNM554" s="49"/>
      <c r="LNN554" s="49"/>
      <c r="LNO554" s="49"/>
      <c r="LNP554" s="49"/>
      <c r="LNQ554" s="49"/>
      <c r="LNR554" s="49"/>
      <c r="LNS554" s="49"/>
      <c r="LNT554" s="49"/>
      <c r="LNU554" s="49"/>
      <c r="LNV554" s="49"/>
      <c r="LNW554" s="49"/>
      <c r="LNX554" s="49"/>
      <c r="LNY554" s="49"/>
      <c r="LNZ554" s="49"/>
      <c r="LOA554" s="49"/>
      <c r="LOB554" s="49"/>
      <c r="LOC554" s="49"/>
      <c r="LOD554" s="49"/>
      <c r="LOE554" s="49"/>
      <c r="LOF554" s="49"/>
      <c r="LOG554" s="49"/>
      <c r="LOH554" s="49"/>
      <c r="LOI554" s="49"/>
      <c r="LOJ554" s="49"/>
      <c r="LOK554" s="49"/>
      <c r="LOL554" s="49"/>
      <c r="LOM554" s="49"/>
      <c r="LON554" s="49"/>
      <c r="LOO554" s="49"/>
      <c r="LOP554" s="49"/>
      <c r="LOQ554" s="49"/>
      <c r="LOR554" s="49"/>
      <c r="LOS554" s="49"/>
      <c r="LOT554" s="49"/>
      <c r="LOU554" s="49"/>
      <c r="LOV554" s="49"/>
      <c r="LOW554" s="49"/>
      <c r="LOX554" s="49"/>
      <c r="LOY554" s="49"/>
      <c r="LOZ554" s="49"/>
      <c r="LPA554" s="49"/>
      <c r="LPB554" s="49"/>
      <c r="LPC554" s="49"/>
      <c r="LPD554" s="49"/>
      <c r="LPE554" s="49"/>
      <c r="LPF554" s="49"/>
      <c r="LPG554" s="49"/>
      <c r="LPH554" s="49"/>
      <c r="LPI554" s="49"/>
      <c r="LPJ554" s="49"/>
      <c r="LPK554" s="49"/>
      <c r="LPL554" s="49"/>
      <c r="LPM554" s="49"/>
      <c r="LPN554" s="49"/>
      <c r="LPO554" s="49"/>
      <c r="LPP554" s="49"/>
      <c r="LPQ554" s="49"/>
      <c r="LPR554" s="49"/>
      <c r="LPS554" s="49"/>
      <c r="LPT554" s="49"/>
      <c r="LPU554" s="49"/>
      <c r="LPV554" s="49"/>
      <c r="LPW554" s="49"/>
      <c r="LPX554" s="49"/>
      <c r="LPY554" s="49"/>
      <c r="LPZ554" s="49"/>
      <c r="LQA554" s="49"/>
      <c r="LQB554" s="49"/>
      <c r="LQC554" s="49"/>
      <c r="LQD554" s="49"/>
      <c r="LQE554" s="49"/>
      <c r="LQF554" s="49"/>
      <c r="LQG554" s="49"/>
      <c r="LQH554" s="49"/>
      <c r="LQI554" s="49"/>
      <c r="LQJ554" s="49"/>
      <c r="LQK554" s="49"/>
      <c r="LQL554" s="49"/>
      <c r="LQM554" s="49"/>
      <c r="LQN554" s="49"/>
      <c r="LQO554" s="49"/>
      <c r="LQP554" s="49"/>
      <c r="LQQ554" s="49"/>
      <c r="LQR554" s="49"/>
      <c r="LQS554" s="49"/>
      <c r="LQT554" s="49"/>
      <c r="LQU554" s="49"/>
      <c r="LQV554" s="49"/>
      <c r="LQW554" s="49"/>
      <c r="LQX554" s="49"/>
      <c r="LQY554" s="49"/>
      <c r="LQZ554" s="49"/>
      <c r="LRA554" s="49"/>
      <c r="LRB554" s="49"/>
      <c r="LRC554" s="49"/>
      <c r="LRD554" s="49"/>
      <c r="LRE554" s="49"/>
      <c r="LRF554" s="49"/>
      <c r="LRG554" s="49"/>
      <c r="LRH554" s="49"/>
      <c r="LRI554" s="49"/>
      <c r="LRJ554" s="49"/>
      <c r="LRK554" s="49"/>
      <c r="LRL554" s="49"/>
      <c r="LRM554" s="49"/>
      <c r="LRN554" s="49"/>
      <c r="LRO554" s="49"/>
      <c r="LRP554" s="49"/>
      <c r="LRQ554" s="49"/>
      <c r="LRR554" s="49"/>
      <c r="LRS554" s="49"/>
      <c r="LRT554" s="49"/>
      <c r="LRU554" s="49"/>
      <c r="LRV554" s="49"/>
      <c r="LRW554" s="49"/>
      <c r="LRX554" s="49"/>
      <c r="LRY554" s="49"/>
      <c r="LRZ554" s="49"/>
      <c r="LSA554" s="49"/>
      <c r="LSB554" s="49"/>
      <c r="LSC554" s="49"/>
      <c r="LSD554" s="49"/>
      <c r="LSE554" s="49"/>
      <c r="LSF554" s="49"/>
      <c r="LSG554" s="49"/>
      <c r="LSH554" s="49"/>
      <c r="LSI554" s="49"/>
      <c r="LSJ554" s="49"/>
      <c r="LSK554" s="49"/>
      <c r="LSL554" s="49"/>
      <c r="LSM554" s="49"/>
      <c r="LSN554" s="49"/>
      <c r="LSO554" s="49"/>
      <c r="LSP554" s="49"/>
      <c r="LSQ554" s="49"/>
      <c r="LSR554" s="49"/>
      <c r="LSS554" s="49"/>
      <c r="LST554" s="49"/>
      <c r="LSU554" s="49"/>
      <c r="LSV554" s="49"/>
      <c r="LSW554" s="49"/>
      <c r="LSX554" s="49"/>
      <c r="LSY554" s="49"/>
      <c r="LSZ554" s="49"/>
      <c r="LTA554" s="49"/>
      <c r="LTB554" s="49"/>
      <c r="LTC554" s="49"/>
      <c r="LTD554" s="49"/>
      <c r="LTE554" s="49"/>
      <c r="LTF554" s="49"/>
      <c r="LTG554" s="49"/>
      <c r="LTH554" s="49"/>
      <c r="LTI554" s="49"/>
      <c r="LTJ554" s="49"/>
      <c r="LTK554" s="49"/>
      <c r="LTL554" s="49"/>
      <c r="LTM554" s="49"/>
      <c r="LTN554" s="49"/>
      <c r="LTO554" s="49"/>
      <c r="LTP554" s="49"/>
      <c r="LTQ554" s="49"/>
      <c r="LTR554" s="49"/>
      <c r="LTS554" s="49"/>
      <c r="LTT554" s="49"/>
      <c r="LTU554" s="49"/>
      <c r="LTV554" s="49"/>
      <c r="LTW554" s="49"/>
      <c r="LTX554" s="49"/>
      <c r="LTY554" s="49"/>
      <c r="LTZ554" s="49"/>
      <c r="LUA554" s="49"/>
      <c r="LUB554" s="49"/>
      <c r="LUC554" s="49"/>
      <c r="LUD554" s="49"/>
      <c r="LUE554" s="49"/>
      <c r="LUF554" s="49"/>
      <c r="LUG554" s="49"/>
      <c r="LUH554" s="49"/>
      <c r="LUI554" s="49"/>
      <c r="LUJ554" s="49"/>
      <c r="LUK554" s="49"/>
      <c r="LUL554" s="49"/>
      <c r="LUM554" s="49"/>
      <c r="LUN554" s="49"/>
      <c r="LUO554" s="49"/>
      <c r="LUP554" s="49"/>
      <c r="LUQ554" s="49"/>
      <c r="LUR554" s="49"/>
      <c r="LUS554" s="49"/>
      <c r="LUT554" s="49"/>
      <c r="LUU554" s="49"/>
      <c r="LUV554" s="49"/>
      <c r="LUW554" s="49"/>
      <c r="LUX554" s="49"/>
      <c r="LUY554" s="49"/>
      <c r="LUZ554" s="49"/>
      <c r="LVA554" s="49"/>
      <c r="LVB554" s="49"/>
      <c r="LVC554" s="49"/>
      <c r="LVD554" s="49"/>
      <c r="LVE554" s="49"/>
      <c r="LVF554" s="49"/>
      <c r="LVG554" s="49"/>
      <c r="LVH554" s="49"/>
      <c r="LVI554" s="49"/>
      <c r="LVJ554" s="49"/>
      <c r="LVK554" s="49"/>
      <c r="LVL554" s="49"/>
      <c r="LVM554" s="49"/>
      <c r="LVN554" s="49"/>
      <c r="LVO554" s="49"/>
      <c r="LVP554" s="49"/>
      <c r="LVQ554" s="49"/>
      <c r="LVR554" s="49"/>
      <c r="LVS554" s="49"/>
      <c r="LVT554" s="49"/>
      <c r="LVU554" s="49"/>
      <c r="LVV554" s="49"/>
      <c r="LVW554" s="49"/>
      <c r="LVX554" s="49"/>
      <c r="LVY554" s="49"/>
      <c r="LVZ554" s="49"/>
      <c r="LWA554" s="49"/>
      <c r="LWB554" s="49"/>
      <c r="LWC554" s="49"/>
      <c r="LWD554" s="49"/>
      <c r="LWE554" s="49"/>
      <c r="LWF554" s="49"/>
      <c r="LWG554" s="49"/>
      <c r="LWH554" s="49"/>
      <c r="LWI554" s="49"/>
      <c r="LWJ554" s="49"/>
      <c r="LWK554" s="49"/>
      <c r="LWL554" s="49"/>
      <c r="LWM554" s="49"/>
      <c r="LWN554" s="49"/>
      <c r="LWO554" s="49"/>
      <c r="LWP554" s="49"/>
      <c r="LWQ554" s="49"/>
      <c r="LWR554" s="49"/>
      <c r="LWS554" s="49"/>
      <c r="LWT554" s="49"/>
      <c r="LWU554" s="49"/>
      <c r="LWV554" s="49"/>
      <c r="LWW554" s="49"/>
      <c r="LWX554" s="49"/>
      <c r="LWY554" s="49"/>
      <c r="LWZ554" s="49"/>
      <c r="LXA554" s="49"/>
      <c r="LXB554" s="49"/>
      <c r="LXC554" s="49"/>
      <c r="LXD554" s="49"/>
      <c r="LXE554" s="49"/>
      <c r="LXF554" s="49"/>
      <c r="LXG554" s="49"/>
      <c r="LXH554" s="49"/>
      <c r="LXI554" s="49"/>
      <c r="LXJ554" s="49"/>
      <c r="LXK554" s="49"/>
      <c r="LXL554" s="49"/>
      <c r="LXM554" s="49"/>
      <c r="LXN554" s="49"/>
      <c r="LXO554" s="49"/>
      <c r="LXP554" s="49"/>
      <c r="LXQ554" s="49"/>
      <c r="LXR554" s="49"/>
      <c r="LXS554" s="49"/>
      <c r="LXT554" s="49"/>
      <c r="LXU554" s="49"/>
      <c r="LXV554" s="49"/>
      <c r="LXW554" s="49"/>
      <c r="LXX554" s="49"/>
      <c r="LXY554" s="49"/>
      <c r="LXZ554" s="49"/>
      <c r="LYA554" s="49"/>
      <c r="LYB554" s="49"/>
      <c r="LYC554" s="49"/>
      <c r="LYD554" s="49"/>
      <c r="LYE554" s="49"/>
      <c r="LYF554" s="49"/>
      <c r="LYG554" s="49"/>
      <c r="LYH554" s="49"/>
      <c r="LYI554" s="49"/>
      <c r="LYJ554" s="49"/>
      <c r="LYK554" s="49"/>
      <c r="LYL554" s="49"/>
      <c r="LYM554" s="49"/>
      <c r="LYN554" s="49"/>
      <c r="LYO554" s="49"/>
      <c r="LYP554" s="49"/>
      <c r="LYQ554" s="49"/>
      <c r="LYR554" s="49"/>
      <c r="LYS554" s="49"/>
      <c r="LYT554" s="49"/>
      <c r="LYU554" s="49"/>
      <c r="LYV554" s="49"/>
      <c r="LYW554" s="49"/>
      <c r="LYX554" s="49"/>
      <c r="LYY554" s="49"/>
      <c r="LYZ554" s="49"/>
      <c r="LZA554" s="49"/>
      <c r="LZB554" s="49"/>
      <c r="LZC554" s="49"/>
      <c r="LZD554" s="49"/>
      <c r="LZE554" s="49"/>
      <c r="LZF554" s="49"/>
      <c r="LZG554" s="49"/>
      <c r="LZH554" s="49"/>
      <c r="LZI554" s="49"/>
      <c r="LZJ554" s="49"/>
      <c r="LZK554" s="49"/>
      <c r="LZL554" s="49"/>
      <c r="LZM554" s="49"/>
      <c r="LZN554" s="49"/>
      <c r="LZO554" s="49"/>
      <c r="LZP554" s="49"/>
      <c r="LZQ554" s="49"/>
      <c r="LZR554" s="49"/>
      <c r="LZS554" s="49"/>
      <c r="LZT554" s="49"/>
      <c r="LZU554" s="49"/>
      <c r="LZV554" s="49"/>
      <c r="LZW554" s="49"/>
      <c r="LZX554" s="49"/>
      <c r="LZY554" s="49"/>
      <c r="LZZ554" s="49"/>
      <c r="MAA554" s="49"/>
      <c r="MAB554" s="49"/>
      <c r="MAC554" s="49"/>
      <c r="MAD554" s="49"/>
      <c r="MAE554" s="49"/>
      <c r="MAF554" s="49"/>
      <c r="MAG554" s="49"/>
      <c r="MAH554" s="49"/>
      <c r="MAI554" s="49"/>
      <c r="MAJ554" s="49"/>
      <c r="MAK554" s="49"/>
      <c r="MAL554" s="49"/>
      <c r="MAM554" s="49"/>
      <c r="MAN554" s="49"/>
      <c r="MAO554" s="49"/>
      <c r="MAP554" s="49"/>
      <c r="MAQ554" s="49"/>
      <c r="MAR554" s="49"/>
      <c r="MAS554" s="49"/>
      <c r="MAT554" s="49"/>
      <c r="MAU554" s="49"/>
      <c r="MAV554" s="49"/>
      <c r="MAW554" s="49"/>
      <c r="MAX554" s="49"/>
      <c r="MAY554" s="49"/>
      <c r="MAZ554" s="49"/>
      <c r="MBA554" s="49"/>
      <c r="MBB554" s="49"/>
      <c r="MBC554" s="49"/>
      <c r="MBD554" s="49"/>
      <c r="MBE554" s="49"/>
      <c r="MBF554" s="49"/>
      <c r="MBG554" s="49"/>
      <c r="MBH554" s="49"/>
      <c r="MBI554" s="49"/>
      <c r="MBJ554" s="49"/>
      <c r="MBK554" s="49"/>
      <c r="MBL554" s="49"/>
      <c r="MBM554" s="49"/>
      <c r="MBN554" s="49"/>
      <c r="MBO554" s="49"/>
      <c r="MBP554" s="49"/>
      <c r="MBQ554" s="49"/>
      <c r="MBR554" s="49"/>
      <c r="MBS554" s="49"/>
      <c r="MBT554" s="49"/>
      <c r="MBU554" s="49"/>
      <c r="MBV554" s="49"/>
      <c r="MBW554" s="49"/>
      <c r="MBX554" s="49"/>
      <c r="MBY554" s="49"/>
      <c r="MBZ554" s="49"/>
      <c r="MCA554" s="49"/>
      <c r="MCB554" s="49"/>
      <c r="MCC554" s="49"/>
      <c r="MCD554" s="49"/>
      <c r="MCE554" s="49"/>
      <c r="MCF554" s="49"/>
      <c r="MCG554" s="49"/>
      <c r="MCH554" s="49"/>
      <c r="MCI554" s="49"/>
      <c r="MCJ554" s="49"/>
      <c r="MCK554" s="49"/>
      <c r="MCL554" s="49"/>
      <c r="MCM554" s="49"/>
      <c r="MCN554" s="49"/>
      <c r="MCO554" s="49"/>
      <c r="MCP554" s="49"/>
      <c r="MCQ554" s="49"/>
      <c r="MCR554" s="49"/>
      <c r="MCS554" s="49"/>
      <c r="MCT554" s="49"/>
      <c r="MCU554" s="49"/>
      <c r="MCV554" s="49"/>
      <c r="MCW554" s="49"/>
      <c r="MCX554" s="49"/>
      <c r="MCY554" s="49"/>
      <c r="MCZ554" s="49"/>
      <c r="MDA554" s="49"/>
      <c r="MDB554" s="49"/>
      <c r="MDC554" s="49"/>
      <c r="MDD554" s="49"/>
      <c r="MDE554" s="49"/>
      <c r="MDF554" s="49"/>
      <c r="MDG554" s="49"/>
      <c r="MDH554" s="49"/>
      <c r="MDI554" s="49"/>
      <c r="MDJ554" s="49"/>
      <c r="MDK554" s="49"/>
      <c r="MDL554" s="49"/>
      <c r="MDM554" s="49"/>
      <c r="MDN554" s="49"/>
      <c r="MDO554" s="49"/>
      <c r="MDP554" s="49"/>
      <c r="MDQ554" s="49"/>
      <c r="MDR554" s="49"/>
      <c r="MDS554" s="49"/>
      <c r="MDT554" s="49"/>
      <c r="MDU554" s="49"/>
      <c r="MDV554" s="49"/>
      <c r="MDW554" s="49"/>
      <c r="MDX554" s="49"/>
      <c r="MDY554" s="49"/>
      <c r="MDZ554" s="49"/>
      <c r="MEA554" s="49"/>
      <c r="MEB554" s="49"/>
      <c r="MEC554" s="49"/>
      <c r="MED554" s="49"/>
      <c r="MEE554" s="49"/>
      <c r="MEF554" s="49"/>
      <c r="MEG554" s="49"/>
      <c r="MEH554" s="49"/>
      <c r="MEI554" s="49"/>
      <c r="MEJ554" s="49"/>
      <c r="MEK554" s="49"/>
      <c r="MEL554" s="49"/>
      <c r="MEM554" s="49"/>
      <c r="MEN554" s="49"/>
      <c r="MEO554" s="49"/>
      <c r="MEP554" s="49"/>
      <c r="MEQ554" s="49"/>
      <c r="MER554" s="49"/>
      <c r="MES554" s="49"/>
      <c r="MET554" s="49"/>
      <c r="MEU554" s="49"/>
      <c r="MEV554" s="49"/>
      <c r="MEW554" s="49"/>
      <c r="MEX554" s="49"/>
      <c r="MEY554" s="49"/>
      <c r="MEZ554" s="49"/>
      <c r="MFA554" s="49"/>
      <c r="MFB554" s="49"/>
      <c r="MFC554" s="49"/>
      <c r="MFD554" s="49"/>
      <c r="MFE554" s="49"/>
      <c r="MFF554" s="49"/>
      <c r="MFG554" s="49"/>
      <c r="MFH554" s="49"/>
      <c r="MFI554" s="49"/>
      <c r="MFJ554" s="49"/>
      <c r="MFK554" s="49"/>
      <c r="MFL554" s="49"/>
      <c r="MFM554" s="49"/>
      <c r="MFN554" s="49"/>
      <c r="MFO554" s="49"/>
      <c r="MFP554" s="49"/>
      <c r="MFQ554" s="49"/>
      <c r="MFR554" s="49"/>
      <c r="MFS554" s="49"/>
      <c r="MFT554" s="49"/>
      <c r="MFU554" s="49"/>
      <c r="MFV554" s="49"/>
      <c r="MFW554" s="49"/>
      <c r="MFX554" s="49"/>
      <c r="MFY554" s="49"/>
      <c r="MFZ554" s="49"/>
      <c r="MGA554" s="49"/>
      <c r="MGB554" s="49"/>
      <c r="MGC554" s="49"/>
      <c r="MGD554" s="49"/>
      <c r="MGE554" s="49"/>
      <c r="MGF554" s="49"/>
      <c r="MGG554" s="49"/>
      <c r="MGH554" s="49"/>
      <c r="MGI554" s="49"/>
      <c r="MGJ554" s="49"/>
      <c r="MGK554" s="49"/>
      <c r="MGL554" s="49"/>
      <c r="MGM554" s="49"/>
      <c r="MGN554" s="49"/>
      <c r="MGO554" s="49"/>
      <c r="MGP554" s="49"/>
      <c r="MGQ554" s="49"/>
      <c r="MGR554" s="49"/>
      <c r="MGS554" s="49"/>
      <c r="MGT554" s="49"/>
      <c r="MGU554" s="49"/>
      <c r="MGV554" s="49"/>
      <c r="MGW554" s="49"/>
      <c r="MGX554" s="49"/>
      <c r="MGY554" s="49"/>
      <c r="MGZ554" s="49"/>
      <c r="MHA554" s="49"/>
      <c r="MHB554" s="49"/>
      <c r="MHC554" s="49"/>
      <c r="MHD554" s="49"/>
      <c r="MHE554" s="49"/>
      <c r="MHF554" s="49"/>
      <c r="MHG554" s="49"/>
      <c r="MHH554" s="49"/>
      <c r="MHI554" s="49"/>
      <c r="MHJ554" s="49"/>
      <c r="MHK554" s="49"/>
      <c r="MHL554" s="49"/>
      <c r="MHM554" s="49"/>
      <c r="MHN554" s="49"/>
      <c r="MHO554" s="49"/>
      <c r="MHP554" s="49"/>
      <c r="MHQ554" s="49"/>
      <c r="MHR554" s="49"/>
      <c r="MHS554" s="49"/>
      <c r="MHT554" s="49"/>
      <c r="MHU554" s="49"/>
      <c r="MHV554" s="49"/>
      <c r="MHW554" s="49"/>
      <c r="MHX554" s="49"/>
      <c r="MHY554" s="49"/>
      <c r="MHZ554" s="49"/>
      <c r="MIA554" s="49"/>
      <c r="MIB554" s="49"/>
      <c r="MIC554" s="49"/>
      <c r="MID554" s="49"/>
      <c r="MIE554" s="49"/>
      <c r="MIF554" s="49"/>
      <c r="MIG554" s="49"/>
      <c r="MIH554" s="49"/>
      <c r="MII554" s="49"/>
      <c r="MIJ554" s="49"/>
      <c r="MIK554" s="49"/>
      <c r="MIL554" s="49"/>
      <c r="MIM554" s="49"/>
      <c r="MIN554" s="49"/>
      <c r="MIO554" s="49"/>
      <c r="MIP554" s="49"/>
      <c r="MIQ554" s="49"/>
      <c r="MIR554" s="49"/>
      <c r="MIS554" s="49"/>
      <c r="MIT554" s="49"/>
      <c r="MIU554" s="49"/>
      <c r="MIV554" s="49"/>
      <c r="MIW554" s="49"/>
      <c r="MIX554" s="49"/>
      <c r="MIY554" s="49"/>
      <c r="MIZ554" s="49"/>
      <c r="MJA554" s="49"/>
      <c r="MJB554" s="49"/>
      <c r="MJC554" s="49"/>
      <c r="MJD554" s="49"/>
      <c r="MJE554" s="49"/>
      <c r="MJF554" s="49"/>
      <c r="MJG554" s="49"/>
      <c r="MJH554" s="49"/>
      <c r="MJI554" s="49"/>
      <c r="MJJ554" s="49"/>
      <c r="MJK554" s="49"/>
      <c r="MJL554" s="49"/>
      <c r="MJM554" s="49"/>
      <c r="MJN554" s="49"/>
      <c r="MJO554" s="49"/>
      <c r="MJP554" s="49"/>
      <c r="MJQ554" s="49"/>
      <c r="MJR554" s="49"/>
      <c r="MJS554" s="49"/>
      <c r="MJT554" s="49"/>
      <c r="MJU554" s="49"/>
      <c r="MJV554" s="49"/>
      <c r="MJW554" s="49"/>
      <c r="MJX554" s="49"/>
      <c r="MJY554" s="49"/>
      <c r="MJZ554" s="49"/>
      <c r="MKA554" s="49"/>
      <c r="MKB554" s="49"/>
      <c r="MKC554" s="49"/>
      <c r="MKD554" s="49"/>
      <c r="MKE554" s="49"/>
      <c r="MKF554" s="49"/>
      <c r="MKG554" s="49"/>
      <c r="MKH554" s="49"/>
      <c r="MKI554" s="49"/>
      <c r="MKJ554" s="49"/>
      <c r="MKK554" s="49"/>
      <c r="MKL554" s="49"/>
      <c r="MKM554" s="49"/>
      <c r="MKN554" s="49"/>
      <c r="MKO554" s="49"/>
      <c r="MKP554" s="49"/>
      <c r="MKQ554" s="49"/>
      <c r="MKR554" s="49"/>
      <c r="MKS554" s="49"/>
      <c r="MKT554" s="49"/>
      <c r="MKU554" s="49"/>
      <c r="MKV554" s="49"/>
      <c r="MKW554" s="49"/>
      <c r="MKX554" s="49"/>
      <c r="MKY554" s="49"/>
      <c r="MKZ554" s="49"/>
      <c r="MLA554" s="49"/>
      <c r="MLB554" s="49"/>
      <c r="MLC554" s="49"/>
      <c r="MLD554" s="49"/>
      <c r="MLE554" s="49"/>
      <c r="MLF554" s="49"/>
      <c r="MLG554" s="49"/>
      <c r="MLH554" s="49"/>
      <c r="MLI554" s="49"/>
      <c r="MLJ554" s="49"/>
      <c r="MLK554" s="49"/>
      <c r="MLL554" s="49"/>
      <c r="MLM554" s="49"/>
      <c r="MLN554" s="49"/>
      <c r="MLO554" s="49"/>
      <c r="MLP554" s="49"/>
      <c r="MLQ554" s="49"/>
      <c r="MLR554" s="49"/>
      <c r="MLS554" s="49"/>
      <c r="MLT554" s="49"/>
      <c r="MLU554" s="49"/>
      <c r="MLV554" s="49"/>
      <c r="MLW554" s="49"/>
      <c r="MLX554" s="49"/>
      <c r="MLY554" s="49"/>
      <c r="MLZ554" s="49"/>
      <c r="MMA554" s="49"/>
      <c r="MMB554" s="49"/>
      <c r="MMC554" s="49"/>
      <c r="MMD554" s="49"/>
      <c r="MME554" s="49"/>
      <c r="MMF554" s="49"/>
      <c r="MMG554" s="49"/>
      <c r="MMH554" s="49"/>
      <c r="MMI554" s="49"/>
      <c r="MMJ554" s="49"/>
      <c r="MMK554" s="49"/>
      <c r="MML554" s="49"/>
      <c r="MMM554" s="49"/>
      <c r="MMN554" s="49"/>
      <c r="MMO554" s="49"/>
      <c r="MMP554" s="49"/>
      <c r="MMQ554" s="49"/>
      <c r="MMR554" s="49"/>
      <c r="MMS554" s="49"/>
      <c r="MMT554" s="49"/>
      <c r="MMU554" s="49"/>
      <c r="MMV554" s="49"/>
      <c r="MMW554" s="49"/>
      <c r="MMX554" s="49"/>
      <c r="MMY554" s="49"/>
      <c r="MMZ554" s="49"/>
      <c r="MNA554" s="49"/>
      <c r="MNB554" s="49"/>
      <c r="MNC554" s="49"/>
      <c r="MND554" s="49"/>
      <c r="MNE554" s="49"/>
      <c r="MNF554" s="49"/>
      <c r="MNG554" s="49"/>
      <c r="MNH554" s="49"/>
      <c r="MNI554" s="49"/>
      <c r="MNJ554" s="49"/>
      <c r="MNK554" s="49"/>
      <c r="MNL554" s="49"/>
      <c r="MNM554" s="49"/>
      <c r="MNN554" s="49"/>
      <c r="MNO554" s="49"/>
      <c r="MNP554" s="49"/>
      <c r="MNQ554" s="49"/>
      <c r="MNR554" s="49"/>
      <c r="MNS554" s="49"/>
      <c r="MNT554" s="49"/>
      <c r="MNU554" s="49"/>
      <c r="MNV554" s="49"/>
      <c r="MNW554" s="49"/>
      <c r="MNX554" s="49"/>
      <c r="MNY554" s="49"/>
      <c r="MNZ554" s="49"/>
      <c r="MOA554" s="49"/>
      <c r="MOB554" s="49"/>
      <c r="MOC554" s="49"/>
      <c r="MOD554" s="49"/>
      <c r="MOE554" s="49"/>
      <c r="MOF554" s="49"/>
      <c r="MOG554" s="49"/>
      <c r="MOH554" s="49"/>
      <c r="MOI554" s="49"/>
      <c r="MOJ554" s="49"/>
      <c r="MOK554" s="49"/>
      <c r="MOL554" s="49"/>
      <c r="MOM554" s="49"/>
      <c r="MON554" s="49"/>
      <c r="MOO554" s="49"/>
      <c r="MOP554" s="49"/>
      <c r="MOQ554" s="49"/>
      <c r="MOR554" s="49"/>
      <c r="MOS554" s="49"/>
      <c r="MOT554" s="49"/>
      <c r="MOU554" s="49"/>
      <c r="MOV554" s="49"/>
      <c r="MOW554" s="49"/>
      <c r="MOX554" s="49"/>
      <c r="MOY554" s="49"/>
      <c r="MOZ554" s="49"/>
      <c r="MPA554" s="49"/>
      <c r="MPB554" s="49"/>
      <c r="MPC554" s="49"/>
      <c r="MPD554" s="49"/>
      <c r="MPE554" s="49"/>
      <c r="MPF554" s="49"/>
      <c r="MPG554" s="49"/>
      <c r="MPH554" s="49"/>
      <c r="MPI554" s="49"/>
      <c r="MPJ554" s="49"/>
      <c r="MPK554" s="49"/>
      <c r="MPL554" s="49"/>
      <c r="MPM554" s="49"/>
      <c r="MPN554" s="49"/>
      <c r="MPO554" s="49"/>
      <c r="MPP554" s="49"/>
      <c r="MPQ554" s="49"/>
      <c r="MPR554" s="49"/>
      <c r="MPS554" s="49"/>
      <c r="MPT554" s="49"/>
      <c r="MPU554" s="49"/>
      <c r="MPV554" s="49"/>
      <c r="MPW554" s="49"/>
      <c r="MPX554" s="49"/>
      <c r="MPY554" s="49"/>
      <c r="MPZ554" s="49"/>
      <c r="MQA554" s="49"/>
      <c r="MQB554" s="49"/>
      <c r="MQC554" s="49"/>
      <c r="MQD554" s="49"/>
      <c r="MQE554" s="49"/>
      <c r="MQF554" s="49"/>
      <c r="MQG554" s="49"/>
      <c r="MQH554" s="49"/>
      <c r="MQI554" s="49"/>
      <c r="MQJ554" s="49"/>
      <c r="MQK554" s="49"/>
      <c r="MQL554" s="49"/>
      <c r="MQM554" s="49"/>
      <c r="MQN554" s="49"/>
      <c r="MQO554" s="49"/>
      <c r="MQP554" s="49"/>
      <c r="MQQ554" s="49"/>
      <c r="MQR554" s="49"/>
      <c r="MQS554" s="49"/>
      <c r="MQT554" s="49"/>
      <c r="MQU554" s="49"/>
      <c r="MQV554" s="49"/>
      <c r="MQW554" s="49"/>
      <c r="MQX554" s="49"/>
      <c r="MQY554" s="49"/>
      <c r="MQZ554" s="49"/>
      <c r="MRA554" s="49"/>
      <c r="MRB554" s="49"/>
      <c r="MRC554" s="49"/>
      <c r="MRD554" s="49"/>
      <c r="MRE554" s="49"/>
      <c r="MRF554" s="49"/>
      <c r="MRG554" s="49"/>
      <c r="MRH554" s="49"/>
      <c r="MRI554" s="49"/>
      <c r="MRJ554" s="49"/>
      <c r="MRK554" s="49"/>
      <c r="MRL554" s="49"/>
      <c r="MRM554" s="49"/>
      <c r="MRN554" s="49"/>
      <c r="MRO554" s="49"/>
      <c r="MRP554" s="49"/>
      <c r="MRQ554" s="49"/>
      <c r="MRR554" s="49"/>
      <c r="MRS554" s="49"/>
      <c r="MRT554" s="49"/>
      <c r="MRU554" s="49"/>
      <c r="MRV554" s="49"/>
      <c r="MRW554" s="49"/>
      <c r="MRX554" s="49"/>
      <c r="MRY554" s="49"/>
      <c r="MRZ554" s="49"/>
      <c r="MSA554" s="49"/>
      <c r="MSB554" s="49"/>
      <c r="MSC554" s="49"/>
      <c r="MSD554" s="49"/>
      <c r="MSE554" s="49"/>
      <c r="MSF554" s="49"/>
      <c r="MSG554" s="49"/>
      <c r="MSH554" s="49"/>
      <c r="MSI554" s="49"/>
      <c r="MSJ554" s="49"/>
      <c r="MSK554" s="49"/>
      <c r="MSL554" s="49"/>
      <c r="MSM554" s="49"/>
      <c r="MSN554" s="49"/>
      <c r="MSO554" s="49"/>
      <c r="MSP554" s="49"/>
      <c r="MSQ554" s="49"/>
      <c r="MSR554" s="49"/>
      <c r="MSS554" s="49"/>
      <c r="MST554" s="49"/>
      <c r="MSU554" s="49"/>
      <c r="MSV554" s="49"/>
      <c r="MSW554" s="49"/>
      <c r="MSX554" s="49"/>
      <c r="MSY554" s="49"/>
      <c r="MSZ554" s="49"/>
      <c r="MTA554" s="49"/>
      <c r="MTB554" s="49"/>
      <c r="MTC554" s="49"/>
      <c r="MTD554" s="49"/>
      <c r="MTE554" s="49"/>
      <c r="MTF554" s="49"/>
      <c r="MTG554" s="49"/>
      <c r="MTH554" s="49"/>
      <c r="MTI554" s="49"/>
      <c r="MTJ554" s="49"/>
      <c r="MTK554" s="49"/>
      <c r="MTL554" s="49"/>
      <c r="MTM554" s="49"/>
      <c r="MTN554" s="49"/>
      <c r="MTO554" s="49"/>
      <c r="MTP554" s="49"/>
      <c r="MTQ554" s="49"/>
      <c r="MTR554" s="49"/>
      <c r="MTS554" s="49"/>
      <c r="MTT554" s="49"/>
      <c r="MTU554" s="49"/>
      <c r="MTV554" s="49"/>
      <c r="MTW554" s="49"/>
      <c r="MTX554" s="49"/>
      <c r="MTY554" s="49"/>
      <c r="MTZ554" s="49"/>
      <c r="MUA554" s="49"/>
      <c r="MUB554" s="49"/>
      <c r="MUC554" s="49"/>
      <c r="MUD554" s="49"/>
      <c r="MUE554" s="49"/>
      <c r="MUF554" s="49"/>
      <c r="MUG554" s="49"/>
      <c r="MUH554" s="49"/>
      <c r="MUI554" s="49"/>
      <c r="MUJ554" s="49"/>
      <c r="MUK554" s="49"/>
      <c r="MUL554" s="49"/>
      <c r="MUM554" s="49"/>
      <c r="MUN554" s="49"/>
      <c r="MUO554" s="49"/>
      <c r="MUP554" s="49"/>
      <c r="MUQ554" s="49"/>
      <c r="MUR554" s="49"/>
      <c r="MUS554" s="49"/>
      <c r="MUT554" s="49"/>
      <c r="MUU554" s="49"/>
      <c r="MUV554" s="49"/>
      <c r="MUW554" s="49"/>
      <c r="MUX554" s="49"/>
      <c r="MUY554" s="49"/>
      <c r="MUZ554" s="49"/>
      <c r="MVA554" s="49"/>
      <c r="MVB554" s="49"/>
      <c r="MVC554" s="49"/>
      <c r="MVD554" s="49"/>
      <c r="MVE554" s="49"/>
      <c r="MVF554" s="49"/>
      <c r="MVG554" s="49"/>
      <c r="MVH554" s="49"/>
      <c r="MVI554" s="49"/>
      <c r="MVJ554" s="49"/>
      <c r="MVK554" s="49"/>
      <c r="MVL554" s="49"/>
      <c r="MVM554" s="49"/>
      <c r="MVN554" s="49"/>
      <c r="MVO554" s="49"/>
      <c r="MVP554" s="49"/>
      <c r="MVQ554" s="49"/>
      <c r="MVR554" s="49"/>
      <c r="MVS554" s="49"/>
      <c r="MVT554" s="49"/>
      <c r="MVU554" s="49"/>
      <c r="MVV554" s="49"/>
      <c r="MVW554" s="49"/>
      <c r="MVX554" s="49"/>
      <c r="MVY554" s="49"/>
      <c r="MVZ554" s="49"/>
      <c r="MWA554" s="49"/>
      <c r="MWB554" s="49"/>
      <c r="MWC554" s="49"/>
      <c r="MWD554" s="49"/>
      <c r="MWE554" s="49"/>
      <c r="MWF554" s="49"/>
      <c r="MWG554" s="49"/>
      <c r="MWH554" s="49"/>
      <c r="MWI554" s="49"/>
      <c r="MWJ554" s="49"/>
      <c r="MWK554" s="49"/>
      <c r="MWL554" s="49"/>
      <c r="MWM554" s="49"/>
      <c r="MWN554" s="49"/>
      <c r="MWO554" s="49"/>
      <c r="MWP554" s="49"/>
      <c r="MWQ554" s="49"/>
      <c r="MWR554" s="49"/>
      <c r="MWS554" s="49"/>
      <c r="MWT554" s="49"/>
      <c r="MWU554" s="49"/>
      <c r="MWV554" s="49"/>
      <c r="MWW554" s="49"/>
      <c r="MWX554" s="49"/>
      <c r="MWY554" s="49"/>
      <c r="MWZ554" s="49"/>
      <c r="MXA554" s="49"/>
      <c r="MXB554" s="49"/>
      <c r="MXC554" s="49"/>
      <c r="MXD554" s="49"/>
      <c r="MXE554" s="49"/>
      <c r="MXF554" s="49"/>
      <c r="MXG554" s="49"/>
      <c r="MXH554" s="49"/>
      <c r="MXI554" s="49"/>
      <c r="MXJ554" s="49"/>
      <c r="MXK554" s="49"/>
      <c r="MXL554" s="49"/>
      <c r="MXM554" s="49"/>
      <c r="MXN554" s="49"/>
      <c r="MXO554" s="49"/>
      <c r="MXP554" s="49"/>
      <c r="MXQ554" s="49"/>
      <c r="MXR554" s="49"/>
      <c r="MXS554" s="49"/>
      <c r="MXT554" s="49"/>
      <c r="MXU554" s="49"/>
      <c r="MXV554" s="49"/>
      <c r="MXW554" s="49"/>
      <c r="MXX554" s="49"/>
      <c r="MXY554" s="49"/>
      <c r="MXZ554" s="49"/>
      <c r="MYA554" s="49"/>
      <c r="MYB554" s="49"/>
      <c r="MYC554" s="49"/>
      <c r="MYD554" s="49"/>
      <c r="MYE554" s="49"/>
      <c r="MYF554" s="49"/>
      <c r="MYG554" s="49"/>
      <c r="MYH554" s="49"/>
      <c r="MYI554" s="49"/>
      <c r="MYJ554" s="49"/>
      <c r="MYK554" s="49"/>
      <c r="MYL554" s="49"/>
      <c r="MYM554" s="49"/>
      <c r="MYN554" s="49"/>
      <c r="MYO554" s="49"/>
      <c r="MYP554" s="49"/>
      <c r="MYQ554" s="49"/>
      <c r="MYR554" s="49"/>
      <c r="MYS554" s="49"/>
      <c r="MYT554" s="49"/>
      <c r="MYU554" s="49"/>
      <c r="MYV554" s="49"/>
      <c r="MYW554" s="49"/>
      <c r="MYX554" s="49"/>
      <c r="MYY554" s="49"/>
      <c r="MYZ554" s="49"/>
      <c r="MZA554" s="49"/>
      <c r="MZB554" s="49"/>
      <c r="MZC554" s="49"/>
      <c r="MZD554" s="49"/>
      <c r="MZE554" s="49"/>
      <c r="MZF554" s="49"/>
      <c r="MZG554" s="49"/>
      <c r="MZH554" s="49"/>
      <c r="MZI554" s="49"/>
      <c r="MZJ554" s="49"/>
      <c r="MZK554" s="49"/>
      <c r="MZL554" s="49"/>
      <c r="MZM554" s="49"/>
      <c r="MZN554" s="49"/>
      <c r="MZO554" s="49"/>
      <c r="MZP554" s="49"/>
      <c r="MZQ554" s="49"/>
      <c r="MZR554" s="49"/>
      <c r="MZS554" s="49"/>
      <c r="MZT554" s="49"/>
      <c r="MZU554" s="49"/>
      <c r="MZV554" s="49"/>
      <c r="MZW554" s="49"/>
      <c r="MZX554" s="49"/>
      <c r="MZY554" s="49"/>
      <c r="MZZ554" s="49"/>
      <c r="NAA554" s="49"/>
      <c r="NAB554" s="49"/>
      <c r="NAC554" s="49"/>
      <c r="NAD554" s="49"/>
      <c r="NAE554" s="49"/>
      <c r="NAF554" s="49"/>
      <c r="NAG554" s="49"/>
      <c r="NAH554" s="49"/>
      <c r="NAI554" s="49"/>
      <c r="NAJ554" s="49"/>
      <c r="NAK554" s="49"/>
      <c r="NAL554" s="49"/>
      <c r="NAM554" s="49"/>
      <c r="NAN554" s="49"/>
      <c r="NAO554" s="49"/>
      <c r="NAP554" s="49"/>
      <c r="NAQ554" s="49"/>
      <c r="NAR554" s="49"/>
      <c r="NAS554" s="49"/>
      <c r="NAT554" s="49"/>
      <c r="NAU554" s="49"/>
      <c r="NAV554" s="49"/>
      <c r="NAW554" s="49"/>
      <c r="NAX554" s="49"/>
      <c r="NAY554" s="49"/>
      <c r="NAZ554" s="49"/>
      <c r="NBA554" s="49"/>
      <c r="NBB554" s="49"/>
      <c r="NBC554" s="49"/>
      <c r="NBD554" s="49"/>
      <c r="NBE554" s="49"/>
      <c r="NBF554" s="49"/>
      <c r="NBG554" s="49"/>
      <c r="NBH554" s="49"/>
      <c r="NBI554" s="49"/>
      <c r="NBJ554" s="49"/>
      <c r="NBK554" s="49"/>
      <c r="NBL554" s="49"/>
      <c r="NBM554" s="49"/>
      <c r="NBN554" s="49"/>
      <c r="NBO554" s="49"/>
      <c r="NBP554" s="49"/>
      <c r="NBQ554" s="49"/>
      <c r="NBR554" s="49"/>
      <c r="NBS554" s="49"/>
      <c r="NBT554" s="49"/>
      <c r="NBU554" s="49"/>
      <c r="NBV554" s="49"/>
      <c r="NBW554" s="49"/>
      <c r="NBX554" s="49"/>
      <c r="NBY554" s="49"/>
      <c r="NBZ554" s="49"/>
      <c r="NCA554" s="49"/>
      <c r="NCB554" s="49"/>
      <c r="NCC554" s="49"/>
      <c r="NCD554" s="49"/>
      <c r="NCE554" s="49"/>
      <c r="NCF554" s="49"/>
      <c r="NCG554" s="49"/>
      <c r="NCH554" s="49"/>
      <c r="NCI554" s="49"/>
      <c r="NCJ554" s="49"/>
      <c r="NCK554" s="49"/>
      <c r="NCL554" s="49"/>
      <c r="NCM554" s="49"/>
      <c r="NCN554" s="49"/>
      <c r="NCO554" s="49"/>
      <c r="NCP554" s="49"/>
      <c r="NCQ554" s="49"/>
      <c r="NCR554" s="49"/>
      <c r="NCS554" s="49"/>
      <c r="NCT554" s="49"/>
      <c r="NCU554" s="49"/>
      <c r="NCV554" s="49"/>
      <c r="NCW554" s="49"/>
      <c r="NCX554" s="49"/>
      <c r="NCY554" s="49"/>
      <c r="NCZ554" s="49"/>
      <c r="NDA554" s="49"/>
      <c r="NDB554" s="49"/>
      <c r="NDC554" s="49"/>
      <c r="NDD554" s="49"/>
      <c r="NDE554" s="49"/>
      <c r="NDF554" s="49"/>
      <c r="NDG554" s="49"/>
      <c r="NDH554" s="49"/>
      <c r="NDI554" s="49"/>
      <c r="NDJ554" s="49"/>
      <c r="NDK554" s="49"/>
      <c r="NDL554" s="49"/>
      <c r="NDM554" s="49"/>
      <c r="NDN554" s="49"/>
      <c r="NDO554" s="49"/>
      <c r="NDP554" s="49"/>
      <c r="NDQ554" s="49"/>
      <c r="NDR554" s="49"/>
      <c r="NDS554" s="49"/>
      <c r="NDT554" s="49"/>
      <c r="NDU554" s="49"/>
      <c r="NDV554" s="49"/>
      <c r="NDW554" s="49"/>
      <c r="NDX554" s="49"/>
      <c r="NDY554" s="49"/>
      <c r="NDZ554" s="49"/>
      <c r="NEA554" s="49"/>
      <c r="NEB554" s="49"/>
      <c r="NEC554" s="49"/>
      <c r="NED554" s="49"/>
      <c r="NEE554" s="49"/>
      <c r="NEF554" s="49"/>
      <c r="NEG554" s="49"/>
      <c r="NEH554" s="49"/>
      <c r="NEI554" s="49"/>
      <c r="NEJ554" s="49"/>
      <c r="NEK554" s="49"/>
      <c r="NEL554" s="49"/>
      <c r="NEM554" s="49"/>
      <c r="NEN554" s="49"/>
      <c r="NEO554" s="49"/>
      <c r="NEP554" s="49"/>
      <c r="NEQ554" s="49"/>
      <c r="NER554" s="49"/>
      <c r="NES554" s="49"/>
      <c r="NET554" s="49"/>
      <c r="NEU554" s="49"/>
      <c r="NEV554" s="49"/>
      <c r="NEW554" s="49"/>
      <c r="NEX554" s="49"/>
      <c r="NEY554" s="49"/>
      <c r="NEZ554" s="49"/>
      <c r="NFA554" s="49"/>
      <c r="NFB554" s="49"/>
      <c r="NFC554" s="49"/>
      <c r="NFD554" s="49"/>
      <c r="NFE554" s="49"/>
      <c r="NFF554" s="49"/>
      <c r="NFG554" s="49"/>
      <c r="NFH554" s="49"/>
      <c r="NFI554" s="49"/>
      <c r="NFJ554" s="49"/>
      <c r="NFK554" s="49"/>
      <c r="NFL554" s="49"/>
      <c r="NFM554" s="49"/>
      <c r="NFN554" s="49"/>
      <c r="NFO554" s="49"/>
      <c r="NFP554" s="49"/>
      <c r="NFQ554" s="49"/>
      <c r="NFR554" s="49"/>
      <c r="NFS554" s="49"/>
      <c r="NFT554" s="49"/>
      <c r="NFU554" s="49"/>
      <c r="NFV554" s="49"/>
      <c r="NFW554" s="49"/>
      <c r="NFX554" s="49"/>
      <c r="NFY554" s="49"/>
      <c r="NFZ554" s="49"/>
      <c r="NGA554" s="49"/>
      <c r="NGB554" s="49"/>
      <c r="NGC554" s="49"/>
      <c r="NGD554" s="49"/>
      <c r="NGE554" s="49"/>
      <c r="NGF554" s="49"/>
      <c r="NGG554" s="49"/>
      <c r="NGH554" s="49"/>
      <c r="NGI554" s="49"/>
      <c r="NGJ554" s="49"/>
      <c r="NGK554" s="49"/>
      <c r="NGL554" s="49"/>
      <c r="NGM554" s="49"/>
      <c r="NGN554" s="49"/>
      <c r="NGO554" s="49"/>
      <c r="NGP554" s="49"/>
      <c r="NGQ554" s="49"/>
      <c r="NGR554" s="49"/>
      <c r="NGS554" s="49"/>
      <c r="NGT554" s="49"/>
      <c r="NGU554" s="49"/>
      <c r="NGV554" s="49"/>
      <c r="NGW554" s="49"/>
      <c r="NGX554" s="49"/>
      <c r="NGY554" s="49"/>
      <c r="NGZ554" s="49"/>
      <c r="NHA554" s="49"/>
      <c r="NHB554" s="49"/>
      <c r="NHC554" s="49"/>
      <c r="NHD554" s="49"/>
      <c r="NHE554" s="49"/>
      <c r="NHF554" s="49"/>
      <c r="NHG554" s="49"/>
      <c r="NHH554" s="49"/>
      <c r="NHI554" s="49"/>
      <c r="NHJ554" s="49"/>
      <c r="NHK554" s="49"/>
      <c r="NHL554" s="49"/>
      <c r="NHM554" s="49"/>
      <c r="NHN554" s="49"/>
      <c r="NHO554" s="49"/>
      <c r="NHP554" s="49"/>
      <c r="NHQ554" s="49"/>
      <c r="NHR554" s="49"/>
      <c r="NHS554" s="49"/>
      <c r="NHT554" s="49"/>
      <c r="NHU554" s="49"/>
      <c r="NHV554" s="49"/>
      <c r="NHW554" s="49"/>
      <c r="NHX554" s="49"/>
      <c r="NHY554" s="49"/>
      <c r="NHZ554" s="49"/>
      <c r="NIA554" s="49"/>
      <c r="NIB554" s="49"/>
      <c r="NIC554" s="49"/>
      <c r="NID554" s="49"/>
      <c r="NIE554" s="49"/>
      <c r="NIF554" s="49"/>
      <c r="NIG554" s="49"/>
      <c r="NIH554" s="49"/>
      <c r="NII554" s="49"/>
      <c r="NIJ554" s="49"/>
      <c r="NIK554" s="49"/>
      <c r="NIL554" s="49"/>
      <c r="NIM554" s="49"/>
      <c r="NIN554" s="49"/>
      <c r="NIO554" s="49"/>
      <c r="NIP554" s="49"/>
      <c r="NIQ554" s="49"/>
      <c r="NIR554" s="49"/>
      <c r="NIS554" s="49"/>
      <c r="NIT554" s="49"/>
      <c r="NIU554" s="49"/>
      <c r="NIV554" s="49"/>
      <c r="NIW554" s="49"/>
      <c r="NIX554" s="49"/>
      <c r="NIY554" s="49"/>
      <c r="NIZ554" s="49"/>
      <c r="NJA554" s="49"/>
      <c r="NJB554" s="49"/>
      <c r="NJC554" s="49"/>
      <c r="NJD554" s="49"/>
      <c r="NJE554" s="49"/>
      <c r="NJF554" s="49"/>
      <c r="NJG554" s="49"/>
      <c r="NJH554" s="49"/>
      <c r="NJI554" s="49"/>
      <c r="NJJ554" s="49"/>
      <c r="NJK554" s="49"/>
      <c r="NJL554" s="49"/>
      <c r="NJM554" s="49"/>
      <c r="NJN554" s="49"/>
      <c r="NJO554" s="49"/>
      <c r="NJP554" s="49"/>
      <c r="NJQ554" s="49"/>
      <c r="NJR554" s="49"/>
      <c r="NJS554" s="49"/>
      <c r="NJT554" s="49"/>
      <c r="NJU554" s="49"/>
      <c r="NJV554" s="49"/>
      <c r="NJW554" s="49"/>
      <c r="NJX554" s="49"/>
      <c r="NJY554" s="49"/>
      <c r="NJZ554" s="49"/>
      <c r="NKA554" s="49"/>
      <c r="NKB554" s="49"/>
      <c r="NKC554" s="49"/>
      <c r="NKD554" s="49"/>
      <c r="NKE554" s="49"/>
      <c r="NKF554" s="49"/>
      <c r="NKG554" s="49"/>
      <c r="NKH554" s="49"/>
      <c r="NKI554" s="49"/>
      <c r="NKJ554" s="49"/>
      <c r="NKK554" s="49"/>
      <c r="NKL554" s="49"/>
      <c r="NKM554" s="49"/>
      <c r="NKN554" s="49"/>
      <c r="NKO554" s="49"/>
      <c r="NKP554" s="49"/>
      <c r="NKQ554" s="49"/>
      <c r="NKR554" s="49"/>
      <c r="NKS554" s="49"/>
      <c r="NKT554" s="49"/>
      <c r="NKU554" s="49"/>
      <c r="NKV554" s="49"/>
      <c r="NKW554" s="49"/>
      <c r="NKX554" s="49"/>
      <c r="NKY554" s="49"/>
      <c r="NKZ554" s="49"/>
      <c r="NLA554" s="49"/>
      <c r="NLB554" s="49"/>
      <c r="NLC554" s="49"/>
      <c r="NLD554" s="49"/>
      <c r="NLE554" s="49"/>
      <c r="NLF554" s="49"/>
      <c r="NLG554" s="49"/>
      <c r="NLH554" s="49"/>
      <c r="NLI554" s="49"/>
      <c r="NLJ554" s="49"/>
      <c r="NLK554" s="49"/>
      <c r="NLL554" s="49"/>
      <c r="NLM554" s="49"/>
      <c r="NLN554" s="49"/>
      <c r="NLO554" s="49"/>
      <c r="NLP554" s="49"/>
      <c r="NLQ554" s="49"/>
      <c r="NLR554" s="49"/>
      <c r="NLS554" s="49"/>
      <c r="NLT554" s="49"/>
      <c r="NLU554" s="49"/>
      <c r="NLV554" s="49"/>
      <c r="NLW554" s="49"/>
      <c r="NLX554" s="49"/>
      <c r="NLY554" s="49"/>
      <c r="NLZ554" s="49"/>
      <c r="NMA554" s="49"/>
      <c r="NMB554" s="49"/>
      <c r="NMC554" s="49"/>
      <c r="NMD554" s="49"/>
      <c r="NME554" s="49"/>
      <c r="NMF554" s="49"/>
      <c r="NMG554" s="49"/>
      <c r="NMH554" s="49"/>
      <c r="NMI554" s="49"/>
      <c r="NMJ554" s="49"/>
      <c r="NMK554" s="49"/>
      <c r="NML554" s="49"/>
      <c r="NMM554" s="49"/>
      <c r="NMN554" s="49"/>
      <c r="NMO554" s="49"/>
      <c r="NMP554" s="49"/>
      <c r="NMQ554" s="49"/>
      <c r="NMR554" s="49"/>
      <c r="NMS554" s="49"/>
      <c r="NMT554" s="49"/>
      <c r="NMU554" s="49"/>
      <c r="NMV554" s="49"/>
      <c r="NMW554" s="49"/>
      <c r="NMX554" s="49"/>
      <c r="NMY554" s="49"/>
      <c r="NMZ554" s="49"/>
      <c r="NNA554" s="49"/>
      <c r="NNB554" s="49"/>
      <c r="NNC554" s="49"/>
      <c r="NND554" s="49"/>
      <c r="NNE554" s="49"/>
      <c r="NNF554" s="49"/>
      <c r="NNG554" s="49"/>
      <c r="NNH554" s="49"/>
      <c r="NNI554" s="49"/>
      <c r="NNJ554" s="49"/>
      <c r="NNK554" s="49"/>
      <c r="NNL554" s="49"/>
      <c r="NNM554" s="49"/>
      <c r="NNN554" s="49"/>
      <c r="NNO554" s="49"/>
      <c r="NNP554" s="49"/>
      <c r="NNQ554" s="49"/>
      <c r="NNR554" s="49"/>
      <c r="NNS554" s="49"/>
      <c r="NNT554" s="49"/>
      <c r="NNU554" s="49"/>
      <c r="NNV554" s="49"/>
      <c r="NNW554" s="49"/>
      <c r="NNX554" s="49"/>
      <c r="NNY554" s="49"/>
      <c r="NNZ554" s="49"/>
      <c r="NOA554" s="49"/>
      <c r="NOB554" s="49"/>
      <c r="NOC554" s="49"/>
      <c r="NOD554" s="49"/>
      <c r="NOE554" s="49"/>
      <c r="NOF554" s="49"/>
      <c r="NOG554" s="49"/>
      <c r="NOH554" s="49"/>
      <c r="NOI554" s="49"/>
      <c r="NOJ554" s="49"/>
      <c r="NOK554" s="49"/>
      <c r="NOL554" s="49"/>
      <c r="NOM554" s="49"/>
      <c r="NON554" s="49"/>
      <c r="NOO554" s="49"/>
      <c r="NOP554" s="49"/>
      <c r="NOQ554" s="49"/>
      <c r="NOR554" s="49"/>
      <c r="NOS554" s="49"/>
      <c r="NOT554" s="49"/>
      <c r="NOU554" s="49"/>
      <c r="NOV554" s="49"/>
      <c r="NOW554" s="49"/>
      <c r="NOX554" s="49"/>
      <c r="NOY554" s="49"/>
      <c r="NOZ554" s="49"/>
      <c r="NPA554" s="49"/>
      <c r="NPB554" s="49"/>
      <c r="NPC554" s="49"/>
      <c r="NPD554" s="49"/>
      <c r="NPE554" s="49"/>
      <c r="NPF554" s="49"/>
      <c r="NPG554" s="49"/>
      <c r="NPH554" s="49"/>
      <c r="NPI554" s="49"/>
      <c r="NPJ554" s="49"/>
      <c r="NPK554" s="49"/>
      <c r="NPL554" s="49"/>
      <c r="NPM554" s="49"/>
      <c r="NPN554" s="49"/>
      <c r="NPO554" s="49"/>
      <c r="NPP554" s="49"/>
      <c r="NPQ554" s="49"/>
      <c r="NPR554" s="49"/>
      <c r="NPS554" s="49"/>
      <c r="NPT554" s="49"/>
      <c r="NPU554" s="49"/>
      <c r="NPV554" s="49"/>
      <c r="NPW554" s="49"/>
      <c r="NPX554" s="49"/>
      <c r="NPY554" s="49"/>
      <c r="NPZ554" s="49"/>
      <c r="NQA554" s="49"/>
      <c r="NQB554" s="49"/>
      <c r="NQC554" s="49"/>
      <c r="NQD554" s="49"/>
      <c r="NQE554" s="49"/>
      <c r="NQF554" s="49"/>
      <c r="NQG554" s="49"/>
      <c r="NQH554" s="49"/>
      <c r="NQI554" s="49"/>
      <c r="NQJ554" s="49"/>
      <c r="NQK554" s="49"/>
      <c r="NQL554" s="49"/>
      <c r="NQM554" s="49"/>
      <c r="NQN554" s="49"/>
      <c r="NQO554" s="49"/>
      <c r="NQP554" s="49"/>
      <c r="NQQ554" s="49"/>
      <c r="NQR554" s="49"/>
      <c r="NQS554" s="49"/>
      <c r="NQT554" s="49"/>
      <c r="NQU554" s="49"/>
      <c r="NQV554" s="49"/>
      <c r="NQW554" s="49"/>
      <c r="NQX554" s="49"/>
      <c r="NQY554" s="49"/>
      <c r="NQZ554" s="49"/>
      <c r="NRA554" s="49"/>
      <c r="NRB554" s="49"/>
      <c r="NRC554" s="49"/>
      <c r="NRD554" s="49"/>
      <c r="NRE554" s="49"/>
      <c r="NRF554" s="49"/>
      <c r="NRG554" s="49"/>
      <c r="NRH554" s="49"/>
      <c r="NRI554" s="49"/>
      <c r="NRJ554" s="49"/>
      <c r="NRK554" s="49"/>
      <c r="NRL554" s="49"/>
      <c r="NRM554" s="49"/>
      <c r="NRN554" s="49"/>
      <c r="NRO554" s="49"/>
      <c r="NRP554" s="49"/>
      <c r="NRQ554" s="49"/>
      <c r="NRR554" s="49"/>
      <c r="NRS554" s="49"/>
      <c r="NRT554" s="49"/>
      <c r="NRU554" s="49"/>
      <c r="NRV554" s="49"/>
      <c r="NRW554" s="49"/>
      <c r="NRX554" s="49"/>
      <c r="NRY554" s="49"/>
      <c r="NRZ554" s="49"/>
      <c r="NSA554" s="49"/>
      <c r="NSB554" s="49"/>
      <c r="NSC554" s="49"/>
      <c r="NSD554" s="49"/>
      <c r="NSE554" s="49"/>
      <c r="NSF554" s="49"/>
      <c r="NSG554" s="49"/>
      <c r="NSH554" s="49"/>
      <c r="NSI554" s="49"/>
      <c r="NSJ554" s="49"/>
      <c r="NSK554" s="49"/>
      <c r="NSL554" s="49"/>
      <c r="NSM554" s="49"/>
      <c r="NSN554" s="49"/>
      <c r="NSO554" s="49"/>
      <c r="NSP554" s="49"/>
      <c r="NSQ554" s="49"/>
      <c r="NSR554" s="49"/>
      <c r="NSS554" s="49"/>
      <c r="NST554" s="49"/>
      <c r="NSU554" s="49"/>
      <c r="NSV554" s="49"/>
      <c r="NSW554" s="49"/>
      <c r="NSX554" s="49"/>
      <c r="NSY554" s="49"/>
      <c r="NSZ554" s="49"/>
      <c r="NTA554" s="49"/>
      <c r="NTB554" s="49"/>
      <c r="NTC554" s="49"/>
      <c r="NTD554" s="49"/>
      <c r="NTE554" s="49"/>
      <c r="NTF554" s="49"/>
      <c r="NTG554" s="49"/>
      <c r="NTH554" s="49"/>
      <c r="NTI554" s="49"/>
      <c r="NTJ554" s="49"/>
      <c r="NTK554" s="49"/>
      <c r="NTL554" s="49"/>
      <c r="NTM554" s="49"/>
      <c r="NTN554" s="49"/>
      <c r="NTO554" s="49"/>
      <c r="NTP554" s="49"/>
      <c r="NTQ554" s="49"/>
      <c r="NTR554" s="49"/>
      <c r="NTS554" s="49"/>
      <c r="NTT554" s="49"/>
      <c r="NTU554" s="49"/>
      <c r="NTV554" s="49"/>
      <c r="NTW554" s="49"/>
      <c r="NTX554" s="49"/>
      <c r="NTY554" s="49"/>
      <c r="NTZ554" s="49"/>
      <c r="NUA554" s="49"/>
      <c r="NUB554" s="49"/>
      <c r="NUC554" s="49"/>
      <c r="NUD554" s="49"/>
      <c r="NUE554" s="49"/>
      <c r="NUF554" s="49"/>
      <c r="NUG554" s="49"/>
      <c r="NUH554" s="49"/>
      <c r="NUI554" s="49"/>
      <c r="NUJ554" s="49"/>
      <c r="NUK554" s="49"/>
      <c r="NUL554" s="49"/>
      <c r="NUM554" s="49"/>
      <c r="NUN554" s="49"/>
      <c r="NUO554" s="49"/>
      <c r="NUP554" s="49"/>
      <c r="NUQ554" s="49"/>
      <c r="NUR554" s="49"/>
      <c r="NUS554" s="49"/>
      <c r="NUT554" s="49"/>
      <c r="NUU554" s="49"/>
      <c r="NUV554" s="49"/>
      <c r="NUW554" s="49"/>
      <c r="NUX554" s="49"/>
      <c r="NUY554" s="49"/>
      <c r="NUZ554" s="49"/>
      <c r="NVA554" s="49"/>
      <c r="NVB554" s="49"/>
      <c r="NVC554" s="49"/>
      <c r="NVD554" s="49"/>
      <c r="NVE554" s="49"/>
      <c r="NVF554" s="49"/>
      <c r="NVG554" s="49"/>
      <c r="NVH554" s="49"/>
      <c r="NVI554" s="49"/>
      <c r="NVJ554" s="49"/>
      <c r="NVK554" s="49"/>
      <c r="NVL554" s="49"/>
      <c r="NVM554" s="49"/>
      <c r="NVN554" s="49"/>
      <c r="NVO554" s="49"/>
      <c r="NVP554" s="49"/>
      <c r="NVQ554" s="49"/>
      <c r="NVR554" s="49"/>
      <c r="NVS554" s="49"/>
      <c r="NVT554" s="49"/>
      <c r="NVU554" s="49"/>
      <c r="NVV554" s="49"/>
      <c r="NVW554" s="49"/>
      <c r="NVX554" s="49"/>
      <c r="NVY554" s="49"/>
      <c r="NVZ554" s="49"/>
      <c r="NWA554" s="49"/>
      <c r="NWB554" s="49"/>
      <c r="NWC554" s="49"/>
      <c r="NWD554" s="49"/>
      <c r="NWE554" s="49"/>
      <c r="NWF554" s="49"/>
      <c r="NWG554" s="49"/>
      <c r="NWH554" s="49"/>
      <c r="NWI554" s="49"/>
      <c r="NWJ554" s="49"/>
      <c r="NWK554" s="49"/>
      <c r="NWL554" s="49"/>
      <c r="NWM554" s="49"/>
      <c r="NWN554" s="49"/>
      <c r="NWO554" s="49"/>
      <c r="NWP554" s="49"/>
      <c r="NWQ554" s="49"/>
      <c r="NWR554" s="49"/>
      <c r="NWS554" s="49"/>
      <c r="NWT554" s="49"/>
      <c r="NWU554" s="49"/>
      <c r="NWV554" s="49"/>
      <c r="NWW554" s="49"/>
      <c r="NWX554" s="49"/>
      <c r="NWY554" s="49"/>
      <c r="NWZ554" s="49"/>
      <c r="NXA554" s="49"/>
      <c r="NXB554" s="49"/>
      <c r="NXC554" s="49"/>
      <c r="NXD554" s="49"/>
      <c r="NXE554" s="49"/>
      <c r="NXF554" s="49"/>
      <c r="NXG554" s="49"/>
      <c r="NXH554" s="49"/>
      <c r="NXI554" s="49"/>
      <c r="NXJ554" s="49"/>
      <c r="NXK554" s="49"/>
      <c r="NXL554" s="49"/>
      <c r="NXM554" s="49"/>
      <c r="NXN554" s="49"/>
      <c r="NXO554" s="49"/>
      <c r="NXP554" s="49"/>
      <c r="NXQ554" s="49"/>
      <c r="NXR554" s="49"/>
      <c r="NXS554" s="49"/>
      <c r="NXT554" s="49"/>
      <c r="NXU554" s="49"/>
      <c r="NXV554" s="49"/>
      <c r="NXW554" s="49"/>
      <c r="NXX554" s="49"/>
      <c r="NXY554" s="49"/>
      <c r="NXZ554" s="49"/>
      <c r="NYA554" s="49"/>
      <c r="NYB554" s="49"/>
      <c r="NYC554" s="49"/>
      <c r="NYD554" s="49"/>
      <c r="NYE554" s="49"/>
      <c r="NYF554" s="49"/>
      <c r="NYG554" s="49"/>
      <c r="NYH554" s="49"/>
      <c r="NYI554" s="49"/>
      <c r="NYJ554" s="49"/>
      <c r="NYK554" s="49"/>
      <c r="NYL554" s="49"/>
      <c r="NYM554" s="49"/>
      <c r="NYN554" s="49"/>
      <c r="NYO554" s="49"/>
      <c r="NYP554" s="49"/>
      <c r="NYQ554" s="49"/>
      <c r="NYR554" s="49"/>
      <c r="NYS554" s="49"/>
      <c r="NYT554" s="49"/>
      <c r="NYU554" s="49"/>
      <c r="NYV554" s="49"/>
      <c r="NYW554" s="49"/>
      <c r="NYX554" s="49"/>
      <c r="NYY554" s="49"/>
      <c r="NYZ554" s="49"/>
      <c r="NZA554" s="49"/>
      <c r="NZB554" s="49"/>
      <c r="NZC554" s="49"/>
      <c r="NZD554" s="49"/>
      <c r="NZE554" s="49"/>
      <c r="NZF554" s="49"/>
      <c r="NZG554" s="49"/>
      <c r="NZH554" s="49"/>
      <c r="NZI554" s="49"/>
      <c r="NZJ554" s="49"/>
      <c r="NZK554" s="49"/>
      <c r="NZL554" s="49"/>
      <c r="NZM554" s="49"/>
      <c r="NZN554" s="49"/>
      <c r="NZO554" s="49"/>
      <c r="NZP554" s="49"/>
      <c r="NZQ554" s="49"/>
      <c r="NZR554" s="49"/>
      <c r="NZS554" s="49"/>
      <c r="NZT554" s="49"/>
      <c r="NZU554" s="49"/>
      <c r="NZV554" s="49"/>
      <c r="NZW554" s="49"/>
      <c r="NZX554" s="49"/>
      <c r="NZY554" s="49"/>
      <c r="NZZ554" s="49"/>
      <c r="OAA554" s="49"/>
      <c r="OAB554" s="49"/>
      <c r="OAC554" s="49"/>
      <c r="OAD554" s="49"/>
      <c r="OAE554" s="49"/>
      <c r="OAF554" s="49"/>
      <c r="OAG554" s="49"/>
      <c r="OAH554" s="49"/>
      <c r="OAI554" s="49"/>
      <c r="OAJ554" s="49"/>
      <c r="OAK554" s="49"/>
      <c r="OAL554" s="49"/>
      <c r="OAM554" s="49"/>
      <c r="OAN554" s="49"/>
      <c r="OAO554" s="49"/>
      <c r="OAP554" s="49"/>
      <c r="OAQ554" s="49"/>
      <c r="OAR554" s="49"/>
      <c r="OAS554" s="49"/>
      <c r="OAT554" s="49"/>
      <c r="OAU554" s="49"/>
      <c r="OAV554" s="49"/>
      <c r="OAW554" s="49"/>
      <c r="OAX554" s="49"/>
      <c r="OAY554" s="49"/>
      <c r="OAZ554" s="49"/>
      <c r="OBA554" s="49"/>
      <c r="OBB554" s="49"/>
      <c r="OBC554" s="49"/>
      <c r="OBD554" s="49"/>
      <c r="OBE554" s="49"/>
      <c r="OBF554" s="49"/>
      <c r="OBG554" s="49"/>
      <c r="OBH554" s="49"/>
      <c r="OBI554" s="49"/>
      <c r="OBJ554" s="49"/>
      <c r="OBK554" s="49"/>
      <c r="OBL554" s="49"/>
      <c r="OBM554" s="49"/>
      <c r="OBN554" s="49"/>
      <c r="OBO554" s="49"/>
      <c r="OBP554" s="49"/>
      <c r="OBQ554" s="49"/>
      <c r="OBR554" s="49"/>
      <c r="OBS554" s="49"/>
      <c r="OBT554" s="49"/>
      <c r="OBU554" s="49"/>
      <c r="OBV554" s="49"/>
      <c r="OBW554" s="49"/>
      <c r="OBX554" s="49"/>
      <c r="OBY554" s="49"/>
      <c r="OBZ554" s="49"/>
      <c r="OCA554" s="49"/>
      <c r="OCB554" s="49"/>
      <c r="OCC554" s="49"/>
      <c r="OCD554" s="49"/>
      <c r="OCE554" s="49"/>
      <c r="OCF554" s="49"/>
      <c r="OCG554" s="49"/>
      <c r="OCH554" s="49"/>
      <c r="OCI554" s="49"/>
      <c r="OCJ554" s="49"/>
      <c r="OCK554" s="49"/>
      <c r="OCL554" s="49"/>
      <c r="OCM554" s="49"/>
      <c r="OCN554" s="49"/>
      <c r="OCO554" s="49"/>
      <c r="OCP554" s="49"/>
      <c r="OCQ554" s="49"/>
      <c r="OCR554" s="49"/>
      <c r="OCS554" s="49"/>
      <c r="OCT554" s="49"/>
      <c r="OCU554" s="49"/>
      <c r="OCV554" s="49"/>
      <c r="OCW554" s="49"/>
      <c r="OCX554" s="49"/>
      <c r="OCY554" s="49"/>
      <c r="OCZ554" s="49"/>
      <c r="ODA554" s="49"/>
      <c r="ODB554" s="49"/>
      <c r="ODC554" s="49"/>
      <c r="ODD554" s="49"/>
      <c r="ODE554" s="49"/>
      <c r="ODF554" s="49"/>
      <c r="ODG554" s="49"/>
      <c r="ODH554" s="49"/>
      <c r="ODI554" s="49"/>
      <c r="ODJ554" s="49"/>
      <c r="ODK554" s="49"/>
      <c r="ODL554" s="49"/>
      <c r="ODM554" s="49"/>
      <c r="ODN554" s="49"/>
      <c r="ODO554" s="49"/>
      <c r="ODP554" s="49"/>
      <c r="ODQ554" s="49"/>
      <c r="ODR554" s="49"/>
      <c r="ODS554" s="49"/>
      <c r="ODT554" s="49"/>
      <c r="ODU554" s="49"/>
      <c r="ODV554" s="49"/>
      <c r="ODW554" s="49"/>
      <c r="ODX554" s="49"/>
      <c r="ODY554" s="49"/>
      <c r="ODZ554" s="49"/>
      <c r="OEA554" s="49"/>
      <c r="OEB554" s="49"/>
      <c r="OEC554" s="49"/>
      <c r="OED554" s="49"/>
      <c r="OEE554" s="49"/>
      <c r="OEF554" s="49"/>
      <c r="OEG554" s="49"/>
      <c r="OEH554" s="49"/>
      <c r="OEI554" s="49"/>
      <c r="OEJ554" s="49"/>
      <c r="OEK554" s="49"/>
      <c r="OEL554" s="49"/>
      <c r="OEM554" s="49"/>
      <c r="OEN554" s="49"/>
      <c r="OEO554" s="49"/>
      <c r="OEP554" s="49"/>
      <c r="OEQ554" s="49"/>
      <c r="OER554" s="49"/>
      <c r="OES554" s="49"/>
      <c r="OET554" s="49"/>
      <c r="OEU554" s="49"/>
      <c r="OEV554" s="49"/>
      <c r="OEW554" s="49"/>
      <c r="OEX554" s="49"/>
      <c r="OEY554" s="49"/>
      <c r="OEZ554" s="49"/>
      <c r="OFA554" s="49"/>
      <c r="OFB554" s="49"/>
      <c r="OFC554" s="49"/>
      <c r="OFD554" s="49"/>
      <c r="OFE554" s="49"/>
      <c r="OFF554" s="49"/>
      <c r="OFG554" s="49"/>
      <c r="OFH554" s="49"/>
      <c r="OFI554" s="49"/>
      <c r="OFJ554" s="49"/>
      <c r="OFK554" s="49"/>
      <c r="OFL554" s="49"/>
      <c r="OFM554" s="49"/>
      <c r="OFN554" s="49"/>
      <c r="OFO554" s="49"/>
      <c r="OFP554" s="49"/>
      <c r="OFQ554" s="49"/>
      <c r="OFR554" s="49"/>
      <c r="OFS554" s="49"/>
      <c r="OFT554" s="49"/>
      <c r="OFU554" s="49"/>
      <c r="OFV554" s="49"/>
      <c r="OFW554" s="49"/>
      <c r="OFX554" s="49"/>
      <c r="OFY554" s="49"/>
      <c r="OFZ554" s="49"/>
      <c r="OGA554" s="49"/>
      <c r="OGB554" s="49"/>
      <c r="OGC554" s="49"/>
      <c r="OGD554" s="49"/>
      <c r="OGE554" s="49"/>
      <c r="OGF554" s="49"/>
      <c r="OGG554" s="49"/>
      <c r="OGH554" s="49"/>
      <c r="OGI554" s="49"/>
      <c r="OGJ554" s="49"/>
      <c r="OGK554" s="49"/>
      <c r="OGL554" s="49"/>
      <c r="OGM554" s="49"/>
      <c r="OGN554" s="49"/>
      <c r="OGO554" s="49"/>
      <c r="OGP554" s="49"/>
      <c r="OGQ554" s="49"/>
      <c r="OGR554" s="49"/>
      <c r="OGS554" s="49"/>
      <c r="OGT554" s="49"/>
      <c r="OGU554" s="49"/>
      <c r="OGV554" s="49"/>
      <c r="OGW554" s="49"/>
      <c r="OGX554" s="49"/>
      <c r="OGY554" s="49"/>
      <c r="OGZ554" s="49"/>
      <c r="OHA554" s="49"/>
      <c r="OHB554" s="49"/>
      <c r="OHC554" s="49"/>
      <c r="OHD554" s="49"/>
      <c r="OHE554" s="49"/>
      <c r="OHF554" s="49"/>
      <c r="OHG554" s="49"/>
      <c r="OHH554" s="49"/>
      <c r="OHI554" s="49"/>
      <c r="OHJ554" s="49"/>
      <c r="OHK554" s="49"/>
      <c r="OHL554" s="49"/>
      <c r="OHM554" s="49"/>
      <c r="OHN554" s="49"/>
      <c r="OHO554" s="49"/>
      <c r="OHP554" s="49"/>
      <c r="OHQ554" s="49"/>
      <c r="OHR554" s="49"/>
      <c r="OHS554" s="49"/>
      <c r="OHT554" s="49"/>
      <c r="OHU554" s="49"/>
      <c r="OHV554" s="49"/>
      <c r="OHW554" s="49"/>
      <c r="OHX554" s="49"/>
      <c r="OHY554" s="49"/>
      <c r="OHZ554" s="49"/>
      <c r="OIA554" s="49"/>
      <c r="OIB554" s="49"/>
      <c r="OIC554" s="49"/>
      <c r="OID554" s="49"/>
      <c r="OIE554" s="49"/>
      <c r="OIF554" s="49"/>
      <c r="OIG554" s="49"/>
      <c r="OIH554" s="49"/>
      <c r="OII554" s="49"/>
      <c r="OIJ554" s="49"/>
      <c r="OIK554" s="49"/>
      <c r="OIL554" s="49"/>
      <c r="OIM554" s="49"/>
      <c r="OIN554" s="49"/>
      <c r="OIO554" s="49"/>
      <c r="OIP554" s="49"/>
      <c r="OIQ554" s="49"/>
      <c r="OIR554" s="49"/>
      <c r="OIS554" s="49"/>
      <c r="OIT554" s="49"/>
      <c r="OIU554" s="49"/>
      <c r="OIV554" s="49"/>
      <c r="OIW554" s="49"/>
      <c r="OIX554" s="49"/>
      <c r="OIY554" s="49"/>
      <c r="OIZ554" s="49"/>
      <c r="OJA554" s="49"/>
      <c r="OJB554" s="49"/>
      <c r="OJC554" s="49"/>
      <c r="OJD554" s="49"/>
      <c r="OJE554" s="49"/>
      <c r="OJF554" s="49"/>
      <c r="OJG554" s="49"/>
      <c r="OJH554" s="49"/>
      <c r="OJI554" s="49"/>
      <c r="OJJ554" s="49"/>
      <c r="OJK554" s="49"/>
      <c r="OJL554" s="49"/>
      <c r="OJM554" s="49"/>
      <c r="OJN554" s="49"/>
      <c r="OJO554" s="49"/>
      <c r="OJP554" s="49"/>
      <c r="OJQ554" s="49"/>
      <c r="OJR554" s="49"/>
      <c r="OJS554" s="49"/>
      <c r="OJT554" s="49"/>
      <c r="OJU554" s="49"/>
      <c r="OJV554" s="49"/>
      <c r="OJW554" s="49"/>
      <c r="OJX554" s="49"/>
      <c r="OJY554" s="49"/>
      <c r="OJZ554" s="49"/>
      <c r="OKA554" s="49"/>
      <c r="OKB554" s="49"/>
      <c r="OKC554" s="49"/>
      <c r="OKD554" s="49"/>
      <c r="OKE554" s="49"/>
      <c r="OKF554" s="49"/>
      <c r="OKG554" s="49"/>
      <c r="OKH554" s="49"/>
      <c r="OKI554" s="49"/>
      <c r="OKJ554" s="49"/>
      <c r="OKK554" s="49"/>
      <c r="OKL554" s="49"/>
      <c r="OKM554" s="49"/>
      <c r="OKN554" s="49"/>
      <c r="OKO554" s="49"/>
      <c r="OKP554" s="49"/>
      <c r="OKQ554" s="49"/>
      <c r="OKR554" s="49"/>
      <c r="OKS554" s="49"/>
      <c r="OKT554" s="49"/>
      <c r="OKU554" s="49"/>
      <c r="OKV554" s="49"/>
      <c r="OKW554" s="49"/>
      <c r="OKX554" s="49"/>
      <c r="OKY554" s="49"/>
      <c r="OKZ554" s="49"/>
      <c r="OLA554" s="49"/>
      <c r="OLB554" s="49"/>
      <c r="OLC554" s="49"/>
      <c r="OLD554" s="49"/>
      <c r="OLE554" s="49"/>
      <c r="OLF554" s="49"/>
      <c r="OLG554" s="49"/>
      <c r="OLH554" s="49"/>
      <c r="OLI554" s="49"/>
      <c r="OLJ554" s="49"/>
      <c r="OLK554" s="49"/>
      <c r="OLL554" s="49"/>
      <c r="OLM554" s="49"/>
      <c r="OLN554" s="49"/>
      <c r="OLO554" s="49"/>
      <c r="OLP554" s="49"/>
      <c r="OLQ554" s="49"/>
      <c r="OLR554" s="49"/>
      <c r="OLS554" s="49"/>
      <c r="OLT554" s="49"/>
      <c r="OLU554" s="49"/>
      <c r="OLV554" s="49"/>
      <c r="OLW554" s="49"/>
      <c r="OLX554" s="49"/>
      <c r="OLY554" s="49"/>
      <c r="OLZ554" s="49"/>
      <c r="OMA554" s="49"/>
      <c r="OMB554" s="49"/>
      <c r="OMC554" s="49"/>
      <c r="OMD554" s="49"/>
      <c r="OME554" s="49"/>
      <c r="OMF554" s="49"/>
      <c r="OMG554" s="49"/>
      <c r="OMH554" s="49"/>
      <c r="OMI554" s="49"/>
      <c r="OMJ554" s="49"/>
      <c r="OMK554" s="49"/>
      <c r="OML554" s="49"/>
      <c r="OMM554" s="49"/>
      <c r="OMN554" s="49"/>
      <c r="OMO554" s="49"/>
      <c r="OMP554" s="49"/>
      <c r="OMQ554" s="49"/>
      <c r="OMR554" s="49"/>
      <c r="OMS554" s="49"/>
      <c r="OMT554" s="49"/>
      <c r="OMU554" s="49"/>
      <c r="OMV554" s="49"/>
      <c r="OMW554" s="49"/>
      <c r="OMX554" s="49"/>
      <c r="OMY554" s="49"/>
      <c r="OMZ554" s="49"/>
      <c r="ONA554" s="49"/>
      <c r="ONB554" s="49"/>
      <c r="ONC554" s="49"/>
      <c r="OND554" s="49"/>
      <c r="ONE554" s="49"/>
      <c r="ONF554" s="49"/>
      <c r="ONG554" s="49"/>
      <c r="ONH554" s="49"/>
      <c r="ONI554" s="49"/>
      <c r="ONJ554" s="49"/>
      <c r="ONK554" s="49"/>
      <c r="ONL554" s="49"/>
      <c r="ONM554" s="49"/>
      <c r="ONN554" s="49"/>
      <c r="ONO554" s="49"/>
      <c r="ONP554" s="49"/>
      <c r="ONQ554" s="49"/>
      <c r="ONR554" s="49"/>
      <c r="ONS554" s="49"/>
      <c r="ONT554" s="49"/>
      <c r="ONU554" s="49"/>
      <c r="ONV554" s="49"/>
      <c r="ONW554" s="49"/>
      <c r="ONX554" s="49"/>
      <c r="ONY554" s="49"/>
      <c r="ONZ554" s="49"/>
      <c r="OOA554" s="49"/>
      <c r="OOB554" s="49"/>
      <c r="OOC554" s="49"/>
      <c r="OOD554" s="49"/>
      <c r="OOE554" s="49"/>
      <c r="OOF554" s="49"/>
      <c r="OOG554" s="49"/>
      <c r="OOH554" s="49"/>
      <c r="OOI554" s="49"/>
      <c r="OOJ554" s="49"/>
      <c r="OOK554" s="49"/>
      <c r="OOL554" s="49"/>
      <c r="OOM554" s="49"/>
      <c r="OON554" s="49"/>
      <c r="OOO554" s="49"/>
      <c r="OOP554" s="49"/>
      <c r="OOQ554" s="49"/>
      <c r="OOR554" s="49"/>
      <c r="OOS554" s="49"/>
      <c r="OOT554" s="49"/>
      <c r="OOU554" s="49"/>
      <c r="OOV554" s="49"/>
      <c r="OOW554" s="49"/>
      <c r="OOX554" s="49"/>
      <c r="OOY554" s="49"/>
      <c r="OOZ554" s="49"/>
      <c r="OPA554" s="49"/>
      <c r="OPB554" s="49"/>
      <c r="OPC554" s="49"/>
      <c r="OPD554" s="49"/>
      <c r="OPE554" s="49"/>
      <c r="OPF554" s="49"/>
      <c r="OPG554" s="49"/>
      <c r="OPH554" s="49"/>
      <c r="OPI554" s="49"/>
      <c r="OPJ554" s="49"/>
      <c r="OPK554" s="49"/>
      <c r="OPL554" s="49"/>
      <c r="OPM554" s="49"/>
      <c r="OPN554" s="49"/>
      <c r="OPO554" s="49"/>
      <c r="OPP554" s="49"/>
      <c r="OPQ554" s="49"/>
      <c r="OPR554" s="49"/>
      <c r="OPS554" s="49"/>
      <c r="OPT554" s="49"/>
      <c r="OPU554" s="49"/>
      <c r="OPV554" s="49"/>
      <c r="OPW554" s="49"/>
      <c r="OPX554" s="49"/>
      <c r="OPY554" s="49"/>
      <c r="OPZ554" s="49"/>
      <c r="OQA554" s="49"/>
      <c r="OQB554" s="49"/>
      <c r="OQC554" s="49"/>
      <c r="OQD554" s="49"/>
      <c r="OQE554" s="49"/>
      <c r="OQF554" s="49"/>
      <c r="OQG554" s="49"/>
      <c r="OQH554" s="49"/>
      <c r="OQI554" s="49"/>
      <c r="OQJ554" s="49"/>
      <c r="OQK554" s="49"/>
      <c r="OQL554" s="49"/>
      <c r="OQM554" s="49"/>
      <c r="OQN554" s="49"/>
      <c r="OQO554" s="49"/>
      <c r="OQP554" s="49"/>
      <c r="OQQ554" s="49"/>
      <c r="OQR554" s="49"/>
      <c r="OQS554" s="49"/>
      <c r="OQT554" s="49"/>
      <c r="OQU554" s="49"/>
      <c r="OQV554" s="49"/>
      <c r="OQW554" s="49"/>
      <c r="OQX554" s="49"/>
      <c r="OQY554" s="49"/>
      <c r="OQZ554" s="49"/>
      <c r="ORA554" s="49"/>
      <c r="ORB554" s="49"/>
      <c r="ORC554" s="49"/>
      <c r="ORD554" s="49"/>
      <c r="ORE554" s="49"/>
      <c r="ORF554" s="49"/>
      <c r="ORG554" s="49"/>
      <c r="ORH554" s="49"/>
      <c r="ORI554" s="49"/>
      <c r="ORJ554" s="49"/>
      <c r="ORK554" s="49"/>
      <c r="ORL554" s="49"/>
      <c r="ORM554" s="49"/>
      <c r="ORN554" s="49"/>
      <c r="ORO554" s="49"/>
      <c r="ORP554" s="49"/>
      <c r="ORQ554" s="49"/>
      <c r="ORR554" s="49"/>
      <c r="ORS554" s="49"/>
      <c r="ORT554" s="49"/>
      <c r="ORU554" s="49"/>
      <c r="ORV554" s="49"/>
      <c r="ORW554" s="49"/>
      <c r="ORX554" s="49"/>
      <c r="ORY554" s="49"/>
      <c r="ORZ554" s="49"/>
      <c r="OSA554" s="49"/>
      <c r="OSB554" s="49"/>
      <c r="OSC554" s="49"/>
      <c r="OSD554" s="49"/>
      <c r="OSE554" s="49"/>
      <c r="OSF554" s="49"/>
      <c r="OSG554" s="49"/>
      <c r="OSH554" s="49"/>
      <c r="OSI554" s="49"/>
      <c r="OSJ554" s="49"/>
      <c r="OSK554" s="49"/>
      <c r="OSL554" s="49"/>
      <c r="OSM554" s="49"/>
      <c r="OSN554" s="49"/>
      <c r="OSO554" s="49"/>
      <c r="OSP554" s="49"/>
      <c r="OSQ554" s="49"/>
      <c r="OSR554" s="49"/>
      <c r="OSS554" s="49"/>
      <c r="OST554" s="49"/>
      <c r="OSU554" s="49"/>
      <c r="OSV554" s="49"/>
      <c r="OSW554" s="49"/>
      <c r="OSX554" s="49"/>
      <c r="OSY554" s="49"/>
      <c r="OSZ554" s="49"/>
      <c r="OTA554" s="49"/>
      <c r="OTB554" s="49"/>
      <c r="OTC554" s="49"/>
      <c r="OTD554" s="49"/>
      <c r="OTE554" s="49"/>
      <c r="OTF554" s="49"/>
      <c r="OTG554" s="49"/>
      <c r="OTH554" s="49"/>
      <c r="OTI554" s="49"/>
      <c r="OTJ554" s="49"/>
      <c r="OTK554" s="49"/>
      <c r="OTL554" s="49"/>
      <c r="OTM554" s="49"/>
      <c r="OTN554" s="49"/>
      <c r="OTO554" s="49"/>
      <c r="OTP554" s="49"/>
      <c r="OTQ554" s="49"/>
      <c r="OTR554" s="49"/>
      <c r="OTS554" s="49"/>
      <c r="OTT554" s="49"/>
      <c r="OTU554" s="49"/>
      <c r="OTV554" s="49"/>
      <c r="OTW554" s="49"/>
      <c r="OTX554" s="49"/>
      <c r="OTY554" s="49"/>
      <c r="OTZ554" s="49"/>
      <c r="OUA554" s="49"/>
      <c r="OUB554" s="49"/>
      <c r="OUC554" s="49"/>
      <c r="OUD554" s="49"/>
      <c r="OUE554" s="49"/>
      <c r="OUF554" s="49"/>
      <c r="OUG554" s="49"/>
      <c r="OUH554" s="49"/>
      <c r="OUI554" s="49"/>
      <c r="OUJ554" s="49"/>
      <c r="OUK554" s="49"/>
      <c r="OUL554" s="49"/>
      <c r="OUM554" s="49"/>
      <c r="OUN554" s="49"/>
      <c r="OUO554" s="49"/>
      <c r="OUP554" s="49"/>
      <c r="OUQ554" s="49"/>
      <c r="OUR554" s="49"/>
      <c r="OUS554" s="49"/>
      <c r="OUT554" s="49"/>
      <c r="OUU554" s="49"/>
      <c r="OUV554" s="49"/>
      <c r="OUW554" s="49"/>
      <c r="OUX554" s="49"/>
      <c r="OUY554" s="49"/>
      <c r="OUZ554" s="49"/>
      <c r="OVA554" s="49"/>
      <c r="OVB554" s="49"/>
      <c r="OVC554" s="49"/>
      <c r="OVD554" s="49"/>
      <c r="OVE554" s="49"/>
      <c r="OVF554" s="49"/>
      <c r="OVG554" s="49"/>
      <c r="OVH554" s="49"/>
      <c r="OVI554" s="49"/>
      <c r="OVJ554" s="49"/>
      <c r="OVK554" s="49"/>
      <c r="OVL554" s="49"/>
      <c r="OVM554" s="49"/>
      <c r="OVN554" s="49"/>
      <c r="OVO554" s="49"/>
      <c r="OVP554" s="49"/>
      <c r="OVQ554" s="49"/>
      <c r="OVR554" s="49"/>
      <c r="OVS554" s="49"/>
      <c r="OVT554" s="49"/>
      <c r="OVU554" s="49"/>
      <c r="OVV554" s="49"/>
      <c r="OVW554" s="49"/>
      <c r="OVX554" s="49"/>
      <c r="OVY554" s="49"/>
      <c r="OVZ554" s="49"/>
      <c r="OWA554" s="49"/>
      <c r="OWB554" s="49"/>
      <c r="OWC554" s="49"/>
      <c r="OWD554" s="49"/>
      <c r="OWE554" s="49"/>
      <c r="OWF554" s="49"/>
      <c r="OWG554" s="49"/>
      <c r="OWH554" s="49"/>
      <c r="OWI554" s="49"/>
      <c r="OWJ554" s="49"/>
      <c r="OWK554" s="49"/>
      <c r="OWL554" s="49"/>
      <c r="OWM554" s="49"/>
      <c r="OWN554" s="49"/>
      <c r="OWO554" s="49"/>
      <c r="OWP554" s="49"/>
      <c r="OWQ554" s="49"/>
      <c r="OWR554" s="49"/>
      <c r="OWS554" s="49"/>
      <c r="OWT554" s="49"/>
      <c r="OWU554" s="49"/>
      <c r="OWV554" s="49"/>
      <c r="OWW554" s="49"/>
      <c r="OWX554" s="49"/>
      <c r="OWY554" s="49"/>
      <c r="OWZ554" s="49"/>
      <c r="OXA554" s="49"/>
      <c r="OXB554" s="49"/>
      <c r="OXC554" s="49"/>
      <c r="OXD554" s="49"/>
      <c r="OXE554" s="49"/>
      <c r="OXF554" s="49"/>
      <c r="OXG554" s="49"/>
      <c r="OXH554" s="49"/>
      <c r="OXI554" s="49"/>
      <c r="OXJ554" s="49"/>
      <c r="OXK554" s="49"/>
      <c r="OXL554" s="49"/>
      <c r="OXM554" s="49"/>
      <c r="OXN554" s="49"/>
      <c r="OXO554" s="49"/>
      <c r="OXP554" s="49"/>
      <c r="OXQ554" s="49"/>
      <c r="OXR554" s="49"/>
      <c r="OXS554" s="49"/>
      <c r="OXT554" s="49"/>
      <c r="OXU554" s="49"/>
      <c r="OXV554" s="49"/>
      <c r="OXW554" s="49"/>
      <c r="OXX554" s="49"/>
      <c r="OXY554" s="49"/>
      <c r="OXZ554" s="49"/>
      <c r="OYA554" s="49"/>
      <c r="OYB554" s="49"/>
      <c r="OYC554" s="49"/>
      <c r="OYD554" s="49"/>
      <c r="OYE554" s="49"/>
      <c r="OYF554" s="49"/>
      <c r="OYG554" s="49"/>
      <c r="OYH554" s="49"/>
      <c r="OYI554" s="49"/>
      <c r="OYJ554" s="49"/>
      <c r="OYK554" s="49"/>
      <c r="OYL554" s="49"/>
      <c r="OYM554" s="49"/>
      <c r="OYN554" s="49"/>
      <c r="OYO554" s="49"/>
      <c r="OYP554" s="49"/>
      <c r="OYQ554" s="49"/>
      <c r="OYR554" s="49"/>
      <c r="OYS554" s="49"/>
      <c r="OYT554" s="49"/>
      <c r="OYU554" s="49"/>
      <c r="OYV554" s="49"/>
      <c r="OYW554" s="49"/>
      <c r="OYX554" s="49"/>
      <c r="OYY554" s="49"/>
      <c r="OYZ554" s="49"/>
      <c r="OZA554" s="49"/>
      <c r="OZB554" s="49"/>
      <c r="OZC554" s="49"/>
      <c r="OZD554" s="49"/>
      <c r="OZE554" s="49"/>
      <c r="OZF554" s="49"/>
      <c r="OZG554" s="49"/>
      <c r="OZH554" s="49"/>
      <c r="OZI554" s="49"/>
      <c r="OZJ554" s="49"/>
      <c r="OZK554" s="49"/>
      <c r="OZL554" s="49"/>
      <c r="OZM554" s="49"/>
      <c r="OZN554" s="49"/>
      <c r="OZO554" s="49"/>
      <c r="OZP554" s="49"/>
      <c r="OZQ554" s="49"/>
      <c r="OZR554" s="49"/>
      <c r="OZS554" s="49"/>
      <c r="OZT554" s="49"/>
      <c r="OZU554" s="49"/>
      <c r="OZV554" s="49"/>
      <c r="OZW554" s="49"/>
      <c r="OZX554" s="49"/>
      <c r="OZY554" s="49"/>
      <c r="OZZ554" s="49"/>
      <c r="PAA554" s="49"/>
      <c r="PAB554" s="49"/>
      <c r="PAC554" s="49"/>
      <c r="PAD554" s="49"/>
      <c r="PAE554" s="49"/>
      <c r="PAF554" s="49"/>
      <c r="PAG554" s="49"/>
      <c r="PAH554" s="49"/>
      <c r="PAI554" s="49"/>
      <c r="PAJ554" s="49"/>
      <c r="PAK554" s="49"/>
      <c r="PAL554" s="49"/>
      <c r="PAM554" s="49"/>
      <c r="PAN554" s="49"/>
      <c r="PAO554" s="49"/>
      <c r="PAP554" s="49"/>
      <c r="PAQ554" s="49"/>
      <c r="PAR554" s="49"/>
      <c r="PAS554" s="49"/>
      <c r="PAT554" s="49"/>
      <c r="PAU554" s="49"/>
      <c r="PAV554" s="49"/>
      <c r="PAW554" s="49"/>
      <c r="PAX554" s="49"/>
      <c r="PAY554" s="49"/>
      <c r="PAZ554" s="49"/>
      <c r="PBA554" s="49"/>
      <c r="PBB554" s="49"/>
      <c r="PBC554" s="49"/>
      <c r="PBD554" s="49"/>
      <c r="PBE554" s="49"/>
      <c r="PBF554" s="49"/>
      <c r="PBG554" s="49"/>
      <c r="PBH554" s="49"/>
      <c r="PBI554" s="49"/>
      <c r="PBJ554" s="49"/>
      <c r="PBK554" s="49"/>
      <c r="PBL554" s="49"/>
      <c r="PBM554" s="49"/>
      <c r="PBN554" s="49"/>
      <c r="PBO554" s="49"/>
      <c r="PBP554" s="49"/>
      <c r="PBQ554" s="49"/>
      <c r="PBR554" s="49"/>
      <c r="PBS554" s="49"/>
      <c r="PBT554" s="49"/>
      <c r="PBU554" s="49"/>
      <c r="PBV554" s="49"/>
      <c r="PBW554" s="49"/>
      <c r="PBX554" s="49"/>
      <c r="PBY554" s="49"/>
      <c r="PBZ554" s="49"/>
      <c r="PCA554" s="49"/>
      <c r="PCB554" s="49"/>
      <c r="PCC554" s="49"/>
      <c r="PCD554" s="49"/>
      <c r="PCE554" s="49"/>
      <c r="PCF554" s="49"/>
      <c r="PCG554" s="49"/>
      <c r="PCH554" s="49"/>
      <c r="PCI554" s="49"/>
      <c r="PCJ554" s="49"/>
      <c r="PCK554" s="49"/>
      <c r="PCL554" s="49"/>
      <c r="PCM554" s="49"/>
      <c r="PCN554" s="49"/>
      <c r="PCO554" s="49"/>
      <c r="PCP554" s="49"/>
      <c r="PCQ554" s="49"/>
      <c r="PCR554" s="49"/>
      <c r="PCS554" s="49"/>
      <c r="PCT554" s="49"/>
      <c r="PCU554" s="49"/>
      <c r="PCV554" s="49"/>
      <c r="PCW554" s="49"/>
      <c r="PCX554" s="49"/>
      <c r="PCY554" s="49"/>
      <c r="PCZ554" s="49"/>
      <c r="PDA554" s="49"/>
      <c r="PDB554" s="49"/>
      <c r="PDC554" s="49"/>
      <c r="PDD554" s="49"/>
      <c r="PDE554" s="49"/>
      <c r="PDF554" s="49"/>
      <c r="PDG554" s="49"/>
      <c r="PDH554" s="49"/>
      <c r="PDI554" s="49"/>
      <c r="PDJ554" s="49"/>
      <c r="PDK554" s="49"/>
      <c r="PDL554" s="49"/>
      <c r="PDM554" s="49"/>
      <c r="PDN554" s="49"/>
      <c r="PDO554" s="49"/>
      <c r="PDP554" s="49"/>
      <c r="PDQ554" s="49"/>
      <c r="PDR554" s="49"/>
      <c r="PDS554" s="49"/>
      <c r="PDT554" s="49"/>
      <c r="PDU554" s="49"/>
      <c r="PDV554" s="49"/>
      <c r="PDW554" s="49"/>
      <c r="PDX554" s="49"/>
      <c r="PDY554" s="49"/>
      <c r="PDZ554" s="49"/>
      <c r="PEA554" s="49"/>
      <c r="PEB554" s="49"/>
      <c r="PEC554" s="49"/>
      <c r="PED554" s="49"/>
      <c r="PEE554" s="49"/>
      <c r="PEF554" s="49"/>
      <c r="PEG554" s="49"/>
      <c r="PEH554" s="49"/>
      <c r="PEI554" s="49"/>
      <c r="PEJ554" s="49"/>
      <c r="PEK554" s="49"/>
      <c r="PEL554" s="49"/>
      <c r="PEM554" s="49"/>
      <c r="PEN554" s="49"/>
      <c r="PEO554" s="49"/>
      <c r="PEP554" s="49"/>
      <c r="PEQ554" s="49"/>
      <c r="PER554" s="49"/>
      <c r="PES554" s="49"/>
      <c r="PET554" s="49"/>
      <c r="PEU554" s="49"/>
      <c r="PEV554" s="49"/>
      <c r="PEW554" s="49"/>
      <c r="PEX554" s="49"/>
      <c r="PEY554" s="49"/>
      <c r="PEZ554" s="49"/>
      <c r="PFA554" s="49"/>
      <c r="PFB554" s="49"/>
      <c r="PFC554" s="49"/>
      <c r="PFD554" s="49"/>
      <c r="PFE554" s="49"/>
      <c r="PFF554" s="49"/>
      <c r="PFG554" s="49"/>
      <c r="PFH554" s="49"/>
      <c r="PFI554" s="49"/>
      <c r="PFJ554" s="49"/>
      <c r="PFK554" s="49"/>
      <c r="PFL554" s="49"/>
      <c r="PFM554" s="49"/>
      <c r="PFN554" s="49"/>
      <c r="PFO554" s="49"/>
      <c r="PFP554" s="49"/>
      <c r="PFQ554" s="49"/>
      <c r="PFR554" s="49"/>
      <c r="PFS554" s="49"/>
      <c r="PFT554" s="49"/>
      <c r="PFU554" s="49"/>
      <c r="PFV554" s="49"/>
      <c r="PFW554" s="49"/>
      <c r="PFX554" s="49"/>
      <c r="PFY554" s="49"/>
      <c r="PFZ554" s="49"/>
      <c r="PGA554" s="49"/>
      <c r="PGB554" s="49"/>
      <c r="PGC554" s="49"/>
      <c r="PGD554" s="49"/>
      <c r="PGE554" s="49"/>
      <c r="PGF554" s="49"/>
      <c r="PGG554" s="49"/>
      <c r="PGH554" s="49"/>
      <c r="PGI554" s="49"/>
      <c r="PGJ554" s="49"/>
      <c r="PGK554" s="49"/>
      <c r="PGL554" s="49"/>
      <c r="PGM554" s="49"/>
      <c r="PGN554" s="49"/>
      <c r="PGO554" s="49"/>
      <c r="PGP554" s="49"/>
      <c r="PGQ554" s="49"/>
      <c r="PGR554" s="49"/>
      <c r="PGS554" s="49"/>
      <c r="PGT554" s="49"/>
      <c r="PGU554" s="49"/>
      <c r="PGV554" s="49"/>
      <c r="PGW554" s="49"/>
      <c r="PGX554" s="49"/>
      <c r="PGY554" s="49"/>
      <c r="PGZ554" s="49"/>
      <c r="PHA554" s="49"/>
      <c r="PHB554" s="49"/>
      <c r="PHC554" s="49"/>
      <c r="PHD554" s="49"/>
      <c r="PHE554" s="49"/>
      <c r="PHF554" s="49"/>
      <c r="PHG554" s="49"/>
      <c r="PHH554" s="49"/>
      <c r="PHI554" s="49"/>
      <c r="PHJ554" s="49"/>
      <c r="PHK554" s="49"/>
      <c r="PHL554" s="49"/>
      <c r="PHM554" s="49"/>
      <c r="PHN554" s="49"/>
      <c r="PHO554" s="49"/>
      <c r="PHP554" s="49"/>
      <c r="PHQ554" s="49"/>
      <c r="PHR554" s="49"/>
      <c r="PHS554" s="49"/>
      <c r="PHT554" s="49"/>
      <c r="PHU554" s="49"/>
      <c r="PHV554" s="49"/>
      <c r="PHW554" s="49"/>
      <c r="PHX554" s="49"/>
      <c r="PHY554" s="49"/>
      <c r="PHZ554" s="49"/>
      <c r="PIA554" s="49"/>
      <c r="PIB554" s="49"/>
      <c r="PIC554" s="49"/>
      <c r="PID554" s="49"/>
      <c r="PIE554" s="49"/>
      <c r="PIF554" s="49"/>
      <c r="PIG554" s="49"/>
      <c r="PIH554" s="49"/>
      <c r="PII554" s="49"/>
      <c r="PIJ554" s="49"/>
      <c r="PIK554" s="49"/>
      <c r="PIL554" s="49"/>
      <c r="PIM554" s="49"/>
      <c r="PIN554" s="49"/>
      <c r="PIO554" s="49"/>
      <c r="PIP554" s="49"/>
      <c r="PIQ554" s="49"/>
      <c r="PIR554" s="49"/>
      <c r="PIS554" s="49"/>
      <c r="PIT554" s="49"/>
      <c r="PIU554" s="49"/>
      <c r="PIV554" s="49"/>
      <c r="PIW554" s="49"/>
      <c r="PIX554" s="49"/>
      <c r="PIY554" s="49"/>
      <c r="PIZ554" s="49"/>
      <c r="PJA554" s="49"/>
      <c r="PJB554" s="49"/>
      <c r="PJC554" s="49"/>
      <c r="PJD554" s="49"/>
      <c r="PJE554" s="49"/>
      <c r="PJF554" s="49"/>
      <c r="PJG554" s="49"/>
      <c r="PJH554" s="49"/>
      <c r="PJI554" s="49"/>
      <c r="PJJ554" s="49"/>
      <c r="PJK554" s="49"/>
      <c r="PJL554" s="49"/>
      <c r="PJM554" s="49"/>
      <c r="PJN554" s="49"/>
      <c r="PJO554" s="49"/>
      <c r="PJP554" s="49"/>
      <c r="PJQ554" s="49"/>
      <c r="PJR554" s="49"/>
      <c r="PJS554" s="49"/>
      <c r="PJT554" s="49"/>
      <c r="PJU554" s="49"/>
      <c r="PJV554" s="49"/>
      <c r="PJW554" s="49"/>
      <c r="PJX554" s="49"/>
      <c r="PJY554" s="49"/>
      <c r="PJZ554" s="49"/>
      <c r="PKA554" s="49"/>
      <c r="PKB554" s="49"/>
      <c r="PKC554" s="49"/>
      <c r="PKD554" s="49"/>
      <c r="PKE554" s="49"/>
      <c r="PKF554" s="49"/>
      <c r="PKG554" s="49"/>
      <c r="PKH554" s="49"/>
      <c r="PKI554" s="49"/>
      <c r="PKJ554" s="49"/>
      <c r="PKK554" s="49"/>
      <c r="PKL554" s="49"/>
      <c r="PKM554" s="49"/>
      <c r="PKN554" s="49"/>
      <c r="PKO554" s="49"/>
      <c r="PKP554" s="49"/>
      <c r="PKQ554" s="49"/>
      <c r="PKR554" s="49"/>
      <c r="PKS554" s="49"/>
      <c r="PKT554" s="49"/>
      <c r="PKU554" s="49"/>
      <c r="PKV554" s="49"/>
      <c r="PKW554" s="49"/>
      <c r="PKX554" s="49"/>
      <c r="PKY554" s="49"/>
      <c r="PKZ554" s="49"/>
      <c r="PLA554" s="49"/>
      <c r="PLB554" s="49"/>
      <c r="PLC554" s="49"/>
      <c r="PLD554" s="49"/>
      <c r="PLE554" s="49"/>
      <c r="PLF554" s="49"/>
      <c r="PLG554" s="49"/>
      <c r="PLH554" s="49"/>
      <c r="PLI554" s="49"/>
      <c r="PLJ554" s="49"/>
      <c r="PLK554" s="49"/>
      <c r="PLL554" s="49"/>
      <c r="PLM554" s="49"/>
      <c r="PLN554" s="49"/>
      <c r="PLO554" s="49"/>
      <c r="PLP554" s="49"/>
      <c r="PLQ554" s="49"/>
      <c r="PLR554" s="49"/>
      <c r="PLS554" s="49"/>
      <c r="PLT554" s="49"/>
      <c r="PLU554" s="49"/>
      <c r="PLV554" s="49"/>
      <c r="PLW554" s="49"/>
      <c r="PLX554" s="49"/>
      <c r="PLY554" s="49"/>
      <c r="PLZ554" s="49"/>
      <c r="PMA554" s="49"/>
      <c r="PMB554" s="49"/>
      <c r="PMC554" s="49"/>
      <c r="PMD554" s="49"/>
      <c r="PME554" s="49"/>
      <c r="PMF554" s="49"/>
      <c r="PMG554" s="49"/>
      <c r="PMH554" s="49"/>
      <c r="PMI554" s="49"/>
      <c r="PMJ554" s="49"/>
      <c r="PMK554" s="49"/>
      <c r="PML554" s="49"/>
      <c r="PMM554" s="49"/>
      <c r="PMN554" s="49"/>
      <c r="PMO554" s="49"/>
      <c r="PMP554" s="49"/>
      <c r="PMQ554" s="49"/>
      <c r="PMR554" s="49"/>
      <c r="PMS554" s="49"/>
      <c r="PMT554" s="49"/>
      <c r="PMU554" s="49"/>
      <c r="PMV554" s="49"/>
      <c r="PMW554" s="49"/>
      <c r="PMX554" s="49"/>
      <c r="PMY554" s="49"/>
      <c r="PMZ554" s="49"/>
      <c r="PNA554" s="49"/>
      <c r="PNB554" s="49"/>
      <c r="PNC554" s="49"/>
      <c r="PND554" s="49"/>
      <c r="PNE554" s="49"/>
      <c r="PNF554" s="49"/>
      <c r="PNG554" s="49"/>
      <c r="PNH554" s="49"/>
      <c r="PNI554" s="49"/>
      <c r="PNJ554" s="49"/>
      <c r="PNK554" s="49"/>
      <c r="PNL554" s="49"/>
      <c r="PNM554" s="49"/>
      <c r="PNN554" s="49"/>
      <c r="PNO554" s="49"/>
      <c r="PNP554" s="49"/>
      <c r="PNQ554" s="49"/>
      <c r="PNR554" s="49"/>
      <c r="PNS554" s="49"/>
      <c r="PNT554" s="49"/>
      <c r="PNU554" s="49"/>
      <c r="PNV554" s="49"/>
      <c r="PNW554" s="49"/>
      <c r="PNX554" s="49"/>
      <c r="PNY554" s="49"/>
      <c r="PNZ554" s="49"/>
      <c r="POA554" s="49"/>
      <c r="POB554" s="49"/>
      <c r="POC554" s="49"/>
      <c r="POD554" s="49"/>
      <c r="POE554" s="49"/>
      <c r="POF554" s="49"/>
      <c r="POG554" s="49"/>
      <c r="POH554" s="49"/>
      <c r="POI554" s="49"/>
      <c r="POJ554" s="49"/>
      <c r="POK554" s="49"/>
      <c r="POL554" s="49"/>
      <c r="POM554" s="49"/>
      <c r="PON554" s="49"/>
      <c r="POO554" s="49"/>
      <c r="POP554" s="49"/>
      <c r="POQ554" s="49"/>
      <c r="POR554" s="49"/>
      <c r="POS554" s="49"/>
      <c r="POT554" s="49"/>
      <c r="POU554" s="49"/>
      <c r="POV554" s="49"/>
      <c r="POW554" s="49"/>
      <c r="POX554" s="49"/>
      <c r="POY554" s="49"/>
      <c r="POZ554" s="49"/>
      <c r="PPA554" s="49"/>
      <c r="PPB554" s="49"/>
      <c r="PPC554" s="49"/>
      <c r="PPD554" s="49"/>
      <c r="PPE554" s="49"/>
      <c r="PPF554" s="49"/>
      <c r="PPG554" s="49"/>
      <c r="PPH554" s="49"/>
      <c r="PPI554" s="49"/>
      <c r="PPJ554" s="49"/>
      <c r="PPK554" s="49"/>
      <c r="PPL554" s="49"/>
      <c r="PPM554" s="49"/>
      <c r="PPN554" s="49"/>
      <c r="PPO554" s="49"/>
      <c r="PPP554" s="49"/>
      <c r="PPQ554" s="49"/>
      <c r="PPR554" s="49"/>
      <c r="PPS554" s="49"/>
      <c r="PPT554" s="49"/>
      <c r="PPU554" s="49"/>
      <c r="PPV554" s="49"/>
      <c r="PPW554" s="49"/>
      <c r="PPX554" s="49"/>
      <c r="PPY554" s="49"/>
      <c r="PPZ554" s="49"/>
      <c r="PQA554" s="49"/>
      <c r="PQB554" s="49"/>
      <c r="PQC554" s="49"/>
      <c r="PQD554" s="49"/>
      <c r="PQE554" s="49"/>
      <c r="PQF554" s="49"/>
      <c r="PQG554" s="49"/>
      <c r="PQH554" s="49"/>
      <c r="PQI554" s="49"/>
      <c r="PQJ554" s="49"/>
      <c r="PQK554" s="49"/>
      <c r="PQL554" s="49"/>
      <c r="PQM554" s="49"/>
      <c r="PQN554" s="49"/>
      <c r="PQO554" s="49"/>
      <c r="PQP554" s="49"/>
      <c r="PQQ554" s="49"/>
      <c r="PQR554" s="49"/>
      <c r="PQS554" s="49"/>
      <c r="PQT554" s="49"/>
      <c r="PQU554" s="49"/>
      <c r="PQV554" s="49"/>
      <c r="PQW554" s="49"/>
      <c r="PQX554" s="49"/>
      <c r="PQY554" s="49"/>
      <c r="PQZ554" s="49"/>
      <c r="PRA554" s="49"/>
      <c r="PRB554" s="49"/>
      <c r="PRC554" s="49"/>
      <c r="PRD554" s="49"/>
      <c r="PRE554" s="49"/>
      <c r="PRF554" s="49"/>
      <c r="PRG554" s="49"/>
      <c r="PRH554" s="49"/>
      <c r="PRI554" s="49"/>
      <c r="PRJ554" s="49"/>
      <c r="PRK554" s="49"/>
      <c r="PRL554" s="49"/>
      <c r="PRM554" s="49"/>
      <c r="PRN554" s="49"/>
      <c r="PRO554" s="49"/>
      <c r="PRP554" s="49"/>
      <c r="PRQ554" s="49"/>
      <c r="PRR554" s="49"/>
      <c r="PRS554" s="49"/>
      <c r="PRT554" s="49"/>
      <c r="PRU554" s="49"/>
      <c r="PRV554" s="49"/>
      <c r="PRW554" s="49"/>
      <c r="PRX554" s="49"/>
      <c r="PRY554" s="49"/>
      <c r="PRZ554" s="49"/>
      <c r="PSA554" s="49"/>
      <c r="PSB554" s="49"/>
      <c r="PSC554" s="49"/>
      <c r="PSD554" s="49"/>
      <c r="PSE554" s="49"/>
      <c r="PSF554" s="49"/>
      <c r="PSG554" s="49"/>
      <c r="PSH554" s="49"/>
      <c r="PSI554" s="49"/>
      <c r="PSJ554" s="49"/>
      <c r="PSK554" s="49"/>
      <c r="PSL554" s="49"/>
      <c r="PSM554" s="49"/>
      <c r="PSN554" s="49"/>
      <c r="PSO554" s="49"/>
      <c r="PSP554" s="49"/>
      <c r="PSQ554" s="49"/>
      <c r="PSR554" s="49"/>
      <c r="PSS554" s="49"/>
      <c r="PST554" s="49"/>
      <c r="PSU554" s="49"/>
      <c r="PSV554" s="49"/>
      <c r="PSW554" s="49"/>
      <c r="PSX554" s="49"/>
      <c r="PSY554" s="49"/>
      <c r="PSZ554" s="49"/>
      <c r="PTA554" s="49"/>
      <c r="PTB554" s="49"/>
      <c r="PTC554" s="49"/>
      <c r="PTD554" s="49"/>
      <c r="PTE554" s="49"/>
      <c r="PTF554" s="49"/>
      <c r="PTG554" s="49"/>
      <c r="PTH554" s="49"/>
      <c r="PTI554" s="49"/>
      <c r="PTJ554" s="49"/>
      <c r="PTK554" s="49"/>
      <c r="PTL554" s="49"/>
      <c r="PTM554" s="49"/>
      <c r="PTN554" s="49"/>
      <c r="PTO554" s="49"/>
      <c r="PTP554" s="49"/>
      <c r="PTQ554" s="49"/>
      <c r="PTR554" s="49"/>
      <c r="PTS554" s="49"/>
      <c r="PTT554" s="49"/>
      <c r="PTU554" s="49"/>
      <c r="PTV554" s="49"/>
      <c r="PTW554" s="49"/>
      <c r="PTX554" s="49"/>
      <c r="PTY554" s="49"/>
      <c r="PTZ554" s="49"/>
      <c r="PUA554" s="49"/>
      <c r="PUB554" s="49"/>
      <c r="PUC554" s="49"/>
      <c r="PUD554" s="49"/>
      <c r="PUE554" s="49"/>
      <c r="PUF554" s="49"/>
      <c r="PUG554" s="49"/>
      <c r="PUH554" s="49"/>
      <c r="PUI554" s="49"/>
      <c r="PUJ554" s="49"/>
      <c r="PUK554" s="49"/>
      <c r="PUL554" s="49"/>
      <c r="PUM554" s="49"/>
      <c r="PUN554" s="49"/>
      <c r="PUO554" s="49"/>
      <c r="PUP554" s="49"/>
      <c r="PUQ554" s="49"/>
      <c r="PUR554" s="49"/>
      <c r="PUS554" s="49"/>
      <c r="PUT554" s="49"/>
      <c r="PUU554" s="49"/>
      <c r="PUV554" s="49"/>
      <c r="PUW554" s="49"/>
      <c r="PUX554" s="49"/>
      <c r="PUY554" s="49"/>
      <c r="PUZ554" s="49"/>
      <c r="PVA554" s="49"/>
      <c r="PVB554" s="49"/>
      <c r="PVC554" s="49"/>
      <c r="PVD554" s="49"/>
      <c r="PVE554" s="49"/>
      <c r="PVF554" s="49"/>
      <c r="PVG554" s="49"/>
      <c r="PVH554" s="49"/>
      <c r="PVI554" s="49"/>
      <c r="PVJ554" s="49"/>
      <c r="PVK554" s="49"/>
      <c r="PVL554" s="49"/>
      <c r="PVM554" s="49"/>
      <c r="PVN554" s="49"/>
      <c r="PVO554" s="49"/>
      <c r="PVP554" s="49"/>
      <c r="PVQ554" s="49"/>
      <c r="PVR554" s="49"/>
      <c r="PVS554" s="49"/>
      <c r="PVT554" s="49"/>
      <c r="PVU554" s="49"/>
      <c r="PVV554" s="49"/>
      <c r="PVW554" s="49"/>
      <c r="PVX554" s="49"/>
      <c r="PVY554" s="49"/>
      <c r="PVZ554" s="49"/>
      <c r="PWA554" s="49"/>
      <c r="PWB554" s="49"/>
      <c r="PWC554" s="49"/>
      <c r="PWD554" s="49"/>
      <c r="PWE554" s="49"/>
      <c r="PWF554" s="49"/>
      <c r="PWG554" s="49"/>
      <c r="PWH554" s="49"/>
      <c r="PWI554" s="49"/>
      <c r="PWJ554" s="49"/>
      <c r="PWK554" s="49"/>
      <c r="PWL554" s="49"/>
      <c r="PWM554" s="49"/>
      <c r="PWN554" s="49"/>
      <c r="PWO554" s="49"/>
      <c r="PWP554" s="49"/>
      <c r="PWQ554" s="49"/>
      <c r="PWR554" s="49"/>
      <c r="PWS554" s="49"/>
      <c r="PWT554" s="49"/>
      <c r="PWU554" s="49"/>
      <c r="PWV554" s="49"/>
      <c r="PWW554" s="49"/>
      <c r="PWX554" s="49"/>
      <c r="PWY554" s="49"/>
      <c r="PWZ554" s="49"/>
      <c r="PXA554" s="49"/>
      <c r="PXB554" s="49"/>
      <c r="PXC554" s="49"/>
      <c r="PXD554" s="49"/>
      <c r="PXE554" s="49"/>
      <c r="PXF554" s="49"/>
      <c r="PXG554" s="49"/>
      <c r="PXH554" s="49"/>
      <c r="PXI554" s="49"/>
      <c r="PXJ554" s="49"/>
      <c r="PXK554" s="49"/>
      <c r="PXL554" s="49"/>
      <c r="PXM554" s="49"/>
      <c r="PXN554" s="49"/>
      <c r="PXO554" s="49"/>
      <c r="PXP554" s="49"/>
      <c r="PXQ554" s="49"/>
      <c r="PXR554" s="49"/>
      <c r="PXS554" s="49"/>
      <c r="PXT554" s="49"/>
      <c r="PXU554" s="49"/>
      <c r="PXV554" s="49"/>
      <c r="PXW554" s="49"/>
      <c r="PXX554" s="49"/>
      <c r="PXY554" s="49"/>
      <c r="PXZ554" s="49"/>
      <c r="PYA554" s="49"/>
      <c r="PYB554" s="49"/>
      <c r="PYC554" s="49"/>
      <c r="PYD554" s="49"/>
      <c r="PYE554" s="49"/>
      <c r="PYF554" s="49"/>
      <c r="PYG554" s="49"/>
      <c r="PYH554" s="49"/>
      <c r="PYI554" s="49"/>
      <c r="PYJ554" s="49"/>
      <c r="PYK554" s="49"/>
      <c r="PYL554" s="49"/>
      <c r="PYM554" s="49"/>
      <c r="PYN554" s="49"/>
      <c r="PYO554" s="49"/>
      <c r="PYP554" s="49"/>
      <c r="PYQ554" s="49"/>
      <c r="PYR554" s="49"/>
      <c r="PYS554" s="49"/>
      <c r="PYT554" s="49"/>
      <c r="PYU554" s="49"/>
      <c r="PYV554" s="49"/>
      <c r="PYW554" s="49"/>
      <c r="PYX554" s="49"/>
      <c r="PYY554" s="49"/>
      <c r="PYZ554" s="49"/>
      <c r="PZA554" s="49"/>
      <c r="PZB554" s="49"/>
      <c r="PZC554" s="49"/>
      <c r="PZD554" s="49"/>
      <c r="PZE554" s="49"/>
      <c r="PZF554" s="49"/>
      <c r="PZG554" s="49"/>
      <c r="PZH554" s="49"/>
      <c r="PZI554" s="49"/>
      <c r="PZJ554" s="49"/>
      <c r="PZK554" s="49"/>
      <c r="PZL554" s="49"/>
      <c r="PZM554" s="49"/>
      <c r="PZN554" s="49"/>
      <c r="PZO554" s="49"/>
      <c r="PZP554" s="49"/>
      <c r="PZQ554" s="49"/>
      <c r="PZR554" s="49"/>
      <c r="PZS554" s="49"/>
      <c r="PZT554" s="49"/>
      <c r="PZU554" s="49"/>
      <c r="PZV554" s="49"/>
      <c r="PZW554" s="49"/>
      <c r="PZX554" s="49"/>
      <c r="PZY554" s="49"/>
      <c r="PZZ554" s="49"/>
      <c r="QAA554" s="49"/>
      <c r="QAB554" s="49"/>
      <c r="QAC554" s="49"/>
      <c r="QAD554" s="49"/>
      <c r="QAE554" s="49"/>
      <c r="QAF554" s="49"/>
      <c r="QAG554" s="49"/>
      <c r="QAH554" s="49"/>
      <c r="QAI554" s="49"/>
      <c r="QAJ554" s="49"/>
      <c r="QAK554" s="49"/>
      <c r="QAL554" s="49"/>
      <c r="QAM554" s="49"/>
      <c r="QAN554" s="49"/>
      <c r="QAO554" s="49"/>
      <c r="QAP554" s="49"/>
      <c r="QAQ554" s="49"/>
      <c r="QAR554" s="49"/>
      <c r="QAS554" s="49"/>
      <c r="QAT554" s="49"/>
      <c r="QAU554" s="49"/>
      <c r="QAV554" s="49"/>
      <c r="QAW554" s="49"/>
      <c r="QAX554" s="49"/>
      <c r="QAY554" s="49"/>
      <c r="QAZ554" s="49"/>
      <c r="QBA554" s="49"/>
      <c r="QBB554" s="49"/>
      <c r="QBC554" s="49"/>
      <c r="QBD554" s="49"/>
      <c r="QBE554" s="49"/>
      <c r="QBF554" s="49"/>
      <c r="QBG554" s="49"/>
      <c r="QBH554" s="49"/>
      <c r="QBI554" s="49"/>
      <c r="QBJ554" s="49"/>
      <c r="QBK554" s="49"/>
      <c r="QBL554" s="49"/>
      <c r="QBM554" s="49"/>
      <c r="QBN554" s="49"/>
      <c r="QBO554" s="49"/>
      <c r="QBP554" s="49"/>
      <c r="QBQ554" s="49"/>
      <c r="QBR554" s="49"/>
      <c r="QBS554" s="49"/>
      <c r="QBT554" s="49"/>
      <c r="QBU554" s="49"/>
      <c r="QBV554" s="49"/>
      <c r="QBW554" s="49"/>
      <c r="QBX554" s="49"/>
      <c r="QBY554" s="49"/>
      <c r="QBZ554" s="49"/>
      <c r="QCA554" s="49"/>
      <c r="QCB554" s="49"/>
      <c r="QCC554" s="49"/>
      <c r="QCD554" s="49"/>
      <c r="QCE554" s="49"/>
      <c r="QCF554" s="49"/>
      <c r="QCG554" s="49"/>
      <c r="QCH554" s="49"/>
      <c r="QCI554" s="49"/>
      <c r="QCJ554" s="49"/>
      <c r="QCK554" s="49"/>
      <c r="QCL554" s="49"/>
      <c r="QCM554" s="49"/>
      <c r="QCN554" s="49"/>
      <c r="QCO554" s="49"/>
      <c r="QCP554" s="49"/>
      <c r="QCQ554" s="49"/>
      <c r="QCR554" s="49"/>
      <c r="QCS554" s="49"/>
      <c r="QCT554" s="49"/>
      <c r="QCU554" s="49"/>
      <c r="QCV554" s="49"/>
      <c r="QCW554" s="49"/>
      <c r="QCX554" s="49"/>
      <c r="QCY554" s="49"/>
      <c r="QCZ554" s="49"/>
      <c r="QDA554" s="49"/>
      <c r="QDB554" s="49"/>
      <c r="QDC554" s="49"/>
      <c r="QDD554" s="49"/>
      <c r="QDE554" s="49"/>
      <c r="QDF554" s="49"/>
      <c r="QDG554" s="49"/>
      <c r="QDH554" s="49"/>
      <c r="QDI554" s="49"/>
      <c r="QDJ554" s="49"/>
      <c r="QDK554" s="49"/>
      <c r="QDL554" s="49"/>
      <c r="QDM554" s="49"/>
      <c r="QDN554" s="49"/>
      <c r="QDO554" s="49"/>
      <c r="QDP554" s="49"/>
      <c r="QDQ554" s="49"/>
      <c r="QDR554" s="49"/>
      <c r="QDS554" s="49"/>
      <c r="QDT554" s="49"/>
      <c r="QDU554" s="49"/>
      <c r="QDV554" s="49"/>
      <c r="QDW554" s="49"/>
      <c r="QDX554" s="49"/>
      <c r="QDY554" s="49"/>
      <c r="QDZ554" s="49"/>
      <c r="QEA554" s="49"/>
      <c r="QEB554" s="49"/>
      <c r="QEC554" s="49"/>
      <c r="QED554" s="49"/>
      <c r="QEE554" s="49"/>
      <c r="QEF554" s="49"/>
      <c r="QEG554" s="49"/>
      <c r="QEH554" s="49"/>
      <c r="QEI554" s="49"/>
      <c r="QEJ554" s="49"/>
      <c r="QEK554" s="49"/>
      <c r="QEL554" s="49"/>
      <c r="QEM554" s="49"/>
      <c r="QEN554" s="49"/>
      <c r="QEO554" s="49"/>
      <c r="QEP554" s="49"/>
      <c r="QEQ554" s="49"/>
      <c r="QER554" s="49"/>
      <c r="QES554" s="49"/>
      <c r="QET554" s="49"/>
      <c r="QEU554" s="49"/>
      <c r="QEV554" s="49"/>
      <c r="QEW554" s="49"/>
      <c r="QEX554" s="49"/>
      <c r="QEY554" s="49"/>
      <c r="QEZ554" s="49"/>
      <c r="QFA554" s="49"/>
      <c r="QFB554" s="49"/>
      <c r="QFC554" s="49"/>
      <c r="QFD554" s="49"/>
      <c r="QFE554" s="49"/>
      <c r="QFF554" s="49"/>
      <c r="QFG554" s="49"/>
      <c r="QFH554" s="49"/>
      <c r="QFI554" s="49"/>
      <c r="QFJ554" s="49"/>
      <c r="QFK554" s="49"/>
      <c r="QFL554" s="49"/>
      <c r="QFM554" s="49"/>
      <c r="QFN554" s="49"/>
      <c r="QFO554" s="49"/>
      <c r="QFP554" s="49"/>
      <c r="QFQ554" s="49"/>
      <c r="QFR554" s="49"/>
      <c r="QFS554" s="49"/>
      <c r="QFT554" s="49"/>
      <c r="QFU554" s="49"/>
      <c r="QFV554" s="49"/>
      <c r="QFW554" s="49"/>
      <c r="QFX554" s="49"/>
      <c r="QFY554" s="49"/>
      <c r="QFZ554" s="49"/>
      <c r="QGA554" s="49"/>
      <c r="QGB554" s="49"/>
      <c r="QGC554" s="49"/>
      <c r="QGD554" s="49"/>
      <c r="QGE554" s="49"/>
      <c r="QGF554" s="49"/>
      <c r="QGG554" s="49"/>
      <c r="QGH554" s="49"/>
      <c r="QGI554" s="49"/>
      <c r="QGJ554" s="49"/>
      <c r="QGK554" s="49"/>
      <c r="QGL554" s="49"/>
      <c r="QGM554" s="49"/>
      <c r="QGN554" s="49"/>
      <c r="QGO554" s="49"/>
      <c r="QGP554" s="49"/>
      <c r="QGQ554" s="49"/>
      <c r="QGR554" s="49"/>
      <c r="QGS554" s="49"/>
      <c r="QGT554" s="49"/>
      <c r="QGU554" s="49"/>
      <c r="QGV554" s="49"/>
      <c r="QGW554" s="49"/>
      <c r="QGX554" s="49"/>
      <c r="QGY554" s="49"/>
      <c r="QGZ554" s="49"/>
      <c r="QHA554" s="49"/>
      <c r="QHB554" s="49"/>
      <c r="QHC554" s="49"/>
      <c r="QHD554" s="49"/>
      <c r="QHE554" s="49"/>
      <c r="QHF554" s="49"/>
      <c r="QHG554" s="49"/>
      <c r="QHH554" s="49"/>
      <c r="QHI554" s="49"/>
      <c r="QHJ554" s="49"/>
      <c r="QHK554" s="49"/>
      <c r="QHL554" s="49"/>
      <c r="QHM554" s="49"/>
      <c r="QHN554" s="49"/>
      <c r="QHO554" s="49"/>
      <c r="QHP554" s="49"/>
      <c r="QHQ554" s="49"/>
      <c r="QHR554" s="49"/>
      <c r="QHS554" s="49"/>
      <c r="QHT554" s="49"/>
      <c r="QHU554" s="49"/>
      <c r="QHV554" s="49"/>
      <c r="QHW554" s="49"/>
      <c r="QHX554" s="49"/>
      <c r="QHY554" s="49"/>
      <c r="QHZ554" s="49"/>
      <c r="QIA554" s="49"/>
      <c r="QIB554" s="49"/>
      <c r="QIC554" s="49"/>
      <c r="QID554" s="49"/>
      <c r="QIE554" s="49"/>
      <c r="QIF554" s="49"/>
      <c r="QIG554" s="49"/>
      <c r="QIH554" s="49"/>
      <c r="QII554" s="49"/>
      <c r="QIJ554" s="49"/>
      <c r="QIK554" s="49"/>
      <c r="QIL554" s="49"/>
      <c r="QIM554" s="49"/>
      <c r="QIN554" s="49"/>
      <c r="QIO554" s="49"/>
      <c r="QIP554" s="49"/>
      <c r="QIQ554" s="49"/>
      <c r="QIR554" s="49"/>
      <c r="QIS554" s="49"/>
      <c r="QIT554" s="49"/>
      <c r="QIU554" s="49"/>
      <c r="QIV554" s="49"/>
      <c r="QIW554" s="49"/>
      <c r="QIX554" s="49"/>
      <c r="QIY554" s="49"/>
      <c r="QIZ554" s="49"/>
      <c r="QJA554" s="49"/>
      <c r="QJB554" s="49"/>
      <c r="QJC554" s="49"/>
      <c r="QJD554" s="49"/>
      <c r="QJE554" s="49"/>
      <c r="QJF554" s="49"/>
      <c r="QJG554" s="49"/>
      <c r="QJH554" s="49"/>
      <c r="QJI554" s="49"/>
      <c r="QJJ554" s="49"/>
      <c r="QJK554" s="49"/>
      <c r="QJL554" s="49"/>
      <c r="QJM554" s="49"/>
      <c r="QJN554" s="49"/>
      <c r="QJO554" s="49"/>
      <c r="QJP554" s="49"/>
      <c r="QJQ554" s="49"/>
      <c r="QJR554" s="49"/>
      <c r="QJS554" s="49"/>
      <c r="QJT554" s="49"/>
      <c r="QJU554" s="49"/>
      <c r="QJV554" s="49"/>
      <c r="QJW554" s="49"/>
      <c r="QJX554" s="49"/>
      <c r="QJY554" s="49"/>
      <c r="QJZ554" s="49"/>
      <c r="QKA554" s="49"/>
      <c r="QKB554" s="49"/>
      <c r="QKC554" s="49"/>
      <c r="QKD554" s="49"/>
      <c r="QKE554" s="49"/>
      <c r="QKF554" s="49"/>
      <c r="QKG554" s="49"/>
      <c r="QKH554" s="49"/>
      <c r="QKI554" s="49"/>
      <c r="QKJ554" s="49"/>
      <c r="QKK554" s="49"/>
      <c r="QKL554" s="49"/>
      <c r="QKM554" s="49"/>
      <c r="QKN554" s="49"/>
      <c r="QKO554" s="49"/>
      <c r="QKP554" s="49"/>
      <c r="QKQ554" s="49"/>
      <c r="QKR554" s="49"/>
      <c r="QKS554" s="49"/>
      <c r="QKT554" s="49"/>
      <c r="QKU554" s="49"/>
      <c r="QKV554" s="49"/>
      <c r="QKW554" s="49"/>
      <c r="QKX554" s="49"/>
      <c r="QKY554" s="49"/>
      <c r="QKZ554" s="49"/>
      <c r="QLA554" s="49"/>
      <c r="QLB554" s="49"/>
      <c r="QLC554" s="49"/>
      <c r="QLD554" s="49"/>
      <c r="QLE554" s="49"/>
      <c r="QLF554" s="49"/>
      <c r="QLG554" s="49"/>
      <c r="QLH554" s="49"/>
      <c r="QLI554" s="49"/>
      <c r="QLJ554" s="49"/>
      <c r="QLK554" s="49"/>
      <c r="QLL554" s="49"/>
      <c r="QLM554" s="49"/>
      <c r="QLN554" s="49"/>
      <c r="QLO554" s="49"/>
      <c r="QLP554" s="49"/>
      <c r="QLQ554" s="49"/>
      <c r="QLR554" s="49"/>
      <c r="QLS554" s="49"/>
      <c r="QLT554" s="49"/>
      <c r="QLU554" s="49"/>
      <c r="QLV554" s="49"/>
      <c r="QLW554" s="49"/>
      <c r="QLX554" s="49"/>
      <c r="QLY554" s="49"/>
      <c r="QLZ554" s="49"/>
      <c r="QMA554" s="49"/>
      <c r="QMB554" s="49"/>
      <c r="QMC554" s="49"/>
      <c r="QMD554" s="49"/>
      <c r="QME554" s="49"/>
      <c r="QMF554" s="49"/>
      <c r="QMG554" s="49"/>
      <c r="QMH554" s="49"/>
      <c r="QMI554" s="49"/>
      <c r="QMJ554" s="49"/>
      <c r="QMK554" s="49"/>
      <c r="QML554" s="49"/>
      <c r="QMM554" s="49"/>
      <c r="QMN554" s="49"/>
      <c r="QMO554" s="49"/>
      <c r="QMP554" s="49"/>
      <c r="QMQ554" s="49"/>
      <c r="QMR554" s="49"/>
      <c r="QMS554" s="49"/>
      <c r="QMT554" s="49"/>
      <c r="QMU554" s="49"/>
      <c r="QMV554" s="49"/>
      <c r="QMW554" s="49"/>
      <c r="QMX554" s="49"/>
      <c r="QMY554" s="49"/>
      <c r="QMZ554" s="49"/>
      <c r="QNA554" s="49"/>
      <c r="QNB554" s="49"/>
      <c r="QNC554" s="49"/>
      <c r="QND554" s="49"/>
      <c r="QNE554" s="49"/>
      <c r="QNF554" s="49"/>
      <c r="QNG554" s="49"/>
      <c r="QNH554" s="49"/>
      <c r="QNI554" s="49"/>
      <c r="QNJ554" s="49"/>
      <c r="QNK554" s="49"/>
      <c r="QNL554" s="49"/>
      <c r="QNM554" s="49"/>
      <c r="QNN554" s="49"/>
      <c r="QNO554" s="49"/>
      <c r="QNP554" s="49"/>
      <c r="QNQ554" s="49"/>
      <c r="QNR554" s="49"/>
      <c r="QNS554" s="49"/>
      <c r="QNT554" s="49"/>
      <c r="QNU554" s="49"/>
      <c r="QNV554" s="49"/>
      <c r="QNW554" s="49"/>
      <c r="QNX554" s="49"/>
      <c r="QNY554" s="49"/>
      <c r="QNZ554" s="49"/>
      <c r="QOA554" s="49"/>
      <c r="QOB554" s="49"/>
      <c r="QOC554" s="49"/>
      <c r="QOD554" s="49"/>
      <c r="QOE554" s="49"/>
      <c r="QOF554" s="49"/>
      <c r="QOG554" s="49"/>
      <c r="QOH554" s="49"/>
      <c r="QOI554" s="49"/>
      <c r="QOJ554" s="49"/>
      <c r="QOK554" s="49"/>
      <c r="QOL554" s="49"/>
      <c r="QOM554" s="49"/>
      <c r="QON554" s="49"/>
      <c r="QOO554" s="49"/>
      <c r="QOP554" s="49"/>
      <c r="QOQ554" s="49"/>
      <c r="QOR554" s="49"/>
      <c r="QOS554" s="49"/>
      <c r="QOT554" s="49"/>
      <c r="QOU554" s="49"/>
      <c r="QOV554" s="49"/>
      <c r="QOW554" s="49"/>
      <c r="QOX554" s="49"/>
      <c r="QOY554" s="49"/>
      <c r="QOZ554" s="49"/>
      <c r="QPA554" s="49"/>
      <c r="QPB554" s="49"/>
      <c r="QPC554" s="49"/>
      <c r="QPD554" s="49"/>
      <c r="QPE554" s="49"/>
      <c r="QPF554" s="49"/>
      <c r="QPG554" s="49"/>
      <c r="QPH554" s="49"/>
      <c r="QPI554" s="49"/>
      <c r="QPJ554" s="49"/>
      <c r="QPK554" s="49"/>
      <c r="QPL554" s="49"/>
      <c r="QPM554" s="49"/>
      <c r="QPN554" s="49"/>
      <c r="QPO554" s="49"/>
      <c r="QPP554" s="49"/>
      <c r="QPQ554" s="49"/>
      <c r="QPR554" s="49"/>
      <c r="QPS554" s="49"/>
      <c r="QPT554" s="49"/>
      <c r="QPU554" s="49"/>
      <c r="QPV554" s="49"/>
      <c r="QPW554" s="49"/>
      <c r="QPX554" s="49"/>
      <c r="QPY554" s="49"/>
      <c r="QPZ554" s="49"/>
      <c r="QQA554" s="49"/>
      <c r="QQB554" s="49"/>
      <c r="QQC554" s="49"/>
      <c r="QQD554" s="49"/>
      <c r="QQE554" s="49"/>
      <c r="QQF554" s="49"/>
      <c r="QQG554" s="49"/>
      <c r="QQH554" s="49"/>
      <c r="QQI554" s="49"/>
      <c r="QQJ554" s="49"/>
      <c r="QQK554" s="49"/>
      <c r="QQL554" s="49"/>
      <c r="QQM554" s="49"/>
      <c r="QQN554" s="49"/>
      <c r="QQO554" s="49"/>
      <c r="QQP554" s="49"/>
      <c r="QQQ554" s="49"/>
      <c r="QQR554" s="49"/>
      <c r="QQS554" s="49"/>
      <c r="QQT554" s="49"/>
      <c r="QQU554" s="49"/>
      <c r="QQV554" s="49"/>
      <c r="QQW554" s="49"/>
      <c r="QQX554" s="49"/>
      <c r="QQY554" s="49"/>
      <c r="QQZ554" s="49"/>
      <c r="QRA554" s="49"/>
      <c r="QRB554" s="49"/>
      <c r="QRC554" s="49"/>
      <c r="QRD554" s="49"/>
      <c r="QRE554" s="49"/>
      <c r="QRF554" s="49"/>
      <c r="QRG554" s="49"/>
      <c r="QRH554" s="49"/>
      <c r="QRI554" s="49"/>
      <c r="QRJ554" s="49"/>
      <c r="QRK554" s="49"/>
      <c r="QRL554" s="49"/>
      <c r="QRM554" s="49"/>
      <c r="QRN554" s="49"/>
      <c r="QRO554" s="49"/>
      <c r="QRP554" s="49"/>
      <c r="QRQ554" s="49"/>
      <c r="QRR554" s="49"/>
      <c r="QRS554" s="49"/>
      <c r="QRT554" s="49"/>
      <c r="QRU554" s="49"/>
      <c r="QRV554" s="49"/>
      <c r="QRW554" s="49"/>
      <c r="QRX554" s="49"/>
      <c r="QRY554" s="49"/>
      <c r="QRZ554" s="49"/>
      <c r="QSA554" s="49"/>
      <c r="QSB554" s="49"/>
      <c r="QSC554" s="49"/>
      <c r="QSD554" s="49"/>
      <c r="QSE554" s="49"/>
      <c r="QSF554" s="49"/>
      <c r="QSG554" s="49"/>
      <c r="QSH554" s="49"/>
      <c r="QSI554" s="49"/>
      <c r="QSJ554" s="49"/>
      <c r="QSK554" s="49"/>
      <c r="QSL554" s="49"/>
      <c r="QSM554" s="49"/>
      <c r="QSN554" s="49"/>
      <c r="QSO554" s="49"/>
      <c r="QSP554" s="49"/>
      <c r="QSQ554" s="49"/>
      <c r="QSR554" s="49"/>
      <c r="QSS554" s="49"/>
      <c r="QST554" s="49"/>
      <c r="QSU554" s="49"/>
      <c r="QSV554" s="49"/>
      <c r="QSW554" s="49"/>
      <c r="QSX554" s="49"/>
      <c r="QSY554" s="49"/>
      <c r="QSZ554" s="49"/>
      <c r="QTA554" s="49"/>
      <c r="QTB554" s="49"/>
      <c r="QTC554" s="49"/>
      <c r="QTD554" s="49"/>
      <c r="QTE554" s="49"/>
      <c r="QTF554" s="49"/>
      <c r="QTG554" s="49"/>
      <c r="QTH554" s="49"/>
      <c r="QTI554" s="49"/>
      <c r="QTJ554" s="49"/>
      <c r="QTK554" s="49"/>
      <c r="QTL554" s="49"/>
      <c r="QTM554" s="49"/>
      <c r="QTN554" s="49"/>
      <c r="QTO554" s="49"/>
      <c r="QTP554" s="49"/>
      <c r="QTQ554" s="49"/>
      <c r="QTR554" s="49"/>
      <c r="QTS554" s="49"/>
      <c r="QTT554" s="49"/>
      <c r="QTU554" s="49"/>
      <c r="QTV554" s="49"/>
      <c r="QTW554" s="49"/>
      <c r="QTX554" s="49"/>
      <c r="QTY554" s="49"/>
      <c r="QTZ554" s="49"/>
      <c r="QUA554" s="49"/>
      <c r="QUB554" s="49"/>
      <c r="QUC554" s="49"/>
      <c r="QUD554" s="49"/>
      <c r="QUE554" s="49"/>
      <c r="QUF554" s="49"/>
      <c r="QUG554" s="49"/>
      <c r="QUH554" s="49"/>
      <c r="QUI554" s="49"/>
      <c r="QUJ554" s="49"/>
      <c r="QUK554" s="49"/>
      <c r="QUL554" s="49"/>
      <c r="QUM554" s="49"/>
      <c r="QUN554" s="49"/>
      <c r="QUO554" s="49"/>
      <c r="QUP554" s="49"/>
      <c r="QUQ554" s="49"/>
      <c r="QUR554" s="49"/>
      <c r="QUS554" s="49"/>
      <c r="QUT554" s="49"/>
      <c r="QUU554" s="49"/>
      <c r="QUV554" s="49"/>
      <c r="QUW554" s="49"/>
      <c r="QUX554" s="49"/>
      <c r="QUY554" s="49"/>
      <c r="QUZ554" s="49"/>
      <c r="QVA554" s="49"/>
      <c r="QVB554" s="49"/>
      <c r="QVC554" s="49"/>
      <c r="QVD554" s="49"/>
      <c r="QVE554" s="49"/>
      <c r="QVF554" s="49"/>
      <c r="QVG554" s="49"/>
      <c r="QVH554" s="49"/>
      <c r="QVI554" s="49"/>
      <c r="QVJ554" s="49"/>
      <c r="QVK554" s="49"/>
      <c r="QVL554" s="49"/>
      <c r="QVM554" s="49"/>
      <c r="QVN554" s="49"/>
      <c r="QVO554" s="49"/>
      <c r="QVP554" s="49"/>
      <c r="QVQ554" s="49"/>
      <c r="QVR554" s="49"/>
      <c r="QVS554" s="49"/>
      <c r="QVT554" s="49"/>
      <c r="QVU554" s="49"/>
      <c r="QVV554" s="49"/>
      <c r="QVW554" s="49"/>
      <c r="QVX554" s="49"/>
      <c r="QVY554" s="49"/>
      <c r="QVZ554" s="49"/>
      <c r="QWA554" s="49"/>
      <c r="QWB554" s="49"/>
      <c r="QWC554" s="49"/>
      <c r="QWD554" s="49"/>
      <c r="QWE554" s="49"/>
      <c r="QWF554" s="49"/>
      <c r="QWG554" s="49"/>
      <c r="QWH554" s="49"/>
      <c r="QWI554" s="49"/>
      <c r="QWJ554" s="49"/>
      <c r="QWK554" s="49"/>
      <c r="QWL554" s="49"/>
      <c r="QWM554" s="49"/>
      <c r="QWN554" s="49"/>
      <c r="QWO554" s="49"/>
      <c r="QWP554" s="49"/>
      <c r="QWQ554" s="49"/>
      <c r="QWR554" s="49"/>
      <c r="QWS554" s="49"/>
      <c r="QWT554" s="49"/>
      <c r="QWU554" s="49"/>
      <c r="QWV554" s="49"/>
      <c r="QWW554" s="49"/>
      <c r="QWX554" s="49"/>
      <c r="QWY554" s="49"/>
      <c r="QWZ554" s="49"/>
      <c r="QXA554" s="49"/>
      <c r="QXB554" s="49"/>
      <c r="QXC554" s="49"/>
      <c r="QXD554" s="49"/>
      <c r="QXE554" s="49"/>
      <c r="QXF554" s="49"/>
      <c r="QXG554" s="49"/>
      <c r="QXH554" s="49"/>
      <c r="QXI554" s="49"/>
      <c r="QXJ554" s="49"/>
      <c r="QXK554" s="49"/>
      <c r="QXL554" s="49"/>
      <c r="QXM554" s="49"/>
      <c r="QXN554" s="49"/>
      <c r="QXO554" s="49"/>
      <c r="QXP554" s="49"/>
      <c r="QXQ554" s="49"/>
      <c r="QXR554" s="49"/>
      <c r="QXS554" s="49"/>
      <c r="QXT554" s="49"/>
      <c r="QXU554" s="49"/>
      <c r="QXV554" s="49"/>
      <c r="QXW554" s="49"/>
      <c r="QXX554" s="49"/>
      <c r="QXY554" s="49"/>
      <c r="QXZ554" s="49"/>
      <c r="QYA554" s="49"/>
      <c r="QYB554" s="49"/>
      <c r="QYC554" s="49"/>
      <c r="QYD554" s="49"/>
      <c r="QYE554" s="49"/>
      <c r="QYF554" s="49"/>
      <c r="QYG554" s="49"/>
      <c r="QYH554" s="49"/>
      <c r="QYI554" s="49"/>
      <c r="QYJ554" s="49"/>
      <c r="QYK554" s="49"/>
      <c r="QYL554" s="49"/>
      <c r="QYM554" s="49"/>
      <c r="QYN554" s="49"/>
      <c r="QYO554" s="49"/>
      <c r="QYP554" s="49"/>
      <c r="QYQ554" s="49"/>
      <c r="QYR554" s="49"/>
      <c r="QYS554" s="49"/>
      <c r="QYT554" s="49"/>
      <c r="QYU554" s="49"/>
      <c r="QYV554" s="49"/>
      <c r="QYW554" s="49"/>
      <c r="QYX554" s="49"/>
      <c r="QYY554" s="49"/>
      <c r="QYZ554" s="49"/>
      <c r="QZA554" s="49"/>
      <c r="QZB554" s="49"/>
      <c r="QZC554" s="49"/>
      <c r="QZD554" s="49"/>
      <c r="QZE554" s="49"/>
      <c r="QZF554" s="49"/>
      <c r="QZG554" s="49"/>
      <c r="QZH554" s="49"/>
      <c r="QZI554" s="49"/>
      <c r="QZJ554" s="49"/>
      <c r="QZK554" s="49"/>
      <c r="QZL554" s="49"/>
      <c r="QZM554" s="49"/>
      <c r="QZN554" s="49"/>
      <c r="QZO554" s="49"/>
      <c r="QZP554" s="49"/>
      <c r="QZQ554" s="49"/>
      <c r="QZR554" s="49"/>
      <c r="QZS554" s="49"/>
      <c r="QZT554" s="49"/>
      <c r="QZU554" s="49"/>
      <c r="QZV554" s="49"/>
      <c r="QZW554" s="49"/>
      <c r="QZX554" s="49"/>
      <c r="QZY554" s="49"/>
      <c r="QZZ554" s="49"/>
      <c r="RAA554" s="49"/>
      <c r="RAB554" s="49"/>
      <c r="RAC554" s="49"/>
      <c r="RAD554" s="49"/>
      <c r="RAE554" s="49"/>
      <c r="RAF554" s="49"/>
      <c r="RAG554" s="49"/>
      <c r="RAH554" s="49"/>
      <c r="RAI554" s="49"/>
      <c r="RAJ554" s="49"/>
      <c r="RAK554" s="49"/>
      <c r="RAL554" s="49"/>
      <c r="RAM554" s="49"/>
      <c r="RAN554" s="49"/>
      <c r="RAO554" s="49"/>
      <c r="RAP554" s="49"/>
      <c r="RAQ554" s="49"/>
      <c r="RAR554" s="49"/>
      <c r="RAS554" s="49"/>
      <c r="RAT554" s="49"/>
      <c r="RAU554" s="49"/>
      <c r="RAV554" s="49"/>
      <c r="RAW554" s="49"/>
      <c r="RAX554" s="49"/>
      <c r="RAY554" s="49"/>
      <c r="RAZ554" s="49"/>
      <c r="RBA554" s="49"/>
      <c r="RBB554" s="49"/>
      <c r="RBC554" s="49"/>
      <c r="RBD554" s="49"/>
      <c r="RBE554" s="49"/>
      <c r="RBF554" s="49"/>
      <c r="RBG554" s="49"/>
      <c r="RBH554" s="49"/>
      <c r="RBI554" s="49"/>
      <c r="RBJ554" s="49"/>
      <c r="RBK554" s="49"/>
      <c r="RBL554" s="49"/>
      <c r="RBM554" s="49"/>
      <c r="RBN554" s="49"/>
      <c r="RBO554" s="49"/>
      <c r="RBP554" s="49"/>
      <c r="RBQ554" s="49"/>
      <c r="RBR554" s="49"/>
      <c r="RBS554" s="49"/>
      <c r="RBT554" s="49"/>
      <c r="RBU554" s="49"/>
      <c r="RBV554" s="49"/>
      <c r="RBW554" s="49"/>
      <c r="RBX554" s="49"/>
      <c r="RBY554" s="49"/>
      <c r="RBZ554" s="49"/>
      <c r="RCA554" s="49"/>
      <c r="RCB554" s="49"/>
      <c r="RCC554" s="49"/>
      <c r="RCD554" s="49"/>
      <c r="RCE554" s="49"/>
      <c r="RCF554" s="49"/>
      <c r="RCG554" s="49"/>
      <c r="RCH554" s="49"/>
      <c r="RCI554" s="49"/>
      <c r="RCJ554" s="49"/>
      <c r="RCK554" s="49"/>
      <c r="RCL554" s="49"/>
      <c r="RCM554" s="49"/>
      <c r="RCN554" s="49"/>
      <c r="RCO554" s="49"/>
      <c r="RCP554" s="49"/>
      <c r="RCQ554" s="49"/>
      <c r="RCR554" s="49"/>
      <c r="RCS554" s="49"/>
      <c r="RCT554" s="49"/>
      <c r="RCU554" s="49"/>
      <c r="RCV554" s="49"/>
      <c r="RCW554" s="49"/>
      <c r="RCX554" s="49"/>
      <c r="RCY554" s="49"/>
      <c r="RCZ554" s="49"/>
      <c r="RDA554" s="49"/>
      <c r="RDB554" s="49"/>
      <c r="RDC554" s="49"/>
      <c r="RDD554" s="49"/>
      <c r="RDE554" s="49"/>
      <c r="RDF554" s="49"/>
      <c r="RDG554" s="49"/>
      <c r="RDH554" s="49"/>
      <c r="RDI554" s="49"/>
      <c r="RDJ554" s="49"/>
      <c r="RDK554" s="49"/>
      <c r="RDL554" s="49"/>
      <c r="RDM554" s="49"/>
      <c r="RDN554" s="49"/>
      <c r="RDO554" s="49"/>
      <c r="RDP554" s="49"/>
      <c r="RDQ554" s="49"/>
      <c r="RDR554" s="49"/>
      <c r="RDS554" s="49"/>
      <c r="RDT554" s="49"/>
      <c r="RDU554" s="49"/>
      <c r="RDV554" s="49"/>
      <c r="RDW554" s="49"/>
      <c r="RDX554" s="49"/>
      <c r="RDY554" s="49"/>
      <c r="RDZ554" s="49"/>
      <c r="REA554" s="49"/>
      <c r="REB554" s="49"/>
      <c r="REC554" s="49"/>
      <c r="RED554" s="49"/>
      <c r="REE554" s="49"/>
      <c r="REF554" s="49"/>
      <c r="REG554" s="49"/>
      <c r="REH554" s="49"/>
      <c r="REI554" s="49"/>
      <c r="REJ554" s="49"/>
      <c r="REK554" s="49"/>
      <c r="REL554" s="49"/>
      <c r="REM554" s="49"/>
      <c r="REN554" s="49"/>
      <c r="REO554" s="49"/>
      <c r="REP554" s="49"/>
      <c r="REQ554" s="49"/>
      <c r="RER554" s="49"/>
      <c r="RES554" s="49"/>
      <c r="RET554" s="49"/>
      <c r="REU554" s="49"/>
      <c r="REV554" s="49"/>
      <c r="REW554" s="49"/>
      <c r="REX554" s="49"/>
      <c r="REY554" s="49"/>
      <c r="REZ554" s="49"/>
      <c r="RFA554" s="49"/>
      <c r="RFB554" s="49"/>
      <c r="RFC554" s="49"/>
      <c r="RFD554" s="49"/>
      <c r="RFE554" s="49"/>
      <c r="RFF554" s="49"/>
      <c r="RFG554" s="49"/>
      <c r="RFH554" s="49"/>
      <c r="RFI554" s="49"/>
      <c r="RFJ554" s="49"/>
      <c r="RFK554" s="49"/>
      <c r="RFL554" s="49"/>
      <c r="RFM554" s="49"/>
      <c r="RFN554" s="49"/>
      <c r="RFO554" s="49"/>
      <c r="RFP554" s="49"/>
      <c r="RFQ554" s="49"/>
      <c r="RFR554" s="49"/>
      <c r="RFS554" s="49"/>
      <c r="RFT554" s="49"/>
      <c r="RFU554" s="49"/>
      <c r="RFV554" s="49"/>
      <c r="RFW554" s="49"/>
      <c r="RFX554" s="49"/>
      <c r="RFY554" s="49"/>
      <c r="RFZ554" s="49"/>
      <c r="RGA554" s="49"/>
      <c r="RGB554" s="49"/>
      <c r="RGC554" s="49"/>
      <c r="RGD554" s="49"/>
      <c r="RGE554" s="49"/>
      <c r="RGF554" s="49"/>
      <c r="RGG554" s="49"/>
      <c r="RGH554" s="49"/>
      <c r="RGI554" s="49"/>
      <c r="RGJ554" s="49"/>
      <c r="RGK554" s="49"/>
      <c r="RGL554" s="49"/>
      <c r="RGM554" s="49"/>
      <c r="RGN554" s="49"/>
      <c r="RGO554" s="49"/>
      <c r="RGP554" s="49"/>
      <c r="RGQ554" s="49"/>
      <c r="RGR554" s="49"/>
      <c r="RGS554" s="49"/>
      <c r="RGT554" s="49"/>
      <c r="RGU554" s="49"/>
      <c r="RGV554" s="49"/>
      <c r="RGW554" s="49"/>
      <c r="RGX554" s="49"/>
      <c r="RGY554" s="49"/>
      <c r="RGZ554" s="49"/>
      <c r="RHA554" s="49"/>
      <c r="RHB554" s="49"/>
      <c r="RHC554" s="49"/>
      <c r="RHD554" s="49"/>
      <c r="RHE554" s="49"/>
      <c r="RHF554" s="49"/>
      <c r="RHG554" s="49"/>
      <c r="RHH554" s="49"/>
      <c r="RHI554" s="49"/>
      <c r="RHJ554" s="49"/>
      <c r="RHK554" s="49"/>
      <c r="RHL554" s="49"/>
      <c r="RHM554" s="49"/>
      <c r="RHN554" s="49"/>
      <c r="RHO554" s="49"/>
      <c r="RHP554" s="49"/>
      <c r="RHQ554" s="49"/>
      <c r="RHR554" s="49"/>
      <c r="RHS554" s="49"/>
      <c r="RHT554" s="49"/>
      <c r="RHU554" s="49"/>
      <c r="RHV554" s="49"/>
      <c r="RHW554" s="49"/>
      <c r="RHX554" s="49"/>
      <c r="RHY554" s="49"/>
      <c r="RHZ554" s="49"/>
      <c r="RIA554" s="49"/>
      <c r="RIB554" s="49"/>
      <c r="RIC554" s="49"/>
      <c r="RID554" s="49"/>
      <c r="RIE554" s="49"/>
      <c r="RIF554" s="49"/>
      <c r="RIG554" s="49"/>
      <c r="RIH554" s="49"/>
      <c r="RII554" s="49"/>
      <c r="RIJ554" s="49"/>
      <c r="RIK554" s="49"/>
      <c r="RIL554" s="49"/>
      <c r="RIM554" s="49"/>
      <c r="RIN554" s="49"/>
      <c r="RIO554" s="49"/>
      <c r="RIP554" s="49"/>
      <c r="RIQ554" s="49"/>
      <c r="RIR554" s="49"/>
      <c r="RIS554" s="49"/>
      <c r="RIT554" s="49"/>
      <c r="RIU554" s="49"/>
      <c r="RIV554" s="49"/>
      <c r="RIW554" s="49"/>
      <c r="RIX554" s="49"/>
      <c r="RIY554" s="49"/>
      <c r="RIZ554" s="49"/>
      <c r="RJA554" s="49"/>
      <c r="RJB554" s="49"/>
      <c r="RJC554" s="49"/>
      <c r="RJD554" s="49"/>
      <c r="RJE554" s="49"/>
      <c r="RJF554" s="49"/>
      <c r="RJG554" s="49"/>
      <c r="RJH554" s="49"/>
      <c r="RJI554" s="49"/>
      <c r="RJJ554" s="49"/>
      <c r="RJK554" s="49"/>
      <c r="RJL554" s="49"/>
      <c r="RJM554" s="49"/>
      <c r="RJN554" s="49"/>
      <c r="RJO554" s="49"/>
      <c r="RJP554" s="49"/>
      <c r="RJQ554" s="49"/>
      <c r="RJR554" s="49"/>
      <c r="RJS554" s="49"/>
      <c r="RJT554" s="49"/>
      <c r="RJU554" s="49"/>
      <c r="RJV554" s="49"/>
      <c r="RJW554" s="49"/>
      <c r="RJX554" s="49"/>
      <c r="RJY554" s="49"/>
      <c r="RJZ554" s="49"/>
      <c r="RKA554" s="49"/>
      <c r="RKB554" s="49"/>
      <c r="RKC554" s="49"/>
      <c r="RKD554" s="49"/>
      <c r="RKE554" s="49"/>
      <c r="RKF554" s="49"/>
      <c r="RKG554" s="49"/>
      <c r="RKH554" s="49"/>
      <c r="RKI554" s="49"/>
      <c r="RKJ554" s="49"/>
      <c r="RKK554" s="49"/>
      <c r="RKL554" s="49"/>
      <c r="RKM554" s="49"/>
      <c r="RKN554" s="49"/>
      <c r="RKO554" s="49"/>
      <c r="RKP554" s="49"/>
      <c r="RKQ554" s="49"/>
      <c r="RKR554" s="49"/>
      <c r="RKS554" s="49"/>
      <c r="RKT554" s="49"/>
      <c r="RKU554" s="49"/>
      <c r="RKV554" s="49"/>
      <c r="RKW554" s="49"/>
      <c r="RKX554" s="49"/>
      <c r="RKY554" s="49"/>
      <c r="RKZ554" s="49"/>
      <c r="RLA554" s="49"/>
      <c r="RLB554" s="49"/>
      <c r="RLC554" s="49"/>
      <c r="RLD554" s="49"/>
      <c r="RLE554" s="49"/>
      <c r="RLF554" s="49"/>
      <c r="RLG554" s="49"/>
      <c r="RLH554" s="49"/>
      <c r="RLI554" s="49"/>
      <c r="RLJ554" s="49"/>
      <c r="RLK554" s="49"/>
      <c r="RLL554" s="49"/>
      <c r="RLM554" s="49"/>
      <c r="RLN554" s="49"/>
      <c r="RLO554" s="49"/>
      <c r="RLP554" s="49"/>
      <c r="RLQ554" s="49"/>
      <c r="RLR554" s="49"/>
      <c r="RLS554" s="49"/>
      <c r="RLT554" s="49"/>
      <c r="RLU554" s="49"/>
      <c r="RLV554" s="49"/>
      <c r="RLW554" s="49"/>
      <c r="RLX554" s="49"/>
      <c r="RLY554" s="49"/>
      <c r="RLZ554" s="49"/>
      <c r="RMA554" s="49"/>
      <c r="RMB554" s="49"/>
      <c r="RMC554" s="49"/>
      <c r="RMD554" s="49"/>
      <c r="RME554" s="49"/>
      <c r="RMF554" s="49"/>
      <c r="RMG554" s="49"/>
      <c r="RMH554" s="49"/>
      <c r="RMI554" s="49"/>
      <c r="RMJ554" s="49"/>
      <c r="RMK554" s="49"/>
      <c r="RML554" s="49"/>
      <c r="RMM554" s="49"/>
      <c r="RMN554" s="49"/>
      <c r="RMO554" s="49"/>
      <c r="RMP554" s="49"/>
      <c r="RMQ554" s="49"/>
      <c r="RMR554" s="49"/>
      <c r="RMS554" s="49"/>
      <c r="RMT554" s="49"/>
      <c r="RMU554" s="49"/>
      <c r="RMV554" s="49"/>
      <c r="RMW554" s="49"/>
      <c r="RMX554" s="49"/>
      <c r="RMY554" s="49"/>
      <c r="RMZ554" s="49"/>
      <c r="RNA554" s="49"/>
      <c r="RNB554" s="49"/>
      <c r="RNC554" s="49"/>
      <c r="RND554" s="49"/>
      <c r="RNE554" s="49"/>
      <c r="RNF554" s="49"/>
      <c r="RNG554" s="49"/>
      <c r="RNH554" s="49"/>
      <c r="RNI554" s="49"/>
      <c r="RNJ554" s="49"/>
      <c r="RNK554" s="49"/>
      <c r="RNL554" s="49"/>
      <c r="RNM554" s="49"/>
      <c r="RNN554" s="49"/>
      <c r="RNO554" s="49"/>
      <c r="RNP554" s="49"/>
      <c r="RNQ554" s="49"/>
      <c r="RNR554" s="49"/>
      <c r="RNS554" s="49"/>
      <c r="RNT554" s="49"/>
      <c r="RNU554" s="49"/>
      <c r="RNV554" s="49"/>
      <c r="RNW554" s="49"/>
      <c r="RNX554" s="49"/>
      <c r="RNY554" s="49"/>
      <c r="RNZ554" s="49"/>
      <c r="ROA554" s="49"/>
      <c r="ROB554" s="49"/>
      <c r="ROC554" s="49"/>
      <c r="ROD554" s="49"/>
      <c r="ROE554" s="49"/>
      <c r="ROF554" s="49"/>
      <c r="ROG554" s="49"/>
      <c r="ROH554" s="49"/>
      <c r="ROI554" s="49"/>
      <c r="ROJ554" s="49"/>
      <c r="ROK554" s="49"/>
      <c r="ROL554" s="49"/>
      <c r="ROM554" s="49"/>
      <c r="RON554" s="49"/>
      <c r="ROO554" s="49"/>
      <c r="ROP554" s="49"/>
      <c r="ROQ554" s="49"/>
      <c r="ROR554" s="49"/>
      <c r="ROS554" s="49"/>
      <c r="ROT554" s="49"/>
      <c r="ROU554" s="49"/>
      <c r="ROV554" s="49"/>
      <c r="ROW554" s="49"/>
      <c r="ROX554" s="49"/>
      <c r="ROY554" s="49"/>
      <c r="ROZ554" s="49"/>
      <c r="RPA554" s="49"/>
      <c r="RPB554" s="49"/>
      <c r="RPC554" s="49"/>
      <c r="RPD554" s="49"/>
      <c r="RPE554" s="49"/>
      <c r="RPF554" s="49"/>
      <c r="RPG554" s="49"/>
      <c r="RPH554" s="49"/>
      <c r="RPI554" s="49"/>
      <c r="RPJ554" s="49"/>
      <c r="RPK554" s="49"/>
      <c r="RPL554" s="49"/>
      <c r="RPM554" s="49"/>
      <c r="RPN554" s="49"/>
      <c r="RPO554" s="49"/>
      <c r="RPP554" s="49"/>
      <c r="RPQ554" s="49"/>
      <c r="RPR554" s="49"/>
      <c r="RPS554" s="49"/>
      <c r="RPT554" s="49"/>
      <c r="RPU554" s="49"/>
      <c r="RPV554" s="49"/>
      <c r="RPW554" s="49"/>
      <c r="RPX554" s="49"/>
      <c r="RPY554" s="49"/>
      <c r="RPZ554" s="49"/>
      <c r="RQA554" s="49"/>
      <c r="RQB554" s="49"/>
      <c r="RQC554" s="49"/>
      <c r="RQD554" s="49"/>
      <c r="RQE554" s="49"/>
      <c r="RQF554" s="49"/>
      <c r="RQG554" s="49"/>
      <c r="RQH554" s="49"/>
      <c r="RQI554" s="49"/>
      <c r="RQJ554" s="49"/>
      <c r="RQK554" s="49"/>
      <c r="RQL554" s="49"/>
      <c r="RQM554" s="49"/>
      <c r="RQN554" s="49"/>
      <c r="RQO554" s="49"/>
      <c r="RQP554" s="49"/>
      <c r="RQQ554" s="49"/>
      <c r="RQR554" s="49"/>
      <c r="RQS554" s="49"/>
      <c r="RQT554" s="49"/>
      <c r="RQU554" s="49"/>
      <c r="RQV554" s="49"/>
      <c r="RQW554" s="49"/>
      <c r="RQX554" s="49"/>
      <c r="RQY554" s="49"/>
      <c r="RQZ554" s="49"/>
      <c r="RRA554" s="49"/>
      <c r="RRB554" s="49"/>
      <c r="RRC554" s="49"/>
      <c r="RRD554" s="49"/>
      <c r="RRE554" s="49"/>
      <c r="RRF554" s="49"/>
      <c r="RRG554" s="49"/>
      <c r="RRH554" s="49"/>
      <c r="RRI554" s="49"/>
      <c r="RRJ554" s="49"/>
      <c r="RRK554" s="49"/>
      <c r="RRL554" s="49"/>
      <c r="RRM554" s="49"/>
      <c r="RRN554" s="49"/>
      <c r="RRO554" s="49"/>
      <c r="RRP554" s="49"/>
      <c r="RRQ554" s="49"/>
      <c r="RRR554" s="49"/>
      <c r="RRS554" s="49"/>
      <c r="RRT554" s="49"/>
      <c r="RRU554" s="49"/>
      <c r="RRV554" s="49"/>
      <c r="RRW554" s="49"/>
      <c r="RRX554" s="49"/>
      <c r="RRY554" s="49"/>
      <c r="RRZ554" s="49"/>
      <c r="RSA554" s="49"/>
      <c r="RSB554" s="49"/>
      <c r="RSC554" s="49"/>
      <c r="RSD554" s="49"/>
      <c r="RSE554" s="49"/>
      <c r="RSF554" s="49"/>
      <c r="RSG554" s="49"/>
      <c r="RSH554" s="49"/>
      <c r="RSI554" s="49"/>
      <c r="RSJ554" s="49"/>
      <c r="RSK554" s="49"/>
      <c r="RSL554" s="49"/>
      <c r="RSM554" s="49"/>
      <c r="RSN554" s="49"/>
      <c r="RSO554" s="49"/>
      <c r="RSP554" s="49"/>
      <c r="RSQ554" s="49"/>
      <c r="RSR554" s="49"/>
      <c r="RSS554" s="49"/>
      <c r="RST554" s="49"/>
      <c r="RSU554" s="49"/>
      <c r="RSV554" s="49"/>
      <c r="RSW554" s="49"/>
      <c r="RSX554" s="49"/>
      <c r="RSY554" s="49"/>
      <c r="RSZ554" s="49"/>
      <c r="RTA554" s="49"/>
      <c r="RTB554" s="49"/>
      <c r="RTC554" s="49"/>
      <c r="RTD554" s="49"/>
      <c r="RTE554" s="49"/>
      <c r="RTF554" s="49"/>
      <c r="RTG554" s="49"/>
      <c r="RTH554" s="49"/>
      <c r="RTI554" s="49"/>
      <c r="RTJ554" s="49"/>
      <c r="RTK554" s="49"/>
      <c r="RTL554" s="49"/>
      <c r="RTM554" s="49"/>
      <c r="RTN554" s="49"/>
      <c r="RTO554" s="49"/>
      <c r="RTP554" s="49"/>
      <c r="RTQ554" s="49"/>
      <c r="RTR554" s="49"/>
      <c r="RTS554" s="49"/>
      <c r="RTT554" s="49"/>
      <c r="RTU554" s="49"/>
      <c r="RTV554" s="49"/>
      <c r="RTW554" s="49"/>
      <c r="RTX554" s="49"/>
      <c r="RTY554" s="49"/>
      <c r="RTZ554" s="49"/>
      <c r="RUA554" s="49"/>
      <c r="RUB554" s="49"/>
      <c r="RUC554" s="49"/>
      <c r="RUD554" s="49"/>
      <c r="RUE554" s="49"/>
      <c r="RUF554" s="49"/>
      <c r="RUG554" s="49"/>
      <c r="RUH554" s="49"/>
      <c r="RUI554" s="49"/>
      <c r="RUJ554" s="49"/>
      <c r="RUK554" s="49"/>
      <c r="RUL554" s="49"/>
      <c r="RUM554" s="49"/>
      <c r="RUN554" s="49"/>
      <c r="RUO554" s="49"/>
      <c r="RUP554" s="49"/>
      <c r="RUQ554" s="49"/>
      <c r="RUR554" s="49"/>
      <c r="RUS554" s="49"/>
      <c r="RUT554" s="49"/>
      <c r="RUU554" s="49"/>
      <c r="RUV554" s="49"/>
      <c r="RUW554" s="49"/>
      <c r="RUX554" s="49"/>
      <c r="RUY554" s="49"/>
      <c r="RUZ554" s="49"/>
      <c r="RVA554" s="49"/>
      <c r="RVB554" s="49"/>
      <c r="RVC554" s="49"/>
      <c r="RVD554" s="49"/>
      <c r="RVE554" s="49"/>
      <c r="RVF554" s="49"/>
      <c r="RVG554" s="49"/>
      <c r="RVH554" s="49"/>
      <c r="RVI554" s="49"/>
      <c r="RVJ554" s="49"/>
      <c r="RVK554" s="49"/>
      <c r="RVL554" s="49"/>
      <c r="RVM554" s="49"/>
      <c r="RVN554" s="49"/>
      <c r="RVO554" s="49"/>
      <c r="RVP554" s="49"/>
      <c r="RVQ554" s="49"/>
      <c r="RVR554" s="49"/>
      <c r="RVS554" s="49"/>
      <c r="RVT554" s="49"/>
      <c r="RVU554" s="49"/>
      <c r="RVV554" s="49"/>
      <c r="RVW554" s="49"/>
      <c r="RVX554" s="49"/>
      <c r="RVY554" s="49"/>
      <c r="RVZ554" s="49"/>
      <c r="RWA554" s="49"/>
      <c r="RWB554" s="49"/>
      <c r="RWC554" s="49"/>
      <c r="RWD554" s="49"/>
      <c r="RWE554" s="49"/>
      <c r="RWF554" s="49"/>
      <c r="RWG554" s="49"/>
      <c r="RWH554" s="49"/>
      <c r="RWI554" s="49"/>
      <c r="RWJ554" s="49"/>
      <c r="RWK554" s="49"/>
      <c r="RWL554" s="49"/>
      <c r="RWM554" s="49"/>
      <c r="RWN554" s="49"/>
      <c r="RWO554" s="49"/>
      <c r="RWP554" s="49"/>
      <c r="RWQ554" s="49"/>
      <c r="RWR554" s="49"/>
      <c r="RWS554" s="49"/>
      <c r="RWT554" s="49"/>
      <c r="RWU554" s="49"/>
      <c r="RWV554" s="49"/>
      <c r="RWW554" s="49"/>
      <c r="RWX554" s="49"/>
      <c r="RWY554" s="49"/>
      <c r="RWZ554" s="49"/>
      <c r="RXA554" s="49"/>
      <c r="RXB554" s="49"/>
      <c r="RXC554" s="49"/>
      <c r="RXD554" s="49"/>
      <c r="RXE554" s="49"/>
      <c r="RXF554" s="49"/>
      <c r="RXG554" s="49"/>
      <c r="RXH554" s="49"/>
      <c r="RXI554" s="49"/>
      <c r="RXJ554" s="49"/>
      <c r="RXK554" s="49"/>
      <c r="RXL554" s="49"/>
      <c r="RXM554" s="49"/>
      <c r="RXN554" s="49"/>
      <c r="RXO554" s="49"/>
      <c r="RXP554" s="49"/>
      <c r="RXQ554" s="49"/>
      <c r="RXR554" s="49"/>
      <c r="RXS554" s="49"/>
      <c r="RXT554" s="49"/>
      <c r="RXU554" s="49"/>
      <c r="RXV554" s="49"/>
      <c r="RXW554" s="49"/>
      <c r="RXX554" s="49"/>
      <c r="RXY554" s="49"/>
      <c r="RXZ554" s="49"/>
      <c r="RYA554" s="49"/>
      <c r="RYB554" s="49"/>
      <c r="RYC554" s="49"/>
      <c r="RYD554" s="49"/>
      <c r="RYE554" s="49"/>
      <c r="RYF554" s="49"/>
      <c r="RYG554" s="49"/>
      <c r="RYH554" s="49"/>
      <c r="RYI554" s="49"/>
      <c r="RYJ554" s="49"/>
      <c r="RYK554" s="49"/>
      <c r="RYL554" s="49"/>
      <c r="RYM554" s="49"/>
      <c r="RYN554" s="49"/>
      <c r="RYO554" s="49"/>
      <c r="RYP554" s="49"/>
      <c r="RYQ554" s="49"/>
      <c r="RYR554" s="49"/>
      <c r="RYS554" s="49"/>
      <c r="RYT554" s="49"/>
      <c r="RYU554" s="49"/>
      <c r="RYV554" s="49"/>
      <c r="RYW554" s="49"/>
      <c r="RYX554" s="49"/>
      <c r="RYY554" s="49"/>
      <c r="RYZ554" s="49"/>
      <c r="RZA554" s="49"/>
      <c r="RZB554" s="49"/>
      <c r="RZC554" s="49"/>
      <c r="RZD554" s="49"/>
      <c r="RZE554" s="49"/>
      <c r="RZF554" s="49"/>
      <c r="RZG554" s="49"/>
      <c r="RZH554" s="49"/>
      <c r="RZI554" s="49"/>
      <c r="RZJ554" s="49"/>
      <c r="RZK554" s="49"/>
      <c r="RZL554" s="49"/>
      <c r="RZM554" s="49"/>
      <c r="RZN554" s="49"/>
      <c r="RZO554" s="49"/>
      <c r="RZP554" s="49"/>
      <c r="RZQ554" s="49"/>
      <c r="RZR554" s="49"/>
      <c r="RZS554" s="49"/>
      <c r="RZT554" s="49"/>
      <c r="RZU554" s="49"/>
      <c r="RZV554" s="49"/>
      <c r="RZW554" s="49"/>
      <c r="RZX554" s="49"/>
      <c r="RZY554" s="49"/>
      <c r="RZZ554" s="49"/>
      <c r="SAA554" s="49"/>
      <c r="SAB554" s="49"/>
      <c r="SAC554" s="49"/>
      <c r="SAD554" s="49"/>
      <c r="SAE554" s="49"/>
      <c r="SAF554" s="49"/>
      <c r="SAG554" s="49"/>
      <c r="SAH554" s="49"/>
      <c r="SAI554" s="49"/>
      <c r="SAJ554" s="49"/>
      <c r="SAK554" s="49"/>
      <c r="SAL554" s="49"/>
      <c r="SAM554" s="49"/>
      <c r="SAN554" s="49"/>
      <c r="SAO554" s="49"/>
      <c r="SAP554" s="49"/>
      <c r="SAQ554" s="49"/>
      <c r="SAR554" s="49"/>
      <c r="SAS554" s="49"/>
      <c r="SAT554" s="49"/>
      <c r="SAU554" s="49"/>
      <c r="SAV554" s="49"/>
      <c r="SAW554" s="49"/>
      <c r="SAX554" s="49"/>
      <c r="SAY554" s="49"/>
      <c r="SAZ554" s="49"/>
      <c r="SBA554" s="49"/>
      <c r="SBB554" s="49"/>
      <c r="SBC554" s="49"/>
      <c r="SBD554" s="49"/>
      <c r="SBE554" s="49"/>
      <c r="SBF554" s="49"/>
      <c r="SBG554" s="49"/>
      <c r="SBH554" s="49"/>
      <c r="SBI554" s="49"/>
      <c r="SBJ554" s="49"/>
      <c r="SBK554" s="49"/>
      <c r="SBL554" s="49"/>
      <c r="SBM554" s="49"/>
      <c r="SBN554" s="49"/>
      <c r="SBO554" s="49"/>
      <c r="SBP554" s="49"/>
      <c r="SBQ554" s="49"/>
      <c r="SBR554" s="49"/>
      <c r="SBS554" s="49"/>
      <c r="SBT554" s="49"/>
      <c r="SBU554" s="49"/>
      <c r="SBV554" s="49"/>
      <c r="SBW554" s="49"/>
      <c r="SBX554" s="49"/>
      <c r="SBY554" s="49"/>
      <c r="SBZ554" s="49"/>
      <c r="SCA554" s="49"/>
      <c r="SCB554" s="49"/>
      <c r="SCC554" s="49"/>
      <c r="SCD554" s="49"/>
      <c r="SCE554" s="49"/>
      <c r="SCF554" s="49"/>
      <c r="SCG554" s="49"/>
      <c r="SCH554" s="49"/>
      <c r="SCI554" s="49"/>
      <c r="SCJ554" s="49"/>
      <c r="SCK554" s="49"/>
      <c r="SCL554" s="49"/>
      <c r="SCM554" s="49"/>
      <c r="SCN554" s="49"/>
      <c r="SCO554" s="49"/>
      <c r="SCP554" s="49"/>
      <c r="SCQ554" s="49"/>
      <c r="SCR554" s="49"/>
      <c r="SCS554" s="49"/>
      <c r="SCT554" s="49"/>
      <c r="SCU554" s="49"/>
      <c r="SCV554" s="49"/>
      <c r="SCW554" s="49"/>
      <c r="SCX554" s="49"/>
      <c r="SCY554" s="49"/>
      <c r="SCZ554" s="49"/>
      <c r="SDA554" s="49"/>
      <c r="SDB554" s="49"/>
      <c r="SDC554" s="49"/>
      <c r="SDD554" s="49"/>
      <c r="SDE554" s="49"/>
      <c r="SDF554" s="49"/>
      <c r="SDG554" s="49"/>
      <c r="SDH554" s="49"/>
      <c r="SDI554" s="49"/>
      <c r="SDJ554" s="49"/>
      <c r="SDK554" s="49"/>
      <c r="SDL554" s="49"/>
      <c r="SDM554" s="49"/>
      <c r="SDN554" s="49"/>
      <c r="SDO554" s="49"/>
      <c r="SDP554" s="49"/>
      <c r="SDQ554" s="49"/>
      <c r="SDR554" s="49"/>
      <c r="SDS554" s="49"/>
      <c r="SDT554" s="49"/>
      <c r="SDU554" s="49"/>
      <c r="SDV554" s="49"/>
      <c r="SDW554" s="49"/>
      <c r="SDX554" s="49"/>
      <c r="SDY554" s="49"/>
      <c r="SDZ554" s="49"/>
      <c r="SEA554" s="49"/>
      <c r="SEB554" s="49"/>
      <c r="SEC554" s="49"/>
      <c r="SED554" s="49"/>
      <c r="SEE554" s="49"/>
      <c r="SEF554" s="49"/>
      <c r="SEG554" s="49"/>
      <c r="SEH554" s="49"/>
      <c r="SEI554" s="49"/>
      <c r="SEJ554" s="49"/>
      <c r="SEK554" s="49"/>
      <c r="SEL554" s="49"/>
      <c r="SEM554" s="49"/>
      <c r="SEN554" s="49"/>
      <c r="SEO554" s="49"/>
      <c r="SEP554" s="49"/>
      <c r="SEQ554" s="49"/>
      <c r="SER554" s="49"/>
      <c r="SES554" s="49"/>
      <c r="SET554" s="49"/>
      <c r="SEU554" s="49"/>
      <c r="SEV554" s="49"/>
      <c r="SEW554" s="49"/>
      <c r="SEX554" s="49"/>
      <c r="SEY554" s="49"/>
      <c r="SEZ554" s="49"/>
      <c r="SFA554" s="49"/>
      <c r="SFB554" s="49"/>
      <c r="SFC554" s="49"/>
      <c r="SFD554" s="49"/>
      <c r="SFE554" s="49"/>
      <c r="SFF554" s="49"/>
      <c r="SFG554" s="49"/>
      <c r="SFH554" s="49"/>
      <c r="SFI554" s="49"/>
      <c r="SFJ554" s="49"/>
      <c r="SFK554" s="49"/>
      <c r="SFL554" s="49"/>
      <c r="SFM554" s="49"/>
      <c r="SFN554" s="49"/>
      <c r="SFO554" s="49"/>
      <c r="SFP554" s="49"/>
      <c r="SFQ554" s="49"/>
      <c r="SFR554" s="49"/>
      <c r="SFS554" s="49"/>
      <c r="SFT554" s="49"/>
      <c r="SFU554" s="49"/>
      <c r="SFV554" s="49"/>
      <c r="SFW554" s="49"/>
      <c r="SFX554" s="49"/>
      <c r="SFY554" s="49"/>
      <c r="SFZ554" s="49"/>
      <c r="SGA554" s="49"/>
      <c r="SGB554" s="49"/>
      <c r="SGC554" s="49"/>
      <c r="SGD554" s="49"/>
      <c r="SGE554" s="49"/>
      <c r="SGF554" s="49"/>
      <c r="SGG554" s="49"/>
      <c r="SGH554" s="49"/>
      <c r="SGI554" s="49"/>
      <c r="SGJ554" s="49"/>
      <c r="SGK554" s="49"/>
      <c r="SGL554" s="49"/>
      <c r="SGM554" s="49"/>
      <c r="SGN554" s="49"/>
      <c r="SGO554" s="49"/>
      <c r="SGP554" s="49"/>
      <c r="SGQ554" s="49"/>
      <c r="SGR554" s="49"/>
      <c r="SGS554" s="49"/>
      <c r="SGT554" s="49"/>
      <c r="SGU554" s="49"/>
      <c r="SGV554" s="49"/>
      <c r="SGW554" s="49"/>
      <c r="SGX554" s="49"/>
      <c r="SGY554" s="49"/>
      <c r="SGZ554" s="49"/>
      <c r="SHA554" s="49"/>
      <c r="SHB554" s="49"/>
      <c r="SHC554" s="49"/>
      <c r="SHD554" s="49"/>
      <c r="SHE554" s="49"/>
      <c r="SHF554" s="49"/>
      <c r="SHG554" s="49"/>
      <c r="SHH554" s="49"/>
      <c r="SHI554" s="49"/>
      <c r="SHJ554" s="49"/>
      <c r="SHK554" s="49"/>
      <c r="SHL554" s="49"/>
      <c r="SHM554" s="49"/>
      <c r="SHN554" s="49"/>
      <c r="SHO554" s="49"/>
      <c r="SHP554" s="49"/>
      <c r="SHQ554" s="49"/>
      <c r="SHR554" s="49"/>
      <c r="SHS554" s="49"/>
      <c r="SHT554" s="49"/>
      <c r="SHU554" s="49"/>
      <c r="SHV554" s="49"/>
      <c r="SHW554" s="49"/>
      <c r="SHX554" s="49"/>
      <c r="SHY554" s="49"/>
      <c r="SHZ554" s="49"/>
      <c r="SIA554" s="49"/>
      <c r="SIB554" s="49"/>
      <c r="SIC554" s="49"/>
      <c r="SID554" s="49"/>
      <c r="SIE554" s="49"/>
      <c r="SIF554" s="49"/>
      <c r="SIG554" s="49"/>
      <c r="SIH554" s="49"/>
      <c r="SII554" s="49"/>
      <c r="SIJ554" s="49"/>
      <c r="SIK554" s="49"/>
      <c r="SIL554" s="49"/>
      <c r="SIM554" s="49"/>
      <c r="SIN554" s="49"/>
      <c r="SIO554" s="49"/>
      <c r="SIP554" s="49"/>
      <c r="SIQ554" s="49"/>
      <c r="SIR554" s="49"/>
      <c r="SIS554" s="49"/>
      <c r="SIT554" s="49"/>
      <c r="SIU554" s="49"/>
      <c r="SIV554" s="49"/>
      <c r="SIW554" s="49"/>
      <c r="SIX554" s="49"/>
      <c r="SIY554" s="49"/>
      <c r="SIZ554" s="49"/>
      <c r="SJA554" s="49"/>
      <c r="SJB554" s="49"/>
      <c r="SJC554" s="49"/>
      <c r="SJD554" s="49"/>
      <c r="SJE554" s="49"/>
      <c r="SJF554" s="49"/>
      <c r="SJG554" s="49"/>
      <c r="SJH554" s="49"/>
      <c r="SJI554" s="49"/>
      <c r="SJJ554" s="49"/>
      <c r="SJK554" s="49"/>
      <c r="SJL554" s="49"/>
      <c r="SJM554" s="49"/>
      <c r="SJN554" s="49"/>
      <c r="SJO554" s="49"/>
      <c r="SJP554" s="49"/>
      <c r="SJQ554" s="49"/>
      <c r="SJR554" s="49"/>
      <c r="SJS554" s="49"/>
      <c r="SJT554" s="49"/>
      <c r="SJU554" s="49"/>
      <c r="SJV554" s="49"/>
      <c r="SJW554" s="49"/>
      <c r="SJX554" s="49"/>
      <c r="SJY554" s="49"/>
      <c r="SJZ554" s="49"/>
      <c r="SKA554" s="49"/>
      <c r="SKB554" s="49"/>
      <c r="SKC554" s="49"/>
      <c r="SKD554" s="49"/>
      <c r="SKE554" s="49"/>
      <c r="SKF554" s="49"/>
      <c r="SKG554" s="49"/>
      <c r="SKH554" s="49"/>
      <c r="SKI554" s="49"/>
      <c r="SKJ554" s="49"/>
      <c r="SKK554" s="49"/>
      <c r="SKL554" s="49"/>
      <c r="SKM554" s="49"/>
      <c r="SKN554" s="49"/>
      <c r="SKO554" s="49"/>
      <c r="SKP554" s="49"/>
      <c r="SKQ554" s="49"/>
      <c r="SKR554" s="49"/>
      <c r="SKS554" s="49"/>
      <c r="SKT554" s="49"/>
      <c r="SKU554" s="49"/>
      <c r="SKV554" s="49"/>
      <c r="SKW554" s="49"/>
      <c r="SKX554" s="49"/>
      <c r="SKY554" s="49"/>
      <c r="SKZ554" s="49"/>
      <c r="SLA554" s="49"/>
      <c r="SLB554" s="49"/>
      <c r="SLC554" s="49"/>
      <c r="SLD554" s="49"/>
      <c r="SLE554" s="49"/>
      <c r="SLF554" s="49"/>
      <c r="SLG554" s="49"/>
      <c r="SLH554" s="49"/>
      <c r="SLI554" s="49"/>
      <c r="SLJ554" s="49"/>
      <c r="SLK554" s="49"/>
      <c r="SLL554" s="49"/>
      <c r="SLM554" s="49"/>
      <c r="SLN554" s="49"/>
      <c r="SLO554" s="49"/>
      <c r="SLP554" s="49"/>
      <c r="SLQ554" s="49"/>
      <c r="SLR554" s="49"/>
      <c r="SLS554" s="49"/>
      <c r="SLT554" s="49"/>
      <c r="SLU554" s="49"/>
      <c r="SLV554" s="49"/>
      <c r="SLW554" s="49"/>
      <c r="SLX554" s="49"/>
      <c r="SLY554" s="49"/>
      <c r="SLZ554" s="49"/>
      <c r="SMA554" s="49"/>
      <c r="SMB554" s="49"/>
      <c r="SMC554" s="49"/>
      <c r="SMD554" s="49"/>
      <c r="SME554" s="49"/>
      <c r="SMF554" s="49"/>
      <c r="SMG554" s="49"/>
      <c r="SMH554" s="49"/>
      <c r="SMI554" s="49"/>
      <c r="SMJ554" s="49"/>
      <c r="SMK554" s="49"/>
      <c r="SML554" s="49"/>
      <c r="SMM554" s="49"/>
      <c r="SMN554" s="49"/>
      <c r="SMO554" s="49"/>
      <c r="SMP554" s="49"/>
      <c r="SMQ554" s="49"/>
      <c r="SMR554" s="49"/>
      <c r="SMS554" s="49"/>
      <c r="SMT554" s="49"/>
      <c r="SMU554" s="49"/>
      <c r="SMV554" s="49"/>
      <c r="SMW554" s="49"/>
      <c r="SMX554" s="49"/>
      <c r="SMY554" s="49"/>
      <c r="SMZ554" s="49"/>
      <c r="SNA554" s="49"/>
      <c r="SNB554" s="49"/>
      <c r="SNC554" s="49"/>
      <c r="SND554" s="49"/>
      <c r="SNE554" s="49"/>
      <c r="SNF554" s="49"/>
      <c r="SNG554" s="49"/>
      <c r="SNH554" s="49"/>
      <c r="SNI554" s="49"/>
      <c r="SNJ554" s="49"/>
      <c r="SNK554" s="49"/>
      <c r="SNL554" s="49"/>
      <c r="SNM554" s="49"/>
      <c r="SNN554" s="49"/>
      <c r="SNO554" s="49"/>
      <c r="SNP554" s="49"/>
      <c r="SNQ554" s="49"/>
      <c r="SNR554" s="49"/>
      <c r="SNS554" s="49"/>
      <c r="SNT554" s="49"/>
      <c r="SNU554" s="49"/>
      <c r="SNV554" s="49"/>
      <c r="SNW554" s="49"/>
      <c r="SNX554" s="49"/>
      <c r="SNY554" s="49"/>
      <c r="SNZ554" s="49"/>
      <c r="SOA554" s="49"/>
      <c r="SOB554" s="49"/>
      <c r="SOC554" s="49"/>
      <c r="SOD554" s="49"/>
      <c r="SOE554" s="49"/>
      <c r="SOF554" s="49"/>
      <c r="SOG554" s="49"/>
      <c r="SOH554" s="49"/>
      <c r="SOI554" s="49"/>
      <c r="SOJ554" s="49"/>
      <c r="SOK554" s="49"/>
      <c r="SOL554" s="49"/>
      <c r="SOM554" s="49"/>
      <c r="SON554" s="49"/>
      <c r="SOO554" s="49"/>
      <c r="SOP554" s="49"/>
      <c r="SOQ554" s="49"/>
      <c r="SOR554" s="49"/>
      <c r="SOS554" s="49"/>
      <c r="SOT554" s="49"/>
      <c r="SOU554" s="49"/>
      <c r="SOV554" s="49"/>
      <c r="SOW554" s="49"/>
      <c r="SOX554" s="49"/>
      <c r="SOY554" s="49"/>
      <c r="SOZ554" s="49"/>
      <c r="SPA554" s="49"/>
      <c r="SPB554" s="49"/>
      <c r="SPC554" s="49"/>
      <c r="SPD554" s="49"/>
      <c r="SPE554" s="49"/>
      <c r="SPF554" s="49"/>
      <c r="SPG554" s="49"/>
      <c r="SPH554" s="49"/>
      <c r="SPI554" s="49"/>
      <c r="SPJ554" s="49"/>
      <c r="SPK554" s="49"/>
      <c r="SPL554" s="49"/>
      <c r="SPM554" s="49"/>
      <c r="SPN554" s="49"/>
      <c r="SPO554" s="49"/>
      <c r="SPP554" s="49"/>
      <c r="SPQ554" s="49"/>
      <c r="SPR554" s="49"/>
      <c r="SPS554" s="49"/>
      <c r="SPT554" s="49"/>
      <c r="SPU554" s="49"/>
      <c r="SPV554" s="49"/>
      <c r="SPW554" s="49"/>
      <c r="SPX554" s="49"/>
      <c r="SPY554" s="49"/>
      <c r="SPZ554" s="49"/>
      <c r="SQA554" s="49"/>
      <c r="SQB554" s="49"/>
      <c r="SQC554" s="49"/>
      <c r="SQD554" s="49"/>
      <c r="SQE554" s="49"/>
      <c r="SQF554" s="49"/>
      <c r="SQG554" s="49"/>
      <c r="SQH554" s="49"/>
      <c r="SQI554" s="49"/>
      <c r="SQJ554" s="49"/>
      <c r="SQK554" s="49"/>
      <c r="SQL554" s="49"/>
      <c r="SQM554" s="49"/>
      <c r="SQN554" s="49"/>
      <c r="SQO554" s="49"/>
      <c r="SQP554" s="49"/>
      <c r="SQQ554" s="49"/>
      <c r="SQR554" s="49"/>
      <c r="SQS554" s="49"/>
      <c r="SQT554" s="49"/>
      <c r="SQU554" s="49"/>
      <c r="SQV554" s="49"/>
      <c r="SQW554" s="49"/>
      <c r="SQX554" s="49"/>
      <c r="SQY554" s="49"/>
      <c r="SQZ554" s="49"/>
      <c r="SRA554" s="49"/>
      <c r="SRB554" s="49"/>
      <c r="SRC554" s="49"/>
      <c r="SRD554" s="49"/>
      <c r="SRE554" s="49"/>
      <c r="SRF554" s="49"/>
      <c r="SRG554" s="49"/>
      <c r="SRH554" s="49"/>
      <c r="SRI554" s="49"/>
      <c r="SRJ554" s="49"/>
      <c r="SRK554" s="49"/>
      <c r="SRL554" s="49"/>
      <c r="SRM554" s="49"/>
      <c r="SRN554" s="49"/>
      <c r="SRO554" s="49"/>
      <c r="SRP554" s="49"/>
      <c r="SRQ554" s="49"/>
      <c r="SRR554" s="49"/>
      <c r="SRS554" s="49"/>
      <c r="SRT554" s="49"/>
      <c r="SRU554" s="49"/>
      <c r="SRV554" s="49"/>
      <c r="SRW554" s="49"/>
      <c r="SRX554" s="49"/>
      <c r="SRY554" s="49"/>
      <c r="SRZ554" s="49"/>
      <c r="SSA554" s="49"/>
      <c r="SSB554" s="49"/>
      <c r="SSC554" s="49"/>
      <c r="SSD554" s="49"/>
      <c r="SSE554" s="49"/>
      <c r="SSF554" s="49"/>
      <c r="SSG554" s="49"/>
      <c r="SSH554" s="49"/>
      <c r="SSI554" s="49"/>
      <c r="SSJ554" s="49"/>
      <c r="SSK554" s="49"/>
      <c r="SSL554" s="49"/>
      <c r="SSM554" s="49"/>
      <c r="SSN554" s="49"/>
      <c r="SSO554" s="49"/>
      <c r="SSP554" s="49"/>
      <c r="SSQ554" s="49"/>
      <c r="SSR554" s="49"/>
      <c r="SSS554" s="49"/>
      <c r="SST554" s="49"/>
      <c r="SSU554" s="49"/>
      <c r="SSV554" s="49"/>
      <c r="SSW554" s="49"/>
      <c r="SSX554" s="49"/>
      <c r="SSY554" s="49"/>
      <c r="SSZ554" s="49"/>
      <c r="STA554" s="49"/>
      <c r="STB554" s="49"/>
      <c r="STC554" s="49"/>
      <c r="STD554" s="49"/>
      <c r="STE554" s="49"/>
      <c r="STF554" s="49"/>
      <c r="STG554" s="49"/>
      <c r="STH554" s="49"/>
      <c r="STI554" s="49"/>
      <c r="STJ554" s="49"/>
      <c r="STK554" s="49"/>
      <c r="STL554" s="49"/>
      <c r="STM554" s="49"/>
      <c r="STN554" s="49"/>
      <c r="STO554" s="49"/>
      <c r="STP554" s="49"/>
      <c r="STQ554" s="49"/>
      <c r="STR554" s="49"/>
      <c r="STS554" s="49"/>
      <c r="STT554" s="49"/>
      <c r="STU554" s="49"/>
      <c r="STV554" s="49"/>
      <c r="STW554" s="49"/>
      <c r="STX554" s="49"/>
      <c r="STY554" s="49"/>
      <c r="STZ554" s="49"/>
      <c r="SUA554" s="49"/>
      <c r="SUB554" s="49"/>
      <c r="SUC554" s="49"/>
      <c r="SUD554" s="49"/>
      <c r="SUE554" s="49"/>
      <c r="SUF554" s="49"/>
      <c r="SUG554" s="49"/>
      <c r="SUH554" s="49"/>
      <c r="SUI554" s="49"/>
      <c r="SUJ554" s="49"/>
      <c r="SUK554" s="49"/>
      <c r="SUL554" s="49"/>
      <c r="SUM554" s="49"/>
      <c r="SUN554" s="49"/>
      <c r="SUO554" s="49"/>
      <c r="SUP554" s="49"/>
      <c r="SUQ554" s="49"/>
      <c r="SUR554" s="49"/>
      <c r="SUS554" s="49"/>
      <c r="SUT554" s="49"/>
      <c r="SUU554" s="49"/>
      <c r="SUV554" s="49"/>
      <c r="SUW554" s="49"/>
      <c r="SUX554" s="49"/>
      <c r="SUY554" s="49"/>
      <c r="SUZ554" s="49"/>
      <c r="SVA554" s="49"/>
      <c r="SVB554" s="49"/>
      <c r="SVC554" s="49"/>
      <c r="SVD554" s="49"/>
      <c r="SVE554" s="49"/>
      <c r="SVF554" s="49"/>
      <c r="SVG554" s="49"/>
      <c r="SVH554" s="49"/>
      <c r="SVI554" s="49"/>
      <c r="SVJ554" s="49"/>
      <c r="SVK554" s="49"/>
      <c r="SVL554" s="49"/>
      <c r="SVM554" s="49"/>
      <c r="SVN554" s="49"/>
      <c r="SVO554" s="49"/>
      <c r="SVP554" s="49"/>
      <c r="SVQ554" s="49"/>
      <c r="SVR554" s="49"/>
      <c r="SVS554" s="49"/>
      <c r="SVT554" s="49"/>
      <c r="SVU554" s="49"/>
      <c r="SVV554" s="49"/>
      <c r="SVW554" s="49"/>
      <c r="SVX554" s="49"/>
      <c r="SVY554" s="49"/>
      <c r="SVZ554" s="49"/>
      <c r="SWA554" s="49"/>
      <c r="SWB554" s="49"/>
      <c r="SWC554" s="49"/>
      <c r="SWD554" s="49"/>
      <c r="SWE554" s="49"/>
      <c r="SWF554" s="49"/>
      <c r="SWG554" s="49"/>
      <c r="SWH554" s="49"/>
      <c r="SWI554" s="49"/>
      <c r="SWJ554" s="49"/>
      <c r="SWK554" s="49"/>
      <c r="SWL554" s="49"/>
      <c r="SWM554" s="49"/>
      <c r="SWN554" s="49"/>
      <c r="SWO554" s="49"/>
      <c r="SWP554" s="49"/>
      <c r="SWQ554" s="49"/>
      <c r="SWR554" s="49"/>
      <c r="SWS554" s="49"/>
      <c r="SWT554" s="49"/>
      <c r="SWU554" s="49"/>
      <c r="SWV554" s="49"/>
      <c r="SWW554" s="49"/>
      <c r="SWX554" s="49"/>
      <c r="SWY554" s="49"/>
      <c r="SWZ554" s="49"/>
      <c r="SXA554" s="49"/>
      <c r="SXB554" s="49"/>
      <c r="SXC554" s="49"/>
      <c r="SXD554" s="49"/>
      <c r="SXE554" s="49"/>
      <c r="SXF554" s="49"/>
      <c r="SXG554" s="49"/>
      <c r="SXH554" s="49"/>
      <c r="SXI554" s="49"/>
      <c r="SXJ554" s="49"/>
      <c r="SXK554" s="49"/>
      <c r="SXL554" s="49"/>
      <c r="SXM554" s="49"/>
      <c r="SXN554" s="49"/>
      <c r="SXO554" s="49"/>
      <c r="SXP554" s="49"/>
      <c r="SXQ554" s="49"/>
      <c r="SXR554" s="49"/>
      <c r="SXS554" s="49"/>
      <c r="SXT554" s="49"/>
      <c r="SXU554" s="49"/>
      <c r="SXV554" s="49"/>
      <c r="SXW554" s="49"/>
      <c r="SXX554" s="49"/>
      <c r="SXY554" s="49"/>
      <c r="SXZ554" s="49"/>
      <c r="SYA554" s="49"/>
      <c r="SYB554" s="49"/>
      <c r="SYC554" s="49"/>
      <c r="SYD554" s="49"/>
      <c r="SYE554" s="49"/>
      <c r="SYF554" s="49"/>
      <c r="SYG554" s="49"/>
      <c r="SYH554" s="49"/>
      <c r="SYI554" s="49"/>
      <c r="SYJ554" s="49"/>
      <c r="SYK554" s="49"/>
      <c r="SYL554" s="49"/>
      <c r="SYM554" s="49"/>
      <c r="SYN554" s="49"/>
      <c r="SYO554" s="49"/>
      <c r="SYP554" s="49"/>
      <c r="SYQ554" s="49"/>
      <c r="SYR554" s="49"/>
      <c r="SYS554" s="49"/>
      <c r="SYT554" s="49"/>
      <c r="SYU554" s="49"/>
      <c r="SYV554" s="49"/>
      <c r="SYW554" s="49"/>
      <c r="SYX554" s="49"/>
      <c r="SYY554" s="49"/>
      <c r="SYZ554" s="49"/>
      <c r="SZA554" s="49"/>
      <c r="SZB554" s="49"/>
      <c r="SZC554" s="49"/>
      <c r="SZD554" s="49"/>
      <c r="SZE554" s="49"/>
      <c r="SZF554" s="49"/>
      <c r="SZG554" s="49"/>
      <c r="SZH554" s="49"/>
      <c r="SZI554" s="49"/>
      <c r="SZJ554" s="49"/>
      <c r="SZK554" s="49"/>
      <c r="SZL554" s="49"/>
      <c r="SZM554" s="49"/>
      <c r="SZN554" s="49"/>
      <c r="SZO554" s="49"/>
      <c r="SZP554" s="49"/>
      <c r="SZQ554" s="49"/>
      <c r="SZR554" s="49"/>
      <c r="SZS554" s="49"/>
      <c r="SZT554" s="49"/>
      <c r="SZU554" s="49"/>
      <c r="SZV554" s="49"/>
      <c r="SZW554" s="49"/>
      <c r="SZX554" s="49"/>
      <c r="SZY554" s="49"/>
      <c r="SZZ554" s="49"/>
      <c r="TAA554" s="49"/>
      <c r="TAB554" s="49"/>
      <c r="TAC554" s="49"/>
      <c r="TAD554" s="49"/>
      <c r="TAE554" s="49"/>
      <c r="TAF554" s="49"/>
      <c r="TAG554" s="49"/>
      <c r="TAH554" s="49"/>
      <c r="TAI554" s="49"/>
      <c r="TAJ554" s="49"/>
      <c r="TAK554" s="49"/>
      <c r="TAL554" s="49"/>
      <c r="TAM554" s="49"/>
      <c r="TAN554" s="49"/>
      <c r="TAO554" s="49"/>
      <c r="TAP554" s="49"/>
      <c r="TAQ554" s="49"/>
      <c r="TAR554" s="49"/>
      <c r="TAS554" s="49"/>
      <c r="TAT554" s="49"/>
      <c r="TAU554" s="49"/>
      <c r="TAV554" s="49"/>
      <c r="TAW554" s="49"/>
      <c r="TAX554" s="49"/>
      <c r="TAY554" s="49"/>
      <c r="TAZ554" s="49"/>
      <c r="TBA554" s="49"/>
      <c r="TBB554" s="49"/>
      <c r="TBC554" s="49"/>
      <c r="TBD554" s="49"/>
      <c r="TBE554" s="49"/>
      <c r="TBF554" s="49"/>
      <c r="TBG554" s="49"/>
      <c r="TBH554" s="49"/>
      <c r="TBI554" s="49"/>
      <c r="TBJ554" s="49"/>
      <c r="TBK554" s="49"/>
      <c r="TBL554" s="49"/>
      <c r="TBM554" s="49"/>
      <c r="TBN554" s="49"/>
      <c r="TBO554" s="49"/>
      <c r="TBP554" s="49"/>
      <c r="TBQ554" s="49"/>
      <c r="TBR554" s="49"/>
      <c r="TBS554" s="49"/>
      <c r="TBT554" s="49"/>
      <c r="TBU554" s="49"/>
      <c r="TBV554" s="49"/>
      <c r="TBW554" s="49"/>
      <c r="TBX554" s="49"/>
      <c r="TBY554" s="49"/>
      <c r="TBZ554" s="49"/>
      <c r="TCA554" s="49"/>
      <c r="TCB554" s="49"/>
      <c r="TCC554" s="49"/>
      <c r="TCD554" s="49"/>
      <c r="TCE554" s="49"/>
      <c r="TCF554" s="49"/>
      <c r="TCG554" s="49"/>
      <c r="TCH554" s="49"/>
      <c r="TCI554" s="49"/>
      <c r="TCJ554" s="49"/>
      <c r="TCK554" s="49"/>
      <c r="TCL554" s="49"/>
      <c r="TCM554" s="49"/>
      <c r="TCN554" s="49"/>
      <c r="TCO554" s="49"/>
      <c r="TCP554" s="49"/>
      <c r="TCQ554" s="49"/>
      <c r="TCR554" s="49"/>
      <c r="TCS554" s="49"/>
      <c r="TCT554" s="49"/>
      <c r="TCU554" s="49"/>
      <c r="TCV554" s="49"/>
      <c r="TCW554" s="49"/>
      <c r="TCX554" s="49"/>
      <c r="TCY554" s="49"/>
      <c r="TCZ554" s="49"/>
      <c r="TDA554" s="49"/>
      <c r="TDB554" s="49"/>
      <c r="TDC554" s="49"/>
      <c r="TDD554" s="49"/>
      <c r="TDE554" s="49"/>
      <c r="TDF554" s="49"/>
      <c r="TDG554" s="49"/>
      <c r="TDH554" s="49"/>
      <c r="TDI554" s="49"/>
      <c r="TDJ554" s="49"/>
      <c r="TDK554" s="49"/>
      <c r="TDL554" s="49"/>
      <c r="TDM554" s="49"/>
      <c r="TDN554" s="49"/>
      <c r="TDO554" s="49"/>
      <c r="TDP554" s="49"/>
      <c r="TDQ554" s="49"/>
      <c r="TDR554" s="49"/>
      <c r="TDS554" s="49"/>
      <c r="TDT554" s="49"/>
      <c r="TDU554" s="49"/>
      <c r="TDV554" s="49"/>
      <c r="TDW554" s="49"/>
      <c r="TDX554" s="49"/>
      <c r="TDY554" s="49"/>
      <c r="TDZ554" s="49"/>
      <c r="TEA554" s="49"/>
      <c r="TEB554" s="49"/>
      <c r="TEC554" s="49"/>
      <c r="TED554" s="49"/>
      <c r="TEE554" s="49"/>
      <c r="TEF554" s="49"/>
      <c r="TEG554" s="49"/>
      <c r="TEH554" s="49"/>
      <c r="TEI554" s="49"/>
      <c r="TEJ554" s="49"/>
      <c r="TEK554" s="49"/>
      <c r="TEL554" s="49"/>
      <c r="TEM554" s="49"/>
      <c r="TEN554" s="49"/>
      <c r="TEO554" s="49"/>
      <c r="TEP554" s="49"/>
      <c r="TEQ554" s="49"/>
      <c r="TER554" s="49"/>
      <c r="TES554" s="49"/>
      <c r="TET554" s="49"/>
      <c r="TEU554" s="49"/>
      <c r="TEV554" s="49"/>
      <c r="TEW554" s="49"/>
      <c r="TEX554" s="49"/>
      <c r="TEY554" s="49"/>
      <c r="TEZ554" s="49"/>
      <c r="TFA554" s="49"/>
      <c r="TFB554" s="49"/>
      <c r="TFC554" s="49"/>
      <c r="TFD554" s="49"/>
      <c r="TFE554" s="49"/>
      <c r="TFF554" s="49"/>
      <c r="TFG554" s="49"/>
      <c r="TFH554" s="49"/>
      <c r="TFI554" s="49"/>
      <c r="TFJ554" s="49"/>
      <c r="TFK554" s="49"/>
      <c r="TFL554" s="49"/>
      <c r="TFM554" s="49"/>
      <c r="TFN554" s="49"/>
      <c r="TFO554" s="49"/>
      <c r="TFP554" s="49"/>
      <c r="TFQ554" s="49"/>
      <c r="TFR554" s="49"/>
      <c r="TFS554" s="49"/>
      <c r="TFT554" s="49"/>
      <c r="TFU554" s="49"/>
      <c r="TFV554" s="49"/>
      <c r="TFW554" s="49"/>
      <c r="TFX554" s="49"/>
      <c r="TFY554" s="49"/>
      <c r="TFZ554" s="49"/>
      <c r="TGA554" s="49"/>
      <c r="TGB554" s="49"/>
      <c r="TGC554" s="49"/>
      <c r="TGD554" s="49"/>
      <c r="TGE554" s="49"/>
      <c r="TGF554" s="49"/>
      <c r="TGG554" s="49"/>
      <c r="TGH554" s="49"/>
      <c r="TGI554" s="49"/>
      <c r="TGJ554" s="49"/>
      <c r="TGK554" s="49"/>
      <c r="TGL554" s="49"/>
      <c r="TGM554" s="49"/>
      <c r="TGN554" s="49"/>
      <c r="TGO554" s="49"/>
      <c r="TGP554" s="49"/>
      <c r="TGQ554" s="49"/>
      <c r="TGR554" s="49"/>
      <c r="TGS554" s="49"/>
      <c r="TGT554" s="49"/>
      <c r="TGU554" s="49"/>
      <c r="TGV554" s="49"/>
      <c r="TGW554" s="49"/>
      <c r="TGX554" s="49"/>
      <c r="TGY554" s="49"/>
      <c r="TGZ554" s="49"/>
      <c r="THA554" s="49"/>
      <c r="THB554" s="49"/>
      <c r="THC554" s="49"/>
      <c r="THD554" s="49"/>
      <c r="THE554" s="49"/>
      <c r="THF554" s="49"/>
      <c r="THG554" s="49"/>
      <c r="THH554" s="49"/>
      <c r="THI554" s="49"/>
      <c r="THJ554" s="49"/>
      <c r="THK554" s="49"/>
      <c r="THL554" s="49"/>
      <c r="THM554" s="49"/>
      <c r="THN554" s="49"/>
      <c r="THO554" s="49"/>
      <c r="THP554" s="49"/>
      <c r="THQ554" s="49"/>
      <c r="THR554" s="49"/>
      <c r="THS554" s="49"/>
      <c r="THT554" s="49"/>
      <c r="THU554" s="49"/>
      <c r="THV554" s="49"/>
      <c r="THW554" s="49"/>
      <c r="THX554" s="49"/>
      <c r="THY554" s="49"/>
      <c r="THZ554" s="49"/>
      <c r="TIA554" s="49"/>
      <c r="TIB554" s="49"/>
      <c r="TIC554" s="49"/>
      <c r="TID554" s="49"/>
      <c r="TIE554" s="49"/>
      <c r="TIF554" s="49"/>
      <c r="TIG554" s="49"/>
      <c r="TIH554" s="49"/>
      <c r="TII554" s="49"/>
      <c r="TIJ554" s="49"/>
      <c r="TIK554" s="49"/>
      <c r="TIL554" s="49"/>
      <c r="TIM554" s="49"/>
      <c r="TIN554" s="49"/>
      <c r="TIO554" s="49"/>
      <c r="TIP554" s="49"/>
      <c r="TIQ554" s="49"/>
      <c r="TIR554" s="49"/>
      <c r="TIS554" s="49"/>
      <c r="TIT554" s="49"/>
      <c r="TIU554" s="49"/>
      <c r="TIV554" s="49"/>
      <c r="TIW554" s="49"/>
      <c r="TIX554" s="49"/>
      <c r="TIY554" s="49"/>
      <c r="TIZ554" s="49"/>
      <c r="TJA554" s="49"/>
      <c r="TJB554" s="49"/>
      <c r="TJC554" s="49"/>
      <c r="TJD554" s="49"/>
      <c r="TJE554" s="49"/>
      <c r="TJF554" s="49"/>
      <c r="TJG554" s="49"/>
      <c r="TJH554" s="49"/>
      <c r="TJI554" s="49"/>
      <c r="TJJ554" s="49"/>
      <c r="TJK554" s="49"/>
      <c r="TJL554" s="49"/>
      <c r="TJM554" s="49"/>
      <c r="TJN554" s="49"/>
      <c r="TJO554" s="49"/>
      <c r="TJP554" s="49"/>
      <c r="TJQ554" s="49"/>
      <c r="TJR554" s="49"/>
      <c r="TJS554" s="49"/>
      <c r="TJT554" s="49"/>
      <c r="TJU554" s="49"/>
      <c r="TJV554" s="49"/>
      <c r="TJW554" s="49"/>
      <c r="TJX554" s="49"/>
      <c r="TJY554" s="49"/>
      <c r="TJZ554" s="49"/>
      <c r="TKA554" s="49"/>
      <c r="TKB554" s="49"/>
      <c r="TKC554" s="49"/>
      <c r="TKD554" s="49"/>
      <c r="TKE554" s="49"/>
      <c r="TKF554" s="49"/>
      <c r="TKG554" s="49"/>
      <c r="TKH554" s="49"/>
      <c r="TKI554" s="49"/>
      <c r="TKJ554" s="49"/>
      <c r="TKK554" s="49"/>
      <c r="TKL554" s="49"/>
      <c r="TKM554" s="49"/>
      <c r="TKN554" s="49"/>
      <c r="TKO554" s="49"/>
      <c r="TKP554" s="49"/>
      <c r="TKQ554" s="49"/>
      <c r="TKR554" s="49"/>
      <c r="TKS554" s="49"/>
      <c r="TKT554" s="49"/>
      <c r="TKU554" s="49"/>
      <c r="TKV554" s="49"/>
      <c r="TKW554" s="49"/>
      <c r="TKX554" s="49"/>
      <c r="TKY554" s="49"/>
      <c r="TKZ554" s="49"/>
      <c r="TLA554" s="49"/>
      <c r="TLB554" s="49"/>
      <c r="TLC554" s="49"/>
      <c r="TLD554" s="49"/>
      <c r="TLE554" s="49"/>
      <c r="TLF554" s="49"/>
      <c r="TLG554" s="49"/>
      <c r="TLH554" s="49"/>
      <c r="TLI554" s="49"/>
      <c r="TLJ554" s="49"/>
      <c r="TLK554" s="49"/>
      <c r="TLL554" s="49"/>
      <c r="TLM554" s="49"/>
      <c r="TLN554" s="49"/>
      <c r="TLO554" s="49"/>
      <c r="TLP554" s="49"/>
      <c r="TLQ554" s="49"/>
      <c r="TLR554" s="49"/>
      <c r="TLS554" s="49"/>
      <c r="TLT554" s="49"/>
      <c r="TLU554" s="49"/>
      <c r="TLV554" s="49"/>
      <c r="TLW554" s="49"/>
      <c r="TLX554" s="49"/>
      <c r="TLY554" s="49"/>
      <c r="TLZ554" s="49"/>
      <c r="TMA554" s="49"/>
      <c r="TMB554" s="49"/>
      <c r="TMC554" s="49"/>
      <c r="TMD554" s="49"/>
      <c r="TME554" s="49"/>
      <c r="TMF554" s="49"/>
      <c r="TMG554" s="49"/>
      <c r="TMH554" s="49"/>
      <c r="TMI554" s="49"/>
      <c r="TMJ554" s="49"/>
      <c r="TMK554" s="49"/>
      <c r="TML554" s="49"/>
      <c r="TMM554" s="49"/>
      <c r="TMN554" s="49"/>
      <c r="TMO554" s="49"/>
      <c r="TMP554" s="49"/>
      <c r="TMQ554" s="49"/>
      <c r="TMR554" s="49"/>
      <c r="TMS554" s="49"/>
      <c r="TMT554" s="49"/>
      <c r="TMU554" s="49"/>
      <c r="TMV554" s="49"/>
      <c r="TMW554" s="49"/>
      <c r="TMX554" s="49"/>
      <c r="TMY554" s="49"/>
      <c r="TMZ554" s="49"/>
      <c r="TNA554" s="49"/>
      <c r="TNB554" s="49"/>
      <c r="TNC554" s="49"/>
      <c r="TND554" s="49"/>
      <c r="TNE554" s="49"/>
      <c r="TNF554" s="49"/>
      <c r="TNG554" s="49"/>
      <c r="TNH554" s="49"/>
      <c r="TNI554" s="49"/>
      <c r="TNJ554" s="49"/>
      <c r="TNK554" s="49"/>
      <c r="TNL554" s="49"/>
      <c r="TNM554" s="49"/>
      <c r="TNN554" s="49"/>
      <c r="TNO554" s="49"/>
      <c r="TNP554" s="49"/>
      <c r="TNQ554" s="49"/>
      <c r="TNR554" s="49"/>
      <c r="TNS554" s="49"/>
      <c r="TNT554" s="49"/>
      <c r="TNU554" s="49"/>
      <c r="TNV554" s="49"/>
      <c r="TNW554" s="49"/>
      <c r="TNX554" s="49"/>
      <c r="TNY554" s="49"/>
      <c r="TNZ554" s="49"/>
      <c r="TOA554" s="49"/>
      <c r="TOB554" s="49"/>
      <c r="TOC554" s="49"/>
      <c r="TOD554" s="49"/>
      <c r="TOE554" s="49"/>
      <c r="TOF554" s="49"/>
      <c r="TOG554" s="49"/>
      <c r="TOH554" s="49"/>
      <c r="TOI554" s="49"/>
      <c r="TOJ554" s="49"/>
      <c r="TOK554" s="49"/>
      <c r="TOL554" s="49"/>
      <c r="TOM554" s="49"/>
      <c r="TON554" s="49"/>
      <c r="TOO554" s="49"/>
      <c r="TOP554" s="49"/>
      <c r="TOQ554" s="49"/>
      <c r="TOR554" s="49"/>
      <c r="TOS554" s="49"/>
      <c r="TOT554" s="49"/>
      <c r="TOU554" s="49"/>
      <c r="TOV554" s="49"/>
      <c r="TOW554" s="49"/>
      <c r="TOX554" s="49"/>
      <c r="TOY554" s="49"/>
      <c r="TOZ554" s="49"/>
      <c r="TPA554" s="49"/>
      <c r="TPB554" s="49"/>
      <c r="TPC554" s="49"/>
      <c r="TPD554" s="49"/>
      <c r="TPE554" s="49"/>
      <c r="TPF554" s="49"/>
      <c r="TPG554" s="49"/>
      <c r="TPH554" s="49"/>
      <c r="TPI554" s="49"/>
      <c r="TPJ554" s="49"/>
      <c r="TPK554" s="49"/>
      <c r="TPL554" s="49"/>
      <c r="TPM554" s="49"/>
      <c r="TPN554" s="49"/>
      <c r="TPO554" s="49"/>
      <c r="TPP554" s="49"/>
      <c r="TPQ554" s="49"/>
      <c r="TPR554" s="49"/>
      <c r="TPS554" s="49"/>
      <c r="TPT554" s="49"/>
      <c r="TPU554" s="49"/>
      <c r="TPV554" s="49"/>
      <c r="TPW554" s="49"/>
      <c r="TPX554" s="49"/>
      <c r="TPY554" s="49"/>
      <c r="TPZ554" s="49"/>
      <c r="TQA554" s="49"/>
      <c r="TQB554" s="49"/>
      <c r="TQC554" s="49"/>
      <c r="TQD554" s="49"/>
      <c r="TQE554" s="49"/>
      <c r="TQF554" s="49"/>
      <c r="TQG554" s="49"/>
      <c r="TQH554" s="49"/>
      <c r="TQI554" s="49"/>
      <c r="TQJ554" s="49"/>
      <c r="TQK554" s="49"/>
      <c r="TQL554" s="49"/>
      <c r="TQM554" s="49"/>
      <c r="TQN554" s="49"/>
      <c r="TQO554" s="49"/>
      <c r="TQP554" s="49"/>
      <c r="TQQ554" s="49"/>
      <c r="TQR554" s="49"/>
      <c r="TQS554" s="49"/>
      <c r="TQT554" s="49"/>
      <c r="TQU554" s="49"/>
      <c r="TQV554" s="49"/>
      <c r="TQW554" s="49"/>
      <c r="TQX554" s="49"/>
      <c r="TQY554" s="49"/>
      <c r="TQZ554" s="49"/>
      <c r="TRA554" s="49"/>
      <c r="TRB554" s="49"/>
      <c r="TRC554" s="49"/>
      <c r="TRD554" s="49"/>
      <c r="TRE554" s="49"/>
      <c r="TRF554" s="49"/>
      <c r="TRG554" s="49"/>
      <c r="TRH554" s="49"/>
      <c r="TRI554" s="49"/>
      <c r="TRJ554" s="49"/>
      <c r="TRK554" s="49"/>
      <c r="TRL554" s="49"/>
      <c r="TRM554" s="49"/>
      <c r="TRN554" s="49"/>
      <c r="TRO554" s="49"/>
      <c r="TRP554" s="49"/>
      <c r="TRQ554" s="49"/>
      <c r="TRR554" s="49"/>
      <c r="TRS554" s="49"/>
      <c r="TRT554" s="49"/>
      <c r="TRU554" s="49"/>
      <c r="TRV554" s="49"/>
      <c r="TRW554" s="49"/>
      <c r="TRX554" s="49"/>
      <c r="TRY554" s="49"/>
      <c r="TRZ554" s="49"/>
      <c r="TSA554" s="49"/>
      <c r="TSB554" s="49"/>
      <c r="TSC554" s="49"/>
      <c r="TSD554" s="49"/>
      <c r="TSE554" s="49"/>
      <c r="TSF554" s="49"/>
      <c r="TSG554" s="49"/>
      <c r="TSH554" s="49"/>
      <c r="TSI554" s="49"/>
      <c r="TSJ554" s="49"/>
      <c r="TSK554" s="49"/>
      <c r="TSL554" s="49"/>
      <c r="TSM554" s="49"/>
      <c r="TSN554" s="49"/>
      <c r="TSO554" s="49"/>
      <c r="TSP554" s="49"/>
      <c r="TSQ554" s="49"/>
      <c r="TSR554" s="49"/>
      <c r="TSS554" s="49"/>
      <c r="TST554" s="49"/>
      <c r="TSU554" s="49"/>
      <c r="TSV554" s="49"/>
      <c r="TSW554" s="49"/>
      <c r="TSX554" s="49"/>
      <c r="TSY554" s="49"/>
      <c r="TSZ554" s="49"/>
      <c r="TTA554" s="49"/>
      <c r="TTB554" s="49"/>
      <c r="TTC554" s="49"/>
      <c r="TTD554" s="49"/>
      <c r="TTE554" s="49"/>
      <c r="TTF554" s="49"/>
      <c r="TTG554" s="49"/>
      <c r="TTH554" s="49"/>
      <c r="TTI554" s="49"/>
      <c r="TTJ554" s="49"/>
      <c r="TTK554" s="49"/>
      <c r="TTL554" s="49"/>
      <c r="TTM554" s="49"/>
      <c r="TTN554" s="49"/>
      <c r="TTO554" s="49"/>
      <c r="TTP554" s="49"/>
      <c r="TTQ554" s="49"/>
      <c r="TTR554" s="49"/>
      <c r="TTS554" s="49"/>
      <c r="TTT554" s="49"/>
      <c r="TTU554" s="49"/>
      <c r="TTV554" s="49"/>
      <c r="TTW554" s="49"/>
      <c r="TTX554" s="49"/>
      <c r="TTY554" s="49"/>
      <c r="TTZ554" s="49"/>
      <c r="TUA554" s="49"/>
      <c r="TUB554" s="49"/>
      <c r="TUC554" s="49"/>
      <c r="TUD554" s="49"/>
      <c r="TUE554" s="49"/>
      <c r="TUF554" s="49"/>
      <c r="TUG554" s="49"/>
      <c r="TUH554" s="49"/>
      <c r="TUI554" s="49"/>
      <c r="TUJ554" s="49"/>
      <c r="TUK554" s="49"/>
      <c r="TUL554" s="49"/>
      <c r="TUM554" s="49"/>
      <c r="TUN554" s="49"/>
      <c r="TUO554" s="49"/>
      <c r="TUP554" s="49"/>
      <c r="TUQ554" s="49"/>
      <c r="TUR554" s="49"/>
      <c r="TUS554" s="49"/>
      <c r="TUT554" s="49"/>
      <c r="TUU554" s="49"/>
      <c r="TUV554" s="49"/>
      <c r="TUW554" s="49"/>
      <c r="TUX554" s="49"/>
      <c r="TUY554" s="49"/>
      <c r="TUZ554" s="49"/>
      <c r="TVA554" s="49"/>
      <c r="TVB554" s="49"/>
      <c r="TVC554" s="49"/>
      <c r="TVD554" s="49"/>
      <c r="TVE554" s="49"/>
      <c r="TVF554" s="49"/>
      <c r="TVG554" s="49"/>
      <c r="TVH554" s="49"/>
      <c r="TVI554" s="49"/>
      <c r="TVJ554" s="49"/>
      <c r="TVK554" s="49"/>
      <c r="TVL554" s="49"/>
      <c r="TVM554" s="49"/>
      <c r="TVN554" s="49"/>
      <c r="TVO554" s="49"/>
      <c r="TVP554" s="49"/>
      <c r="TVQ554" s="49"/>
      <c r="TVR554" s="49"/>
      <c r="TVS554" s="49"/>
      <c r="TVT554" s="49"/>
      <c r="TVU554" s="49"/>
      <c r="TVV554" s="49"/>
      <c r="TVW554" s="49"/>
      <c r="TVX554" s="49"/>
      <c r="TVY554" s="49"/>
      <c r="TVZ554" s="49"/>
      <c r="TWA554" s="49"/>
      <c r="TWB554" s="49"/>
      <c r="TWC554" s="49"/>
      <c r="TWD554" s="49"/>
      <c r="TWE554" s="49"/>
      <c r="TWF554" s="49"/>
      <c r="TWG554" s="49"/>
      <c r="TWH554" s="49"/>
      <c r="TWI554" s="49"/>
      <c r="TWJ554" s="49"/>
      <c r="TWK554" s="49"/>
      <c r="TWL554" s="49"/>
      <c r="TWM554" s="49"/>
      <c r="TWN554" s="49"/>
      <c r="TWO554" s="49"/>
      <c r="TWP554" s="49"/>
      <c r="TWQ554" s="49"/>
      <c r="TWR554" s="49"/>
      <c r="TWS554" s="49"/>
      <c r="TWT554" s="49"/>
      <c r="TWU554" s="49"/>
      <c r="TWV554" s="49"/>
      <c r="TWW554" s="49"/>
      <c r="TWX554" s="49"/>
      <c r="TWY554" s="49"/>
      <c r="TWZ554" s="49"/>
      <c r="TXA554" s="49"/>
      <c r="TXB554" s="49"/>
      <c r="TXC554" s="49"/>
      <c r="TXD554" s="49"/>
      <c r="TXE554" s="49"/>
      <c r="TXF554" s="49"/>
      <c r="TXG554" s="49"/>
      <c r="TXH554" s="49"/>
      <c r="TXI554" s="49"/>
      <c r="TXJ554" s="49"/>
      <c r="TXK554" s="49"/>
      <c r="TXL554" s="49"/>
      <c r="TXM554" s="49"/>
      <c r="TXN554" s="49"/>
      <c r="TXO554" s="49"/>
      <c r="TXP554" s="49"/>
      <c r="TXQ554" s="49"/>
      <c r="TXR554" s="49"/>
      <c r="TXS554" s="49"/>
      <c r="TXT554" s="49"/>
      <c r="TXU554" s="49"/>
      <c r="TXV554" s="49"/>
      <c r="TXW554" s="49"/>
      <c r="TXX554" s="49"/>
      <c r="TXY554" s="49"/>
      <c r="TXZ554" s="49"/>
      <c r="TYA554" s="49"/>
      <c r="TYB554" s="49"/>
      <c r="TYC554" s="49"/>
      <c r="TYD554" s="49"/>
      <c r="TYE554" s="49"/>
      <c r="TYF554" s="49"/>
      <c r="TYG554" s="49"/>
      <c r="TYH554" s="49"/>
      <c r="TYI554" s="49"/>
      <c r="TYJ554" s="49"/>
      <c r="TYK554" s="49"/>
      <c r="TYL554" s="49"/>
      <c r="TYM554" s="49"/>
      <c r="TYN554" s="49"/>
      <c r="TYO554" s="49"/>
      <c r="TYP554" s="49"/>
      <c r="TYQ554" s="49"/>
      <c r="TYR554" s="49"/>
      <c r="TYS554" s="49"/>
      <c r="TYT554" s="49"/>
      <c r="TYU554" s="49"/>
      <c r="TYV554" s="49"/>
      <c r="TYW554" s="49"/>
      <c r="TYX554" s="49"/>
      <c r="TYY554" s="49"/>
      <c r="TYZ554" s="49"/>
      <c r="TZA554" s="49"/>
      <c r="TZB554" s="49"/>
      <c r="TZC554" s="49"/>
      <c r="TZD554" s="49"/>
      <c r="TZE554" s="49"/>
      <c r="TZF554" s="49"/>
      <c r="TZG554" s="49"/>
      <c r="TZH554" s="49"/>
      <c r="TZI554" s="49"/>
      <c r="TZJ554" s="49"/>
      <c r="TZK554" s="49"/>
      <c r="TZL554" s="49"/>
      <c r="TZM554" s="49"/>
      <c r="TZN554" s="49"/>
      <c r="TZO554" s="49"/>
      <c r="TZP554" s="49"/>
      <c r="TZQ554" s="49"/>
      <c r="TZR554" s="49"/>
      <c r="TZS554" s="49"/>
      <c r="TZT554" s="49"/>
      <c r="TZU554" s="49"/>
      <c r="TZV554" s="49"/>
      <c r="TZW554" s="49"/>
      <c r="TZX554" s="49"/>
      <c r="TZY554" s="49"/>
      <c r="TZZ554" s="49"/>
      <c r="UAA554" s="49"/>
      <c r="UAB554" s="49"/>
      <c r="UAC554" s="49"/>
      <c r="UAD554" s="49"/>
      <c r="UAE554" s="49"/>
      <c r="UAF554" s="49"/>
      <c r="UAG554" s="49"/>
      <c r="UAH554" s="49"/>
      <c r="UAI554" s="49"/>
      <c r="UAJ554" s="49"/>
      <c r="UAK554" s="49"/>
      <c r="UAL554" s="49"/>
      <c r="UAM554" s="49"/>
      <c r="UAN554" s="49"/>
      <c r="UAO554" s="49"/>
      <c r="UAP554" s="49"/>
      <c r="UAQ554" s="49"/>
      <c r="UAR554" s="49"/>
      <c r="UAS554" s="49"/>
      <c r="UAT554" s="49"/>
      <c r="UAU554" s="49"/>
      <c r="UAV554" s="49"/>
      <c r="UAW554" s="49"/>
      <c r="UAX554" s="49"/>
      <c r="UAY554" s="49"/>
      <c r="UAZ554" s="49"/>
      <c r="UBA554" s="49"/>
      <c r="UBB554" s="49"/>
      <c r="UBC554" s="49"/>
      <c r="UBD554" s="49"/>
      <c r="UBE554" s="49"/>
      <c r="UBF554" s="49"/>
      <c r="UBG554" s="49"/>
      <c r="UBH554" s="49"/>
      <c r="UBI554" s="49"/>
      <c r="UBJ554" s="49"/>
      <c r="UBK554" s="49"/>
      <c r="UBL554" s="49"/>
      <c r="UBM554" s="49"/>
      <c r="UBN554" s="49"/>
      <c r="UBO554" s="49"/>
      <c r="UBP554" s="49"/>
      <c r="UBQ554" s="49"/>
      <c r="UBR554" s="49"/>
      <c r="UBS554" s="49"/>
      <c r="UBT554" s="49"/>
      <c r="UBU554" s="49"/>
      <c r="UBV554" s="49"/>
      <c r="UBW554" s="49"/>
      <c r="UBX554" s="49"/>
      <c r="UBY554" s="49"/>
      <c r="UBZ554" s="49"/>
      <c r="UCA554" s="49"/>
      <c r="UCB554" s="49"/>
      <c r="UCC554" s="49"/>
      <c r="UCD554" s="49"/>
      <c r="UCE554" s="49"/>
      <c r="UCF554" s="49"/>
      <c r="UCG554" s="49"/>
      <c r="UCH554" s="49"/>
      <c r="UCI554" s="49"/>
      <c r="UCJ554" s="49"/>
      <c r="UCK554" s="49"/>
      <c r="UCL554" s="49"/>
      <c r="UCM554" s="49"/>
      <c r="UCN554" s="49"/>
      <c r="UCO554" s="49"/>
      <c r="UCP554" s="49"/>
      <c r="UCQ554" s="49"/>
      <c r="UCR554" s="49"/>
      <c r="UCS554" s="49"/>
      <c r="UCT554" s="49"/>
      <c r="UCU554" s="49"/>
      <c r="UCV554" s="49"/>
      <c r="UCW554" s="49"/>
      <c r="UCX554" s="49"/>
      <c r="UCY554" s="49"/>
      <c r="UCZ554" s="49"/>
      <c r="UDA554" s="49"/>
      <c r="UDB554" s="49"/>
      <c r="UDC554" s="49"/>
      <c r="UDD554" s="49"/>
      <c r="UDE554" s="49"/>
      <c r="UDF554" s="49"/>
      <c r="UDG554" s="49"/>
      <c r="UDH554" s="49"/>
      <c r="UDI554" s="49"/>
      <c r="UDJ554" s="49"/>
      <c r="UDK554" s="49"/>
      <c r="UDL554" s="49"/>
      <c r="UDM554" s="49"/>
      <c r="UDN554" s="49"/>
      <c r="UDO554" s="49"/>
      <c r="UDP554" s="49"/>
      <c r="UDQ554" s="49"/>
      <c r="UDR554" s="49"/>
      <c r="UDS554" s="49"/>
      <c r="UDT554" s="49"/>
      <c r="UDU554" s="49"/>
      <c r="UDV554" s="49"/>
      <c r="UDW554" s="49"/>
      <c r="UDX554" s="49"/>
      <c r="UDY554" s="49"/>
      <c r="UDZ554" s="49"/>
      <c r="UEA554" s="49"/>
      <c r="UEB554" s="49"/>
      <c r="UEC554" s="49"/>
      <c r="UED554" s="49"/>
      <c r="UEE554" s="49"/>
      <c r="UEF554" s="49"/>
      <c r="UEG554" s="49"/>
      <c r="UEH554" s="49"/>
      <c r="UEI554" s="49"/>
      <c r="UEJ554" s="49"/>
      <c r="UEK554" s="49"/>
      <c r="UEL554" s="49"/>
      <c r="UEM554" s="49"/>
      <c r="UEN554" s="49"/>
      <c r="UEO554" s="49"/>
      <c r="UEP554" s="49"/>
      <c r="UEQ554" s="49"/>
      <c r="UER554" s="49"/>
      <c r="UES554" s="49"/>
      <c r="UET554" s="49"/>
      <c r="UEU554" s="49"/>
      <c r="UEV554" s="49"/>
      <c r="UEW554" s="49"/>
      <c r="UEX554" s="49"/>
      <c r="UEY554" s="49"/>
      <c r="UEZ554" s="49"/>
      <c r="UFA554" s="49"/>
      <c r="UFB554" s="49"/>
      <c r="UFC554" s="49"/>
      <c r="UFD554" s="49"/>
      <c r="UFE554" s="49"/>
      <c r="UFF554" s="49"/>
      <c r="UFG554" s="49"/>
      <c r="UFH554" s="49"/>
      <c r="UFI554" s="49"/>
      <c r="UFJ554" s="49"/>
      <c r="UFK554" s="49"/>
      <c r="UFL554" s="49"/>
      <c r="UFM554" s="49"/>
      <c r="UFN554" s="49"/>
      <c r="UFO554" s="49"/>
      <c r="UFP554" s="49"/>
      <c r="UFQ554" s="49"/>
      <c r="UFR554" s="49"/>
      <c r="UFS554" s="49"/>
      <c r="UFT554" s="49"/>
      <c r="UFU554" s="49"/>
      <c r="UFV554" s="49"/>
      <c r="UFW554" s="49"/>
      <c r="UFX554" s="49"/>
      <c r="UFY554" s="49"/>
      <c r="UFZ554" s="49"/>
      <c r="UGA554" s="49"/>
      <c r="UGB554" s="49"/>
      <c r="UGC554" s="49"/>
      <c r="UGD554" s="49"/>
      <c r="UGE554" s="49"/>
      <c r="UGF554" s="49"/>
      <c r="UGG554" s="49"/>
      <c r="UGH554" s="49"/>
      <c r="UGI554" s="49"/>
      <c r="UGJ554" s="49"/>
      <c r="UGK554" s="49"/>
      <c r="UGL554" s="49"/>
      <c r="UGM554" s="49"/>
      <c r="UGN554" s="49"/>
      <c r="UGO554" s="49"/>
      <c r="UGP554" s="49"/>
      <c r="UGQ554" s="49"/>
      <c r="UGR554" s="49"/>
      <c r="UGS554" s="49"/>
      <c r="UGT554" s="49"/>
      <c r="UGU554" s="49"/>
      <c r="UGV554" s="49"/>
      <c r="UGW554" s="49"/>
      <c r="UGX554" s="49"/>
      <c r="UGY554" s="49"/>
      <c r="UGZ554" s="49"/>
      <c r="UHA554" s="49"/>
      <c r="UHB554" s="49"/>
      <c r="UHC554" s="49"/>
      <c r="UHD554" s="49"/>
      <c r="UHE554" s="49"/>
      <c r="UHF554" s="49"/>
      <c r="UHG554" s="49"/>
      <c r="UHH554" s="49"/>
      <c r="UHI554" s="49"/>
      <c r="UHJ554" s="49"/>
      <c r="UHK554" s="49"/>
      <c r="UHL554" s="49"/>
      <c r="UHM554" s="49"/>
      <c r="UHN554" s="49"/>
      <c r="UHO554" s="49"/>
      <c r="UHP554" s="49"/>
      <c r="UHQ554" s="49"/>
      <c r="UHR554" s="49"/>
      <c r="UHS554" s="49"/>
      <c r="UHT554" s="49"/>
      <c r="UHU554" s="49"/>
      <c r="UHV554" s="49"/>
      <c r="UHW554" s="49"/>
      <c r="UHX554" s="49"/>
      <c r="UHY554" s="49"/>
      <c r="UHZ554" s="49"/>
      <c r="UIA554" s="49"/>
      <c r="UIB554" s="49"/>
      <c r="UIC554" s="49"/>
      <c r="UID554" s="49"/>
      <c r="UIE554" s="49"/>
      <c r="UIF554" s="49"/>
      <c r="UIG554" s="49"/>
      <c r="UIH554" s="49"/>
      <c r="UII554" s="49"/>
      <c r="UIJ554" s="49"/>
      <c r="UIK554" s="49"/>
      <c r="UIL554" s="49"/>
      <c r="UIM554" s="49"/>
      <c r="UIN554" s="49"/>
      <c r="UIO554" s="49"/>
      <c r="UIP554" s="49"/>
      <c r="UIQ554" s="49"/>
      <c r="UIR554" s="49"/>
      <c r="UIS554" s="49"/>
      <c r="UIT554" s="49"/>
      <c r="UIU554" s="49"/>
      <c r="UIV554" s="49"/>
      <c r="UIW554" s="49"/>
      <c r="UIX554" s="49"/>
      <c r="UIY554" s="49"/>
      <c r="UIZ554" s="49"/>
      <c r="UJA554" s="49"/>
      <c r="UJB554" s="49"/>
      <c r="UJC554" s="49"/>
      <c r="UJD554" s="49"/>
      <c r="UJE554" s="49"/>
      <c r="UJF554" s="49"/>
      <c r="UJG554" s="49"/>
      <c r="UJH554" s="49"/>
      <c r="UJI554" s="49"/>
      <c r="UJJ554" s="49"/>
      <c r="UJK554" s="49"/>
      <c r="UJL554" s="49"/>
      <c r="UJM554" s="49"/>
      <c r="UJN554" s="49"/>
      <c r="UJO554" s="49"/>
      <c r="UJP554" s="49"/>
      <c r="UJQ554" s="49"/>
      <c r="UJR554" s="49"/>
      <c r="UJS554" s="49"/>
      <c r="UJT554" s="49"/>
      <c r="UJU554" s="49"/>
      <c r="UJV554" s="49"/>
      <c r="UJW554" s="49"/>
      <c r="UJX554" s="49"/>
      <c r="UJY554" s="49"/>
      <c r="UJZ554" s="49"/>
      <c r="UKA554" s="49"/>
      <c r="UKB554" s="49"/>
      <c r="UKC554" s="49"/>
      <c r="UKD554" s="49"/>
      <c r="UKE554" s="49"/>
      <c r="UKF554" s="49"/>
      <c r="UKG554" s="49"/>
      <c r="UKH554" s="49"/>
      <c r="UKI554" s="49"/>
      <c r="UKJ554" s="49"/>
      <c r="UKK554" s="49"/>
      <c r="UKL554" s="49"/>
      <c r="UKM554" s="49"/>
      <c r="UKN554" s="49"/>
      <c r="UKO554" s="49"/>
      <c r="UKP554" s="49"/>
      <c r="UKQ554" s="49"/>
      <c r="UKR554" s="49"/>
      <c r="UKS554" s="49"/>
      <c r="UKT554" s="49"/>
      <c r="UKU554" s="49"/>
      <c r="UKV554" s="49"/>
      <c r="UKW554" s="49"/>
      <c r="UKX554" s="49"/>
      <c r="UKY554" s="49"/>
      <c r="UKZ554" s="49"/>
      <c r="ULA554" s="49"/>
      <c r="ULB554" s="49"/>
      <c r="ULC554" s="49"/>
      <c r="ULD554" s="49"/>
      <c r="ULE554" s="49"/>
      <c r="ULF554" s="49"/>
      <c r="ULG554" s="49"/>
      <c r="ULH554" s="49"/>
      <c r="ULI554" s="49"/>
      <c r="ULJ554" s="49"/>
      <c r="ULK554" s="49"/>
      <c r="ULL554" s="49"/>
      <c r="ULM554" s="49"/>
      <c r="ULN554" s="49"/>
      <c r="ULO554" s="49"/>
      <c r="ULP554" s="49"/>
      <c r="ULQ554" s="49"/>
      <c r="ULR554" s="49"/>
      <c r="ULS554" s="49"/>
      <c r="ULT554" s="49"/>
      <c r="ULU554" s="49"/>
      <c r="ULV554" s="49"/>
      <c r="ULW554" s="49"/>
      <c r="ULX554" s="49"/>
      <c r="ULY554" s="49"/>
      <c r="ULZ554" s="49"/>
      <c r="UMA554" s="49"/>
      <c r="UMB554" s="49"/>
      <c r="UMC554" s="49"/>
      <c r="UMD554" s="49"/>
      <c r="UME554" s="49"/>
      <c r="UMF554" s="49"/>
      <c r="UMG554" s="49"/>
      <c r="UMH554" s="49"/>
      <c r="UMI554" s="49"/>
      <c r="UMJ554" s="49"/>
      <c r="UMK554" s="49"/>
      <c r="UML554" s="49"/>
      <c r="UMM554" s="49"/>
      <c r="UMN554" s="49"/>
      <c r="UMO554" s="49"/>
      <c r="UMP554" s="49"/>
      <c r="UMQ554" s="49"/>
      <c r="UMR554" s="49"/>
      <c r="UMS554" s="49"/>
      <c r="UMT554" s="49"/>
      <c r="UMU554" s="49"/>
      <c r="UMV554" s="49"/>
      <c r="UMW554" s="49"/>
      <c r="UMX554" s="49"/>
      <c r="UMY554" s="49"/>
      <c r="UMZ554" s="49"/>
      <c r="UNA554" s="49"/>
      <c r="UNB554" s="49"/>
      <c r="UNC554" s="49"/>
      <c r="UND554" s="49"/>
      <c r="UNE554" s="49"/>
      <c r="UNF554" s="49"/>
      <c r="UNG554" s="49"/>
      <c r="UNH554" s="49"/>
      <c r="UNI554" s="49"/>
      <c r="UNJ554" s="49"/>
      <c r="UNK554" s="49"/>
      <c r="UNL554" s="49"/>
      <c r="UNM554" s="49"/>
      <c r="UNN554" s="49"/>
      <c r="UNO554" s="49"/>
      <c r="UNP554" s="49"/>
      <c r="UNQ554" s="49"/>
      <c r="UNR554" s="49"/>
      <c r="UNS554" s="49"/>
      <c r="UNT554" s="49"/>
      <c r="UNU554" s="49"/>
      <c r="UNV554" s="49"/>
      <c r="UNW554" s="49"/>
      <c r="UNX554" s="49"/>
      <c r="UNY554" s="49"/>
      <c r="UNZ554" s="49"/>
      <c r="UOA554" s="49"/>
      <c r="UOB554" s="49"/>
      <c r="UOC554" s="49"/>
      <c r="UOD554" s="49"/>
      <c r="UOE554" s="49"/>
      <c r="UOF554" s="49"/>
      <c r="UOG554" s="49"/>
      <c r="UOH554" s="49"/>
      <c r="UOI554" s="49"/>
      <c r="UOJ554" s="49"/>
      <c r="UOK554" s="49"/>
      <c r="UOL554" s="49"/>
      <c r="UOM554" s="49"/>
      <c r="UON554" s="49"/>
      <c r="UOO554" s="49"/>
      <c r="UOP554" s="49"/>
      <c r="UOQ554" s="49"/>
      <c r="UOR554" s="49"/>
      <c r="UOS554" s="49"/>
      <c r="UOT554" s="49"/>
      <c r="UOU554" s="49"/>
      <c r="UOV554" s="49"/>
      <c r="UOW554" s="49"/>
      <c r="UOX554" s="49"/>
      <c r="UOY554" s="49"/>
      <c r="UOZ554" s="49"/>
      <c r="UPA554" s="49"/>
      <c r="UPB554" s="49"/>
      <c r="UPC554" s="49"/>
      <c r="UPD554" s="49"/>
      <c r="UPE554" s="49"/>
      <c r="UPF554" s="49"/>
      <c r="UPG554" s="49"/>
      <c r="UPH554" s="49"/>
      <c r="UPI554" s="49"/>
      <c r="UPJ554" s="49"/>
      <c r="UPK554" s="49"/>
      <c r="UPL554" s="49"/>
      <c r="UPM554" s="49"/>
      <c r="UPN554" s="49"/>
      <c r="UPO554" s="49"/>
      <c r="UPP554" s="49"/>
      <c r="UPQ554" s="49"/>
      <c r="UPR554" s="49"/>
      <c r="UPS554" s="49"/>
      <c r="UPT554" s="49"/>
      <c r="UPU554" s="49"/>
      <c r="UPV554" s="49"/>
      <c r="UPW554" s="49"/>
      <c r="UPX554" s="49"/>
      <c r="UPY554" s="49"/>
      <c r="UPZ554" s="49"/>
      <c r="UQA554" s="49"/>
      <c r="UQB554" s="49"/>
      <c r="UQC554" s="49"/>
      <c r="UQD554" s="49"/>
      <c r="UQE554" s="49"/>
      <c r="UQF554" s="49"/>
      <c r="UQG554" s="49"/>
      <c r="UQH554" s="49"/>
      <c r="UQI554" s="49"/>
      <c r="UQJ554" s="49"/>
      <c r="UQK554" s="49"/>
      <c r="UQL554" s="49"/>
      <c r="UQM554" s="49"/>
      <c r="UQN554" s="49"/>
      <c r="UQO554" s="49"/>
      <c r="UQP554" s="49"/>
      <c r="UQQ554" s="49"/>
      <c r="UQR554" s="49"/>
      <c r="UQS554" s="49"/>
      <c r="UQT554" s="49"/>
      <c r="UQU554" s="49"/>
      <c r="UQV554" s="49"/>
      <c r="UQW554" s="49"/>
      <c r="UQX554" s="49"/>
      <c r="UQY554" s="49"/>
      <c r="UQZ554" s="49"/>
      <c r="URA554" s="49"/>
      <c r="URB554" s="49"/>
      <c r="URC554" s="49"/>
      <c r="URD554" s="49"/>
      <c r="URE554" s="49"/>
      <c r="URF554" s="49"/>
      <c r="URG554" s="49"/>
      <c r="URH554" s="49"/>
      <c r="URI554" s="49"/>
      <c r="URJ554" s="49"/>
      <c r="URK554" s="49"/>
      <c r="URL554" s="49"/>
      <c r="URM554" s="49"/>
      <c r="URN554" s="49"/>
      <c r="URO554" s="49"/>
      <c r="URP554" s="49"/>
      <c r="URQ554" s="49"/>
      <c r="URR554" s="49"/>
      <c r="URS554" s="49"/>
      <c r="URT554" s="49"/>
      <c r="URU554" s="49"/>
      <c r="URV554" s="49"/>
      <c r="URW554" s="49"/>
      <c r="URX554" s="49"/>
      <c r="URY554" s="49"/>
      <c r="URZ554" s="49"/>
      <c r="USA554" s="49"/>
      <c r="USB554" s="49"/>
      <c r="USC554" s="49"/>
      <c r="USD554" s="49"/>
      <c r="USE554" s="49"/>
      <c r="USF554" s="49"/>
      <c r="USG554" s="49"/>
      <c r="USH554" s="49"/>
      <c r="USI554" s="49"/>
      <c r="USJ554" s="49"/>
      <c r="USK554" s="49"/>
      <c r="USL554" s="49"/>
      <c r="USM554" s="49"/>
      <c r="USN554" s="49"/>
      <c r="USO554" s="49"/>
      <c r="USP554" s="49"/>
      <c r="USQ554" s="49"/>
      <c r="USR554" s="49"/>
      <c r="USS554" s="49"/>
      <c r="UST554" s="49"/>
      <c r="USU554" s="49"/>
      <c r="USV554" s="49"/>
      <c r="USW554" s="49"/>
      <c r="USX554" s="49"/>
      <c r="USY554" s="49"/>
      <c r="USZ554" s="49"/>
      <c r="UTA554" s="49"/>
      <c r="UTB554" s="49"/>
      <c r="UTC554" s="49"/>
      <c r="UTD554" s="49"/>
      <c r="UTE554" s="49"/>
      <c r="UTF554" s="49"/>
      <c r="UTG554" s="49"/>
      <c r="UTH554" s="49"/>
      <c r="UTI554" s="49"/>
      <c r="UTJ554" s="49"/>
      <c r="UTK554" s="49"/>
      <c r="UTL554" s="49"/>
      <c r="UTM554" s="49"/>
      <c r="UTN554" s="49"/>
      <c r="UTO554" s="49"/>
      <c r="UTP554" s="49"/>
      <c r="UTQ554" s="49"/>
      <c r="UTR554" s="49"/>
      <c r="UTS554" s="49"/>
      <c r="UTT554" s="49"/>
      <c r="UTU554" s="49"/>
      <c r="UTV554" s="49"/>
      <c r="UTW554" s="49"/>
      <c r="UTX554" s="49"/>
      <c r="UTY554" s="49"/>
      <c r="UTZ554" s="49"/>
      <c r="UUA554" s="49"/>
      <c r="UUB554" s="49"/>
      <c r="UUC554" s="49"/>
      <c r="UUD554" s="49"/>
      <c r="UUE554" s="49"/>
      <c r="UUF554" s="49"/>
      <c r="UUG554" s="49"/>
      <c r="UUH554" s="49"/>
      <c r="UUI554" s="49"/>
      <c r="UUJ554" s="49"/>
      <c r="UUK554" s="49"/>
      <c r="UUL554" s="49"/>
      <c r="UUM554" s="49"/>
      <c r="UUN554" s="49"/>
      <c r="UUO554" s="49"/>
      <c r="UUP554" s="49"/>
      <c r="UUQ554" s="49"/>
      <c r="UUR554" s="49"/>
      <c r="UUS554" s="49"/>
      <c r="UUT554" s="49"/>
      <c r="UUU554" s="49"/>
      <c r="UUV554" s="49"/>
      <c r="UUW554" s="49"/>
      <c r="UUX554" s="49"/>
      <c r="UUY554" s="49"/>
      <c r="UUZ554" s="49"/>
      <c r="UVA554" s="49"/>
      <c r="UVB554" s="49"/>
      <c r="UVC554" s="49"/>
      <c r="UVD554" s="49"/>
      <c r="UVE554" s="49"/>
      <c r="UVF554" s="49"/>
      <c r="UVG554" s="49"/>
      <c r="UVH554" s="49"/>
      <c r="UVI554" s="49"/>
      <c r="UVJ554" s="49"/>
      <c r="UVK554" s="49"/>
      <c r="UVL554" s="49"/>
      <c r="UVM554" s="49"/>
      <c r="UVN554" s="49"/>
      <c r="UVO554" s="49"/>
      <c r="UVP554" s="49"/>
      <c r="UVQ554" s="49"/>
      <c r="UVR554" s="49"/>
      <c r="UVS554" s="49"/>
      <c r="UVT554" s="49"/>
      <c r="UVU554" s="49"/>
      <c r="UVV554" s="49"/>
      <c r="UVW554" s="49"/>
      <c r="UVX554" s="49"/>
      <c r="UVY554" s="49"/>
      <c r="UVZ554" s="49"/>
      <c r="UWA554" s="49"/>
      <c r="UWB554" s="49"/>
      <c r="UWC554" s="49"/>
      <c r="UWD554" s="49"/>
      <c r="UWE554" s="49"/>
      <c r="UWF554" s="49"/>
      <c r="UWG554" s="49"/>
      <c r="UWH554" s="49"/>
      <c r="UWI554" s="49"/>
      <c r="UWJ554" s="49"/>
      <c r="UWK554" s="49"/>
      <c r="UWL554" s="49"/>
      <c r="UWM554" s="49"/>
      <c r="UWN554" s="49"/>
      <c r="UWO554" s="49"/>
      <c r="UWP554" s="49"/>
      <c r="UWQ554" s="49"/>
      <c r="UWR554" s="49"/>
      <c r="UWS554" s="49"/>
      <c r="UWT554" s="49"/>
      <c r="UWU554" s="49"/>
      <c r="UWV554" s="49"/>
      <c r="UWW554" s="49"/>
      <c r="UWX554" s="49"/>
      <c r="UWY554" s="49"/>
      <c r="UWZ554" s="49"/>
      <c r="UXA554" s="49"/>
      <c r="UXB554" s="49"/>
      <c r="UXC554" s="49"/>
      <c r="UXD554" s="49"/>
      <c r="UXE554" s="49"/>
      <c r="UXF554" s="49"/>
      <c r="UXG554" s="49"/>
      <c r="UXH554" s="49"/>
      <c r="UXI554" s="49"/>
      <c r="UXJ554" s="49"/>
      <c r="UXK554" s="49"/>
      <c r="UXL554" s="49"/>
      <c r="UXM554" s="49"/>
      <c r="UXN554" s="49"/>
      <c r="UXO554" s="49"/>
      <c r="UXP554" s="49"/>
      <c r="UXQ554" s="49"/>
      <c r="UXR554" s="49"/>
      <c r="UXS554" s="49"/>
      <c r="UXT554" s="49"/>
      <c r="UXU554" s="49"/>
      <c r="UXV554" s="49"/>
      <c r="UXW554" s="49"/>
      <c r="UXX554" s="49"/>
      <c r="UXY554" s="49"/>
      <c r="UXZ554" s="49"/>
      <c r="UYA554" s="49"/>
      <c r="UYB554" s="49"/>
      <c r="UYC554" s="49"/>
      <c r="UYD554" s="49"/>
      <c r="UYE554" s="49"/>
      <c r="UYF554" s="49"/>
      <c r="UYG554" s="49"/>
      <c r="UYH554" s="49"/>
      <c r="UYI554" s="49"/>
      <c r="UYJ554" s="49"/>
      <c r="UYK554" s="49"/>
      <c r="UYL554" s="49"/>
      <c r="UYM554" s="49"/>
      <c r="UYN554" s="49"/>
      <c r="UYO554" s="49"/>
      <c r="UYP554" s="49"/>
      <c r="UYQ554" s="49"/>
      <c r="UYR554" s="49"/>
      <c r="UYS554" s="49"/>
      <c r="UYT554" s="49"/>
      <c r="UYU554" s="49"/>
      <c r="UYV554" s="49"/>
      <c r="UYW554" s="49"/>
      <c r="UYX554" s="49"/>
      <c r="UYY554" s="49"/>
      <c r="UYZ554" s="49"/>
      <c r="UZA554" s="49"/>
      <c r="UZB554" s="49"/>
      <c r="UZC554" s="49"/>
      <c r="UZD554" s="49"/>
      <c r="UZE554" s="49"/>
      <c r="UZF554" s="49"/>
      <c r="UZG554" s="49"/>
      <c r="UZH554" s="49"/>
      <c r="UZI554" s="49"/>
      <c r="UZJ554" s="49"/>
      <c r="UZK554" s="49"/>
      <c r="UZL554" s="49"/>
      <c r="UZM554" s="49"/>
      <c r="UZN554" s="49"/>
      <c r="UZO554" s="49"/>
      <c r="UZP554" s="49"/>
      <c r="UZQ554" s="49"/>
      <c r="UZR554" s="49"/>
      <c r="UZS554" s="49"/>
      <c r="UZT554" s="49"/>
      <c r="UZU554" s="49"/>
      <c r="UZV554" s="49"/>
      <c r="UZW554" s="49"/>
      <c r="UZX554" s="49"/>
      <c r="UZY554" s="49"/>
      <c r="UZZ554" s="49"/>
      <c r="VAA554" s="49"/>
      <c r="VAB554" s="49"/>
      <c r="VAC554" s="49"/>
      <c r="VAD554" s="49"/>
      <c r="VAE554" s="49"/>
      <c r="VAF554" s="49"/>
      <c r="VAG554" s="49"/>
      <c r="VAH554" s="49"/>
      <c r="VAI554" s="49"/>
      <c r="VAJ554" s="49"/>
      <c r="VAK554" s="49"/>
      <c r="VAL554" s="49"/>
      <c r="VAM554" s="49"/>
      <c r="VAN554" s="49"/>
      <c r="VAO554" s="49"/>
      <c r="VAP554" s="49"/>
      <c r="VAQ554" s="49"/>
      <c r="VAR554" s="49"/>
      <c r="VAS554" s="49"/>
      <c r="VAT554" s="49"/>
      <c r="VAU554" s="49"/>
      <c r="VAV554" s="49"/>
      <c r="VAW554" s="49"/>
      <c r="VAX554" s="49"/>
      <c r="VAY554" s="49"/>
      <c r="VAZ554" s="49"/>
      <c r="VBA554" s="49"/>
      <c r="VBB554" s="49"/>
      <c r="VBC554" s="49"/>
      <c r="VBD554" s="49"/>
      <c r="VBE554" s="49"/>
      <c r="VBF554" s="49"/>
      <c r="VBG554" s="49"/>
      <c r="VBH554" s="49"/>
      <c r="VBI554" s="49"/>
      <c r="VBJ554" s="49"/>
      <c r="VBK554" s="49"/>
      <c r="VBL554" s="49"/>
      <c r="VBM554" s="49"/>
      <c r="VBN554" s="49"/>
      <c r="VBO554" s="49"/>
      <c r="VBP554" s="49"/>
      <c r="VBQ554" s="49"/>
      <c r="VBR554" s="49"/>
      <c r="VBS554" s="49"/>
      <c r="VBT554" s="49"/>
      <c r="VBU554" s="49"/>
      <c r="VBV554" s="49"/>
      <c r="VBW554" s="49"/>
      <c r="VBX554" s="49"/>
      <c r="VBY554" s="49"/>
      <c r="VBZ554" s="49"/>
      <c r="VCA554" s="49"/>
      <c r="VCB554" s="49"/>
      <c r="VCC554" s="49"/>
      <c r="VCD554" s="49"/>
      <c r="VCE554" s="49"/>
      <c r="VCF554" s="49"/>
      <c r="VCG554" s="49"/>
      <c r="VCH554" s="49"/>
      <c r="VCI554" s="49"/>
      <c r="VCJ554" s="49"/>
      <c r="VCK554" s="49"/>
      <c r="VCL554" s="49"/>
      <c r="VCM554" s="49"/>
      <c r="VCN554" s="49"/>
      <c r="VCO554" s="49"/>
      <c r="VCP554" s="49"/>
      <c r="VCQ554" s="49"/>
      <c r="VCR554" s="49"/>
      <c r="VCS554" s="49"/>
      <c r="VCT554" s="49"/>
      <c r="VCU554" s="49"/>
      <c r="VCV554" s="49"/>
      <c r="VCW554" s="49"/>
      <c r="VCX554" s="49"/>
      <c r="VCY554" s="49"/>
      <c r="VCZ554" s="49"/>
      <c r="VDA554" s="49"/>
      <c r="VDB554" s="49"/>
      <c r="VDC554" s="49"/>
      <c r="VDD554" s="49"/>
      <c r="VDE554" s="49"/>
      <c r="VDF554" s="49"/>
      <c r="VDG554" s="49"/>
      <c r="VDH554" s="49"/>
      <c r="VDI554" s="49"/>
      <c r="VDJ554" s="49"/>
      <c r="VDK554" s="49"/>
      <c r="VDL554" s="49"/>
      <c r="VDM554" s="49"/>
      <c r="VDN554" s="49"/>
      <c r="VDO554" s="49"/>
      <c r="VDP554" s="49"/>
      <c r="VDQ554" s="49"/>
      <c r="VDR554" s="49"/>
      <c r="VDS554" s="49"/>
      <c r="VDT554" s="49"/>
      <c r="VDU554" s="49"/>
      <c r="VDV554" s="49"/>
      <c r="VDW554" s="49"/>
      <c r="VDX554" s="49"/>
      <c r="VDY554" s="49"/>
      <c r="VDZ554" s="49"/>
      <c r="VEA554" s="49"/>
      <c r="VEB554" s="49"/>
      <c r="VEC554" s="49"/>
      <c r="VED554" s="49"/>
      <c r="VEE554" s="49"/>
      <c r="VEF554" s="49"/>
      <c r="VEG554" s="49"/>
      <c r="VEH554" s="49"/>
      <c r="VEI554" s="49"/>
      <c r="VEJ554" s="49"/>
      <c r="VEK554" s="49"/>
      <c r="VEL554" s="49"/>
      <c r="VEM554" s="49"/>
      <c r="VEN554" s="49"/>
      <c r="VEO554" s="49"/>
      <c r="VEP554" s="49"/>
      <c r="VEQ554" s="49"/>
      <c r="VER554" s="49"/>
      <c r="VES554" s="49"/>
      <c r="VET554" s="49"/>
      <c r="VEU554" s="49"/>
      <c r="VEV554" s="49"/>
      <c r="VEW554" s="49"/>
      <c r="VEX554" s="49"/>
      <c r="VEY554" s="49"/>
      <c r="VEZ554" s="49"/>
      <c r="VFA554" s="49"/>
      <c r="VFB554" s="49"/>
      <c r="VFC554" s="49"/>
      <c r="VFD554" s="49"/>
      <c r="VFE554" s="49"/>
      <c r="VFF554" s="49"/>
      <c r="VFG554" s="49"/>
      <c r="VFH554" s="49"/>
      <c r="VFI554" s="49"/>
      <c r="VFJ554" s="49"/>
      <c r="VFK554" s="49"/>
      <c r="VFL554" s="49"/>
      <c r="VFM554" s="49"/>
      <c r="VFN554" s="49"/>
      <c r="VFO554" s="49"/>
      <c r="VFP554" s="49"/>
      <c r="VFQ554" s="49"/>
      <c r="VFR554" s="49"/>
      <c r="VFS554" s="49"/>
      <c r="VFT554" s="49"/>
      <c r="VFU554" s="49"/>
      <c r="VFV554" s="49"/>
      <c r="VFW554" s="49"/>
      <c r="VFX554" s="49"/>
      <c r="VFY554" s="49"/>
      <c r="VFZ554" s="49"/>
      <c r="VGA554" s="49"/>
      <c r="VGB554" s="49"/>
      <c r="VGC554" s="49"/>
      <c r="VGD554" s="49"/>
      <c r="VGE554" s="49"/>
      <c r="VGF554" s="49"/>
      <c r="VGG554" s="49"/>
      <c r="VGH554" s="49"/>
      <c r="VGI554" s="49"/>
      <c r="VGJ554" s="49"/>
      <c r="VGK554" s="49"/>
      <c r="VGL554" s="49"/>
      <c r="VGM554" s="49"/>
      <c r="VGN554" s="49"/>
      <c r="VGO554" s="49"/>
      <c r="VGP554" s="49"/>
      <c r="VGQ554" s="49"/>
      <c r="VGR554" s="49"/>
      <c r="VGS554" s="49"/>
      <c r="VGT554" s="49"/>
      <c r="VGU554" s="49"/>
      <c r="VGV554" s="49"/>
      <c r="VGW554" s="49"/>
      <c r="VGX554" s="49"/>
      <c r="VGY554" s="49"/>
      <c r="VGZ554" s="49"/>
      <c r="VHA554" s="49"/>
      <c r="VHB554" s="49"/>
      <c r="VHC554" s="49"/>
      <c r="VHD554" s="49"/>
      <c r="VHE554" s="49"/>
      <c r="VHF554" s="49"/>
      <c r="VHG554" s="49"/>
      <c r="VHH554" s="49"/>
      <c r="VHI554" s="49"/>
      <c r="VHJ554" s="49"/>
      <c r="VHK554" s="49"/>
      <c r="VHL554" s="49"/>
      <c r="VHM554" s="49"/>
      <c r="VHN554" s="49"/>
      <c r="VHO554" s="49"/>
      <c r="VHP554" s="49"/>
      <c r="VHQ554" s="49"/>
      <c r="VHR554" s="49"/>
      <c r="VHS554" s="49"/>
      <c r="VHT554" s="49"/>
      <c r="VHU554" s="49"/>
      <c r="VHV554" s="49"/>
      <c r="VHW554" s="49"/>
      <c r="VHX554" s="49"/>
      <c r="VHY554" s="49"/>
      <c r="VHZ554" s="49"/>
      <c r="VIA554" s="49"/>
      <c r="VIB554" s="49"/>
      <c r="VIC554" s="49"/>
      <c r="VID554" s="49"/>
      <c r="VIE554" s="49"/>
      <c r="VIF554" s="49"/>
      <c r="VIG554" s="49"/>
      <c r="VIH554" s="49"/>
      <c r="VII554" s="49"/>
      <c r="VIJ554" s="49"/>
      <c r="VIK554" s="49"/>
      <c r="VIL554" s="49"/>
      <c r="VIM554" s="49"/>
      <c r="VIN554" s="49"/>
      <c r="VIO554" s="49"/>
      <c r="VIP554" s="49"/>
      <c r="VIQ554" s="49"/>
      <c r="VIR554" s="49"/>
      <c r="VIS554" s="49"/>
      <c r="VIT554" s="49"/>
      <c r="VIU554" s="49"/>
      <c r="VIV554" s="49"/>
      <c r="VIW554" s="49"/>
      <c r="VIX554" s="49"/>
      <c r="VIY554" s="49"/>
      <c r="VIZ554" s="49"/>
      <c r="VJA554" s="49"/>
      <c r="VJB554" s="49"/>
      <c r="VJC554" s="49"/>
      <c r="VJD554" s="49"/>
      <c r="VJE554" s="49"/>
      <c r="VJF554" s="49"/>
      <c r="VJG554" s="49"/>
      <c r="VJH554" s="49"/>
      <c r="VJI554" s="49"/>
      <c r="VJJ554" s="49"/>
      <c r="VJK554" s="49"/>
      <c r="VJL554" s="49"/>
      <c r="VJM554" s="49"/>
      <c r="VJN554" s="49"/>
      <c r="VJO554" s="49"/>
      <c r="VJP554" s="49"/>
      <c r="VJQ554" s="49"/>
      <c r="VJR554" s="49"/>
      <c r="VJS554" s="49"/>
      <c r="VJT554" s="49"/>
      <c r="VJU554" s="49"/>
      <c r="VJV554" s="49"/>
      <c r="VJW554" s="49"/>
      <c r="VJX554" s="49"/>
      <c r="VJY554" s="49"/>
      <c r="VJZ554" s="49"/>
      <c r="VKA554" s="49"/>
      <c r="VKB554" s="49"/>
      <c r="VKC554" s="49"/>
      <c r="VKD554" s="49"/>
      <c r="VKE554" s="49"/>
      <c r="VKF554" s="49"/>
      <c r="VKG554" s="49"/>
      <c r="VKH554" s="49"/>
      <c r="VKI554" s="49"/>
      <c r="VKJ554" s="49"/>
      <c r="VKK554" s="49"/>
      <c r="VKL554" s="49"/>
      <c r="VKM554" s="49"/>
      <c r="VKN554" s="49"/>
      <c r="VKO554" s="49"/>
      <c r="VKP554" s="49"/>
      <c r="VKQ554" s="49"/>
      <c r="VKR554" s="49"/>
      <c r="VKS554" s="49"/>
      <c r="VKT554" s="49"/>
      <c r="VKU554" s="49"/>
      <c r="VKV554" s="49"/>
      <c r="VKW554" s="49"/>
      <c r="VKX554" s="49"/>
      <c r="VKY554" s="49"/>
      <c r="VKZ554" s="49"/>
      <c r="VLA554" s="49"/>
      <c r="VLB554" s="49"/>
      <c r="VLC554" s="49"/>
      <c r="VLD554" s="49"/>
      <c r="VLE554" s="49"/>
      <c r="VLF554" s="49"/>
      <c r="VLG554" s="49"/>
      <c r="VLH554" s="49"/>
      <c r="VLI554" s="49"/>
      <c r="VLJ554" s="49"/>
      <c r="VLK554" s="49"/>
      <c r="VLL554" s="49"/>
      <c r="VLM554" s="49"/>
      <c r="VLN554" s="49"/>
      <c r="VLO554" s="49"/>
      <c r="VLP554" s="49"/>
      <c r="VLQ554" s="49"/>
      <c r="VLR554" s="49"/>
      <c r="VLS554" s="49"/>
      <c r="VLT554" s="49"/>
      <c r="VLU554" s="49"/>
      <c r="VLV554" s="49"/>
      <c r="VLW554" s="49"/>
      <c r="VLX554" s="49"/>
      <c r="VLY554" s="49"/>
      <c r="VLZ554" s="49"/>
      <c r="VMA554" s="49"/>
      <c r="VMB554" s="49"/>
      <c r="VMC554" s="49"/>
      <c r="VMD554" s="49"/>
      <c r="VME554" s="49"/>
      <c r="VMF554" s="49"/>
      <c r="VMG554" s="49"/>
      <c r="VMH554" s="49"/>
      <c r="VMI554" s="49"/>
      <c r="VMJ554" s="49"/>
      <c r="VMK554" s="49"/>
      <c r="VML554" s="49"/>
      <c r="VMM554" s="49"/>
      <c r="VMN554" s="49"/>
      <c r="VMO554" s="49"/>
      <c r="VMP554" s="49"/>
      <c r="VMQ554" s="49"/>
      <c r="VMR554" s="49"/>
      <c r="VMS554" s="49"/>
      <c r="VMT554" s="49"/>
      <c r="VMU554" s="49"/>
      <c r="VMV554" s="49"/>
      <c r="VMW554" s="49"/>
      <c r="VMX554" s="49"/>
      <c r="VMY554" s="49"/>
      <c r="VMZ554" s="49"/>
      <c r="VNA554" s="49"/>
      <c r="VNB554" s="49"/>
      <c r="VNC554" s="49"/>
      <c r="VND554" s="49"/>
      <c r="VNE554" s="49"/>
      <c r="VNF554" s="49"/>
      <c r="VNG554" s="49"/>
      <c r="VNH554" s="49"/>
      <c r="VNI554" s="49"/>
      <c r="VNJ554" s="49"/>
      <c r="VNK554" s="49"/>
      <c r="VNL554" s="49"/>
      <c r="VNM554" s="49"/>
      <c r="VNN554" s="49"/>
      <c r="VNO554" s="49"/>
      <c r="VNP554" s="49"/>
      <c r="VNQ554" s="49"/>
      <c r="VNR554" s="49"/>
      <c r="VNS554" s="49"/>
      <c r="VNT554" s="49"/>
      <c r="VNU554" s="49"/>
      <c r="VNV554" s="49"/>
      <c r="VNW554" s="49"/>
      <c r="VNX554" s="49"/>
      <c r="VNY554" s="49"/>
      <c r="VNZ554" s="49"/>
      <c r="VOA554" s="49"/>
      <c r="VOB554" s="49"/>
      <c r="VOC554" s="49"/>
      <c r="VOD554" s="49"/>
      <c r="VOE554" s="49"/>
      <c r="VOF554" s="49"/>
      <c r="VOG554" s="49"/>
      <c r="VOH554" s="49"/>
      <c r="VOI554" s="49"/>
      <c r="VOJ554" s="49"/>
      <c r="VOK554" s="49"/>
      <c r="VOL554" s="49"/>
      <c r="VOM554" s="49"/>
      <c r="VON554" s="49"/>
      <c r="VOO554" s="49"/>
      <c r="VOP554" s="49"/>
      <c r="VOQ554" s="49"/>
      <c r="VOR554" s="49"/>
      <c r="VOS554" s="49"/>
      <c r="VOT554" s="49"/>
      <c r="VOU554" s="49"/>
      <c r="VOV554" s="49"/>
      <c r="VOW554" s="49"/>
      <c r="VOX554" s="49"/>
      <c r="VOY554" s="49"/>
      <c r="VOZ554" s="49"/>
      <c r="VPA554" s="49"/>
      <c r="VPB554" s="49"/>
      <c r="VPC554" s="49"/>
      <c r="VPD554" s="49"/>
      <c r="VPE554" s="49"/>
      <c r="VPF554" s="49"/>
      <c r="VPG554" s="49"/>
      <c r="VPH554" s="49"/>
      <c r="VPI554" s="49"/>
      <c r="VPJ554" s="49"/>
      <c r="VPK554" s="49"/>
      <c r="VPL554" s="49"/>
      <c r="VPM554" s="49"/>
      <c r="VPN554" s="49"/>
      <c r="VPO554" s="49"/>
      <c r="VPP554" s="49"/>
      <c r="VPQ554" s="49"/>
      <c r="VPR554" s="49"/>
      <c r="VPS554" s="49"/>
      <c r="VPT554" s="49"/>
      <c r="VPU554" s="49"/>
      <c r="VPV554" s="49"/>
      <c r="VPW554" s="49"/>
      <c r="VPX554" s="49"/>
      <c r="VPY554" s="49"/>
      <c r="VPZ554" s="49"/>
      <c r="VQA554" s="49"/>
      <c r="VQB554" s="49"/>
      <c r="VQC554" s="49"/>
      <c r="VQD554" s="49"/>
      <c r="VQE554" s="49"/>
      <c r="VQF554" s="49"/>
      <c r="VQG554" s="49"/>
      <c r="VQH554" s="49"/>
      <c r="VQI554" s="49"/>
      <c r="VQJ554" s="49"/>
      <c r="VQK554" s="49"/>
      <c r="VQL554" s="49"/>
      <c r="VQM554" s="49"/>
      <c r="VQN554" s="49"/>
      <c r="VQO554" s="49"/>
      <c r="VQP554" s="49"/>
      <c r="VQQ554" s="49"/>
      <c r="VQR554" s="49"/>
      <c r="VQS554" s="49"/>
      <c r="VQT554" s="49"/>
      <c r="VQU554" s="49"/>
      <c r="VQV554" s="49"/>
      <c r="VQW554" s="49"/>
      <c r="VQX554" s="49"/>
      <c r="VQY554" s="49"/>
      <c r="VQZ554" s="49"/>
      <c r="VRA554" s="49"/>
      <c r="VRB554" s="49"/>
      <c r="VRC554" s="49"/>
      <c r="VRD554" s="49"/>
      <c r="VRE554" s="49"/>
      <c r="VRF554" s="49"/>
      <c r="VRG554" s="49"/>
      <c r="VRH554" s="49"/>
      <c r="VRI554" s="49"/>
      <c r="VRJ554" s="49"/>
      <c r="VRK554" s="49"/>
      <c r="VRL554" s="49"/>
      <c r="VRM554" s="49"/>
      <c r="VRN554" s="49"/>
      <c r="VRO554" s="49"/>
      <c r="VRP554" s="49"/>
      <c r="VRQ554" s="49"/>
      <c r="VRR554" s="49"/>
      <c r="VRS554" s="49"/>
      <c r="VRT554" s="49"/>
      <c r="VRU554" s="49"/>
      <c r="VRV554" s="49"/>
      <c r="VRW554" s="49"/>
      <c r="VRX554" s="49"/>
      <c r="VRY554" s="49"/>
      <c r="VRZ554" s="49"/>
      <c r="VSA554" s="49"/>
      <c r="VSB554" s="49"/>
      <c r="VSC554" s="49"/>
      <c r="VSD554" s="49"/>
      <c r="VSE554" s="49"/>
      <c r="VSF554" s="49"/>
      <c r="VSG554" s="49"/>
      <c r="VSH554" s="49"/>
      <c r="VSI554" s="49"/>
      <c r="VSJ554" s="49"/>
      <c r="VSK554" s="49"/>
      <c r="VSL554" s="49"/>
      <c r="VSM554" s="49"/>
      <c r="VSN554" s="49"/>
      <c r="VSO554" s="49"/>
      <c r="VSP554" s="49"/>
      <c r="VSQ554" s="49"/>
      <c r="VSR554" s="49"/>
      <c r="VSS554" s="49"/>
      <c r="VST554" s="49"/>
      <c r="VSU554" s="49"/>
      <c r="VSV554" s="49"/>
      <c r="VSW554" s="49"/>
      <c r="VSX554" s="49"/>
      <c r="VSY554" s="49"/>
      <c r="VSZ554" s="49"/>
      <c r="VTA554" s="49"/>
      <c r="VTB554" s="49"/>
      <c r="VTC554" s="49"/>
      <c r="VTD554" s="49"/>
      <c r="VTE554" s="49"/>
      <c r="VTF554" s="49"/>
      <c r="VTG554" s="49"/>
      <c r="VTH554" s="49"/>
      <c r="VTI554" s="49"/>
      <c r="VTJ554" s="49"/>
      <c r="VTK554" s="49"/>
      <c r="VTL554" s="49"/>
      <c r="VTM554" s="49"/>
      <c r="VTN554" s="49"/>
      <c r="VTO554" s="49"/>
      <c r="VTP554" s="49"/>
      <c r="VTQ554" s="49"/>
      <c r="VTR554" s="49"/>
      <c r="VTS554" s="49"/>
      <c r="VTT554" s="49"/>
      <c r="VTU554" s="49"/>
      <c r="VTV554" s="49"/>
      <c r="VTW554" s="49"/>
      <c r="VTX554" s="49"/>
      <c r="VTY554" s="49"/>
      <c r="VTZ554" s="49"/>
      <c r="VUA554" s="49"/>
      <c r="VUB554" s="49"/>
      <c r="VUC554" s="49"/>
      <c r="VUD554" s="49"/>
      <c r="VUE554" s="49"/>
      <c r="VUF554" s="49"/>
      <c r="VUG554" s="49"/>
      <c r="VUH554" s="49"/>
      <c r="VUI554" s="49"/>
      <c r="VUJ554" s="49"/>
      <c r="VUK554" s="49"/>
      <c r="VUL554" s="49"/>
      <c r="VUM554" s="49"/>
      <c r="VUN554" s="49"/>
      <c r="VUO554" s="49"/>
      <c r="VUP554" s="49"/>
      <c r="VUQ554" s="49"/>
      <c r="VUR554" s="49"/>
      <c r="VUS554" s="49"/>
      <c r="VUT554" s="49"/>
      <c r="VUU554" s="49"/>
      <c r="VUV554" s="49"/>
      <c r="VUW554" s="49"/>
      <c r="VUX554" s="49"/>
      <c r="VUY554" s="49"/>
      <c r="VUZ554" s="49"/>
      <c r="VVA554" s="49"/>
      <c r="VVB554" s="49"/>
      <c r="VVC554" s="49"/>
      <c r="VVD554" s="49"/>
      <c r="VVE554" s="49"/>
      <c r="VVF554" s="49"/>
      <c r="VVG554" s="49"/>
      <c r="VVH554" s="49"/>
      <c r="VVI554" s="49"/>
      <c r="VVJ554" s="49"/>
      <c r="VVK554" s="49"/>
      <c r="VVL554" s="49"/>
      <c r="VVM554" s="49"/>
      <c r="VVN554" s="49"/>
      <c r="VVO554" s="49"/>
      <c r="VVP554" s="49"/>
      <c r="VVQ554" s="49"/>
      <c r="VVR554" s="49"/>
      <c r="VVS554" s="49"/>
      <c r="VVT554" s="49"/>
      <c r="VVU554" s="49"/>
      <c r="VVV554" s="49"/>
      <c r="VVW554" s="49"/>
      <c r="VVX554" s="49"/>
      <c r="VVY554" s="49"/>
      <c r="VVZ554" s="49"/>
      <c r="VWA554" s="49"/>
      <c r="VWB554" s="49"/>
      <c r="VWC554" s="49"/>
      <c r="VWD554" s="49"/>
      <c r="VWE554" s="49"/>
      <c r="VWF554" s="49"/>
      <c r="VWG554" s="49"/>
      <c r="VWH554" s="49"/>
      <c r="VWI554" s="49"/>
      <c r="VWJ554" s="49"/>
      <c r="VWK554" s="49"/>
      <c r="VWL554" s="49"/>
      <c r="VWM554" s="49"/>
      <c r="VWN554" s="49"/>
      <c r="VWO554" s="49"/>
      <c r="VWP554" s="49"/>
      <c r="VWQ554" s="49"/>
      <c r="VWR554" s="49"/>
      <c r="VWS554" s="49"/>
      <c r="VWT554" s="49"/>
      <c r="VWU554" s="49"/>
      <c r="VWV554" s="49"/>
      <c r="VWW554" s="49"/>
      <c r="VWX554" s="49"/>
      <c r="VWY554" s="49"/>
      <c r="VWZ554" s="49"/>
      <c r="VXA554" s="49"/>
      <c r="VXB554" s="49"/>
      <c r="VXC554" s="49"/>
      <c r="VXD554" s="49"/>
      <c r="VXE554" s="49"/>
      <c r="VXF554" s="49"/>
      <c r="VXG554" s="49"/>
      <c r="VXH554" s="49"/>
      <c r="VXI554" s="49"/>
      <c r="VXJ554" s="49"/>
      <c r="VXK554" s="49"/>
      <c r="VXL554" s="49"/>
      <c r="VXM554" s="49"/>
      <c r="VXN554" s="49"/>
      <c r="VXO554" s="49"/>
      <c r="VXP554" s="49"/>
      <c r="VXQ554" s="49"/>
      <c r="VXR554" s="49"/>
      <c r="VXS554" s="49"/>
      <c r="VXT554" s="49"/>
      <c r="VXU554" s="49"/>
      <c r="VXV554" s="49"/>
      <c r="VXW554" s="49"/>
      <c r="VXX554" s="49"/>
      <c r="VXY554" s="49"/>
      <c r="VXZ554" s="49"/>
      <c r="VYA554" s="49"/>
      <c r="VYB554" s="49"/>
      <c r="VYC554" s="49"/>
      <c r="VYD554" s="49"/>
      <c r="VYE554" s="49"/>
      <c r="VYF554" s="49"/>
      <c r="VYG554" s="49"/>
      <c r="VYH554" s="49"/>
      <c r="VYI554" s="49"/>
      <c r="VYJ554" s="49"/>
      <c r="VYK554" s="49"/>
      <c r="VYL554" s="49"/>
      <c r="VYM554" s="49"/>
      <c r="VYN554" s="49"/>
      <c r="VYO554" s="49"/>
      <c r="VYP554" s="49"/>
      <c r="VYQ554" s="49"/>
      <c r="VYR554" s="49"/>
      <c r="VYS554" s="49"/>
      <c r="VYT554" s="49"/>
      <c r="VYU554" s="49"/>
      <c r="VYV554" s="49"/>
      <c r="VYW554" s="49"/>
      <c r="VYX554" s="49"/>
      <c r="VYY554" s="49"/>
      <c r="VYZ554" s="49"/>
      <c r="VZA554" s="49"/>
      <c r="VZB554" s="49"/>
      <c r="VZC554" s="49"/>
      <c r="VZD554" s="49"/>
      <c r="VZE554" s="49"/>
      <c r="VZF554" s="49"/>
      <c r="VZG554" s="49"/>
      <c r="VZH554" s="49"/>
      <c r="VZI554" s="49"/>
      <c r="VZJ554" s="49"/>
      <c r="VZK554" s="49"/>
      <c r="VZL554" s="49"/>
      <c r="VZM554" s="49"/>
      <c r="VZN554" s="49"/>
      <c r="VZO554" s="49"/>
      <c r="VZP554" s="49"/>
      <c r="VZQ554" s="49"/>
      <c r="VZR554" s="49"/>
      <c r="VZS554" s="49"/>
      <c r="VZT554" s="49"/>
      <c r="VZU554" s="49"/>
      <c r="VZV554" s="49"/>
      <c r="VZW554" s="49"/>
      <c r="VZX554" s="49"/>
      <c r="VZY554" s="49"/>
      <c r="VZZ554" s="49"/>
      <c r="WAA554" s="49"/>
      <c r="WAB554" s="49"/>
      <c r="WAC554" s="49"/>
      <c r="WAD554" s="49"/>
      <c r="WAE554" s="49"/>
      <c r="WAF554" s="49"/>
      <c r="WAG554" s="49"/>
      <c r="WAH554" s="49"/>
      <c r="WAI554" s="49"/>
      <c r="WAJ554" s="49"/>
      <c r="WAK554" s="49"/>
      <c r="WAL554" s="49"/>
      <c r="WAM554" s="49"/>
      <c r="WAN554" s="49"/>
      <c r="WAO554" s="49"/>
      <c r="WAP554" s="49"/>
      <c r="WAQ554" s="49"/>
      <c r="WAR554" s="49"/>
      <c r="WAS554" s="49"/>
      <c r="WAT554" s="49"/>
      <c r="WAU554" s="49"/>
      <c r="WAV554" s="49"/>
      <c r="WAW554" s="49"/>
      <c r="WAX554" s="49"/>
      <c r="WAY554" s="49"/>
      <c r="WAZ554" s="49"/>
      <c r="WBA554" s="49"/>
      <c r="WBB554" s="49"/>
      <c r="WBC554" s="49"/>
      <c r="WBD554" s="49"/>
      <c r="WBE554" s="49"/>
      <c r="WBF554" s="49"/>
      <c r="WBG554" s="49"/>
      <c r="WBH554" s="49"/>
      <c r="WBI554" s="49"/>
      <c r="WBJ554" s="49"/>
      <c r="WBK554" s="49"/>
      <c r="WBL554" s="49"/>
      <c r="WBM554" s="49"/>
      <c r="WBN554" s="49"/>
      <c r="WBO554" s="49"/>
      <c r="WBP554" s="49"/>
      <c r="WBQ554" s="49"/>
      <c r="WBR554" s="49"/>
      <c r="WBS554" s="49"/>
      <c r="WBT554" s="49"/>
      <c r="WBU554" s="49"/>
      <c r="WBV554" s="49"/>
      <c r="WBW554" s="49"/>
      <c r="WBX554" s="49"/>
      <c r="WBY554" s="49"/>
      <c r="WBZ554" s="49"/>
      <c r="WCA554" s="49"/>
      <c r="WCB554" s="49"/>
      <c r="WCC554" s="49"/>
      <c r="WCD554" s="49"/>
      <c r="WCE554" s="49"/>
      <c r="WCF554" s="49"/>
      <c r="WCG554" s="49"/>
      <c r="WCH554" s="49"/>
      <c r="WCI554" s="49"/>
      <c r="WCJ554" s="49"/>
      <c r="WCK554" s="49"/>
      <c r="WCL554" s="49"/>
      <c r="WCM554" s="49"/>
      <c r="WCN554" s="49"/>
      <c r="WCO554" s="49"/>
      <c r="WCP554" s="49"/>
      <c r="WCQ554" s="49"/>
      <c r="WCR554" s="49"/>
      <c r="WCS554" s="49"/>
      <c r="WCT554" s="49"/>
      <c r="WCU554" s="49"/>
      <c r="WCV554" s="49"/>
      <c r="WCW554" s="49"/>
      <c r="WCX554" s="49"/>
      <c r="WCY554" s="49"/>
      <c r="WCZ554" s="49"/>
      <c r="WDA554" s="49"/>
      <c r="WDB554" s="49"/>
      <c r="WDC554" s="49"/>
      <c r="WDD554" s="49"/>
      <c r="WDE554" s="49"/>
      <c r="WDF554" s="49"/>
      <c r="WDG554" s="49"/>
      <c r="WDH554" s="49"/>
      <c r="WDI554" s="49"/>
      <c r="WDJ554" s="49"/>
      <c r="WDK554" s="49"/>
      <c r="WDL554" s="49"/>
      <c r="WDM554" s="49"/>
      <c r="WDN554" s="49"/>
      <c r="WDO554" s="49"/>
      <c r="WDP554" s="49"/>
      <c r="WDQ554" s="49"/>
      <c r="WDR554" s="49"/>
      <c r="WDS554" s="49"/>
      <c r="WDT554" s="49"/>
      <c r="WDU554" s="49"/>
      <c r="WDV554" s="49"/>
      <c r="WDW554" s="49"/>
      <c r="WDX554" s="49"/>
      <c r="WDY554" s="49"/>
      <c r="WDZ554" s="49"/>
      <c r="WEA554" s="49"/>
      <c r="WEB554" s="49"/>
      <c r="WEC554" s="49"/>
      <c r="WED554" s="49"/>
      <c r="WEE554" s="49"/>
      <c r="WEF554" s="49"/>
      <c r="WEG554" s="49"/>
      <c r="WEH554" s="49"/>
      <c r="WEI554" s="49"/>
      <c r="WEJ554" s="49"/>
      <c r="WEK554" s="49"/>
      <c r="WEL554" s="49"/>
      <c r="WEM554" s="49"/>
      <c r="WEN554" s="49"/>
      <c r="WEO554" s="49"/>
      <c r="WEP554" s="49"/>
      <c r="WEQ554" s="49"/>
      <c r="WER554" s="49"/>
      <c r="WES554" s="49"/>
      <c r="WET554" s="49"/>
      <c r="WEU554" s="49"/>
      <c r="WEV554" s="49"/>
      <c r="WEW554" s="49"/>
      <c r="WEX554" s="49"/>
      <c r="WEY554" s="49"/>
      <c r="WEZ554" s="49"/>
      <c r="WFA554" s="49"/>
      <c r="WFB554" s="49"/>
      <c r="WFC554" s="49"/>
      <c r="WFD554" s="49"/>
      <c r="WFE554" s="49"/>
      <c r="WFF554" s="49"/>
      <c r="WFG554" s="49"/>
      <c r="WFH554" s="49"/>
      <c r="WFI554" s="49"/>
      <c r="WFJ554" s="49"/>
      <c r="WFK554" s="49"/>
      <c r="WFL554" s="49"/>
      <c r="WFM554" s="49"/>
      <c r="WFN554" s="49"/>
      <c r="WFO554" s="49"/>
      <c r="WFP554" s="49"/>
      <c r="WFQ554" s="49"/>
      <c r="WFR554" s="49"/>
      <c r="WFS554" s="49"/>
      <c r="WFT554" s="49"/>
      <c r="WFU554" s="49"/>
      <c r="WFV554" s="49"/>
      <c r="WFW554" s="49"/>
      <c r="WFX554" s="49"/>
      <c r="WFY554" s="49"/>
      <c r="WFZ554" s="49"/>
      <c r="WGA554" s="49"/>
      <c r="WGB554" s="49"/>
      <c r="WGC554" s="49"/>
      <c r="WGD554" s="49"/>
      <c r="WGE554" s="49"/>
      <c r="WGF554" s="49"/>
      <c r="WGG554" s="49"/>
      <c r="WGH554" s="49"/>
      <c r="WGI554" s="49"/>
      <c r="WGJ554" s="49"/>
      <c r="WGK554" s="49"/>
      <c r="WGL554" s="49"/>
      <c r="WGM554" s="49"/>
      <c r="WGN554" s="49"/>
      <c r="WGO554" s="49"/>
      <c r="WGP554" s="49"/>
      <c r="WGQ554" s="49"/>
      <c r="WGR554" s="49"/>
      <c r="WGS554" s="49"/>
      <c r="WGT554" s="49"/>
      <c r="WGU554" s="49"/>
      <c r="WGV554" s="49"/>
      <c r="WGW554" s="49"/>
      <c r="WGX554" s="49"/>
      <c r="WGY554" s="49"/>
      <c r="WGZ554" s="49"/>
      <c r="WHA554" s="49"/>
      <c r="WHB554" s="49"/>
      <c r="WHC554" s="49"/>
      <c r="WHD554" s="49"/>
      <c r="WHE554" s="49"/>
      <c r="WHF554" s="49"/>
      <c r="WHG554" s="49"/>
      <c r="WHH554" s="49"/>
      <c r="WHI554" s="49"/>
      <c r="WHJ554" s="49"/>
      <c r="WHK554" s="49"/>
      <c r="WHL554" s="49"/>
      <c r="WHM554" s="49"/>
      <c r="WHN554" s="49"/>
      <c r="WHO554" s="49"/>
      <c r="WHP554" s="49"/>
      <c r="WHQ554" s="49"/>
      <c r="WHR554" s="49"/>
      <c r="WHS554" s="49"/>
      <c r="WHT554" s="49"/>
      <c r="WHU554" s="49"/>
      <c r="WHV554" s="49"/>
      <c r="WHW554" s="49"/>
      <c r="WHX554" s="49"/>
      <c r="WHY554" s="49"/>
      <c r="WHZ554" s="49"/>
      <c r="WIA554" s="49"/>
      <c r="WIB554" s="49"/>
      <c r="WIC554" s="49"/>
      <c r="WID554" s="49"/>
      <c r="WIE554" s="49"/>
      <c r="WIF554" s="49"/>
      <c r="WIG554" s="49"/>
      <c r="WIH554" s="49"/>
      <c r="WII554" s="49"/>
      <c r="WIJ554" s="49"/>
      <c r="WIK554" s="49"/>
      <c r="WIL554" s="49"/>
      <c r="WIM554" s="49"/>
      <c r="WIN554" s="49"/>
      <c r="WIO554" s="49"/>
      <c r="WIP554" s="49"/>
      <c r="WIQ554" s="49"/>
      <c r="WIR554" s="49"/>
      <c r="WIS554" s="49"/>
      <c r="WIT554" s="49"/>
      <c r="WIU554" s="49"/>
      <c r="WIV554" s="49"/>
      <c r="WIW554" s="49"/>
      <c r="WIX554" s="49"/>
      <c r="WIY554" s="49"/>
      <c r="WIZ554" s="49"/>
      <c r="WJA554" s="49"/>
      <c r="WJB554" s="49"/>
      <c r="WJC554" s="49"/>
      <c r="WJD554" s="49"/>
      <c r="WJE554" s="49"/>
      <c r="WJF554" s="49"/>
      <c r="WJG554" s="49"/>
      <c r="WJH554" s="49"/>
      <c r="WJI554" s="49"/>
      <c r="WJJ554" s="49"/>
      <c r="WJK554" s="49"/>
      <c r="WJL554" s="49"/>
      <c r="WJM554" s="49"/>
      <c r="WJN554" s="49"/>
      <c r="WJO554" s="49"/>
      <c r="WJP554" s="49"/>
      <c r="WJQ554" s="49"/>
      <c r="WJR554" s="49"/>
      <c r="WJS554" s="49"/>
      <c r="WJT554" s="49"/>
      <c r="WJU554" s="49"/>
      <c r="WJV554" s="49"/>
      <c r="WJW554" s="49"/>
      <c r="WJX554" s="49"/>
      <c r="WJY554" s="49"/>
      <c r="WJZ554" s="49"/>
      <c r="WKA554" s="49"/>
      <c r="WKB554" s="49"/>
      <c r="WKC554" s="49"/>
      <c r="WKD554" s="49"/>
      <c r="WKE554" s="49"/>
      <c r="WKF554" s="49"/>
      <c r="WKG554" s="49"/>
      <c r="WKH554" s="49"/>
      <c r="WKI554" s="49"/>
      <c r="WKJ554" s="49"/>
      <c r="WKK554" s="49"/>
      <c r="WKL554" s="49"/>
      <c r="WKM554" s="49"/>
      <c r="WKN554" s="49"/>
      <c r="WKO554" s="49"/>
      <c r="WKP554" s="49"/>
      <c r="WKQ554" s="49"/>
      <c r="WKR554" s="49"/>
      <c r="WKS554" s="49"/>
      <c r="WKT554" s="49"/>
      <c r="WKU554" s="49"/>
      <c r="WKV554" s="49"/>
      <c r="WKW554" s="49"/>
      <c r="WKX554" s="49"/>
      <c r="WKY554" s="49"/>
      <c r="WKZ554" s="49"/>
      <c r="WLA554" s="49"/>
      <c r="WLB554" s="49"/>
      <c r="WLC554" s="49"/>
      <c r="WLD554" s="49"/>
      <c r="WLE554" s="49"/>
      <c r="WLF554" s="49"/>
      <c r="WLG554" s="49"/>
      <c r="WLH554" s="49"/>
      <c r="WLI554" s="49"/>
      <c r="WLJ554" s="49"/>
      <c r="WLK554" s="49"/>
      <c r="WLL554" s="49"/>
      <c r="WLM554" s="49"/>
      <c r="WLN554" s="49"/>
      <c r="WLO554" s="49"/>
      <c r="WLP554" s="49"/>
      <c r="WLQ554" s="49"/>
      <c r="WLR554" s="49"/>
      <c r="WLS554" s="49"/>
      <c r="WLT554" s="49"/>
      <c r="WLU554" s="49"/>
      <c r="WLV554" s="49"/>
      <c r="WLW554" s="49"/>
      <c r="WLX554" s="49"/>
      <c r="WLY554" s="49"/>
      <c r="WLZ554" s="49"/>
      <c r="WMA554" s="49"/>
      <c r="WMB554" s="49"/>
      <c r="WMC554" s="49"/>
      <c r="WMD554" s="49"/>
      <c r="WME554" s="49"/>
      <c r="WMF554" s="49"/>
      <c r="WMG554" s="49"/>
      <c r="WMH554" s="49"/>
      <c r="WMI554" s="49"/>
      <c r="WMJ554" s="49"/>
      <c r="WMK554" s="49"/>
      <c r="WML554" s="49"/>
      <c r="WMM554" s="49"/>
      <c r="WMN554" s="49"/>
      <c r="WMO554" s="49"/>
      <c r="WMP554" s="49"/>
      <c r="WMQ554" s="49"/>
      <c r="WMR554" s="49"/>
      <c r="WMS554" s="49"/>
      <c r="WMT554" s="49"/>
      <c r="WMU554" s="49"/>
      <c r="WMV554" s="49"/>
      <c r="WMW554" s="49"/>
      <c r="WMX554" s="49"/>
      <c r="WMY554" s="49"/>
      <c r="WMZ554" s="49"/>
      <c r="WNA554" s="49"/>
      <c r="WNB554" s="49"/>
      <c r="WNC554" s="49"/>
      <c r="WND554" s="49"/>
      <c r="WNE554" s="49"/>
      <c r="WNF554" s="49"/>
      <c r="WNG554" s="49"/>
      <c r="WNH554" s="49"/>
      <c r="WNI554" s="49"/>
      <c r="WNJ554" s="49"/>
      <c r="WNK554" s="49"/>
      <c r="WNL554" s="49"/>
      <c r="WNM554" s="49"/>
      <c r="WNN554" s="49"/>
      <c r="WNO554" s="49"/>
      <c r="WNP554" s="49"/>
      <c r="WNQ554" s="49"/>
      <c r="WNR554" s="49"/>
      <c r="WNS554" s="49"/>
      <c r="WNT554" s="49"/>
      <c r="WNU554" s="49"/>
      <c r="WNV554" s="49"/>
      <c r="WNW554" s="49"/>
      <c r="WNX554" s="49"/>
      <c r="WNY554" s="49"/>
      <c r="WNZ554" s="49"/>
      <c r="WOA554" s="49"/>
      <c r="WOB554" s="49"/>
      <c r="WOC554" s="49"/>
      <c r="WOD554" s="49"/>
      <c r="WOE554" s="49"/>
      <c r="WOF554" s="49"/>
      <c r="WOG554" s="49"/>
      <c r="WOH554" s="49"/>
      <c r="WOI554" s="49"/>
      <c r="WOJ554" s="49"/>
      <c r="WOK554" s="49"/>
      <c r="WOL554" s="49"/>
      <c r="WOM554" s="49"/>
      <c r="WON554" s="49"/>
      <c r="WOO554" s="49"/>
      <c r="WOP554" s="49"/>
      <c r="WOQ554" s="49"/>
      <c r="WOR554" s="49"/>
      <c r="WOS554" s="49"/>
      <c r="WOT554" s="49"/>
      <c r="WOU554" s="49"/>
      <c r="WOV554" s="49"/>
      <c r="WOW554" s="49"/>
      <c r="WOX554" s="49"/>
      <c r="WOY554" s="49"/>
      <c r="WOZ554" s="49"/>
      <c r="WPA554" s="49"/>
      <c r="WPB554" s="49"/>
      <c r="WPC554" s="49"/>
      <c r="WPD554" s="49"/>
      <c r="WPE554" s="49"/>
      <c r="WPF554" s="49"/>
      <c r="WPG554" s="49"/>
      <c r="WPH554" s="49"/>
      <c r="WPI554" s="49"/>
      <c r="WPJ554" s="49"/>
      <c r="WPK554" s="49"/>
      <c r="WPL554" s="49"/>
      <c r="WPM554" s="49"/>
      <c r="WPN554" s="49"/>
      <c r="WPO554" s="49"/>
      <c r="WPP554" s="49"/>
      <c r="WPQ554" s="49"/>
      <c r="WPR554" s="49"/>
      <c r="WPS554" s="49"/>
      <c r="WPT554" s="49"/>
      <c r="WPU554" s="49"/>
      <c r="WPV554" s="49"/>
      <c r="WPW554" s="49"/>
      <c r="WPX554" s="49"/>
      <c r="WPY554" s="49"/>
      <c r="WPZ554" s="49"/>
      <c r="WQA554" s="49"/>
      <c r="WQB554" s="49"/>
      <c r="WQC554" s="49"/>
      <c r="WQD554" s="49"/>
      <c r="WQE554" s="49"/>
      <c r="WQF554" s="49"/>
      <c r="WQG554" s="49"/>
      <c r="WQH554" s="49"/>
      <c r="WQI554" s="49"/>
      <c r="WQJ554" s="49"/>
      <c r="WQK554" s="49"/>
      <c r="WQL554" s="49"/>
      <c r="WQM554" s="49"/>
      <c r="WQN554" s="49"/>
      <c r="WQO554" s="49"/>
      <c r="WQP554" s="49"/>
      <c r="WQQ554" s="49"/>
      <c r="WQR554" s="49"/>
      <c r="WQS554" s="49"/>
      <c r="WQT554" s="49"/>
      <c r="WQU554" s="49"/>
      <c r="WQV554" s="49"/>
      <c r="WQW554" s="49"/>
      <c r="WQX554" s="49"/>
      <c r="WQY554" s="49"/>
      <c r="WQZ554" s="49"/>
      <c r="WRA554" s="49"/>
      <c r="WRB554" s="49"/>
      <c r="WRC554" s="49"/>
      <c r="WRD554" s="49"/>
      <c r="WRE554" s="49"/>
      <c r="WRF554" s="49"/>
      <c r="WRG554" s="49"/>
      <c r="WRH554" s="49"/>
      <c r="WRI554" s="49"/>
      <c r="WRJ554" s="49"/>
      <c r="WRK554" s="49"/>
      <c r="WRL554" s="49"/>
      <c r="WRM554" s="49"/>
      <c r="WRN554" s="49"/>
      <c r="WRO554" s="49"/>
      <c r="WRP554" s="49"/>
      <c r="WRQ554" s="49"/>
      <c r="WRR554" s="49"/>
      <c r="WRS554" s="49"/>
      <c r="WRT554" s="49"/>
      <c r="WRU554" s="49"/>
      <c r="WRV554" s="49"/>
      <c r="WRW554" s="49"/>
      <c r="WRX554" s="49"/>
      <c r="WRY554" s="49"/>
      <c r="WRZ554" s="49"/>
      <c r="WSA554" s="49"/>
      <c r="WSB554" s="49"/>
      <c r="WSC554" s="49"/>
      <c r="WSD554" s="49"/>
      <c r="WSE554" s="49"/>
      <c r="WSF554" s="49"/>
      <c r="WSG554" s="49"/>
      <c r="WSH554" s="49"/>
      <c r="WSI554" s="49"/>
      <c r="WSJ554" s="49"/>
      <c r="WSK554" s="49"/>
      <c r="WSL554" s="49"/>
      <c r="WSM554" s="49"/>
      <c r="WSN554" s="49"/>
      <c r="WSO554" s="49"/>
      <c r="WSP554" s="49"/>
      <c r="WSQ554" s="49"/>
      <c r="WSR554" s="49"/>
      <c r="WSS554" s="49"/>
      <c r="WST554" s="49"/>
      <c r="WSU554" s="49"/>
      <c r="WSV554" s="49"/>
      <c r="WSW554" s="49"/>
      <c r="WSX554" s="49"/>
      <c r="WSY554" s="49"/>
      <c r="WSZ554" s="49"/>
      <c r="WTA554" s="49"/>
      <c r="WTB554" s="49"/>
      <c r="WTC554" s="49"/>
      <c r="WTD554" s="49"/>
      <c r="WTE554" s="49"/>
      <c r="WTF554" s="49"/>
      <c r="WTG554" s="49"/>
      <c r="WTH554" s="49"/>
      <c r="WTI554" s="49"/>
      <c r="WTJ554" s="49"/>
      <c r="WTK554" s="49"/>
      <c r="WTL554" s="49"/>
      <c r="WTM554" s="49"/>
      <c r="WTN554" s="49"/>
      <c r="WTO554" s="49"/>
      <c r="WTP554" s="49"/>
      <c r="WTQ554" s="49"/>
      <c r="WTR554" s="49"/>
      <c r="WTS554" s="49"/>
      <c r="WTT554" s="49"/>
      <c r="WTU554" s="49"/>
      <c r="WTV554" s="49"/>
      <c r="WTW554" s="49"/>
      <c r="WTX554" s="49"/>
      <c r="WTY554" s="49"/>
      <c r="WTZ554" s="49"/>
      <c r="WUA554" s="49"/>
      <c r="WUB554" s="49"/>
      <c r="WUC554" s="49"/>
      <c r="WUD554" s="49"/>
      <c r="WUE554" s="49"/>
      <c r="WUF554" s="49"/>
      <c r="WUG554" s="49"/>
      <c r="WUH554" s="49"/>
      <c r="WUI554" s="49"/>
      <c r="WUJ554" s="49"/>
      <c r="WUK554" s="49"/>
      <c r="WUL554" s="49"/>
      <c r="WUM554" s="49"/>
      <c r="WUN554" s="49"/>
      <c r="WUO554" s="49"/>
      <c r="WUP554" s="49"/>
      <c r="WUQ554" s="49"/>
      <c r="WUR554" s="49"/>
      <c r="WUS554" s="49"/>
      <c r="WUT554" s="49"/>
      <c r="WUU554" s="49"/>
      <c r="WUV554" s="49"/>
      <c r="WUW554" s="49"/>
      <c r="WUX554" s="49"/>
      <c r="WUY554" s="49"/>
      <c r="WUZ554" s="49"/>
      <c r="WVA554" s="49"/>
      <c r="WVB554" s="49"/>
      <c r="WVC554" s="49"/>
      <c r="WVD554" s="49"/>
      <c r="WVE554" s="49"/>
      <c r="WVF554" s="49"/>
      <c r="WVG554" s="49"/>
      <c r="WVH554" s="49"/>
      <c r="WVI554" s="49"/>
      <c r="WVJ554" s="49"/>
      <c r="WVK554" s="49"/>
      <c r="WVL554" s="49"/>
      <c r="WVM554" s="49"/>
      <c r="WVN554" s="49"/>
      <c r="WVO554" s="49"/>
      <c r="WVP554" s="49"/>
      <c r="WVQ554" s="49"/>
      <c r="WVR554" s="49"/>
      <c r="WVS554" s="49"/>
      <c r="WVT554" s="49"/>
      <c r="WVU554" s="49"/>
      <c r="WVV554" s="49"/>
      <c r="WVW554" s="49"/>
      <c r="WVX554" s="49"/>
      <c r="WVY554" s="49"/>
      <c r="WVZ554" s="49"/>
      <c r="WWA554" s="49"/>
      <c r="WWB554" s="49"/>
      <c r="WWC554" s="49"/>
      <c r="WWD554" s="49"/>
      <c r="WWE554" s="49"/>
      <c r="WWF554" s="49"/>
      <c r="WWG554" s="49"/>
      <c r="WWH554" s="49"/>
      <c r="WWI554" s="49"/>
      <c r="WWJ554" s="49"/>
      <c r="WWK554" s="49"/>
      <c r="WWL554" s="49"/>
      <c r="WWM554" s="49"/>
      <c r="WWN554" s="49"/>
      <c r="WWO554" s="49"/>
      <c r="WWP554" s="49"/>
      <c r="WWQ554" s="49"/>
      <c r="WWR554" s="49"/>
      <c r="WWS554" s="49"/>
      <c r="WWT554" s="49"/>
      <c r="WWU554" s="49"/>
      <c r="WWV554" s="49"/>
      <c r="WWW554" s="49"/>
      <c r="WWX554" s="49"/>
      <c r="WWY554" s="49"/>
      <c r="WWZ554" s="49"/>
      <c r="WXA554" s="49"/>
      <c r="WXB554" s="49"/>
      <c r="WXC554" s="49"/>
      <c r="WXD554" s="49"/>
      <c r="WXE554" s="49"/>
      <c r="WXF554" s="49"/>
      <c r="WXG554" s="49"/>
      <c r="WXH554" s="49"/>
      <c r="WXI554" s="49"/>
      <c r="WXJ554" s="49"/>
      <c r="WXK554" s="49"/>
      <c r="WXL554" s="49"/>
      <c r="WXM554" s="49"/>
      <c r="WXN554" s="49"/>
      <c r="WXO554" s="49"/>
      <c r="WXP554" s="49"/>
      <c r="WXQ554" s="49"/>
      <c r="WXR554" s="49"/>
      <c r="WXS554" s="49"/>
      <c r="WXT554" s="49"/>
      <c r="WXU554" s="49"/>
      <c r="WXV554" s="49"/>
      <c r="WXW554" s="49"/>
      <c r="WXX554" s="49"/>
      <c r="WXY554" s="49"/>
      <c r="WXZ554" s="49"/>
      <c r="WYA554" s="49"/>
      <c r="WYB554" s="49"/>
      <c r="WYC554" s="49"/>
      <c r="WYD554" s="49"/>
      <c r="WYE554" s="49"/>
      <c r="WYF554" s="49"/>
      <c r="WYG554" s="49"/>
      <c r="WYH554" s="49"/>
      <c r="WYI554" s="49"/>
      <c r="WYJ554" s="49"/>
      <c r="WYK554" s="49"/>
      <c r="WYL554" s="49"/>
      <c r="WYM554" s="49"/>
      <c r="WYN554" s="49"/>
      <c r="WYO554" s="49"/>
      <c r="WYP554" s="49"/>
      <c r="WYQ554" s="49"/>
      <c r="WYR554" s="49"/>
      <c r="WYS554" s="49"/>
      <c r="WYT554" s="49"/>
      <c r="WYU554" s="49"/>
      <c r="WYV554" s="49"/>
      <c r="WYW554" s="49"/>
      <c r="WYX554" s="49"/>
      <c r="WYY554" s="49"/>
      <c r="WYZ554" s="49"/>
      <c r="WZA554" s="49"/>
      <c r="WZB554" s="49"/>
      <c r="WZC554" s="49"/>
      <c r="WZD554" s="49"/>
      <c r="WZE554" s="49"/>
      <c r="WZF554" s="49"/>
      <c r="WZG554" s="49"/>
      <c r="WZH554" s="49"/>
      <c r="WZI554" s="49"/>
      <c r="WZJ554" s="49"/>
      <c r="WZK554" s="49"/>
      <c r="WZL554" s="49"/>
      <c r="WZM554" s="49"/>
      <c r="WZN554" s="49"/>
      <c r="WZO554" s="49"/>
      <c r="WZP554" s="49"/>
      <c r="WZQ554" s="49"/>
      <c r="WZR554" s="49"/>
      <c r="WZS554" s="49"/>
      <c r="WZT554" s="49"/>
      <c r="WZU554" s="49"/>
      <c r="WZV554" s="49"/>
      <c r="WZW554" s="49"/>
      <c r="WZX554" s="49"/>
      <c r="WZY554" s="49"/>
      <c r="WZZ554" s="49"/>
      <c r="XAA554" s="49"/>
      <c r="XAB554" s="49"/>
      <c r="XAC554" s="49"/>
      <c r="XAD554" s="49"/>
      <c r="XAE554" s="49"/>
      <c r="XAF554" s="49"/>
      <c r="XAG554" s="49"/>
      <c r="XAH554" s="49"/>
      <c r="XAI554" s="49"/>
      <c r="XAJ554" s="49"/>
      <c r="XAK554" s="49"/>
      <c r="XAL554" s="49"/>
      <c r="XAM554" s="49"/>
      <c r="XAN554" s="49"/>
      <c r="XAO554" s="49"/>
      <c r="XAP554" s="49"/>
      <c r="XAQ554" s="49"/>
      <c r="XAR554" s="49"/>
      <c r="XAS554" s="49"/>
      <c r="XAT554" s="49"/>
      <c r="XAU554" s="49"/>
      <c r="XAV554" s="49"/>
      <c r="XAW554" s="49"/>
      <c r="XAX554" s="49"/>
      <c r="XAY554" s="49"/>
      <c r="XAZ554" s="49"/>
      <c r="XBA554" s="49"/>
      <c r="XBB554" s="49"/>
      <c r="XBC554" s="49"/>
      <c r="XBD554" s="49"/>
      <c r="XBE554" s="49"/>
      <c r="XBF554" s="49"/>
      <c r="XBG554" s="49"/>
      <c r="XBH554" s="49"/>
      <c r="XBI554" s="49"/>
      <c r="XBJ554" s="49"/>
      <c r="XBK554" s="49"/>
      <c r="XBL554" s="49"/>
      <c r="XBM554" s="49"/>
      <c r="XBN554" s="49"/>
      <c r="XBO554" s="49"/>
      <c r="XBP554" s="49"/>
      <c r="XBQ554" s="49"/>
      <c r="XBR554" s="49"/>
      <c r="XBS554" s="49"/>
      <c r="XBT554" s="49"/>
      <c r="XBU554" s="49"/>
      <c r="XBV554" s="49"/>
      <c r="XBW554" s="49"/>
      <c r="XBX554" s="49"/>
      <c r="XBY554" s="49"/>
      <c r="XBZ554" s="49"/>
      <c r="XCA554" s="49"/>
      <c r="XCB554" s="49"/>
      <c r="XCC554" s="49"/>
      <c r="XCD554" s="49"/>
      <c r="XCE554" s="49"/>
      <c r="XCF554" s="49"/>
      <c r="XCG554" s="49"/>
      <c r="XCH554" s="49"/>
      <c r="XCI554" s="49"/>
      <c r="XCJ554" s="49"/>
      <c r="XCK554" s="49"/>
      <c r="XCL554" s="49"/>
      <c r="XCM554" s="49"/>
      <c r="XCN554" s="49"/>
      <c r="XCO554" s="49"/>
      <c r="XCP554" s="49"/>
      <c r="XCQ554" s="49"/>
      <c r="XCR554" s="49"/>
      <c r="XCS554" s="49"/>
      <c r="XCT554" s="49"/>
      <c r="XCU554" s="49"/>
      <c r="XCV554" s="49"/>
      <c r="XCW554" s="49"/>
      <c r="XCX554" s="49"/>
      <c r="XCY554" s="49"/>
      <c r="XCZ554" s="49"/>
      <c r="XDA554" s="49"/>
      <c r="XDB554" s="49"/>
      <c r="XDC554" s="49"/>
      <c r="XDD554" s="49"/>
      <c r="XDE554" s="49"/>
      <c r="XDF554" s="49"/>
      <c r="XDG554" s="49"/>
      <c r="XDH554" s="49"/>
      <c r="XDI554" s="49"/>
      <c r="XDJ554" s="49"/>
      <c r="XDK554" s="49"/>
      <c r="XDL554" s="49"/>
      <c r="XDM554" s="49"/>
      <c r="XDN554" s="49"/>
      <c r="XDO554" s="49"/>
      <c r="XDP554" s="49"/>
      <c r="XDQ554" s="49"/>
      <c r="XDR554" s="49"/>
      <c r="XDS554" s="49"/>
      <c r="XDT554" s="49"/>
      <c r="XDU554" s="49"/>
      <c r="XDV554" s="49"/>
      <c r="XDW554" s="49"/>
      <c r="XDX554" s="49"/>
      <c r="XDY554" s="49"/>
      <c r="XDZ554" s="49"/>
      <c r="XEA554" s="49"/>
      <c r="XEB554" s="49"/>
      <c r="XEC554" s="49"/>
      <c r="XED554" s="49"/>
      <c r="XEE554" s="49"/>
      <c r="XEF554" s="49"/>
      <c r="XEG554" s="49"/>
      <c r="XEH554" s="49"/>
      <c r="XEI554" s="49"/>
      <c r="XEJ554" s="49"/>
      <c r="XEK554" s="49"/>
      <c r="XEL554" s="49"/>
      <c r="XEM554" s="49"/>
      <c r="XEN554" s="49"/>
      <c r="XEO554" s="49"/>
      <c r="XEP554" s="49"/>
      <c r="XEQ554" s="49"/>
      <c r="XER554" s="49"/>
      <c r="XES554" s="49"/>
      <c r="XET554" s="49"/>
      <c r="XEU554" s="49"/>
      <c r="XEV554" s="49"/>
      <c r="XEW554" s="49"/>
      <c r="XEX554" s="49"/>
      <c r="XEY554" s="49"/>
      <c r="XEZ554" s="49"/>
      <c r="XFA554" s="49"/>
      <c r="XFB554" s="49"/>
      <c r="XFC554" s="49"/>
      <c r="XFD554" s="49"/>
    </row>
    <row r="555" spans="1:16384" s="20" customFormat="1" ht="9" customHeight="1">
      <c r="A555" s="51" t="s">
        <v>7</v>
      </c>
      <c r="B555" s="52">
        <f>SUM(B557:B588)</f>
        <v>4605.286000000001</v>
      </c>
      <c r="C555" s="49"/>
      <c r="D555" s="49">
        <f>SUM(D557:D588)</f>
        <v>40441.716999999997</v>
      </c>
      <c r="E555" s="49">
        <f>SUM(E557:E588)</f>
        <v>2532.8619999999996</v>
      </c>
      <c r="F555" s="49">
        <f>SUM(F557:F588)</f>
        <v>6752.646999999999</v>
      </c>
      <c r="G555" s="49">
        <f>SUM(G557:G588)</f>
        <v>1372.367</v>
      </c>
      <c r="H555" s="49">
        <f>SUM(H557:H588)</f>
        <v>18154.035000000003</v>
      </c>
      <c r="I555" s="49">
        <f t="shared" ref="I555" si="26">SUM(I557:I588)</f>
        <v>11629.805999999997</v>
      </c>
      <c r="J555" s="49"/>
      <c r="K555" s="49">
        <f>SUM(K557:K588)</f>
        <v>1200.0280000000007</v>
      </c>
      <c r="L555" s="49">
        <f>SUM(L557:L588)</f>
        <v>1199.8490000000004</v>
      </c>
      <c r="M555" s="52" t="s">
        <v>63</v>
      </c>
      <c r="P555" s="85"/>
    </row>
    <row r="556" spans="1:16384" s="20" customFormat="1" ht="3.95" customHeight="1">
      <c r="A556" s="71"/>
      <c r="B556" s="74"/>
      <c r="C556" s="75"/>
      <c r="D556" s="69"/>
      <c r="E556" s="69"/>
      <c r="F556" s="69"/>
      <c r="G556" s="69"/>
      <c r="H556" s="69"/>
      <c r="I556" s="69"/>
      <c r="J556" s="69"/>
      <c r="K556" s="69"/>
      <c r="L556" s="69"/>
      <c r="M556" s="69"/>
    </row>
    <row r="557" spans="1:16384" s="20" customFormat="1" ht="9" customHeight="1">
      <c r="A557" s="21" t="s">
        <v>8</v>
      </c>
      <c r="B557" s="76">
        <v>0.46399999999999997</v>
      </c>
      <c r="C557" s="76"/>
      <c r="D557" s="76">
        <f t="shared" ref="D557:D588" si="27">SUM(E557:I557)</f>
        <v>353.73199999999997</v>
      </c>
      <c r="E557" s="76">
        <v>7.6280000000000001</v>
      </c>
      <c r="F557" s="76">
        <v>0</v>
      </c>
      <c r="G557" s="76">
        <v>0</v>
      </c>
      <c r="H557" s="76">
        <v>206.005</v>
      </c>
      <c r="I557" s="76">
        <v>140.09899999999999</v>
      </c>
      <c r="J557" s="76"/>
      <c r="K557" s="76">
        <v>0.46699999999999992</v>
      </c>
      <c r="L557" s="76">
        <v>0.46699999999999992</v>
      </c>
      <c r="M557" s="76">
        <v>0</v>
      </c>
      <c r="P557" s="85"/>
    </row>
    <row r="558" spans="1:16384" s="20" customFormat="1" ht="9" customHeight="1">
      <c r="A558" s="21" t="s">
        <v>9</v>
      </c>
      <c r="B558" s="76">
        <v>2.7359999999999998</v>
      </c>
      <c r="C558" s="78"/>
      <c r="D558" s="76">
        <f t="shared" si="27"/>
        <v>687.60799999999995</v>
      </c>
      <c r="E558" s="76">
        <v>195.346</v>
      </c>
      <c r="F558" s="76">
        <v>0</v>
      </c>
      <c r="G558" s="76">
        <v>0</v>
      </c>
      <c r="H558" s="76">
        <v>236.40400000000002</v>
      </c>
      <c r="I558" s="76">
        <v>255.858</v>
      </c>
      <c r="J558" s="76"/>
      <c r="K558" s="76">
        <v>1.8129999999999999</v>
      </c>
      <c r="L558" s="76">
        <v>1.8129999999999999</v>
      </c>
      <c r="M558" s="76">
        <v>0</v>
      </c>
      <c r="P558" s="85"/>
    </row>
    <row r="559" spans="1:16384" s="20" customFormat="1" ht="9" customHeight="1">
      <c r="A559" s="21" t="s">
        <v>10</v>
      </c>
      <c r="B559" s="76">
        <v>1.04</v>
      </c>
      <c r="C559" s="78"/>
      <c r="D559" s="76">
        <f t="shared" si="27"/>
        <v>659.35300000000007</v>
      </c>
      <c r="E559" s="76">
        <v>99.920999999999992</v>
      </c>
      <c r="F559" s="76">
        <v>0</v>
      </c>
      <c r="G559" s="76">
        <v>0</v>
      </c>
      <c r="H559" s="76">
        <v>257.53500000000003</v>
      </c>
      <c r="I559" s="76">
        <v>301.89700000000005</v>
      </c>
      <c r="J559" s="76"/>
      <c r="K559" s="76">
        <v>0.19500000000000006</v>
      </c>
      <c r="L559" s="76">
        <v>0.19500000000000006</v>
      </c>
      <c r="M559" s="76">
        <v>0</v>
      </c>
      <c r="P559" s="85"/>
    </row>
    <row r="560" spans="1:16384" s="20" customFormat="1" ht="9" customHeight="1">
      <c r="A560" s="23" t="s">
        <v>11</v>
      </c>
      <c r="B560" s="79">
        <v>0.45199999999999996</v>
      </c>
      <c r="C560" s="80"/>
      <c r="D560" s="79">
        <f t="shared" si="27"/>
        <v>524.8370000000001</v>
      </c>
      <c r="E560" s="79">
        <v>48.789000000000001</v>
      </c>
      <c r="F560" s="79">
        <v>0</v>
      </c>
      <c r="G560" s="79">
        <v>0</v>
      </c>
      <c r="H560" s="79">
        <v>227.92200000000005</v>
      </c>
      <c r="I560" s="79">
        <v>248.126</v>
      </c>
      <c r="J560" s="79"/>
      <c r="K560" s="79">
        <v>0.11599999999999999</v>
      </c>
      <c r="L560" s="79">
        <v>0.11599999999999999</v>
      </c>
      <c r="M560" s="79">
        <v>0</v>
      </c>
      <c r="P560" s="85"/>
    </row>
    <row r="561" spans="1:16" s="20" customFormat="1" ht="9" customHeight="1">
      <c r="A561" s="21" t="s">
        <v>12</v>
      </c>
      <c r="B561" s="76">
        <v>1.411</v>
      </c>
      <c r="C561" s="78"/>
      <c r="D561" s="76">
        <f t="shared" si="27"/>
        <v>986.89800000000002</v>
      </c>
      <c r="E561" s="76">
        <v>66.998000000000005</v>
      </c>
      <c r="F561" s="76">
        <v>0</v>
      </c>
      <c r="G561" s="76">
        <v>0</v>
      </c>
      <c r="H561" s="76">
        <v>476.13599999999997</v>
      </c>
      <c r="I561" s="76">
        <v>443.76400000000001</v>
      </c>
      <c r="J561" s="76"/>
      <c r="K561" s="76">
        <v>11.168999999999999</v>
      </c>
      <c r="L561" s="76">
        <v>11.123999999999999</v>
      </c>
      <c r="M561" s="76" t="s">
        <v>63</v>
      </c>
      <c r="P561" s="85"/>
    </row>
    <row r="562" spans="1:16" s="20" customFormat="1" ht="9" customHeight="1">
      <c r="A562" s="21" t="s">
        <v>13</v>
      </c>
      <c r="B562" s="76">
        <v>0.46300000000000002</v>
      </c>
      <c r="C562" s="78"/>
      <c r="D562" s="76">
        <f t="shared" si="27"/>
        <v>229.482</v>
      </c>
      <c r="E562" s="76">
        <v>16.782</v>
      </c>
      <c r="F562" s="76">
        <v>0</v>
      </c>
      <c r="G562" s="76">
        <v>0</v>
      </c>
      <c r="H562" s="76">
        <v>150.17699999999999</v>
      </c>
      <c r="I562" s="76">
        <v>62.522999999999996</v>
      </c>
      <c r="J562" s="76"/>
      <c r="K562" s="76">
        <v>4.8749999999999991</v>
      </c>
      <c r="L562" s="76">
        <v>4.8749999999999991</v>
      </c>
      <c r="M562" s="76">
        <v>0</v>
      </c>
      <c r="P562" s="85"/>
    </row>
    <row r="563" spans="1:16" s="20" customFormat="1" ht="9" customHeight="1">
      <c r="A563" s="21" t="s">
        <v>14</v>
      </c>
      <c r="B563" s="76">
        <v>1.5150000000000001</v>
      </c>
      <c r="C563" s="78"/>
      <c r="D563" s="76">
        <f t="shared" si="27"/>
        <v>883.26800000000003</v>
      </c>
      <c r="E563" s="76">
        <v>67.359000000000009</v>
      </c>
      <c r="F563" s="76">
        <v>0</v>
      </c>
      <c r="G563" s="76">
        <v>0</v>
      </c>
      <c r="H563" s="76">
        <v>425.61600000000004</v>
      </c>
      <c r="I563" s="76">
        <v>390.29299999999995</v>
      </c>
      <c r="J563" s="76"/>
      <c r="K563" s="76">
        <v>0.45500000000000002</v>
      </c>
      <c r="L563" s="76">
        <v>0.45500000000000002</v>
      </c>
      <c r="M563" s="76">
        <v>0</v>
      </c>
      <c r="P563" s="85"/>
    </row>
    <row r="564" spans="1:16" s="20" customFormat="1" ht="9" customHeight="1">
      <c r="A564" s="23" t="s">
        <v>15</v>
      </c>
      <c r="B564" s="79">
        <v>1.0919999999999999</v>
      </c>
      <c r="C564" s="80"/>
      <c r="D564" s="79">
        <f t="shared" si="27"/>
        <v>868.64499999999998</v>
      </c>
      <c r="E564" s="79">
        <v>116.24600000000001</v>
      </c>
      <c r="F564" s="79">
        <v>0</v>
      </c>
      <c r="G564" s="79">
        <v>0</v>
      </c>
      <c r="H564" s="79">
        <v>389.017</v>
      </c>
      <c r="I564" s="79">
        <v>363.38200000000001</v>
      </c>
      <c r="J564" s="79"/>
      <c r="K564" s="79">
        <v>0.87</v>
      </c>
      <c r="L564" s="79">
        <v>0.84799999999999998</v>
      </c>
      <c r="M564" s="79" t="s">
        <v>63</v>
      </c>
      <c r="P564" s="85"/>
    </row>
    <row r="565" spans="1:16" s="20" customFormat="1" ht="9" customHeight="1">
      <c r="A565" s="21" t="s">
        <v>16</v>
      </c>
      <c r="B565" s="76">
        <v>4561.7</v>
      </c>
      <c r="C565" s="78"/>
      <c r="D565" s="76">
        <f t="shared" si="27"/>
        <v>9437.748999999998</v>
      </c>
      <c r="E565" s="76">
        <v>206.989</v>
      </c>
      <c r="F565" s="76">
        <v>6752.646999999999</v>
      </c>
      <c r="G565" s="76">
        <v>1372.367</v>
      </c>
      <c r="H565" s="76">
        <v>609.01800000000003</v>
      </c>
      <c r="I565" s="76">
        <v>496.72800000000001</v>
      </c>
      <c r="J565" s="76"/>
      <c r="K565" s="76">
        <v>1126.931</v>
      </c>
      <c r="L565" s="76">
        <v>1126.9089999999999</v>
      </c>
      <c r="M565" s="76" t="s">
        <v>63</v>
      </c>
      <c r="P565" s="85"/>
    </row>
    <row r="566" spans="1:16" s="20" customFormat="1" ht="9" customHeight="1">
      <c r="A566" s="21" t="s">
        <v>17</v>
      </c>
      <c r="B566" s="76">
        <v>1.1319999999999999</v>
      </c>
      <c r="C566" s="78"/>
      <c r="D566" s="76">
        <f t="shared" si="27"/>
        <v>966.17100000000005</v>
      </c>
      <c r="E566" s="76">
        <v>63.879999999999995</v>
      </c>
      <c r="F566" s="76">
        <v>0</v>
      </c>
      <c r="G566" s="76">
        <v>0</v>
      </c>
      <c r="H566" s="76">
        <v>496.29199999999997</v>
      </c>
      <c r="I566" s="76">
        <v>405.99900000000002</v>
      </c>
      <c r="J566" s="76"/>
      <c r="K566" s="76">
        <v>0.29700000000000004</v>
      </c>
      <c r="L566" s="76">
        <v>0.29700000000000004</v>
      </c>
      <c r="M566" s="76">
        <v>0</v>
      </c>
      <c r="P566" s="85"/>
    </row>
    <row r="567" spans="1:16" s="20" customFormat="1" ht="9" customHeight="1">
      <c r="A567" s="21" t="s">
        <v>18</v>
      </c>
      <c r="B567" s="76">
        <v>1.9420000000000002</v>
      </c>
      <c r="C567" s="78"/>
      <c r="D567" s="76">
        <f t="shared" si="27"/>
        <v>1052.5990000000002</v>
      </c>
      <c r="E567" s="76">
        <v>35.062000000000005</v>
      </c>
      <c r="F567" s="76">
        <v>0</v>
      </c>
      <c r="G567" s="76">
        <v>0</v>
      </c>
      <c r="H567" s="76">
        <v>733.43100000000004</v>
      </c>
      <c r="I567" s="76">
        <v>284.10599999999999</v>
      </c>
      <c r="J567" s="76"/>
      <c r="K567" s="76">
        <v>4.9110000000000014</v>
      </c>
      <c r="L567" s="76">
        <v>4.9080000000000013</v>
      </c>
      <c r="M567" s="76" t="s">
        <v>63</v>
      </c>
      <c r="P567" s="85"/>
    </row>
    <row r="568" spans="1:16" s="20" customFormat="1" ht="9" customHeight="1">
      <c r="A568" s="23" t="s">
        <v>19</v>
      </c>
      <c r="B568" s="79">
        <v>0.60600000000000009</v>
      </c>
      <c r="C568" s="80"/>
      <c r="D568" s="79">
        <f t="shared" si="27"/>
        <v>1503.4250000000002</v>
      </c>
      <c r="E568" s="79">
        <v>68.695000000000007</v>
      </c>
      <c r="F568" s="79">
        <v>0</v>
      </c>
      <c r="G568" s="79">
        <v>0</v>
      </c>
      <c r="H568" s="79">
        <v>929.3760000000002</v>
      </c>
      <c r="I568" s="79">
        <v>505.35399999999998</v>
      </c>
      <c r="J568" s="79"/>
      <c r="K568" s="79">
        <v>0.40699999999999997</v>
      </c>
      <c r="L568" s="79">
        <v>0.40699999999999997</v>
      </c>
      <c r="M568" s="79">
        <v>0</v>
      </c>
      <c r="P568" s="85"/>
    </row>
    <row r="569" spans="1:16" s="20" customFormat="1" ht="9" customHeight="1">
      <c r="A569" s="21" t="s">
        <v>20</v>
      </c>
      <c r="B569" s="76">
        <v>0.8640000000000001</v>
      </c>
      <c r="C569" s="78"/>
      <c r="D569" s="76">
        <f t="shared" si="27"/>
        <v>888.42299999999989</v>
      </c>
      <c r="E569" s="76">
        <v>43.796999999999997</v>
      </c>
      <c r="F569" s="76">
        <v>0</v>
      </c>
      <c r="G569" s="76">
        <v>0</v>
      </c>
      <c r="H569" s="76">
        <v>626.5619999999999</v>
      </c>
      <c r="I569" s="76">
        <v>218.06399999999996</v>
      </c>
      <c r="J569" s="76"/>
      <c r="K569" s="76">
        <v>6.402000000000001</v>
      </c>
      <c r="L569" s="76">
        <v>6.4009999999999998</v>
      </c>
      <c r="M569" s="76" t="s">
        <v>63</v>
      </c>
      <c r="P569" s="85"/>
    </row>
    <row r="570" spans="1:16" s="20" customFormat="1" ht="9" customHeight="1">
      <c r="A570" s="21" t="s">
        <v>21</v>
      </c>
      <c r="B570" s="76">
        <v>3.2650000000000001</v>
      </c>
      <c r="C570" s="78"/>
      <c r="D570" s="76">
        <f t="shared" si="27"/>
        <v>1808.0070000000001</v>
      </c>
      <c r="E570" s="76">
        <v>88.891999999999996</v>
      </c>
      <c r="F570" s="76">
        <v>0</v>
      </c>
      <c r="G570" s="76">
        <v>0</v>
      </c>
      <c r="H570" s="76">
        <v>1326.6870000000001</v>
      </c>
      <c r="I570" s="76">
        <v>392.428</v>
      </c>
      <c r="J570" s="76"/>
      <c r="K570" s="76">
        <v>2.7239999999999998</v>
      </c>
      <c r="L570" s="76">
        <v>2.7070000000000003</v>
      </c>
      <c r="M570" s="76" t="s">
        <v>63</v>
      </c>
      <c r="P570" s="85"/>
    </row>
    <row r="571" spans="1:16" s="20" customFormat="1" ht="9" customHeight="1">
      <c r="A571" s="21" t="s">
        <v>22</v>
      </c>
      <c r="B571" s="76">
        <v>2.7319999999999998</v>
      </c>
      <c r="C571" s="78"/>
      <c r="D571" s="76">
        <f t="shared" si="27"/>
        <v>2637.491</v>
      </c>
      <c r="E571" s="76">
        <v>129.15300000000002</v>
      </c>
      <c r="F571" s="76">
        <v>0</v>
      </c>
      <c r="G571" s="76">
        <v>0</v>
      </c>
      <c r="H571" s="76">
        <v>1733.4280000000001</v>
      </c>
      <c r="I571" s="76">
        <v>774.90999999999985</v>
      </c>
      <c r="J571" s="76"/>
      <c r="K571" s="76">
        <v>8.5439999999999987</v>
      </c>
      <c r="L571" s="76">
        <v>8.541999999999998</v>
      </c>
      <c r="M571" s="76" t="s">
        <v>63</v>
      </c>
      <c r="P571" s="85"/>
    </row>
    <row r="572" spans="1:16" s="20" customFormat="1" ht="9" customHeight="1">
      <c r="A572" s="23" t="s">
        <v>23</v>
      </c>
      <c r="B572" s="79">
        <v>1.84</v>
      </c>
      <c r="C572" s="80"/>
      <c r="D572" s="79">
        <f t="shared" si="27"/>
        <v>1294.1770000000001</v>
      </c>
      <c r="E572" s="79">
        <v>52.358999999999995</v>
      </c>
      <c r="F572" s="79">
        <v>0</v>
      </c>
      <c r="G572" s="79">
        <v>0</v>
      </c>
      <c r="H572" s="79">
        <v>876.06899999999996</v>
      </c>
      <c r="I572" s="79">
        <v>365.74900000000002</v>
      </c>
      <c r="J572" s="79"/>
      <c r="K572" s="79">
        <v>1.018</v>
      </c>
      <c r="L572" s="79">
        <v>1.016</v>
      </c>
      <c r="M572" s="79" t="s">
        <v>63</v>
      </c>
      <c r="P572" s="85"/>
    </row>
    <row r="573" spans="1:16" s="20" customFormat="1" ht="9" customHeight="1">
      <c r="A573" s="21" t="s">
        <v>24</v>
      </c>
      <c r="B573" s="76">
        <v>0.94399999999999984</v>
      </c>
      <c r="C573" s="78"/>
      <c r="D573" s="76">
        <f t="shared" si="27"/>
        <v>1179.7949999999998</v>
      </c>
      <c r="E573" s="76">
        <v>24.058</v>
      </c>
      <c r="F573" s="76">
        <v>0</v>
      </c>
      <c r="G573" s="76">
        <v>0</v>
      </c>
      <c r="H573" s="76">
        <v>937.84099999999989</v>
      </c>
      <c r="I573" s="76">
        <v>217.89599999999996</v>
      </c>
      <c r="J573" s="76"/>
      <c r="K573" s="76">
        <v>0.55600000000000005</v>
      </c>
      <c r="L573" s="76">
        <v>0.55600000000000005</v>
      </c>
      <c r="M573" s="76">
        <v>0</v>
      </c>
      <c r="P573" s="85"/>
    </row>
    <row r="574" spans="1:16" s="20" customFormat="1" ht="9" customHeight="1">
      <c r="A574" s="21" t="s">
        <v>25</v>
      </c>
      <c r="B574" s="76">
        <v>0.59299999999999997</v>
      </c>
      <c r="C574" s="78"/>
      <c r="D574" s="76">
        <f t="shared" si="27"/>
        <v>665.47299999999996</v>
      </c>
      <c r="E574" s="76">
        <v>31.477000000000004</v>
      </c>
      <c r="F574" s="76">
        <v>0</v>
      </c>
      <c r="G574" s="76">
        <v>0</v>
      </c>
      <c r="H574" s="76">
        <v>421.78</v>
      </c>
      <c r="I574" s="76">
        <v>212.21599999999995</v>
      </c>
      <c r="J574" s="76"/>
      <c r="K574" s="76">
        <v>0.60100000000000009</v>
      </c>
      <c r="L574" s="76">
        <v>0.60000000000000009</v>
      </c>
      <c r="M574" s="76" t="s">
        <v>63</v>
      </c>
      <c r="P574" s="85"/>
    </row>
    <row r="575" spans="1:16" s="20" customFormat="1" ht="9" customHeight="1">
      <c r="A575" s="21" t="s">
        <v>26</v>
      </c>
      <c r="B575" s="76">
        <v>5.0069999999999997</v>
      </c>
      <c r="C575" s="78"/>
      <c r="D575" s="76">
        <f t="shared" si="27"/>
        <v>671.57299999999998</v>
      </c>
      <c r="E575" s="76">
        <v>212.48500000000004</v>
      </c>
      <c r="F575" s="76">
        <v>0</v>
      </c>
      <c r="G575" s="76">
        <v>0</v>
      </c>
      <c r="H575" s="76">
        <v>303.46399999999994</v>
      </c>
      <c r="I575" s="76">
        <v>155.624</v>
      </c>
      <c r="J575" s="76"/>
      <c r="K575" s="76">
        <v>8.86</v>
      </c>
      <c r="L575" s="76">
        <v>8.86</v>
      </c>
      <c r="M575" s="76">
        <v>0</v>
      </c>
      <c r="P575" s="85"/>
    </row>
    <row r="576" spans="1:16" s="20" customFormat="1" ht="9" customHeight="1">
      <c r="A576" s="23" t="s">
        <v>27</v>
      </c>
      <c r="B576" s="79">
        <v>0.98799999999999999</v>
      </c>
      <c r="C576" s="80"/>
      <c r="D576" s="79">
        <f t="shared" si="27"/>
        <v>2315.7290000000003</v>
      </c>
      <c r="E576" s="79">
        <v>118.762</v>
      </c>
      <c r="F576" s="79">
        <v>0</v>
      </c>
      <c r="G576" s="79">
        <v>0</v>
      </c>
      <c r="H576" s="79">
        <v>1218.133</v>
      </c>
      <c r="I576" s="79">
        <v>978.83400000000006</v>
      </c>
      <c r="J576" s="79"/>
      <c r="K576" s="79">
        <v>0.41200000000000003</v>
      </c>
      <c r="L576" s="79">
        <v>0.41200000000000003</v>
      </c>
      <c r="M576" s="79">
        <v>0</v>
      </c>
      <c r="P576" s="85"/>
    </row>
    <row r="577" spans="1:16384" s="20" customFormat="1" ht="9" customHeight="1">
      <c r="A577" s="21" t="s">
        <v>28</v>
      </c>
      <c r="B577" s="76">
        <v>0.66099999999999981</v>
      </c>
      <c r="C577" s="78"/>
      <c r="D577" s="76">
        <f t="shared" si="27"/>
        <v>1294.6979999999999</v>
      </c>
      <c r="E577" s="76">
        <v>55.713999999999999</v>
      </c>
      <c r="F577" s="76">
        <v>0</v>
      </c>
      <c r="G577" s="76">
        <v>0</v>
      </c>
      <c r="H577" s="76">
        <v>767.17200000000003</v>
      </c>
      <c r="I577" s="76">
        <v>471.81200000000001</v>
      </c>
      <c r="J577" s="76"/>
      <c r="K577" s="76">
        <v>1.2979999999999998</v>
      </c>
      <c r="L577" s="76">
        <v>1.2979999999999998</v>
      </c>
      <c r="M577" s="76">
        <v>0</v>
      </c>
      <c r="P577" s="85"/>
    </row>
    <row r="578" spans="1:16384" s="20" customFormat="1" ht="9" customHeight="1">
      <c r="A578" s="21" t="s">
        <v>29</v>
      </c>
      <c r="B578" s="76">
        <v>0.91399999999999992</v>
      </c>
      <c r="C578" s="78"/>
      <c r="D578" s="76">
        <f t="shared" si="27"/>
        <v>494.78700000000009</v>
      </c>
      <c r="E578" s="76">
        <v>28.456</v>
      </c>
      <c r="F578" s="76">
        <v>0</v>
      </c>
      <c r="G578" s="76">
        <v>0</v>
      </c>
      <c r="H578" s="76">
        <v>258.86800000000005</v>
      </c>
      <c r="I578" s="76">
        <v>207.46300000000002</v>
      </c>
      <c r="J578" s="76"/>
      <c r="K578" s="76">
        <v>1.6070000000000002</v>
      </c>
      <c r="L578" s="76">
        <v>1.6070000000000002</v>
      </c>
      <c r="M578" s="76">
        <v>0</v>
      </c>
      <c r="P578" s="85"/>
    </row>
    <row r="579" spans="1:16384" s="20" customFormat="1" ht="9" customHeight="1">
      <c r="A579" s="21" t="s">
        <v>30</v>
      </c>
      <c r="B579" s="76">
        <v>3.109</v>
      </c>
      <c r="C579" s="78"/>
      <c r="D579" s="76">
        <f t="shared" si="27"/>
        <v>517.77800000000002</v>
      </c>
      <c r="E579" s="76">
        <v>159.62899999999999</v>
      </c>
      <c r="F579" s="76">
        <v>0</v>
      </c>
      <c r="G579" s="76">
        <v>0</v>
      </c>
      <c r="H579" s="76">
        <v>194.489</v>
      </c>
      <c r="I579" s="76">
        <v>163.66</v>
      </c>
      <c r="J579" s="76"/>
      <c r="K579" s="76">
        <v>0.54399999999999993</v>
      </c>
      <c r="L579" s="76">
        <v>0.54399999999999993</v>
      </c>
      <c r="M579" s="76">
        <v>0</v>
      </c>
      <c r="P579" s="85"/>
    </row>
    <row r="580" spans="1:16384" s="20" customFormat="1" ht="9" customHeight="1">
      <c r="A580" s="23" t="s">
        <v>31</v>
      </c>
      <c r="B580" s="79">
        <v>0.99299999999999988</v>
      </c>
      <c r="C580" s="80"/>
      <c r="D580" s="79">
        <f t="shared" si="27"/>
        <v>967.58300000000008</v>
      </c>
      <c r="E580" s="79">
        <v>56.172999999999995</v>
      </c>
      <c r="F580" s="79">
        <v>0</v>
      </c>
      <c r="G580" s="79">
        <v>0</v>
      </c>
      <c r="H580" s="79">
        <v>621.59300000000007</v>
      </c>
      <c r="I580" s="79">
        <v>289.81700000000001</v>
      </c>
      <c r="J580" s="79"/>
      <c r="K580" s="79">
        <v>0.95299999999999996</v>
      </c>
      <c r="L580" s="79">
        <v>0.95299999999999996</v>
      </c>
      <c r="M580" s="79">
        <v>0</v>
      </c>
      <c r="P580" s="85"/>
    </row>
    <row r="581" spans="1:16384" s="20" customFormat="1" ht="9" customHeight="1">
      <c r="A581" s="21" t="s">
        <v>32</v>
      </c>
      <c r="B581" s="76">
        <v>1.0309999999999999</v>
      </c>
      <c r="C581" s="78"/>
      <c r="D581" s="76">
        <f t="shared" si="27"/>
        <v>890.80700000000002</v>
      </c>
      <c r="E581" s="76">
        <v>66.263999999999996</v>
      </c>
      <c r="F581" s="76">
        <v>0</v>
      </c>
      <c r="G581" s="76">
        <v>0</v>
      </c>
      <c r="H581" s="76">
        <v>391.88200000000001</v>
      </c>
      <c r="I581" s="76">
        <v>432.66099999999994</v>
      </c>
      <c r="J581" s="76"/>
      <c r="K581" s="76">
        <v>0.84600000000000009</v>
      </c>
      <c r="L581" s="76">
        <v>0.84600000000000009</v>
      </c>
      <c r="M581" s="76">
        <v>0</v>
      </c>
      <c r="P581" s="85"/>
    </row>
    <row r="582" spans="1:16384" s="20" customFormat="1" ht="9" customHeight="1">
      <c r="A582" s="21" t="s">
        <v>33</v>
      </c>
      <c r="B582" s="76">
        <v>1.4589999999999999</v>
      </c>
      <c r="C582" s="78"/>
      <c r="D582" s="76">
        <f t="shared" si="27"/>
        <v>971.05399999999986</v>
      </c>
      <c r="E582" s="76">
        <v>95.10599999999998</v>
      </c>
      <c r="F582" s="76">
        <v>0</v>
      </c>
      <c r="G582" s="76">
        <v>0</v>
      </c>
      <c r="H582" s="76">
        <v>424.78100000000001</v>
      </c>
      <c r="I582" s="76">
        <v>451.16699999999997</v>
      </c>
      <c r="J582" s="76"/>
      <c r="K582" s="76">
        <v>1.2169999999999999</v>
      </c>
      <c r="L582" s="76">
        <v>1.2169999999999999</v>
      </c>
      <c r="M582" s="76">
        <v>0</v>
      </c>
      <c r="P582" s="85"/>
    </row>
    <row r="583" spans="1:16384" s="20" customFormat="1" ht="9" customHeight="1">
      <c r="A583" s="21" t="s">
        <v>34</v>
      </c>
      <c r="B583" s="76">
        <v>0.40300000000000002</v>
      </c>
      <c r="C583" s="78"/>
      <c r="D583" s="76">
        <f t="shared" si="27"/>
        <v>886.82100000000014</v>
      </c>
      <c r="E583" s="76">
        <v>43.378</v>
      </c>
      <c r="F583" s="76">
        <v>0</v>
      </c>
      <c r="G583" s="76">
        <v>0</v>
      </c>
      <c r="H583" s="76">
        <v>380.27199999999999</v>
      </c>
      <c r="I583" s="76">
        <v>463.17100000000011</v>
      </c>
      <c r="J583" s="76"/>
      <c r="K583" s="76">
        <v>0.58199999999999996</v>
      </c>
      <c r="L583" s="76">
        <v>0.58199999999999996</v>
      </c>
      <c r="M583" s="76">
        <v>0</v>
      </c>
      <c r="P583" s="85"/>
    </row>
    <row r="584" spans="1:16384" s="20" customFormat="1" ht="9" customHeight="1">
      <c r="A584" s="23" t="s">
        <v>35</v>
      </c>
      <c r="B584" s="79">
        <v>2.0329999999999999</v>
      </c>
      <c r="C584" s="80"/>
      <c r="D584" s="79">
        <f t="shared" si="27"/>
        <v>865.40099999999984</v>
      </c>
      <c r="E584" s="79">
        <v>150.20099999999996</v>
      </c>
      <c r="F584" s="79">
        <v>0</v>
      </c>
      <c r="G584" s="79">
        <v>0</v>
      </c>
      <c r="H584" s="79">
        <v>395.61800000000005</v>
      </c>
      <c r="I584" s="79">
        <v>319.58199999999994</v>
      </c>
      <c r="J584" s="79"/>
      <c r="K584" s="79">
        <v>3.4989999999999997</v>
      </c>
      <c r="L584" s="79">
        <v>3.4979999999999998</v>
      </c>
      <c r="M584" s="79" t="s">
        <v>63</v>
      </c>
      <c r="P584" s="85"/>
    </row>
    <row r="585" spans="1:16384" s="20" customFormat="1" ht="9" customHeight="1">
      <c r="A585" s="21" t="s">
        <v>36</v>
      </c>
      <c r="B585" s="76">
        <v>0.12699999999999997</v>
      </c>
      <c r="C585" s="78"/>
      <c r="D585" s="76">
        <f t="shared" si="27"/>
        <v>229.09899999999999</v>
      </c>
      <c r="E585" s="76">
        <v>5.6450000000000005</v>
      </c>
      <c r="F585" s="76">
        <v>0</v>
      </c>
      <c r="G585" s="76">
        <v>0</v>
      </c>
      <c r="H585" s="76">
        <v>140.98499999999999</v>
      </c>
      <c r="I585" s="76">
        <v>82.468999999999994</v>
      </c>
      <c r="J585" s="76"/>
      <c r="K585" s="76">
        <v>0.40500000000000003</v>
      </c>
      <c r="L585" s="76">
        <v>0.3640000000000001</v>
      </c>
      <c r="M585" s="76" t="s">
        <v>63</v>
      </c>
      <c r="P585" s="85"/>
    </row>
    <row r="586" spans="1:16384" s="20" customFormat="1" ht="9" customHeight="1">
      <c r="A586" s="21" t="s">
        <v>37</v>
      </c>
      <c r="B586" s="76">
        <v>2.3220000000000001</v>
      </c>
      <c r="C586" s="78"/>
      <c r="D586" s="76">
        <f t="shared" si="27"/>
        <v>2432.7619999999997</v>
      </c>
      <c r="E586" s="76">
        <v>129.62699999999998</v>
      </c>
      <c r="F586" s="76">
        <v>0</v>
      </c>
      <c r="G586" s="76">
        <v>0</v>
      </c>
      <c r="H586" s="76">
        <v>1292.7359999999999</v>
      </c>
      <c r="I586" s="76">
        <v>1010.399</v>
      </c>
      <c r="J586" s="76"/>
      <c r="K586" s="76">
        <v>6.15</v>
      </c>
      <c r="L586" s="76">
        <v>6.15</v>
      </c>
      <c r="M586" s="76">
        <v>0</v>
      </c>
      <c r="P586" s="85"/>
    </row>
    <row r="587" spans="1:16384" s="20" customFormat="1" ht="9" customHeight="1">
      <c r="A587" s="21" t="s">
        <v>38</v>
      </c>
      <c r="B587" s="76">
        <v>0.84</v>
      </c>
      <c r="C587" s="78"/>
      <c r="D587" s="76">
        <f t="shared" si="27"/>
        <v>531.11</v>
      </c>
      <c r="E587" s="76">
        <v>25.756999999999998</v>
      </c>
      <c r="F587" s="76">
        <v>0</v>
      </c>
      <c r="G587" s="76">
        <v>0</v>
      </c>
      <c r="H587" s="76">
        <v>195.125</v>
      </c>
      <c r="I587" s="76">
        <v>310.22800000000001</v>
      </c>
      <c r="J587" s="76"/>
      <c r="K587" s="76">
        <v>1.1499999999999999</v>
      </c>
      <c r="L587" s="76">
        <v>1.1499999999999999</v>
      </c>
      <c r="M587" s="76">
        <v>0</v>
      </c>
      <c r="P587" s="85"/>
    </row>
    <row r="588" spans="1:16384" s="20" customFormat="1" ht="9" customHeight="1">
      <c r="A588" s="23" t="s">
        <v>39</v>
      </c>
      <c r="B588" s="79">
        <v>0.6080000000000001</v>
      </c>
      <c r="C588" s="80"/>
      <c r="D588" s="79">
        <f t="shared" si="27"/>
        <v>745.38200000000006</v>
      </c>
      <c r="E588" s="79">
        <v>22.234000000000002</v>
      </c>
      <c r="F588" s="79">
        <v>0</v>
      </c>
      <c r="G588" s="79">
        <v>0</v>
      </c>
      <c r="H588" s="79">
        <v>509.62100000000004</v>
      </c>
      <c r="I588" s="79">
        <v>213.52700000000002</v>
      </c>
      <c r="J588" s="79"/>
      <c r="K588" s="79">
        <v>0.15400000000000003</v>
      </c>
      <c r="L588" s="79">
        <v>0.13200000000000001</v>
      </c>
      <c r="M588" s="79" t="s">
        <v>63</v>
      </c>
      <c r="P588" s="85"/>
    </row>
    <row r="589" spans="1:16384" s="20" customFormat="1" ht="9" customHeight="1">
      <c r="A589" s="60"/>
      <c r="B589" s="86"/>
      <c r="C589" s="87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</row>
    <row r="590" spans="1:16384" ht="10.5" customHeight="1">
      <c r="A590" s="17">
        <v>2017</v>
      </c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  <c r="DE590" s="49"/>
      <c r="DF590" s="49"/>
      <c r="DG590" s="49"/>
      <c r="DH590" s="49"/>
      <c r="DI590" s="49"/>
      <c r="DJ590" s="49"/>
      <c r="DK590" s="49"/>
      <c r="DL590" s="49"/>
      <c r="DM590" s="49"/>
      <c r="DN590" s="49"/>
      <c r="DO590" s="49"/>
      <c r="DP590" s="49"/>
      <c r="DQ590" s="49"/>
      <c r="DR590" s="49"/>
      <c r="DS590" s="49"/>
      <c r="DT590" s="49"/>
      <c r="DU590" s="49"/>
      <c r="DV590" s="49"/>
      <c r="DW590" s="49"/>
      <c r="DX590" s="49"/>
      <c r="DY590" s="49"/>
      <c r="DZ590" s="49"/>
      <c r="EA590" s="49"/>
      <c r="EB590" s="49"/>
      <c r="EC590" s="49"/>
      <c r="ED590" s="49"/>
      <c r="EE590" s="49"/>
      <c r="EF590" s="49"/>
      <c r="EG590" s="49"/>
      <c r="EH590" s="49"/>
      <c r="EI590" s="49"/>
      <c r="EJ590" s="49"/>
      <c r="EK590" s="49"/>
      <c r="EL590" s="49"/>
      <c r="EM590" s="49"/>
      <c r="EN590" s="49"/>
      <c r="EO590" s="49"/>
      <c r="EP590" s="49"/>
      <c r="EQ590" s="49"/>
      <c r="ER590" s="49"/>
      <c r="ES590" s="49"/>
      <c r="ET590" s="49"/>
      <c r="EU590" s="49"/>
      <c r="EV590" s="49"/>
      <c r="EW590" s="49"/>
      <c r="EX590" s="49"/>
      <c r="EY590" s="49"/>
      <c r="EZ590" s="49"/>
      <c r="FA590" s="49"/>
      <c r="FB590" s="49"/>
      <c r="FC590" s="49"/>
      <c r="FD590" s="49"/>
      <c r="FE590" s="49"/>
      <c r="FF590" s="49"/>
      <c r="FG590" s="49"/>
      <c r="FH590" s="49"/>
      <c r="FI590" s="49"/>
      <c r="FJ590" s="49"/>
      <c r="FK590" s="49"/>
      <c r="FL590" s="49"/>
      <c r="FM590" s="49"/>
      <c r="FN590" s="49"/>
      <c r="FO590" s="49"/>
      <c r="FP590" s="49"/>
      <c r="FQ590" s="49"/>
      <c r="FR590" s="49"/>
      <c r="FS590" s="49"/>
      <c r="FT590" s="49"/>
      <c r="FU590" s="49"/>
      <c r="FV590" s="49"/>
      <c r="FW590" s="49"/>
      <c r="FX590" s="49"/>
      <c r="FY590" s="49"/>
      <c r="FZ590" s="49"/>
      <c r="GA590" s="49"/>
      <c r="GB590" s="49"/>
      <c r="GC590" s="49"/>
      <c r="GD590" s="49"/>
      <c r="GE590" s="49"/>
      <c r="GF590" s="49"/>
      <c r="GG590" s="49"/>
      <c r="GH590" s="49"/>
      <c r="GI590" s="49"/>
      <c r="GJ590" s="49"/>
      <c r="GK590" s="49"/>
      <c r="GL590" s="49"/>
      <c r="GM590" s="49"/>
      <c r="GN590" s="49"/>
      <c r="GO590" s="49"/>
      <c r="GP590" s="49"/>
      <c r="GQ590" s="49"/>
      <c r="GR590" s="49"/>
      <c r="GS590" s="49"/>
      <c r="GT590" s="49"/>
      <c r="GU590" s="49"/>
      <c r="GV590" s="49"/>
      <c r="GW590" s="49"/>
      <c r="GX590" s="49"/>
      <c r="GY590" s="49"/>
      <c r="GZ590" s="49"/>
      <c r="HA590" s="49"/>
      <c r="HB590" s="49"/>
      <c r="HC590" s="49"/>
      <c r="HD590" s="49"/>
      <c r="HE590" s="49"/>
      <c r="HF590" s="49"/>
      <c r="HG590" s="49"/>
      <c r="HH590" s="49"/>
      <c r="HI590" s="49"/>
      <c r="HJ590" s="49"/>
      <c r="HK590" s="49"/>
      <c r="HL590" s="49"/>
      <c r="HM590" s="49"/>
      <c r="HN590" s="49"/>
      <c r="HO590" s="49"/>
      <c r="HP590" s="49"/>
      <c r="HQ590" s="49"/>
      <c r="HR590" s="49"/>
      <c r="HS590" s="49"/>
      <c r="HT590" s="49"/>
      <c r="HU590" s="49"/>
      <c r="HV590" s="49"/>
      <c r="HW590" s="49"/>
      <c r="HX590" s="49"/>
      <c r="HY590" s="49"/>
      <c r="HZ590" s="49"/>
      <c r="IA590" s="49"/>
      <c r="IB590" s="49"/>
      <c r="IC590" s="49"/>
      <c r="ID590" s="49"/>
      <c r="IE590" s="49"/>
      <c r="IF590" s="49"/>
      <c r="IG590" s="49"/>
      <c r="IH590" s="49"/>
      <c r="II590" s="49"/>
      <c r="IJ590" s="49"/>
      <c r="IK590" s="49"/>
      <c r="IL590" s="49"/>
      <c r="IM590" s="49"/>
      <c r="IN590" s="49"/>
      <c r="IO590" s="49"/>
      <c r="IP590" s="49"/>
      <c r="IQ590" s="49"/>
      <c r="IR590" s="49"/>
      <c r="IS590" s="49"/>
      <c r="IT590" s="49"/>
      <c r="IU590" s="49"/>
      <c r="IV590" s="49"/>
      <c r="IW590" s="49"/>
      <c r="IX590" s="49"/>
      <c r="IY590" s="49"/>
      <c r="IZ590" s="49"/>
      <c r="JA590" s="49"/>
      <c r="JB590" s="49"/>
      <c r="JC590" s="49"/>
      <c r="JD590" s="49"/>
      <c r="JE590" s="49"/>
      <c r="JF590" s="49"/>
      <c r="JG590" s="49"/>
      <c r="JH590" s="49"/>
      <c r="JI590" s="49"/>
      <c r="JJ590" s="49"/>
      <c r="JK590" s="49"/>
      <c r="JL590" s="49"/>
      <c r="JM590" s="49"/>
      <c r="JN590" s="49"/>
      <c r="JO590" s="49"/>
      <c r="JP590" s="49"/>
      <c r="JQ590" s="49"/>
      <c r="JR590" s="49"/>
      <c r="JS590" s="49"/>
      <c r="JT590" s="49"/>
      <c r="JU590" s="49"/>
      <c r="JV590" s="49"/>
      <c r="JW590" s="49"/>
      <c r="JX590" s="49"/>
      <c r="JY590" s="49"/>
      <c r="JZ590" s="49"/>
      <c r="KA590" s="49"/>
      <c r="KB590" s="49"/>
      <c r="KC590" s="49"/>
      <c r="KD590" s="49"/>
      <c r="KE590" s="49"/>
      <c r="KF590" s="49"/>
      <c r="KG590" s="49"/>
      <c r="KH590" s="49"/>
      <c r="KI590" s="49"/>
      <c r="KJ590" s="49"/>
      <c r="KK590" s="49"/>
      <c r="KL590" s="49"/>
      <c r="KM590" s="49"/>
      <c r="KN590" s="49"/>
      <c r="KO590" s="49"/>
      <c r="KP590" s="49"/>
      <c r="KQ590" s="49"/>
      <c r="KR590" s="49"/>
      <c r="KS590" s="49"/>
      <c r="KT590" s="49"/>
      <c r="KU590" s="49"/>
      <c r="KV590" s="49"/>
      <c r="KW590" s="49"/>
      <c r="KX590" s="49"/>
      <c r="KY590" s="49"/>
      <c r="KZ590" s="49"/>
      <c r="LA590" s="49"/>
      <c r="LB590" s="49"/>
      <c r="LC590" s="49"/>
      <c r="LD590" s="49"/>
      <c r="LE590" s="49"/>
      <c r="LF590" s="49"/>
      <c r="LG590" s="49"/>
      <c r="LH590" s="49"/>
      <c r="LI590" s="49"/>
      <c r="LJ590" s="49"/>
      <c r="LK590" s="49"/>
      <c r="LL590" s="49"/>
      <c r="LM590" s="49"/>
      <c r="LN590" s="49"/>
      <c r="LO590" s="49"/>
      <c r="LP590" s="49"/>
      <c r="LQ590" s="49"/>
      <c r="LR590" s="49"/>
      <c r="LS590" s="49"/>
      <c r="LT590" s="49"/>
      <c r="LU590" s="49"/>
      <c r="LV590" s="49"/>
      <c r="LW590" s="49"/>
      <c r="LX590" s="49"/>
      <c r="LY590" s="49"/>
      <c r="LZ590" s="49"/>
      <c r="MA590" s="49"/>
      <c r="MB590" s="49"/>
      <c r="MC590" s="49"/>
      <c r="MD590" s="49"/>
      <c r="ME590" s="49"/>
      <c r="MF590" s="49"/>
      <c r="MG590" s="49"/>
      <c r="MH590" s="49"/>
      <c r="MI590" s="49"/>
      <c r="MJ590" s="49"/>
      <c r="MK590" s="49"/>
      <c r="ML590" s="49"/>
      <c r="MM590" s="49"/>
      <c r="MN590" s="49"/>
      <c r="MO590" s="49"/>
      <c r="MP590" s="49"/>
      <c r="MQ590" s="49"/>
      <c r="MR590" s="49"/>
      <c r="MS590" s="49"/>
      <c r="MT590" s="49"/>
      <c r="MU590" s="49"/>
      <c r="MV590" s="49"/>
      <c r="MW590" s="49"/>
      <c r="MX590" s="49"/>
      <c r="MY590" s="49"/>
      <c r="MZ590" s="49"/>
      <c r="NA590" s="49"/>
      <c r="NB590" s="49"/>
      <c r="NC590" s="49"/>
      <c r="ND590" s="49"/>
      <c r="NE590" s="49"/>
      <c r="NF590" s="49"/>
      <c r="NG590" s="49"/>
      <c r="NH590" s="49"/>
      <c r="NI590" s="49"/>
      <c r="NJ590" s="49"/>
      <c r="NK590" s="49"/>
      <c r="NL590" s="49"/>
      <c r="NM590" s="49"/>
      <c r="NN590" s="49"/>
      <c r="NO590" s="49"/>
      <c r="NP590" s="49"/>
      <c r="NQ590" s="49"/>
      <c r="NR590" s="49"/>
      <c r="NS590" s="49"/>
      <c r="NT590" s="49"/>
      <c r="NU590" s="49"/>
      <c r="NV590" s="49"/>
      <c r="NW590" s="49"/>
      <c r="NX590" s="49"/>
      <c r="NY590" s="49"/>
      <c r="NZ590" s="49"/>
      <c r="OA590" s="49"/>
      <c r="OB590" s="49"/>
      <c r="OC590" s="49"/>
      <c r="OD590" s="49"/>
      <c r="OE590" s="49"/>
      <c r="OF590" s="49"/>
      <c r="OG590" s="49"/>
      <c r="OH590" s="49"/>
      <c r="OI590" s="49"/>
      <c r="OJ590" s="49"/>
      <c r="OK590" s="49"/>
      <c r="OL590" s="49"/>
      <c r="OM590" s="49"/>
      <c r="ON590" s="49"/>
      <c r="OO590" s="49"/>
      <c r="OP590" s="49"/>
      <c r="OQ590" s="49"/>
      <c r="OR590" s="49"/>
      <c r="OS590" s="49"/>
      <c r="OT590" s="49"/>
      <c r="OU590" s="49"/>
      <c r="OV590" s="49"/>
      <c r="OW590" s="49"/>
      <c r="OX590" s="49"/>
      <c r="OY590" s="49"/>
      <c r="OZ590" s="49"/>
      <c r="PA590" s="49"/>
      <c r="PB590" s="49"/>
      <c r="PC590" s="49"/>
      <c r="PD590" s="49"/>
      <c r="PE590" s="49"/>
      <c r="PF590" s="49"/>
      <c r="PG590" s="49"/>
      <c r="PH590" s="49"/>
      <c r="PI590" s="49"/>
      <c r="PJ590" s="49"/>
      <c r="PK590" s="49"/>
      <c r="PL590" s="49"/>
      <c r="PM590" s="49"/>
      <c r="PN590" s="49"/>
      <c r="PO590" s="49"/>
      <c r="PP590" s="49"/>
      <c r="PQ590" s="49"/>
      <c r="PR590" s="49"/>
      <c r="PS590" s="49"/>
      <c r="PT590" s="49"/>
      <c r="PU590" s="49"/>
      <c r="PV590" s="49"/>
      <c r="PW590" s="49"/>
      <c r="PX590" s="49"/>
      <c r="PY590" s="49"/>
      <c r="PZ590" s="49"/>
      <c r="QA590" s="49"/>
      <c r="QB590" s="49"/>
      <c r="QC590" s="49"/>
      <c r="QD590" s="49"/>
      <c r="QE590" s="49"/>
      <c r="QF590" s="49"/>
      <c r="QG590" s="49"/>
      <c r="QH590" s="49"/>
      <c r="QI590" s="49"/>
      <c r="QJ590" s="49"/>
      <c r="QK590" s="49"/>
      <c r="QL590" s="49"/>
      <c r="QM590" s="49"/>
      <c r="QN590" s="49"/>
      <c r="QO590" s="49"/>
      <c r="QP590" s="49"/>
      <c r="QQ590" s="49"/>
      <c r="QR590" s="49"/>
      <c r="QS590" s="49"/>
      <c r="QT590" s="49"/>
      <c r="QU590" s="49"/>
      <c r="QV590" s="49"/>
      <c r="QW590" s="49"/>
      <c r="QX590" s="49"/>
      <c r="QY590" s="49"/>
      <c r="QZ590" s="49"/>
      <c r="RA590" s="49"/>
      <c r="RB590" s="49"/>
      <c r="RC590" s="49"/>
      <c r="RD590" s="49"/>
      <c r="RE590" s="49"/>
      <c r="RF590" s="49"/>
      <c r="RG590" s="49"/>
      <c r="RH590" s="49"/>
      <c r="RI590" s="49"/>
      <c r="RJ590" s="49"/>
      <c r="RK590" s="49"/>
      <c r="RL590" s="49"/>
      <c r="RM590" s="49"/>
      <c r="RN590" s="49"/>
      <c r="RO590" s="49"/>
      <c r="RP590" s="49"/>
      <c r="RQ590" s="49"/>
      <c r="RR590" s="49"/>
      <c r="RS590" s="49"/>
      <c r="RT590" s="49"/>
      <c r="RU590" s="49"/>
      <c r="RV590" s="49"/>
      <c r="RW590" s="49"/>
      <c r="RX590" s="49"/>
      <c r="RY590" s="49"/>
      <c r="RZ590" s="49"/>
      <c r="SA590" s="49"/>
      <c r="SB590" s="49"/>
      <c r="SC590" s="49"/>
      <c r="SD590" s="49"/>
      <c r="SE590" s="49"/>
      <c r="SF590" s="49"/>
      <c r="SG590" s="49"/>
      <c r="SH590" s="49"/>
      <c r="SI590" s="49"/>
      <c r="SJ590" s="49"/>
      <c r="SK590" s="49"/>
      <c r="SL590" s="49"/>
      <c r="SM590" s="49"/>
      <c r="SN590" s="49"/>
      <c r="SO590" s="49"/>
      <c r="SP590" s="49"/>
      <c r="SQ590" s="49"/>
      <c r="SR590" s="49"/>
      <c r="SS590" s="49"/>
      <c r="ST590" s="49"/>
      <c r="SU590" s="49"/>
      <c r="SV590" s="49"/>
      <c r="SW590" s="49"/>
      <c r="SX590" s="49"/>
      <c r="SY590" s="49"/>
      <c r="SZ590" s="49"/>
      <c r="TA590" s="49"/>
      <c r="TB590" s="49"/>
      <c r="TC590" s="49"/>
      <c r="TD590" s="49"/>
      <c r="TE590" s="49"/>
      <c r="TF590" s="49"/>
      <c r="TG590" s="49"/>
      <c r="TH590" s="49"/>
      <c r="TI590" s="49"/>
      <c r="TJ590" s="49"/>
      <c r="TK590" s="49"/>
      <c r="TL590" s="49"/>
      <c r="TM590" s="49"/>
      <c r="TN590" s="49"/>
      <c r="TO590" s="49"/>
      <c r="TP590" s="49"/>
      <c r="TQ590" s="49"/>
      <c r="TR590" s="49"/>
      <c r="TS590" s="49"/>
      <c r="TT590" s="49"/>
      <c r="TU590" s="49"/>
      <c r="TV590" s="49"/>
      <c r="TW590" s="49"/>
      <c r="TX590" s="49"/>
      <c r="TY590" s="49"/>
      <c r="TZ590" s="49"/>
      <c r="UA590" s="49"/>
      <c r="UB590" s="49"/>
      <c r="UC590" s="49"/>
      <c r="UD590" s="49"/>
      <c r="UE590" s="49"/>
      <c r="UF590" s="49"/>
      <c r="UG590" s="49"/>
      <c r="UH590" s="49"/>
      <c r="UI590" s="49"/>
      <c r="UJ590" s="49"/>
      <c r="UK590" s="49"/>
      <c r="UL590" s="49"/>
      <c r="UM590" s="49"/>
      <c r="UN590" s="49"/>
      <c r="UO590" s="49"/>
      <c r="UP590" s="49"/>
      <c r="UQ590" s="49"/>
      <c r="UR590" s="49"/>
      <c r="US590" s="49"/>
      <c r="UT590" s="49"/>
      <c r="UU590" s="49"/>
      <c r="UV590" s="49"/>
      <c r="UW590" s="49"/>
      <c r="UX590" s="49"/>
      <c r="UY590" s="49"/>
      <c r="UZ590" s="49"/>
      <c r="VA590" s="49"/>
      <c r="VB590" s="49"/>
      <c r="VC590" s="49"/>
      <c r="VD590" s="49"/>
      <c r="VE590" s="49"/>
      <c r="VF590" s="49"/>
      <c r="VG590" s="49"/>
      <c r="VH590" s="49"/>
      <c r="VI590" s="49"/>
      <c r="VJ590" s="49"/>
      <c r="VK590" s="49"/>
      <c r="VL590" s="49"/>
      <c r="VM590" s="49"/>
      <c r="VN590" s="49"/>
      <c r="VO590" s="49"/>
      <c r="VP590" s="49"/>
      <c r="VQ590" s="49"/>
      <c r="VR590" s="49"/>
      <c r="VS590" s="49"/>
      <c r="VT590" s="49"/>
      <c r="VU590" s="49"/>
      <c r="VV590" s="49"/>
      <c r="VW590" s="49"/>
      <c r="VX590" s="49"/>
      <c r="VY590" s="49"/>
      <c r="VZ590" s="49"/>
      <c r="WA590" s="49"/>
      <c r="WB590" s="49"/>
      <c r="WC590" s="49"/>
      <c r="WD590" s="49"/>
      <c r="WE590" s="49"/>
      <c r="WF590" s="49"/>
      <c r="WG590" s="49"/>
      <c r="WH590" s="49"/>
      <c r="WI590" s="49"/>
      <c r="WJ590" s="49"/>
      <c r="WK590" s="49"/>
      <c r="WL590" s="49"/>
      <c r="WM590" s="49"/>
      <c r="WN590" s="49"/>
      <c r="WO590" s="49"/>
      <c r="WP590" s="49"/>
      <c r="WQ590" s="49"/>
      <c r="WR590" s="49"/>
      <c r="WS590" s="49"/>
      <c r="WT590" s="49"/>
      <c r="WU590" s="49"/>
      <c r="WV590" s="49"/>
      <c r="WW590" s="49"/>
      <c r="WX590" s="49"/>
      <c r="WY590" s="49"/>
      <c r="WZ590" s="49"/>
      <c r="XA590" s="49"/>
      <c r="XB590" s="49"/>
      <c r="XC590" s="49"/>
      <c r="XD590" s="49"/>
      <c r="XE590" s="49"/>
      <c r="XF590" s="49"/>
      <c r="XG590" s="49"/>
      <c r="XH590" s="49"/>
      <c r="XI590" s="49"/>
      <c r="XJ590" s="49"/>
      <c r="XK590" s="49"/>
      <c r="XL590" s="49"/>
      <c r="XM590" s="49"/>
      <c r="XN590" s="49"/>
      <c r="XO590" s="49"/>
      <c r="XP590" s="49"/>
      <c r="XQ590" s="49"/>
      <c r="XR590" s="49"/>
      <c r="XS590" s="49"/>
      <c r="XT590" s="49"/>
      <c r="XU590" s="49"/>
      <c r="XV590" s="49"/>
      <c r="XW590" s="49"/>
      <c r="XX590" s="49"/>
      <c r="XY590" s="49"/>
      <c r="XZ590" s="49"/>
      <c r="YA590" s="49"/>
      <c r="YB590" s="49"/>
      <c r="YC590" s="49"/>
      <c r="YD590" s="49"/>
      <c r="YE590" s="49"/>
      <c r="YF590" s="49"/>
      <c r="YG590" s="49"/>
      <c r="YH590" s="49"/>
      <c r="YI590" s="49"/>
      <c r="YJ590" s="49"/>
      <c r="YK590" s="49"/>
      <c r="YL590" s="49"/>
      <c r="YM590" s="49"/>
      <c r="YN590" s="49"/>
      <c r="YO590" s="49"/>
      <c r="YP590" s="49"/>
      <c r="YQ590" s="49"/>
      <c r="YR590" s="49"/>
      <c r="YS590" s="49"/>
      <c r="YT590" s="49"/>
      <c r="YU590" s="49"/>
      <c r="YV590" s="49"/>
      <c r="YW590" s="49"/>
      <c r="YX590" s="49"/>
      <c r="YY590" s="49"/>
      <c r="YZ590" s="49"/>
      <c r="ZA590" s="49"/>
      <c r="ZB590" s="49"/>
      <c r="ZC590" s="49"/>
      <c r="ZD590" s="49"/>
      <c r="ZE590" s="49"/>
      <c r="ZF590" s="49"/>
      <c r="ZG590" s="49"/>
      <c r="ZH590" s="49"/>
      <c r="ZI590" s="49"/>
      <c r="ZJ590" s="49"/>
      <c r="ZK590" s="49"/>
      <c r="ZL590" s="49"/>
      <c r="ZM590" s="49"/>
      <c r="ZN590" s="49"/>
      <c r="ZO590" s="49"/>
      <c r="ZP590" s="49"/>
      <c r="ZQ590" s="49"/>
      <c r="ZR590" s="49"/>
      <c r="ZS590" s="49"/>
      <c r="ZT590" s="49"/>
      <c r="ZU590" s="49"/>
      <c r="ZV590" s="49"/>
      <c r="ZW590" s="49"/>
      <c r="ZX590" s="49"/>
      <c r="ZY590" s="49"/>
      <c r="ZZ590" s="49"/>
      <c r="AAA590" s="49"/>
      <c r="AAB590" s="49"/>
      <c r="AAC590" s="49"/>
      <c r="AAD590" s="49"/>
      <c r="AAE590" s="49"/>
      <c r="AAF590" s="49"/>
      <c r="AAG590" s="49"/>
      <c r="AAH590" s="49"/>
      <c r="AAI590" s="49"/>
      <c r="AAJ590" s="49"/>
      <c r="AAK590" s="49"/>
      <c r="AAL590" s="49"/>
      <c r="AAM590" s="49"/>
      <c r="AAN590" s="49"/>
      <c r="AAO590" s="49"/>
      <c r="AAP590" s="49"/>
      <c r="AAQ590" s="49"/>
      <c r="AAR590" s="49"/>
      <c r="AAS590" s="49"/>
      <c r="AAT590" s="49"/>
      <c r="AAU590" s="49"/>
      <c r="AAV590" s="49"/>
      <c r="AAW590" s="49"/>
      <c r="AAX590" s="49"/>
      <c r="AAY590" s="49"/>
      <c r="AAZ590" s="49"/>
      <c r="ABA590" s="49"/>
      <c r="ABB590" s="49"/>
      <c r="ABC590" s="49"/>
      <c r="ABD590" s="49"/>
      <c r="ABE590" s="49"/>
      <c r="ABF590" s="49"/>
      <c r="ABG590" s="49"/>
      <c r="ABH590" s="49"/>
      <c r="ABI590" s="49"/>
      <c r="ABJ590" s="49"/>
      <c r="ABK590" s="49"/>
      <c r="ABL590" s="49"/>
      <c r="ABM590" s="49"/>
      <c r="ABN590" s="49"/>
      <c r="ABO590" s="49"/>
      <c r="ABP590" s="49"/>
      <c r="ABQ590" s="49"/>
      <c r="ABR590" s="49"/>
      <c r="ABS590" s="49"/>
      <c r="ABT590" s="49"/>
      <c r="ABU590" s="49"/>
      <c r="ABV590" s="49"/>
      <c r="ABW590" s="49"/>
      <c r="ABX590" s="49"/>
      <c r="ABY590" s="49"/>
      <c r="ABZ590" s="49"/>
      <c r="ACA590" s="49"/>
      <c r="ACB590" s="49"/>
      <c r="ACC590" s="49"/>
      <c r="ACD590" s="49"/>
      <c r="ACE590" s="49"/>
      <c r="ACF590" s="49"/>
      <c r="ACG590" s="49"/>
      <c r="ACH590" s="49"/>
      <c r="ACI590" s="49"/>
      <c r="ACJ590" s="49"/>
      <c r="ACK590" s="49"/>
      <c r="ACL590" s="49"/>
      <c r="ACM590" s="49"/>
      <c r="ACN590" s="49"/>
      <c r="ACO590" s="49"/>
      <c r="ACP590" s="49"/>
      <c r="ACQ590" s="49"/>
      <c r="ACR590" s="49"/>
      <c r="ACS590" s="49"/>
      <c r="ACT590" s="49"/>
      <c r="ACU590" s="49"/>
      <c r="ACV590" s="49"/>
      <c r="ACW590" s="49"/>
      <c r="ACX590" s="49"/>
      <c r="ACY590" s="49"/>
      <c r="ACZ590" s="49"/>
      <c r="ADA590" s="49"/>
      <c r="ADB590" s="49"/>
      <c r="ADC590" s="49"/>
      <c r="ADD590" s="49"/>
      <c r="ADE590" s="49"/>
      <c r="ADF590" s="49"/>
      <c r="ADG590" s="49"/>
      <c r="ADH590" s="49"/>
      <c r="ADI590" s="49"/>
      <c r="ADJ590" s="49"/>
      <c r="ADK590" s="49"/>
      <c r="ADL590" s="49"/>
      <c r="ADM590" s="49"/>
      <c r="ADN590" s="49"/>
      <c r="ADO590" s="49"/>
      <c r="ADP590" s="49"/>
      <c r="ADQ590" s="49"/>
      <c r="ADR590" s="49"/>
      <c r="ADS590" s="49"/>
      <c r="ADT590" s="49"/>
      <c r="ADU590" s="49"/>
      <c r="ADV590" s="49"/>
      <c r="ADW590" s="49"/>
      <c r="ADX590" s="49"/>
      <c r="ADY590" s="49"/>
      <c r="ADZ590" s="49"/>
      <c r="AEA590" s="49"/>
      <c r="AEB590" s="49"/>
      <c r="AEC590" s="49"/>
      <c r="AED590" s="49"/>
      <c r="AEE590" s="49"/>
      <c r="AEF590" s="49"/>
      <c r="AEG590" s="49"/>
      <c r="AEH590" s="49"/>
      <c r="AEI590" s="49"/>
      <c r="AEJ590" s="49"/>
      <c r="AEK590" s="49"/>
      <c r="AEL590" s="49"/>
      <c r="AEM590" s="49"/>
      <c r="AEN590" s="49"/>
      <c r="AEO590" s="49"/>
      <c r="AEP590" s="49"/>
      <c r="AEQ590" s="49"/>
      <c r="AER590" s="49"/>
      <c r="AES590" s="49"/>
      <c r="AET590" s="49"/>
      <c r="AEU590" s="49"/>
      <c r="AEV590" s="49"/>
      <c r="AEW590" s="49"/>
      <c r="AEX590" s="49"/>
      <c r="AEY590" s="49"/>
      <c r="AEZ590" s="49"/>
      <c r="AFA590" s="49"/>
      <c r="AFB590" s="49"/>
      <c r="AFC590" s="49"/>
      <c r="AFD590" s="49"/>
      <c r="AFE590" s="49"/>
      <c r="AFF590" s="49"/>
      <c r="AFG590" s="49"/>
      <c r="AFH590" s="49"/>
      <c r="AFI590" s="49"/>
      <c r="AFJ590" s="49"/>
      <c r="AFK590" s="49"/>
      <c r="AFL590" s="49"/>
      <c r="AFM590" s="49"/>
      <c r="AFN590" s="49"/>
      <c r="AFO590" s="49"/>
      <c r="AFP590" s="49"/>
      <c r="AFQ590" s="49"/>
      <c r="AFR590" s="49"/>
      <c r="AFS590" s="49"/>
      <c r="AFT590" s="49"/>
      <c r="AFU590" s="49"/>
      <c r="AFV590" s="49"/>
      <c r="AFW590" s="49"/>
      <c r="AFX590" s="49"/>
      <c r="AFY590" s="49"/>
      <c r="AFZ590" s="49"/>
      <c r="AGA590" s="49"/>
      <c r="AGB590" s="49"/>
      <c r="AGC590" s="49"/>
      <c r="AGD590" s="49"/>
      <c r="AGE590" s="49"/>
      <c r="AGF590" s="49"/>
      <c r="AGG590" s="49"/>
      <c r="AGH590" s="49"/>
      <c r="AGI590" s="49"/>
      <c r="AGJ590" s="49"/>
      <c r="AGK590" s="49"/>
      <c r="AGL590" s="49"/>
      <c r="AGM590" s="49"/>
      <c r="AGN590" s="49"/>
      <c r="AGO590" s="49"/>
      <c r="AGP590" s="49"/>
      <c r="AGQ590" s="49"/>
      <c r="AGR590" s="49"/>
      <c r="AGS590" s="49"/>
      <c r="AGT590" s="49"/>
      <c r="AGU590" s="49"/>
      <c r="AGV590" s="49"/>
      <c r="AGW590" s="49"/>
      <c r="AGX590" s="49"/>
      <c r="AGY590" s="49"/>
      <c r="AGZ590" s="49"/>
      <c r="AHA590" s="49"/>
      <c r="AHB590" s="49"/>
      <c r="AHC590" s="49"/>
      <c r="AHD590" s="49"/>
      <c r="AHE590" s="49"/>
      <c r="AHF590" s="49"/>
      <c r="AHG590" s="49"/>
      <c r="AHH590" s="49"/>
      <c r="AHI590" s="49"/>
      <c r="AHJ590" s="49"/>
      <c r="AHK590" s="49"/>
      <c r="AHL590" s="49"/>
      <c r="AHM590" s="49"/>
      <c r="AHN590" s="49"/>
      <c r="AHO590" s="49"/>
      <c r="AHP590" s="49"/>
      <c r="AHQ590" s="49"/>
      <c r="AHR590" s="49"/>
      <c r="AHS590" s="49"/>
      <c r="AHT590" s="49"/>
      <c r="AHU590" s="49"/>
      <c r="AHV590" s="49"/>
      <c r="AHW590" s="49"/>
      <c r="AHX590" s="49"/>
      <c r="AHY590" s="49"/>
      <c r="AHZ590" s="49"/>
      <c r="AIA590" s="49"/>
      <c r="AIB590" s="49"/>
      <c r="AIC590" s="49"/>
      <c r="AID590" s="49"/>
      <c r="AIE590" s="49"/>
      <c r="AIF590" s="49"/>
      <c r="AIG590" s="49"/>
      <c r="AIH590" s="49"/>
      <c r="AII590" s="49"/>
      <c r="AIJ590" s="49"/>
      <c r="AIK590" s="49"/>
      <c r="AIL590" s="49"/>
      <c r="AIM590" s="49"/>
      <c r="AIN590" s="49"/>
      <c r="AIO590" s="49"/>
      <c r="AIP590" s="49"/>
      <c r="AIQ590" s="49"/>
      <c r="AIR590" s="49"/>
      <c r="AIS590" s="49"/>
      <c r="AIT590" s="49"/>
      <c r="AIU590" s="49"/>
      <c r="AIV590" s="49"/>
      <c r="AIW590" s="49"/>
      <c r="AIX590" s="49"/>
      <c r="AIY590" s="49"/>
      <c r="AIZ590" s="49"/>
      <c r="AJA590" s="49"/>
      <c r="AJB590" s="49"/>
      <c r="AJC590" s="49"/>
      <c r="AJD590" s="49"/>
      <c r="AJE590" s="49"/>
      <c r="AJF590" s="49"/>
      <c r="AJG590" s="49"/>
      <c r="AJH590" s="49"/>
      <c r="AJI590" s="49"/>
      <c r="AJJ590" s="49"/>
      <c r="AJK590" s="49"/>
      <c r="AJL590" s="49"/>
      <c r="AJM590" s="49"/>
      <c r="AJN590" s="49"/>
      <c r="AJO590" s="49"/>
      <c r="AJP590" s="49"/>
      <c r="AJQ590" s="49"/>
      <c r="AJR590" s="49"/>
      <c r="AJS590" s="49"/>
      <c r="AJT590" s="49"/>
      <c r="AJU590" s="49"/>
      <c r="AJV590" s="49"/>
      <c r="AJW590" s="49"/>
      <c r="AJX590" s="49"/>
      <c r="AJY590" s="49"/>
      <c r="AJZ590" s="49"/>
      <c r="AKA590" s="49"/>
      <c r="AKB590" s="49"/>
      <c r="AKC590" s="49"/>
      <c r="AKD590" s="49"/>
      <c r="AKE590" s="49"/>
      <c r="AKF590" s="49"/>
      <c r="AKG590" s="49"/>
      <c r="AKH590" s="49"/>
      <c r="AKI590" s="49"/>
      <c r="AKJ590" s="49"/>
      <c r="AKK590" s="49"/>
      <c r="AKL590" s="49"/>
      <c r="AKM590" s="49"/>
      <c r="AKN590" s="49"/>
      <c r="AKO590" s="49"/>
      <c r="AKP590" s="49"/>
      <c r="AKQ590" s="49"/>
      <c r="AKR590" s="49"/>
      <c r="AKS590" s="49"/>
      <c r="AKT590" s="49"/>
      <c r="AKU590" s="49"/>
      <c r="AKV590" s="49"/>
      <c r="AKW590" s="49"/>
      <c r="AKX590" s="49"/>
      <c r="AKY590" s="49"/>
      <c r="AKZ590" s="49"/>
      <c r="ALA590" s="49"/>
      <c r="ALB590" s="49"/>
      <c r="ALC590" s="49"/>
      <c r="ALD590" s="49"/>
      <c r="ALE590" s="49"/>
      <c r="ALF590" s="49"/>
      <c r="ALG590" s="49"/>
      <c r="ALH590" s="49"/>
      <c r="ALI590" s="49"/>
      <c r="ALJ590" s="49"/>
      <c r="ALK590" s="49"/>
      <c r="ALL590" s="49"/>
      <c r="ALM590" s="49"/>
      <c r="ALN590" s="49"/>
      <c r="ALO590" s="49"/>
      <c r="ALP590" s="49"/>
      <c r="ALQ590" s="49"/>
      <c r="ALR590" s="49"/>
      <c r="ALS590" s="49"/>
      <c r="ALT590" s="49"/>
      <c r="ALU590" s="49"/>
      <c r="ALV590" s="49"/>
      <c r="ALW590" s="49"/>
      <c r="ALX590" s="49"/>
      <c r="ALY590" s="49"/>
      <c r="ALZ590" s="49"/>
      <c r="AMA590" s="49"/>
      <c r="AMB590" s="49"/>
      <c r="AMC590" s="49"/>
      <c r="AMD590" s="49"/>
      <c r="AME590" s="49"/>
      <c r="AMF590" s="49"/>
      <c r="AMG590" s="49"/>
      <c r="AMH590" s="49"/>
      <c r="AMI590" s="49"/>
      <c r="AMJ590" s="49"/>
      <c r="AMK590" s="49"/>
      <c r="AML590" s="49"/>
      <c r="AMM590" s="49"/>
      <c r="AMN590" s="49"/>
      <c r="AMO590" s="49"/>
      <c r="AMP590" s="49"/>
      <c r="AMQ590" s="49"/>
      <c r="AMR590" s="49"/>
      <c r="AMS590" s="49"/>
      <c r="AMT590" s="49"/>
      <c r="AMU590" s="49"/>
      <c r="AMV590" s="49"/>
      <c r="AMW590" s="49"/>
      <c r="AMX590" s="49"/>
      <c r="AMY590" s="49"/>
      <c r="AMZ590" s="49"/>
      <c r="ANA590" s="49"/>
      <c r="ANB590" s="49"/>
      <c r="ANC590" s="49"/>
      <c r="AND590" s="49"/>
      <c r="ANE590" s="49"/>
      <c r="ANF590" s="49"/>
      <c r="ANG590" s="49"/>
      <c r="ANH590" s="49"/>
      <c r="ANI590" s="49"/>
      <c r="ANJ590" s="49"/>
      <c r="ANK590" s="49"/>
      <c r="ANL590" s="49"/>
      <c r="ANM590" s="49"/>
      <c r="ANN590" s="49"/>
      <c r="ANO590" s="49"/>
      <c r="ANP590" s="49"/>
      <c r="ANQ590" s="49"/>
      <c r="ANR590" s="49"/>
      <c r="ANS590" s="49"/>
      <c r="ANT590" s="49"/>
      <c r="ANU590" s="49"/>
      <c r="ANV590" s="49"/>
      <c r="ANW590" s="49"/>
      <c r="ANX590" s="49"/>
      <c r="ANY590" s="49"/>
      <c r="ANZ590" s="49"/>
      <c r="AOA590" s="49"/>
      <c r="AOB590" s="49"/>
      <c r="AOC590" s="49"/>
      <c r="AOD590" s="49"/>
      <c r="AOE590" s="49"/>
      <c r="AOF590" s="49"/>
      <c r="AOG590" s="49"/>
      <c r="AOH590" s="49"/>
      <c r="AOI590" s="49"/>
      <c r="AOJ590" s="49"/>
      <c r="AOK590" s="49"/>
      <c r="AOL590" s="49"/>
      <c r="AOM590" s="49"/>
      <c r="AON590" s="49"/>
      <c r="AOO590" s="49"/>
      <c r="AOP590" s="49"/>
      <c r="AOQ590" s="49"/>
      <c r="AOR590" s="49"/>
      <c r="AOS590" s="49"/>
      <c r="AOT590" s="49"/>
      <c r="AOU590" s="49"/>
      <c r="AOV590" s="49"/>
      <c r="AOW590" s="49"/>
      <c r="AOX590" s="49"/>
      <c r="AOY590" s="49"/>
      <c r="AOZ590" s="49"/>
      <c r="APA590" s="49"/>
      <c r="APB590" s="49"/>
      <c r="APC590" s="49"/>
      <c r="APD590" s="49"/>
      <c r="APE590" s="49"/>
      <c r="APF590" s="49"/>
      <c r="APG590" s="49"/>
      <c r="APH590" s="49"/>
      <c r="API590" s="49"/>
      <c r="APJ590" s="49"/>
      <c r="APK590" s="49"/>
      <c r="APL590" s="49"/>
      <c r="APM590" s="49"/>
      <c r="APN590" s="49"/>
      <c r="APO590" s="49"/>
      <c r="APP590" s="49"/>
      <c r="APQ590" s="49"/>
      <c r="APR590" s="49"/>
      <c r="APS590" s="49"/>
      <c r="APT590" s="49"/>
      <c r="APU590" s="49"/>
      <c r="APV590" s="49"/>
      <c r="APW590" s="49"/>
      <c r="APX590" s="49"/>
      <c r="APY590" s="49"/>
      <c r="APZ590" s="49"/>
      <c r="AQA590" s="49"/>
      <c r="AQB590" s="49"/>
      <c r="AQC590" s="49"/>
      <c r="AQD590" s="49"/>
      <c r="AQE590" s="49"/>
      <c r="AQF590" s="49"/>
      <c r="AQG590" s="49"/>
      <c r="AQH590" s="49"/>
      <c r="AQI590" s="49"/>
      <c r="AQJ590" s="49"/>
      <c r="AQK590" s="49"/>
      <c r="AQL590" s="49"/>
      <c r="AQM590" s="49"/>
      <c r="AQN590" s="49"/>
      <c r="AQO590" s="49"/>
      <c r="AQP590" s="49"/>
      <c r="AQQ590" s="49"/>
      <c r="AQR590" s="49"/>
      <c r="AQS590" s="49"/>
      <c r="AQT590" s="49"/>
      <c r="AQU590" s="49"/>
      <c r="AQV590" s="49"/>
      <c r="AQW590" s="49"/>
      <c r="AQX590" s="49"/>
      <c r="AQY590" s="49"/>
      <c r="AQZ590" s="49"/>
      <c r="ARA590" s="49"/>
      <c r="ARB590" s="49"/>
      <c r="ARC590" s="49"/>
      <c r="ARD590" s="49"/>
      <c r="ARE590" s="49"/>
      <c r="ARF590" s="49"/>
      <c r="ARG590" s="49"/>
      <c r="ARH590" s="49"/>
      <c r="ARI590" s="49"/>
      <c r="ARJ590" s="49"/>
      <c r="ARK590" s="49"/>
      <c r="ARL590" s="49"/>
      <c r="ARM590" s="49"/>
      <c r="ARN590" s="49"/>
      <c r="ARO590" s="49"/>
      <c r="ARP590" s="49"/>
      <c r="ARQ590" s="49"/>
      <c r="ARR590" s="49"/>
      <c r="ARS590" s="49"/>
      <c r="ART590" s="49"/>
      <c r="ARU590" s="49"/>
      <c r="ARV590" s="49"/>
      <c r="ARW590" s="49"/>
      <c r="ARX590" s="49"/>
      <c r="ARY590" s="49"/>
      <c r="ARZ590" s="49"/>
      <c r="ASA590" s="49"/>
      <c r="ASB590" s="49"/>
      <c r="ASC590" s="49"/>
      <c r="ASD590" s="49"/>
      <c r="ASE590" s="49"/>
      <c r="ASF590" s="49"/>
      <c r="ASG590" s="49"/>
      <c r="ASH590" s="49"/>
      <c r="ASI590" s="49"/>
      <c r="ASJ590" s="49"/>
      <c r="ASK590" s="49"/>
      <c r="ASL590" s="49"/>
      <c r="ASM590" s="49"/>
      <c r="ASN590" s="49"/>
      <c r="ASO590" s="49"/>
      <c r="ASP590" s="49"/>
      <c r="ASQ590" s="49"/>
      <c r="ASR590" s="49"/>
      <c r="ASS590" s="49"/>
      <c r="AST590" s="49"/>
      <c r="ASU590" s="49"/>
      <c r="ASV590" s="49"/>
      <c r="ASW590" s="49"/>
      <c r="ASX590" s="49"/>
      <c r="ASY590" s="49"/>
      <c r="ASZ590" s="49"/>
      <c r="ATA590" s="49"/>
      <c r="ATB590" s="49"/>
      <c r="ATC590" s="49"/>
      <c r="ATD590" s="49"/>
      <c r="ATE590" s="49"/>
      <c r="ATF590" s="49"/>
      <c r="ATG590" s="49"/>
      <c r="ATH590" s="49"/>
      <c r="ATI590" s="49"/>
      <c r="ATJ590" s="49"/>
      <c r="ATK590" s="49"/>
      <c r="ATL590" s="49"/>
      <c r="ATM590" s="49"/>
      <c r="ATN590" s="49"/>
      <c r="ATO590" s="49"/>
      <c r="ATP590" s="49"/>
      <c r="ATQ590" s="49"/>
      <c r="ATR590" s="49"/>
      <c r="ATS590" s="49"/>
      <c r="ATT590" s="49"/>
      <c r="ATU590" s="49"/>
      <c r="ATV590" s="49"/>
      <c r="ATW590" s="49"/>
      <c r="ATX590" s="49"/>
      <c r="ATY590" s="49"/>
      <c r="ATZ590" s="49"/>
      <c r="AUA590" s="49"/>
      <c r="AUB590" s="49"/>
      <c r="AUC590" s="49"/>
      <c r="AUD590" s="49"/>
      <c r="AUE590" s="49"/>
      <c r="AUF590" s="49"/>
      <c r="AUG590" s="49"/>
      <c r="AUH590" s="49"/>
      <c r="AUI590" s="49"/>
      <c r="AUJ590" s="49"/>
      <c r="AUK590" s="49"/>
      <c r="AUL590" s="49"/>
      <c r="AUM590" s="49"/>
      <c r="AUN590" s="49"/>
      <c r="AUO590" s="49"/>
      <c r="AUP590" s="49"/>
      <c r="AUQ590" s="49"/>
      <c r="AUR590" s="49"/>
      <c r="AUS590" s="49"/>
      <c r="AUT590" s="49"/>
      <c r="AUU590" s="49"/>
      <c r="AUV590" s="49"/>
      <c r="AUW590" s="49"/>
      <c r="AUX590" s="49"/>
      <c r="AUY590" s="49"/>
      <c r="AUZ590" s="49"/>
      <c r="AVA590" s="49"/>
      <c r="AVB590" s="49"/>
      <c r="AVC590" s="49"/>
      <c r="AVD590" s="49"/>
      <c r="AVE590" s="49"/>
      <c r="AVF590" s="49"/>
      <c r="AVG590" s="49"/>
      <c r="AVH590" s="49"/>
      <c r="AVI590" s="49"/>
      <c r="AVJ590" s="49"/>
      <c r="AVK590" s="49"/>
      <c r="AVL590" s="49"/>
      <c r="AVM590" s="49"/>
      <c r="AVN590" s="49"/>
      <c r="AVO590" s="49"/>
      <c r="AVP590" s="49"/>
      <c r="AVQ590" s="49"/>
      <c r="AVR590" s="49"/>
      <c r="AVS590" s="49"/>
      <c r="AVT590" s="49"/>
      <c r="AVU590" s="49"/>
      <c r="AVV590" s="49"/>
      <c r="AVW590" s="49"/>
      <c r="AVX590" s="49"/>
      <c r="AVY590" s="49"/>
      <c r="AVZ590" s="49"/>
      <c r="AWA590" s="49"/>
      <c r="AWB590" s="49"/>
      <c r="AWC590" s="49"/>
      <c r="AWD590" s="49"/>
      <c r="AWE590" s="49"/>
      <c r="AWF590" s="49"/>
      <c r="AWG590" s="49"/>
      <c r="AWH590" s="49"/>
      <c r="AWI590" s="49"/>
      <c r="AWJ590" s="49"/>
      <c r="AWK590" s="49"/>
      <c r="AWL590" s="49"/>
      <c r="AWM590" s="49"/>
      <c r="AWN590" s="49"/>
      <c r="AWO590" s="49"/>
      <c r="AWP590" s="49"/>
      <c r="AWQ590" s="49"/>
      <c r="AWR590" s="49"/>
      <c r="AWS590" s="49"/>
      <c r="AWT590" s="49"/>
      <c r="AWU590" s="49"/>
      <c r="AWV590" s="49"/>
      <c r="AWW590" s="49"/>
      <c r="AWX590" s="49"/>
      <c r="AWY590" s="49"/>
      <c r="AWZ590" s="49"/>
      <c r="AXA590" s="49"/>
      <c r="AXB590" s="49"/>
      <c r="AXC590" s="49"/>
      <c r="AXD590" s="49"/>
      <c r="AXE590" s="49"/>
      <c r="AXF590" s="49"/>
      <c r="AXG590" s="49"/>
      <c r="AXH590" s="49"/>
      <c r="AXI590" s="49"/>
      <c r="AXJ590" s="49"/>
      <c r="AXK590" s="49"/>
      <c r="AXL590" s="49"/>
      <c r="AXM590" s="49"/>
      <c r="AXN590" s="49"/>
      <c r="AXO590" s="49"/>
      <c r="AXP590" s="49"/>
      <c r="AXQ590" s="49"/>
      <c r="AXR590" s="49"/>
      <c r="AXS590" s="49"/>
      <c r="AXT590" s="49"/>
      <c r="AXU590" s="49"/>
      <c r="AXV590" s="49"/>
      <c r="AXW590" s="49"/>
      <c r="AXX590" s="49"/>
      <c r="AXY590" s="49"/>
      <c r="AXZ590" s="49"/>
      <c r="AYA590" s="49"/>
      <c r="AYB590" s="49"/>
      <c r="AYC590" s="49"/>
      <c r="AYD590" s="49"/>
      <c r="AYE590" s="49"/>
      <c r="AYF590" s="49"/>
      <c r="AYG590" s="49"/>
      <c r="AYH590" s="49"/>
      <c r="AYI590" s="49"/>
      <c r="AYJ590" s="49"/>
      <c r="AYK590" s="49"/>
      <c r="AYL590" s="49"/>
      <c r="AYM590" s="49"/>
      <c r="AYN590" s="49"/>
      <c r="AYO590" s="49"/>
      <c r="AYP590" s="49"/>
      <c r="AYQ590" s="49"/>
      <c r="AYR590" s="49"/>
      <c r="AYS590" s="49"/>
      <c r="AYT590" s="49"/>
      <c r="AYU590" s="49"/>
      <c r="AYV590" s="49"/>
      <c r="AYW590" s="49"/>
      <c r="AYX590" s="49"/>
      <c r="AYY590" s="49"/>
      <c r="AYZ590" s="49"/>
      <c r="AZA590" s="49"/>
      <c r="AZB590" s="49"/>
      <c r="AZC590" s="49"/>
      <c r="AZD590" s="49"/>
      <c r="AZE590" s="49"/>
      <c r="AZF590" s="49"/>
      <c r="AZG590" s="49"/>
      <c r="AZH590" s="49"/>
      <c r="AZI590" s="49"/>
      <c r="AZJ590" s="49"/>
      <c r="AZK590" s="49"/>
      <c r="AZL590" s="49"/>
      <c r="AZM590" s="49"/>
      <c r="AZN590" s="49"/>
      <c r="AZO590" s="49"/>
      <c r="AZP590" s="49"/>
      <c r="AZQ590" s="49"/>
      <c r="AZR590" s="49"/>
      <c r="AZS590" s="49"/>
      <c r="AZT590" s="49"/>
      <c r="AZU590" s="49"/>
      <c r="AZV590" s="49"/>
      <c r="AZW590" s="49"/>
      <c r="AZX590" s="49"/>
      <c r="AZY590" s="49"/>
      <c r="AZZ590" s="49"/>
      <c r="BAA590" s="49"/>
      <c r="BAB590" s="49"/>
      <c r="BAC590" s="49"/>
      <c r="BAD590" s="49"/>
      <c r="BAE590" s="49"/>
      <c r="BAF590" s="49"/>
      <c r="BAG590" s="49"/>
      <c r="BAH590" s="49"/>
      <c r="BAI590" s="49"/>
      <c r="BAJ590" s="49"/>
      <c r="BAK590" s="49"/>
      <c r="BAL590" s="49"/>
      <c r="BAM590" s="49"/>
      <c r="BAN590" s="49"/>
      <c r="BAO590" s="49"/>
      <c r="BAP590" s="49"/>
      <c r="BAQ590" s="49"/>
      <c r="BAR590" s="49"/>
      <c r="BAS590" s="49"/>
      <c r="BAT590" s="49"/>
      <c r="BAU590" s="49"/>
      <c r="BAV590" s="49"/>
      <c r="BAW590" s="49"/>
      <c r="BAX590" s="49"/>
      <c r="BAY590" s="49"/>
      <c r="BAZ590" s="49"/>
      <c r="BBA590" s="49"/>
      <c r="BBB590" s="49"/>
      <c r="BBC590" s="49"/>
      <c r="BBD590" s="49"/>
      <c r="BBE590" s="49"/>
      <c r="BBF590" s="49"/>
      <c r="BBG590" s="49"/>
      <c r="BBH590" s="49"/>
      <c r="BBI590" s="49"/>
      <c r="BBJ590" s="49"/>
      <c r="BBK590" s="49"/>
      <c r="BBL590" s="49"/>
      <c r="BBM590" s="49"/>
      <c r="BBN590" s="49"/>
      <c r="BBO590" s="49"/>
      <c r="BBP590" s="49"/>
      <c r="BBQ590" s="49"/>
      <c r="BBR590" s="49"/>
      <c r="BBS590" s="49"/>
      <c r="BBT590" s="49"/>
      <c r="BBU590" s="49"/>
      <c r="BBV590" s="49"/>
      <c r="BBW590" s="49"/>
      <c r="BBX590" s="49"/>
      <c r="BBY590" s="49"/>
      <c r="BBZ590" s="49"/>
      <c r="BCA590" s="49"/>
      <c r="BCB590" s="49"/>
      <c r="BCC590" s="49"/>
      <c r="BCD590" s="49"/>
      <c r="BCE590" s="49"/>
      <c r="BCF590" s="49"/>
      <c r="BCG590" s="49"/>
      <c r="BCH590" s="49"/>
      <c r="BCI590" s="49"/>
      <c r="BCJ590" s="49"/>
      <c r="BCK590" s="49"/>
      <c r="BCL590" s="49"/>
      <c r="BCM590" s="49"/>
      <c r="BCN590" s="49"/>
      <c r="BCO590" s="49"/>
      <c r="BCP590" s="49"/>
      <c r="BCQ590" s="49"/>
      <c r="BCR590" s="49"/>
      <c r="BCS590" s="49"/>
      <c r="BCT590" s="49"/>
      <c r="BCU590" s="49"/>
      <c r="BCV590" s="49"/>
      <c r="BCW590" s="49"/>
      <c r="BCX590" s="49"/>
      <c r="BCY590" s="49"/>
      <c r="BCZ590" s="49"/>
      <c r="BDA590" s="49"/>
      <c r="BDB590" s="49"/>
      <c r="BDC590" s="49"/>
      <c r="BDD590" s="49"/>
      <c r="BDE590" s="49"/>
      <c r="BDF590" s="49"/>
      <c r="BDG590" s="49"/>
      <c r="BDH590" s="49"/>
      <c r="BDI590" s="49"/>
      <c r="BDJ590" s="49"/>
      <c r="BDK590" s="49"/>
      <c r="BDL590" s="49"/>
      <c r="BDM590" s="49"/>
      <c r="BDN590" s="49"/>
      <c r="BDO590" s="49"/>
      <c r="BDP590" s="49"/>
      <c r="BDQ590" s="49"/>
      <c r="BDR590" s="49"/>
      <c r="BDS590" s="49"/>
      <c r="BDT590" s="49"/>
      <c r="BDU590" s="49"/>
      <c r="BDV590" s="49"/>
      <c r="BDW590" s="49"/>
      <c r="BDX590" s="49"/>
      <c r="BDY590" s="49"/>
      <c r="BDZ590" s="49"/>
      <c r="BEA590" s="49"/>
      <c r="BEB590" s="49"/>
      <c r="BEC590" s="49"/>
      <c r="BED590" s="49"/>
      <c r="BEE590" s="49"/>
      <c r="BEF590" s="49"/>
      <c r="BEG590" s="49"/>
      <c r="BEH590" s="49"/>
      <c r="BEI590" s="49"/>
      <c r="BEJ590" s="49"/>
      <c r="BEK590" s="49"/>
      <c r="BEL590" s="49"/>
      <c r="BEM590" s="49"/>
      <c r="BEN590" s="49"/>
      <c r="BEO590" s="49"/>
      <c r="BEP590" s="49"/>
      <c r="BEQ590" s="49"/>
      <c r="BER590" s="49"/>
      <c r="BES590" s="49"/>
      <c r="BET590" s="49"/>
      <c r="BEU590" s="49"/>
      <c r="BEV590" s="49"/>
      <c r="BEW590" s="49"/>
      <c r="BEX590" s="49"/>
      <c r="BEY590" s="49"/>
      <c r="BEZ590" s="49"/>
      <c r="BFA590" s="49"/>
      <c r="BFB590" s="49"/>
      <c r="BFC590" s="49"/>
      <c r="BFD590" s="49"/>
      <c r="BFE590" s="49"/>
      <c r="BFF590" s="49"/>
      <c r="BFG590" s="49"/>
      <c r="BFH590" s="49"/>
      <c r="BFI590" s="49"/>
      <c r="BFJ590" s="49"/>
      <c r="BFK590" s="49"/>
      <c r="BFL590" s="49"/>
      <c r="BFM590" s="49"/>
      <c r="BFN590" s="49"/>
      <c r="BFO590" s="49"/>
      <c r="BFP590" s="49"/>
      <c r="BFQ590" s="49"/>
      <c r="BFR590" s="49"/>
      <c r="BFS590" s="49"/>
      <c r="BFT590" s="49"/>
      <c r="BFU590" s="49"/>
      <c r="BFV590" s="49"/>
      <c r="BFW590" s="49"/>
      <c r="BFX590" s="49"/>
      <c r="BFY590" s="49"/>
      <c r="BFZ590" s="49"/>
      <c r="BGA590" s="49"/>
      <c r="BGB590" s="49"/>
      <c r="BGC590" s="49"/>
      <c r="BGD590" s="49"/>
      <c r="BGE590" s="49"/>
      <c r="BGF590" s="49"/>
      <c r="BGG590" s="49"/>
      <c r="BGH590" s="49"/>
      <c r="BGI590" s="49"/>
      <c r="BGJ590" s="49"/>
      <c r="BGK590" s="49"/>
      <c r="BGL590" s="49"/>
      <c r="BGM590" s="49"/>
      <c r="BGN590" s="49"/>
      <c r="BGO590" s="49"/>
      <c r="BGP590" s="49"/>
      <c r="BGQ590" s="49"/>
      <c r="BGR590" s="49"/>
      <c r="BGS590" s="49"/>
      <c r="BGT590" s="49"/>
      <c r="BGU590" s="49"/>
      <c r="BGV590" s="49"/>
      <c r="BGW590" s="49"/>
      <c r="BGX590" s="49"/>
      <c r="BGY590" s="49"/>
      <c r="BGZ590" s="49"/>
      <c r="BHA590" s="49"/>
      <c r="BHB590" s="49"/>
      <c r="BHC590" s="49"/>
      <c r="BHD590" s="49"/>
      <c r="BHE590" s="49"/>
      <c r="BHF590" s="49"/>
      <c r="BHG590" s="49"/>
      <c r="BHH590" s="49"/>
      <c r="BHI590" s="49"/>
      <c r="BHJ590" s="49"/>
      <c r="BHK590" s="49"/>
      <c r="BHL590" s="49"/>
      <c r="BHM590" s="49"/>
      <c r="BHN590" s="49"/>
      <c r="BHO590" s="49"/>
      <c r="BHP590" s="49"/>
      <c r="BHQ590" s="49"/>
      <c r="BHR590" s="49"/>
      <c r="BHS590" s="49"/>
      <c r="BHT590" s="49"/>
      <c r="BHU590" s="49"/>
      <c r="BHV590" s="49"/>
      <c r="BHW590" s="49"/>
      <c r="BHX590" s="49"/>
      <c r="BHY590" s="49"/>
      <c r="BHZ590" s="49"/>
      <c r="BIA590" s="49"/>
      <c r="BIB590" s="49"/>
      <c r="BIC590" s="49"/>
      <c r="BID590" s="49"/>
      <c r="BIE590" s="49"/>
      <c r="BIF590" s="49"/>
      <c r="BIG590" s="49"/>
      <c r="BIH590" s="49"/>
      <c r="BII590" s="49"/>
      <c r="BIJ590" s="49"/>
      <c r="BIK590" s="49"/>
      <c r="BIL590" s="49"/>
      <c r="BIM590" s="49"/>
      <c r="BIN590" s="49"/>
      <c r="BIO590" s="49"/>
      <c r="BIP590" s="49"/>
      <c r="BIQ590" s="49"/>
      <c r="BIR590" s="49"/>
      <c r="BIS590" s="49"/>
      <c r="BIT590" s="49"/>
      <c r="BIU590" s="49"/>
      <c r="BIV590" s="49"/>
      <c r="BIW590" s="49"/>
      <c r="BIX590" s="49"/>
      <c r="BIY590" s="49"/>
      <c r="BIZ590" s="49"/>
      <c r="BJA590" s="49"/>
      <c r="BJB590" s="49"/>
      <c r="BJC590" s="49"/>
      <c r="BJD590" s="49"/>
      <c r="BJE590" s="49"/>
      <c r="BJF590" s="49"/>
      <c r="BJG590" s="49"/>
      <c r="BJH590" s="49"/>
      <c r="BJI590" s="49"/>
      <c r="BJJ590" s="49"/>
      <c r="BJK590" s="49"/>
      <c r="BJL590" s="49"/>
      <c r="BJM590" s="49"/>
      <c r="BJN590" s="49"/>
      <c r="BJO590" s="49"/>
      <c r="BJP590" s="49"/>
      <c r="BJQ590" s="49"/>
      <c r="BJR590" s="49"/>
      <c r="BJS590" s="49"/>
      <c r="BJT590" s="49"/>
      <c r="BJU590" s="49"/>
      <c r="BJV590" s="49"/>
      <c r="BJW590" s="49"/>
      <c r="BJX590" s="49"/>
      <c r="BJY590" s="49"/>
      <c r="BJZ590" s="49"/>
      <c r="BKA590" s="49"/>
      <c r="BKB590" s="49"/>
      <c r="BKC590" s="49"/>
      <c r="BKD590" s="49"/>
      <c r="BKE590" s="49"/>
      <c r="BKF590" s="49"/>
      <c r="BKG590" s="49"/>
      <c r="BKH590" s="49"/>
      <c r="BKI590" s="49"/>
      <c r="BKJ590" s="49"/>
      <c r="BKK590" s="49"/>
      <c r="BKL590" s="49"/>
      <c r="BKM590" s="49"/>
      <c r="BKN590" s="49"/>
      <c r="BKO590" s="49"/>
      <c r="BKP590" s="49"/>
      <c r="BKQ590" s="49"/>
      <c r="BKR590" s="49"/>
      <c r="BKS590" s="49"/>
      <c r="BKT590" s="49"/>
      <c r="BKU590" s="49"/>
      <c r="BKV590" s="49"/>
      <c r="BKW590" s="49"/>
      <c r="BKX590" s="49"/>
      <c r="BKY590" s="49"/>
      <c r="BKZ590" s="49"/>
      <c r="BLA590" s="49"/>
      <c r="BLB590" s="49"/>
      <c r="BLC590" s="49"/>
      <c r="BLD590" s="49"/>
      <c r="BLE590" s="49"/>
      <c r="BLF590" s="49"/>
      <c r="BLG590" s="49"/>
      <c r="BLH590" s="49"/>
      <c r="BLI590" s="49"/>
      <c r="BLJ590" s="49"/>
      <c r="BLK590" s="49"/>
      <c r="BLL590" s="49"/>
      <c r="BLM590" s="49"/>
      <c r="BLN590" s="49"/>
      <c r="BLO590" s="49"/>
      <c r="BLP590" s="49"/>
      <c r="BLQ590" s="49"/>
      <c r="BLR590" s="49"/>
      <c r="BLS590" s="49"/>
      <c r="BLT590" s="49"/>
      <c r="BLU590" s="49"/>
      <c r="BLV590" s="49"/>
      <c r="BLW590" s="49"/>
      <c r="BLX590" s="49"/>
      <c r="BLY590" s="49"/>
      <c r="BLZ590" s="49"/>
      <c r="BMA590" s="49"/>
      <c r="BMB590" s="49"/>
      <c r="BMC590" s="49"/>
      <c r="BMD590" s="49"/>
      <c r="BME590" s="49"/>
      <c r="BMF590" s="49"/>
      <c r="BMG590" s="49"/>
      <c r="BMH590" s="49"/>
      <c r="BMI590" s="49"/>
      <c r="BMJ590" s="49"/>
      <c r="BMK590" s="49"/>
      <c r="BML590" s="49"/>
      <c r="BMM590" s="49"/>
      <c r="BMN590" s="49"/>
      <c r="BMO590" s="49"/>
      <c r="BMP590" s="49"/>
      <c r="BMQ590" s="49"/>
      <c r="BMR590" s="49"/>
      <c r="BMS590" s="49"/>
      <c r="BMT590" s="49"/>
      <c r="BMU590" s="49"/>
      <c r="BMV590" s="49"/>
      <c r="BMW590" s="49"/>
      <c r="BMX590" s="49"/>
      <c r="BMY590" s="49"/>
      <c r="BMZ590" s="49"/>
      <c r="BNA590" s="49"/>
      <c r="BNB590" s="49"/>
      <c r="BNC590" s="49"/>
      <c r="BND590" s="49"/>
      <c r="BNE590" s="49"/>
      <c r="BNF590" s="49"/>
      <c r="BNG590" s="49"/>
      <c r="BNH590" s="49"/>
      <c r="BNI590" s="49"/>
      <c r="BNJ590" s="49"/>
      <c r="BNK590" s="49"/>
      <c r="BNL590" s="49"/>
      <c r="BNM590" s="49"/>
      <c r="BNN590" s="49"/>
      <c r="BNO590" s="49"/>
      <c r="BNP590" s="49"/>
      <c r="BNQ590" s="49"/>
      <c r="BNR590" s="49"/>
      <c r="BNS590" s="49"/>
      <c r="BNT590" s="49"/>
      <c r="BNU590" s="49"/>
      <c r="BNV590" s="49"/>
      <c r="BNW590" s="49"/>
      <c r="BNX590" s="49"/>
      <c r="BNY590" s="49"/>
      <c r="BNZ590" s="49"/>
      <c r="BOA590" s="49"/>
      <c r="BOB590" s="49"/>
      <c r="BOC590" s="49"/>
      <c r="BOD590" s="49"/>
      <c r="BOE590" s="49"/>
      <c r="BOF590" s="49"/>
      <c r="BOG590" s="49"/>
      <c r="BOH590" s="49"/>
      <c r="BOI590" s="49"/>
      <c r="BOJ590" s="49"/>
      <c r="BOK590" s="49"/>
      <c r="BOL590" s="49"/>
      <c r="BOM590" s="49"/>
      <c r="BON590" s="49"/>
      <c r="BOO590" s="49"/>
      <c r="BOP590" s="49"/>
      <c r="BOQ590" s="49"/>
      <c r="BOR590" s="49"/>
      <c r="BOS590" s="49"/>
      <c r="BOT590" s="49"/>
      <c r="BOU590" s="49"/>
      <c r="BOV590" s="49"/>
      <c r="BOW590" s="49"/>
      <c r="BOX590" s="49"/>
      <c r="BOY590" s="49"/>
      <c r="BOZ590" s="49"/>
      <c r="BPA590" s="49"/>
      <c r="BPB590" s="49"/>
      <c r="BPC590" s="49"/>
      <c r="BPD590" s="49"/>
      <c r="BPE590" s="49"/>
      <c r="BPF590" s="49"/>
      <c r="BPG590" s="49"/>
      <c r="BPH590" s="49"/>
      <c r="BPI590" s="49"/>
      <c r="BPJ590" s="49"/>
      <c r="BPK590" s="49"/>
      <c r="BPL590" s="49"/>
      <c r="BPM590" s="49"/>
      <c r="BPN590" s="49"/>
      <c r="BPO590" s="49"/>
      <c r="BPP590" s="49"/>
      <c r="BPQ590" s="49"/>
      <c r="BPR590" s="49"/>
      <c r="BPS590" s="49"/>
      <c r="BPT590" s="49"/>
      <c r="BPU590" s="49"/>
      <c r="BPV590" s="49"/>
      <c r="BPW590" s="49"/>
      <c r="BPX590" s="49"/>
      <c r="BPY590" s="49"/>
      <c r="BPZ590" s="49"/>
      <c r="BQA590" s="49"/>
      <c r="BQB590" s="49"/>
      <c r="BQC590" s="49"/>
      <c r="BQD590" s="49"/>
      <c r="BQE590" s="49"/>
      <c r="BQF590" s="49"/>
      <c r="BQG590" s="49"/>
      <c r="BQH590" s="49"/>
      <c r="BQI590" s="49"/>
      <c r="BQJ590" s="49"/>
      <c r="BQK590" s="49"/>
      <c r="BQL590" s="49"/>
      <c r="BQM590" s="49"/>
      <c r="BQN590" s="49"/>
      <c r="BQO590" s="49"/>
      <c r="BQP590" s="49"/>
      <c r="BQQ590" s="49"/>
      <c r="BQR590" s="49"/>
      <c r="BQS590" s="49"/>
      <c r="BQT590" s="49"/>
      <c r="BQU590" s="49"/>
      <c r="BQV590" s="49"/>
      <c r="BQW590" s="49"/>
      <c r="BQX590" s="49"/>
      <c r="BQY590" s="49"/>
      <c r="BQZ590" s="49"/>
      <c r="BRA590" s="49"/>
      <c r="BRB590" s="49"/>
      <c r="BRC590" s="49"/>
      <c r="BRD590" s="49"/>
      <c r="BRE590" s="49"/>
      <c r="BRF590" s="49"/>
      <c r="BRG590" s="49"/>
      <c r="BRH590" s="49"/>
      <c r="BRI590" s="49"/>
      <c r="BRJ590" s="49"/>
      <c r="BRK590" s="49"/>
      <c r="BRL590" s="49"/>
      <c r="BRM590" s="49"/>
      <c r="BRN590" s="49"/>
      <c r="BRO590" s="49"/>
      <c r="BRP590" s="49"/>
      <c r="BRQ590" s="49"/>
      <c r="BRR590" s="49"/>
      <c r="BRS590" s="49"/>
      <c r="BRT590" s="49"/>
      <c r="BRU590" s="49"/>
      <c r="BRV590" s="49"/>
      <c r="BRW590" s="49"/>
      <c r="BRX590" s="49"/>
      <c r="BRY590" s="49"/>
      <c r="BRZ590" s="49"/>
      <c r="BSA590" s="49"/>
      <c r="BSB590" s="49"/>
      <c r="BSC590" s="49"/>
      <c r="BSD590" s="49"/>
      <c r="BSE590" s="49"/>
      <c r="BSF590" s="49"/>
      <c r="BSG590" s="49"/>
      <c r="BSH590" s="49"/>
      <c r="BSI590" s="49"/>
      <c r="BSJ590" s="49"/>
      <c r="BSK590" s="49"/>
      <c r="BSL590" s="49"/>
      <c r="BSM590" s="49"/>
      <c r="BSN590" s="49"/>
      <c r="BSO590" s="49"/>
      <c r="BSP590" s="49"/>
      <c r="BSQ590" s="49"/>
      <c r="BSR590" s="49"/>
      <c r="BSS590" s="49"/>
      <c r="BST590" s="49"/>
      <c r="BSU590" s="49"/>
      <c r="BSV590" s="49"/>
      <c r="BSW590" s="49"/>
      <c r="BSX590" s="49"/>
      <c r="BSY590" s="49"/>
      <c r="BSZ590" s="49"/>
      <c r="BTA590" s="49"/>
      <c r="BTB590" s="49"/>
      <c r="BTC590" s="49"/>
      <c r="BTD590" s="49"/>
      <c r="BTE590" s="49"/>
      <c r="BTF590" s="49"/>
      <c r="BTG590" s="49"/>
      <c r="BTH590" s="49"/>
      <c r="BTI590" s="49"/>
      <c r="BTJ590" s="49"/>
      <c r="BTK590" s="49"/>
      <c r="BTL590" s="49"/>
      <c r="BTM590" s="49"/>
      <c r="BTN590" s="49"/>
      <c r="BTO590" s="49"/>
      <c r="BTP590" s="49"/>
      <c r="BTQ590" s="49"/>
      <c r="BTR590" s="49"/>
      <c r="BTS590" s="49"/>
      <c r="BTT590" s="49"/>
      <c r="BTU590" s="49"/>
      <c r="BTV590" s="49"/>
      <c r="BTW590" s="49"/>
      <c r="BTX590" s="49"/>
      <c r="BTY590" s="49"/>
      <c r="BTZ590" s="49"/>
      <c r="BUA590" s="49"/>
      <c r="BUB590" s="49"/>
      <c r="BUC590" s="49"/>
      <c r="BUD590" s="49"/>
      <c r="BUE590" s="49"/>
      <c r="BUF590" s="49"/>
      <c r="BUG590" s="49"/>
      <c r="BUH590" s="49"/>
      <c r="BUI590" s="49"/>
      <c r="BUJ590" s="49"/>
      <c r="BUK590" s="49"/>
      <c r="BUL590" s="49"/>
      <c r="BUM590" s="49"/>
      <c r="BUN590" s="49"/>
      <c r="BUO590" s="49"/>
      <c r="BUP590" s="49"/>
      <c r="BUQ590" s="49"/>
      <c r="BUR590" s="49"/>
      <c r="BUS590" s="49"/>
      <c r="BUT590" s="49"/>
      <c r="BUU590" s="49"/>
      <c r="BUV590" s="49"/>
      <c r="BUW590" s="49"/>
      <c r="BUX590" s="49"/>
      <c r="BUY590" s="49"/>
      <c r="BUZ590" s="49"/>
      <c r="BVA590" s="49"/>
      <c r="BVB590" s="49"/>
      <c r="BVC590" s="49"/>
      <c r="BVD590" s="49"/>
      <c r="BVE590" s="49"/>
      <c r="BVF590" s="49"/>
      <c r="BVG590" s="49"/>
      <c r="BVH590" s="49"/>
      <c r="BVI590" s="49"/>
      <c r="BVJ590" s="49"/>
      <c r="BVK590" s="49"/>
      <c r="BVL590" s="49"/>
      <c r="BVM590" s="49"/>
      <c r="BVN590" s="49"/>
      <c r="BVO590" s="49"/>
      <c r="BVP590" s="49"/>
      <c r="BVQ590" s="49"/>
      <c r="BVR590" s="49"/>
      <c r="BVS590" s="49"/>
      <c r="BVT590" s="49"/>
      <c r="BVU590" s="49"/>
      <c r="BVV590" s="49"/>
      <c r="BVW590" s="49"/>
      <c r="BVX590" s="49"/>
      <c r="BVY590" s="49"/>
      <c r="BVZ590" s="49"/>
      <c r="BWA590" s="49"/>
      <c r="BWB590" s="49"/>
      <c r="BWC590" s="49"/>
      <c r="BWD590" s="49"/>
      <c r="BWE590" s="49"/>
      <c r="BWF590" s="49"/>
      <c r="BWG590" s="49"/>
      <c r="BWH590" s="49"/>
      <c r="BWI590" s="49"/>
      <c r="BWJ590" s="49"/>
      <c r="BWK590" s="49"/>
      <c r="BWL590" s="49"/>
      <c r="BWM590" s="49"/>
      <c r="BWN590" s="49"/>
      <c r="BWO590" s="49"/>
      <c r="BWP590" s="49"/>
      <c r="BWQ590" s="49"/>
      <c r="BWR590" s="49"/>
      <c r="BWS590" s="49"/>
      <c r="BWT590" s="49"/>
      <c r="BWU590" s="49"/>
      <c r="BWV590" s="49"/>
      <c r="BWW590" s="49"/>
      <c r="BWX590" s="49"/>
      <c r="BWY590" s="49"/>
      <c r="BWZ590" s="49"/>
      <c r="BXA590" s="49"/>
      <c r="BXB590" s="49"/>
      <c r="BXC590" s="49"/>
      <c r="BXD590" s="49"/>
      <c r="BXE590" s="49"/>
      <c r="BXF590" s="49"/>
      <c r="BXG590" s="49"/>
      <c r="BXH590" s="49"/>
      <c r="BXI590" s="49"/>
      <c r="BXJ590" s="49"/>
      <c r="BXK590" s="49"/>
      <c r="BXL590" s="49"/>
      <c r="BXM590" s="49"/>
      <c r="BXN590" s="49"/>
      <c r="BXO590" s="49"/>
      <c r="BXP590" s="49"/>
      <c r="BXQ590" s="49"/>
      <c r="BXR590" s="49"/>
      <c r="BXS590" s="49"/>
      <c r="BXT590" s="49"/>
      <c r="BXU590" s="49"/>
      <c r="BXV590" s="49"/>
      <c r="BXW590" s="49"/>
      <c r="BXX590" s="49"/>
      <c r="BXY590" s="49"/>
      <c r="BXZ590" s="49"/>
      <c r="BYA590" s="49"/>
      <c r="BYB590" s="49"/>
      <c r="BYC590" s="49"/>
      <c r="BYD590" s="49"/>
      <c r="BYE590" s="49"/>
      <c r="BYF590" s="49"/>
      <c r="BYG590" s="49"/>
      <c r="BYH590" s="49"/>
      <c r="BYI590" s="49"/>
      <c r="BYJ590" s="49"/>
      <c r="BYK590" s="49"/>
      <c r="BYL590" s="49"/>
      <c r="BYM590" s="49"/>
      <c r="BYN590" s="49"/>
      <c r="BYO590" s="49"/>
      <c r="BYP590" s="49"/>
      <c r="BYQ590" s="49"/>
      <c r="BYR590" s="49"/>
      <c r="BYS590" s="49"/>
      <c r="BYT590" s="49"/>
      <c r="BYU590" s="49"/>
      <c r="BYV590" s="49"/>
      <c r="BYW590" s="49"/>
      <c r="BYX590" s="49"/>
      <c r="BYY590" s="49"/>
      <c r="BYZ590" s="49"/>
      <c r="BZA590" s="49"/>
      <c r="BZB590" s="49"/>
      <c r="BZC590" s="49"/>
      <c r="BZD590" s="49"/>
      <c r="BZE590" s="49"/>
      <c r="BZF590" s="49"/>
      <c r="BZG590" s="49"/>
      <c r="BZH590" s="49"/>
      <c r="BZI590" s="49"/>
      <c r="BZJ590" s="49"/>
      <c r="BZK590" s="49"/>
      <c r="BZL590" s="49"/>
      <c r="BZM590" s="49"/>
      <c r="BZN590" s="49"/>
      <c r="BZO590" s="49"/>
      <c r="BZP590" s="49"/>
      <c r="BZQ590" s="49"/>
      <c r="BZR590" s="49"/>
      <c r="BZS590" s="49"/>
      <c r="BZT590" s="49"/>
      <c r="BZU590" s="49"/>
      <c r="BZV590" s="49"/>
      <c r="BZW590" s="49"/>
      <c r="BZX590" s="49"/>
      <c r="BZY590" s="49"/>
      <c r="BZZ590" s="49"/>
      <c r="CAA590" s="49"/>
      <c r="CAB590" s="49"/>
      <c r="CAC590" s="49"/>
      <c r="CAD590" s="49"/>
      <c r="CAE590" s="49"/>
      <c r="CAF590" s="49"/>
      <c r="CAG590" s="49"/>
      <c r="CAH590" s="49"/>
      <c r="CAI590" s="49"/>
      <c r="CAJ590" s="49"/>
      <c r="CAK590" s="49"/>
      <c r="CAL590" s="49"/>
      <c r="CAM590" s="49"/>
      <c r="CAN590" s="49"/>
      <c r="CAO590" s="49"/>
      <c r="CAP590" s="49"/>
      <c r="CAQ590" s="49"/>
      <c r="CAR590" s="49"/>
      <c r="CAS590" s="49"/>
      <c r="CAT590" s="49"/>
      <c r="CAU590" s="49"/>
      <c r="CAV590" s="49"/>
      <c r="CAW590" s="49"/>
      <c r="CAX590" s="49"/>
      <c r="CAY590" s="49"/>
      <c r="CAZ590" s="49"/>
      <c r="CBA590" s="49"/>
      <c r="CBB590" s="49"/>
      <c r="CBC590" s="49"/>
      <c r="CBD590" s="49"/>
      <c r="CBE590" s="49"/>
      <c r="CBF590" s="49"/>
      <c r="CBG590" s="49"/>
      <c r="CBH590" s="49"/>
      <c r="CBI590" s="49"/>
      <c r="CBJ590" s="49"/>
      <c r="CBK590" s="49"/>
      <c r="CBL590" s="49"/>
      <c r="CBM590" s="49"/>
      <c r="CBN590" s="49"/>
      <c r="CBO590" s="49"/>
      <c r="CBP590" s="49"/>
      <c r="CBQ590" s="49"/>
      <c r="CBR590" s="49"/>
      <c r="CBS590" s="49"/>
      <c r="CBT590" s="49"/>
      <c r="CBU590" s="49"/>
      <c r="CBV590" s="49"/>
      <c r="CBW590" s="49"/>
      <c r="CBX590" s="49"/>
      <c r="CBY590" s="49"/>
      <c r="CBZ590" s="49"/>
      <c r="CCA590" s="49"/>
      <c r="CCB590" s="49"/>
      <c r="CCC590" s="49"/>
      <c r="CCD590" s="49"/>
      <c r="CCE590" s="49"/>
      <c r="CCF590" s="49"/>
      <c r="CCG590" s="49"/>
      <c r="CCH590" s="49"/>
      <c r="CCI590" s="49"/>
      <c r="CCJ590" s="49"/>
      <c r="CCK590" s="49"/>
      <c r="CCL590" s="49"/>
      <c r="CCM590" s="49"/>
      <c r="CCN590" s="49"/>
      <c r="CCO590" s="49"/>
      <c r="CCP590" s="49"/>
      <c r="CCQ590" s="49"/>
      <c r="CCR590" s="49"/>
      <c r="CCS590" s="49"/>
      <c r="CCT590" s="49"/>
      <c r="CCU590" s="49"/>
      <c r="CCV590" s="49"/>
      <c r="CCW590" s="49"/>
      <c r="CCX590" s="49"/>
      <c r="CCY590" s="49"/>
      <c r="CCZ590" s="49"/>
      <c r="CDA590" s="49"/>
      <c r="CDB590" s="49"/>
      <c r="CDC590" s="49"/>
      <c r="CDD590" s="49"/>
      <c r="CDE590" s="49"/>
      <c r="CDF590" s="49"/>
      <c r="CDG590" s="49"/>
      <c r="CDH590" s="49"/>
      <c r="CDI590" s="49"/>
      <c r="CDJ590" s="49"/>
      <c r="CDK590" s="49"/>
      <c r="CDL590" s="49"/>
      <c r="CDM590" s="49"/>
      <c r="CDN590" s="49"/>
      <c r="CDO590" s="49"/>
      <c r="CDP590" s="49"/>
      <c r="CDQ590" s="49"/>
      <c r="CDR590" s="49"/>
      <c r="CDS590" s="49"/>
      <c r="CDT590" s="49"/>
      <c r="CDU590" s="49"/>
      <c r="CDV590" s="49"/>
      <c r="CDW590" s="49"/>
      <c r="CDX590" s="49"/>
      <c r="CDY590" s="49"/>
      <c r="CDZ590" s="49"/>
      <c r="CEA590" s="49"/>
      <c r="CEB590" s="49"/>
      <c r="CEC590" s="49"/>
      <c r="CED590" s="49"/>
      <c r="CEE590" s="49"/>
      <c r="CEF590" s="49"/>
      <c r="CEG590" s="49"/>
      <c r="CEH590" s="49"/>
      <c r="CEI590" s="49"/>
      <c r="CEJ590" s="49"/>
      <c r="CEK590" s="49"/>
      <c r="CEL590" s="49"/>
      <c r="CEM590" s="49"/>
      <c r="CEN590" s="49"/>
      <c r="CEO590" s="49"/>
      <c r="CEP590" s="49"/>
      <c r="CEQ590" s="49"/>
      <c r="CER590" s="49"/>
      <c r="CES590" s="49"/>
      <c r="CET590" s="49"/>
      <c r="CEU590" s="49"/>
      <c r="CEV590" s="49"/>
      <c r="CEW590" s="49"/>
      <c r="CEX590" s="49"/>
      <c r="CEY590" s="49"/>
      <c r="CEZ590" s="49"/>
      <c r="CFA590" s="49"/>
      <c r="CFB590" s="49"/>
      <c r="CFC590" s="49"/>
      <c r="CFD590" s="49"/>
      <c r="CFE590" s="49"/>
      <c r="CFF590" s="49"/>
      <c r="CFG590" s="49"/>
      <c r="CFH590" s="49"/>
      <c r="CFI590" s="49"/>
      <c r="CFJ590" s="49"/>
      <c r="CFK590" s="49"/>
      <c r="CFL590" s="49"/>
      <c r="CFM590" s="49"/>
      <c r="CFN590" s="49"/>
      <c r="CFO590" s="49"/>
      <c r="CFP590" s="49"/>
      <c r="CFQ590" s="49"/>
      <c r="CFR590" s="49"/>
      <c r="CFS590" s="49"/>
      <c r="CFT590" s="49"/>
      <c r="CFU590" s="49"/>
      <c r="CFV590" s="49"/>
      <c r="CFW590" s="49"/>
      <c r="CFX590" s="49"/>
      <c r="CFY590" s="49"/>
      <c r="CFZ590" s="49"/>
      <c r="CGA590" s="49"/>
      <c r="CGB590" s="49"/>
      <c r="CGC590" s="49"/>
      <c r="CGD590" s="49"/>
      <c r="CGE590" s="49"/>
      <c r="CGF590" s="49"/>
      <c r="CGG590" s="49"/>
      <c r="CGH590" s="49"/>
      <c r="CGI590" s="49"/>
      <c r="CGJ590" s="49"/>
      <c r="CGK590" s="49"/>
      <c r="CGL590" s="49"/>
      <c r="CGM590" s="49"/>
      <c r="CGN590" s="49"/>
      <c r="CGO590" s="49"/>
      <c r="CGP590" s="49"/>
      <c r="CGQ590" s="49"/>
      <c r="CGR590" s="49"/>
      <c r="CGS590" s="49"/>
      <c r="CGT590" s="49"/>
      <c r="CGU590" s="49"/>
      <c r="CGV590" s="49"/>
      <c r="CGW590" s="49"/>
      <c r="CGX590" s="49"/>
      <c r="CGY590" s="49"/>
      <c r="CGZ590" s="49"/>
      <c r="CHA590" s="49"/>
      <c r="CHB590" s="49"/>
      <c r="CHC590" s="49"/>
      <c r="CHD590" s="49"/>
      <c r="CHE590" s="49"/>
      <c r="CHF590" s="49"/>
      <c r="CHG590" s="49"/>
      <c r="CHH590" s="49"/>
      <c r="CHI590" s="49"/>
      <c r="CHJ590" s="49"/>
      <c r="CHK590" s="49"/>
      <c r="CHL590" s="49"/>
      <c r="CHM590" s="49"/>
      <c r="CHN590" s="49"/>
      <c r="CHO590" s="49"/>
      <c r="CHP590" s="49"/>
      <c r="CHQ590" s="49"/>
      <c r="CHR590" s="49"/>
      <c r="CHS590" s="49"/>
      <c r="CHT590" s="49"/>
      <c r="CHU590" s="49"/>
      <c r="CHV590" s="49"/>
      <c r="CHW590" s="49"/>
      <c r="CHX590" s="49"/>
      <c r="CHY590" s="49"/>
      <c r="CHZ590" s="49"/>
      <c r="CIA590" s="49"/>
      <c r="CIB590" s="49"/>
      <c r="CIC590" s="49"/>
      <c r="CID590" s="49"/>
      <c r="CIE590" s="49"/>
      <c r="CIF590" s="49"/>
      <c r="CIG590" s="49"/>
      <c r="CIH590" s="49"/>
      <c r="CII590" s="49"/>
      <c r="CIJ590" s="49"/>
      <c r="CIK590" s="49"/>
      <c r="CIL590" s="49"/>
      <c r="CIM590" s="49"/>
      <c r="CIN590" s="49"/>
      <c r="CIO590" s="49"/>
      <c r="CIP590" s="49"/>
      <c r="CIQ590" s="49"/>
      <c r="CIR590" s="49"/>
      <c r="CIS590" s="49"/>
      <c r="CIT590" s="49"/>
      <c r="CIU590" s="49"/>
      <c r="CIV590" s="49"/>
      <c r="CIW590" s="49"/>
      <c r="CIX590" s="49"/>
      <c r="CIY590" s="49"/>
      <c r="CIZ590" s="49"/>
      <c r="CJA590" s="49"/>
      <c r="CJB590" s="49"/>
      <c r="CJC590" s="49"/>
      <c r="CJD590" s="49"/>
      <c r="CJE590" s="49"/>
      <c r="CJF590" s="49"/>
      <c r="CJG590" s="49"/>
      <c r="CJH590" s="49"/>
      <c r="CJI590" s="49"/>
      <c r="CJJ590" s="49"/>
      <c r="CJK590" s="49"/>
      <c r="CJL590" s="49"/>
      <c r="CJM590" s="49"/>
      <c r="CJN590" s="49"/>
      <c r="CJO590" s="49"/>
      <c r="CJP590" s="49"/>
      <c r="CJQ590" s="49"/>
      <c r="CJR590" s="49"/>
      <c r="CJS590" s="49"/>
      <c r="CJT590" s="49"/>
      <c r="CJU590" s="49"/>
      <c r="CJV590" s="49"/>
      <c r="CJW590" s="49"/>
      <c r="CJX590" s="49"/>
      <c r="CJY590" s="49"/>
      <c r="CJZ590" s="49"/>
      <c r="CKA590" s="49"/>
      <c r="CKB590" s="49"/>
      <c r="CKC590" s="49"/>
      <c r="CKD590" s="49"/>
      <c r="CKE590" s="49"/>
      <c r="CKF590" s="49"/>
      <c r="CKG590" s="49"/>
      <c r="CKH590" s="49"/>
      <c r="CKI590" s="49"/>
      <c r="CKJ590" s="49"/>
      <c r="CKK590" s="49"/>
      <c r="CKL590" s="49"/>
      <c r="CKM590" s="49"/>
      <c r="CKN590" s="49"/>
      <c r="CKO590" s="49"/>
      <c r="CKP590" s="49"/>
      <c r="CKQ590" s="49"/>
      <c r="CKR590" s="49"/>
      <c r="CKS590" s="49"/>
      <c r="CKT590" s="49"/>
      <c r="CKU590" s="49"/>
      <c r="CKV590" s="49"/>
      <c r="CKW590" s="49"/>
      <c r="CKX590" s="49"/>
      <c r="CKY590" s="49"/>
      <c r="CKZ590" s="49"/>
      <c r="CLA590" s="49"/>
      <c r="CLB590" s="49"/>
      <c r="CLC590" s="49"/>
      <c r="CLD590" s="49"/>
      <c r="CLE590" s="49"/>
      <c r="CLF590" s="49"/>
      <c r="CLG590" s="49"/>
      <c r="CLH590" s="49"/>
      <c r="CLI590" s="49"/>
      <c r="CLJ590" s="49"/>
      <c r="CLK590" s="49"/>
      <c r="CLL590" s="49"/>
      <c r="CLM590" s="49"/>
      <c r="CLN590" s="49"/>
      <c r="CLO590" s="49"/>
      <c r="CLP590" s="49"/>
      <c r="CLQ590" s="49"/>
      <c r="CLR590" s="49"/>
      <c r="CLS590" s="49"/>
      <c r="CLT590" s="49"/>
      <c r="CLU590" s="49"/>
      <c r="CLV590" s="49"/>
      <c r="CLW590" s="49"/>
      <c r="CLX590" s="49"/>
      <c r="CLY590" s="49"/>
      <c r="CLZ590" s="49"/>
      <c r="CMA590" s="49"/>
      <c r="CMB590" s="49"/>
      <c r="CMC590" s="49"/>
      <c r="CMD590" s="49"/>
      <c r="CME590" s="49"/>
      <c r="CMF590" s="49"/>
      <c r="CMG590" s="49"/>
      <c r="CMH590" s="49"/>
      <c r="CMI590" s="49"/>
      <c r="CMJ590" s="49"/>
      <c r="CMK590" s="49"/>
      <c r="CML590" s="49"/>
      <c r="CMM590" s="49"/>
      <c r="CMN590" s="49"/>
      <c r="CMO590" s="49"/>
      <c r="CMP590" s="49"/>
      <c r="CMQ590" s="49"/>
      <c r="CMR590" s="49"/>
      <c r="CMS590" s="49"/>
      <c r="CMT590" s="49"/>
      <c r="CMU590" s="49"/>
      <c r="CMV590" s="49"/>
      <c r="CMW590" s="49"/>
      <c r="CMX590" s="49"/>
      <c r="CMY590" s="49"/>
      <c r="CMZ590" s="49"/>
      <c r="CNA590" s="49"/>
      <c r="CNB590" s="49"/>
      <c r="CNC590" s="49"/>
      <c r="CND590" s="49"/>
      <c r="CNE590" s="49"/>
      <c r="CNF590" s="49"/>
      <c r="CNG590" s="49"/>
      <c r="CNH590" s="49"/>
      <c r="CNI590" s="49"/>
      <c r="CNJ590" s="49"/>
      <c r="CNK590" s="49"/>
      <c r="CNL590" s="49"/>
      <c r="CNM590" s="49"/>
      <c r="CNN590" s="49"/>
      <c r="CNO590" s="49"/>
      <c r="CNP590" s="49"/>
      <c r="CNQ590" s="49"/>
      <c r="CNR590" s="49"/>
      <c r="CNS590" s="49"/>
      <c r="CNT590" s="49"/>
      <c r="CNU590" s="49"/>
      <c r="CNV590" s="49"/>
      <c r="CNW590" s="49"/>
      <c r="CNX590" s="49"/>
      <c r="CNY590" s="49"/>
      <c r="CNZ590" s="49"/>
      <c r="COA590" s="49"/>
      <c r="COB590" s="49"/>
      <c r="COC590" s="49"/>
      <c r="COD590" s="49"/>
      <c r="COE590" s="49"/>
      <c r="COF590" s="49"/>
      <c r="COG590" s="49"/>
      <c r="COH590" s="49"/>
      <c r="COI590" s="49"/>
      <c r="COJ590" s="49"/>
      <c r="COK590" s="49"/>
      <c r="COL590" s="49"/>
      <c r="COM590" s="49"/>
      <c r="CON590" s="49"/>
      <c r="COO590" s="49"/>
      <c r="COP590" s="49"/>
      <c r="COQ590" s="49"/>
      <c r="COR590" s="49"/>
      <c r="COS590" s="49"/>
      <c r="COT590" s="49"/>
      <c r="COU590" s="49"/>
      <c r="COV590" s="49"/>
      <c r="COW590" s="49"/>
      <c r="COX590" s="49"/>
      <c r="COY590" s="49"/>
      <c r="COZ590" s="49"/>
      <c r="CPA590" s="49"/>
      <c r="CPB590" s="49"/>
      <c r="CPC590" s="49"/>
      <c r="CPD590" s="49"/>
      <c r="CPE590" s="49"/>
      <c r="CPF590" s="49"/>
      <c r="CPG590" s="49"/>
      <c r="CPH590" s="49"/>
      <c r="CPI590" s="49"/>
      <c r="CPJ590" s="49"/>
      <c r="CPK590" s="49"/>
      <c r="CPL590" s="49"/>
      <c r="CPM590" s="49"/>
      <c r="CPN590" s="49"/>
      <c r="CPO590" s="49"/>
      <c r="CPP590" s="49"/>
      <c r="CPQ590" s="49"/>
      <c r="CPR590" s="49"/>
      <c r="CPS590" s="49"/>
      <c r="CPT590" s="49"/>
      <c r="CPU590" s="49"/>
      <c r="CPV590" s="49"/>
      <c r="CPW590" s="49"/>
      <c r="CPX590" s="49"/>
      <c r="CPY590" s="49"/>
      <c r="CPZ590" s="49"/>
      <c r="CQA590" s="49"/>
      <c r="CQB590" s="49"/>
      <c r="CQC590" s="49"/>
      <c r="CQD590" s="49"/>
      <c r="CQE590" s="49"/>
      <c r="CQF590" s="49"/>
      <c r="CQG590" s="49"/>
      <c r="CQH590" s="49"/>
      <c r="CQI590" s="49"/>
      <c r="CQJ590" s="49"/>
      <c r="CQK590" s="49"/>
      <c r="CQL590" s="49"/>
      <c r="CQM590" s="49"/>
      <c r="CQN590" s="49"/>
      <c r="CQO590" s="49"/>
      <c r="CQP590" s="49"/>
      <c r="CQQ590" s="49"/>
      <c r="CQR590" s="49"/>
      <c r="CQS590" s="49"/>
      <c r="CQT590" s="49"/>
      <c r="CQU590" s="49"/>
      <c r="CQV590" s="49"/>
      <c r="CQW590" s="49"/>
      <c r="CQX590" s="49"/>
      <c r="CQY590" s="49"/>
      <c r="CQZ590" s="49"/>
      <c r="CRA590" s="49"/>
      <c r="CRB590" s="49"/>
      <c r="CRC590" s="49"/>
      <c r="CRD590" s="49"/>
      <c r="CRE590" s="49"/>
      <c r="CRF590" s="49"/>
      <c r="CRG590" s="49"/>
      <c r="CRH590" s="49"/>
      <c r="CRI590" s="49"/>
      <c r="CRJ590" s="49"/>
      <c r="CRK590" s="49"/>
      <c r="CRL590" s="49"/>
      <c r="CRM590" s="49"/>
      <c r="CRN590" s="49"/>
      <c r="CRO590" s="49"/>
      <c r="CRP590" s="49"/>
      <c r="CRQ590" s="49"/>
      <c r="CRR590" s="49"/>
      <c r="CRS590" s="49"/>
      <c r="CRT590" s="49"/>
      <c r="CRU590" s="49"/>
      <c r="CRV590" s="49"/>
      <c r="CRW590" s="49"/>
      <c r="CRX590" s="49"/>
      <c r="CRY590" s="49"/>
      <c r="CRZ590" s="49"/>
      <c r="CSA590" s="49"/>
      <c r="CSB590" s="49"/>
      <c r="CSC590" s="49"/>
      <c r="CSD590" s="49"/>
      <c r="CSE590" s="49"/>
      <c r="CSF590" s="49"/>
      <c r="CSG590" s="49"/>
      <c r="CSH590" s="49"/>
      <c r="CSI590" s="49"/>
      <c r="CSJ590" s="49"/>
      <c r="CSK590" s="49"/>
      <c r="CSL590" s="49"/>
      <c r="CSM590" s="49"/>
      <c r="CSN590" s="49"/>
      <c r="CSO590" s="49"/>
      <c r="CSP590" s="49"/>
      <c r="CSQ590" s="49"/>
      <c r="CSR590" s="49"/>
      <c r="CSS590" s="49"/>
      <c r="CST590" s="49"/>
      <c r="CSU590" s="49"/>
      <c r="CSV590" s="49"/>
      <c r="CSW590" s="49"/>
      <c r="CSX590" s="49"/>
      <c r="CSY590" s="49"/>
      <c r="CSZ590" s="49"/>
      <c r="CTA590" s="49"/>
      <c r="CTB590" s="49"/>
      <c r="CTC590" s="49"/>
      <c r="CTD590" s="49"/>
      <c r="CTE590" s="49"/>
      <c r="CTF590" s="49"/>
      <c r="CTG590" s="49"/>
      <c r="CTH590" s="49"/>
      <c r="CTI590" s="49"/>
      <c r="CTJ590" s="49"/>
      <c r="CTK590" s="49"/>
      <c r="CTL590" s="49"/>
      <c r="CTM590" s="49"/>
      <c r="CTN590" s="49"/>
      <c r="CTO590" s="49"/>
      <c r="CTP590" s="49"/>
      <c r="CTQ590" s="49"/>
      <c r="CTR590" s="49"/>
      <c r="CTS590" s="49"/>
      <c r="CTT590" s="49"/>
      <c r="CTU590" s="49"/>
      <c r="CTV590" s="49"/>
      <c r="CTW590" s="49"/>
      <c r="CTX590" s="49"/>
      <c r="CTY590" s="49"/>
      <c r="CTZ590" s="49"/>
      <c r="CUA590" s="49"/>
      <c r="CUB590" s="49"/>
      <c r="CUC590" s="49"/>
      <c r="CUD590" s="49"/>
      <c r="CUE590" s="49"/>
      <c r="CUF590" s="49"/>
      <c r="CUG590" s="49"/>
      <c r="CUH590" s="49"/>
      <c r="CUI590" s="49"/>
      <c r="CUJ590" s="49"/>
      <c r="CUK590" s="49"/>
      <c r="CUL590" s="49"/>
      <c r="CUM590" s="49"/>
      <c r="CUN590" s="49"/>
      <c r="CUO590" s="49"/>
      <c r="CUP590" s="49"/>
      <c r="CUQ590" s="49"/>
      <c r="CUR590" s="49"/>
      <c r="CUS590" s="49"/>
      <c r="CUT590" s="49"/>
      <c r="CUU590" s="49"/>
      <c r="CUV590" s="49"/>
      <c r="CUW590" s="49"/>
      <c r="CUX590" s="49"/>
      <c r="CUY590" s="49"/>
      <c r="CUZ590" s="49"/>
      <c r="CVA590" s="49"/>
      <c r="CVB590" s="49"/>
      <c r="CVC590" s="49"/>
      <c r="CVD590" s="49"/>
      <c r="CVE590" s="49"/>
      <c r="CVF590" s="49"/>
      <c r="CVG590" s="49"/>
      <c r="CVH590" s="49"/>
      <c r="CVI590" s="49"/>
      <c r="CVJ590" s="49"/>
      <c r="CVK590" s="49"/>
      <c r="CVL590" s="49"/>
      <c r="CVM590" s="49"/>
      <c r="CVN590" s="49"/>
      <c r="CVO590" s="49"/>
      <c r="CVP590" s="49"/>
      <c r="CVQ590" s="49"/>
      <c r="CVR590" s="49"/>
      <c r="CVS590" s="49"/>
      <c r="CVT590" s="49"/>
      <c r="CVU590" s="49"/>
      <c r="CVV590" s="49"/>
      <c r="CVW590" s="49"/>
      <c r="CVX590" s="49"/>
      <c r="CVY590" s="49"/>
      <c r="CVZ590" s="49"/>
      <c r="CWA590" s="49"/>
      <c r="CWB590" s="49"/>
      <c r="CWC590" s="49"/>
      <c r="CWD590" s="49"/>
      <c r="CWE590" s="49"/>
      <c r="CWF590" s="49"/>
      <c r="CWG590" s="49"/>
      <c r="CWH590" s="49"/>
      <c r="CWI590" s="49"/>
      <c r="CWJ590" s="49"/>
      <c r="CWK590" s="49"/>
      <c r="CWL590" s="49"/>
      <c r="CWM590" s="49"/>
      <c r="CWN590" s="49"/>
      <c r="CWO590" s="49"/>
      <c r="CWP590" s="49"/>
      <c r="CWQ590" s="49"/>
      <c r="CWR590" s="49"/>
      <c r="CWS590" s="49"/>
      <c r="CWT590" s="49"/>
      <c r="CWU590" s="49"/>
      <c r="CWV590" s="49"/>
      <c r="CWW590" s="49"/>
      <c r="CWX590" s="49"/>
      <c r="CWY590" s="49"/>
      <c r="CWZ590" s="49"/>
      <c r="CXA590" s="49"/>
      <c r="CXB590" s="49"/>
      <c r="CXC590" s="49"/>
      <c r="CXD590" s="49"/>
      <c r="CXE590" s="49"/>
      <c r="CXF590" s="49"/>
      <c r="CXG590" s="49"/>
      <c r="CXH590" s="49"/>
      <c r="CXI590" s="49"/>
      <c r="CXJ590" s="49"/>
      <c r="CXK590" s="49"/>
      <c r="CXL590" s="49"/>
      <c r="CXM590" s="49"/>
      <c r="CXN590" s="49"/>
      <c r="CXO590" s="49"/>
      <c r="CXP590" s="49"/>
      <c r="CXQ590" s="49"/>
      <c r="CXR590" s="49"/>
      <c r="CXS590" s="49"/>
      <c r="CXT590" s="49"/>
      <c r="CXU590" s="49"/>
      <c r="CXV590" s="49"/>
      <c r="CXW590" s="49"/>
      <c r="CXX590" s="49"/>
      <c r="CXY590" s="49"/>
      <c r="CXZ590" s="49"/>
      <c r="CYA590" s="49"/>
      <c r="CYB590" s="49"/>
      <c r="CYC590" s="49"/>
      <c r="CYD590" s="49"/>
      <c r="CYE590" s="49"/>
      <c r="CYF590" s="49"/>
      <c r="CYG590" s="49"/>
      <c r="CYH590" s="49"/>
      <c r="CYI590" s="49"/>
      <c r="CYJ590" s="49"/>
      <c r="CYK590" s="49"/>
      <c r="CYL590" s="49"/>
      <c r="CYM590" s="49"/>
      <c r="CYN590" s="49"/>
      <c r="CYO590" s="49"/>
      <c r="CYP590" s="49"/>
      <c r="CYQ590" s="49"/>
      <c r="CYR590" s="49"/>
      <c r="CYS590" s="49"/>
      <c r="CYT590" s="49"/>
      <c r="CYU590" s="49"/>
      <c r="CYV590" s="49"/>
      <c r="CYW590" s="49"/>
      <c r="CYX590" s="49"/>
      <c r="CYY590" s="49"/>
      <c r="CYZ590" s="49"/>
      <c r="CZA590" s="49"/>
      <c r="CZB590" s="49"/>
      <c r="CZC590" s="49"/>
      <c r="CZD590" s="49"/>
      <c r="CZE590" s="49"/>
      <c r="CZF590" s="49"/>
      <c r="CZG590" s="49"/>
      <c r="CZH590" s="49"/>
      <c r="CZI590" s="49"/>
      <c r="CZJ590" s="49"/>
      <c r="CZK590" s="49"/>
      <c r="CZL590" s="49"/>
      <c r="CZM590" s="49"/>
      <c r="CZN590" s="49"/>
      <c r="CZO590" s="49"/>
      <c r="CZP590" s="49"/>
      <c r="CZQ590" s="49"/>
      <c r="CZR590" s="49"/>
      <c r="CZS590" s="49"/>
      <c r="CZT590" s="49"/>
      <c r="CZU590" s="49"/>
      <c r="CZV590" s="49"/>
      <c r="CZW590" s="49"/>
      <c r="CZX590" s="49"/>
      <c r="CZY590" s="49"/>
      <c r="CZZ590" s="49"/>
      <c r="DAA590" s="49"/>
      <c r="DAB590" s="49"/>
      <c r="DAC590" s="49"/>
      <c r="DAD590" s="49"/>
      <c r="DAE590" s="49"/>
      <c r="DAF590" s="49"/>
      <c r="DAG590" s="49"/>
      <c r="DAH590" s="49"/>
      <c r="DAI590" s="49"/>
      <c r="DAJ590" s="49"/>
      <c r="DAK590" s="49"/>
      <c r="DAL590" s="49"/>
      <c r="DAM590" s="49"/>
      <c r="DAN590" s="49"/>
      <c r="DAO590" s="49"/>
      <c r="DAP590" s="49"/>
      <c r="DAQ590" s="49"/>
      <c r="DAR590" s="49"/>
      <c r="DAS590" s="49"/>
      <c r="DAT590" s="49"/>
      <c r="DAU590" s="49"/>
      <c r="DAV590" s="49"/>
      <c r="DAW590" s="49"/>
      <c r="DAX590" s="49"/>
      <c r="DAY590" s="49"/>
      <c r="DAZ590" s="49"/>
      <c r="DBA590" s="49"/>
      <c r="DBB590" s="49"/>
      <c r="DBC590" s="49"/>
      <c r="DBD590" s="49"/>
      <c r="DBE590" s="49"/>
      <c r="DBF590" s="49"/>
      <c r="DBG590" s="49"/>
      <c r="DBH590" s="49"/>
      <c r="DBI590" s="49"/>
      <c r="DBJ590" s="49"/>
      <c r="DBK590" s="49"/>
      <c r="DBL590" s="49"/>
      <c r="DBM590" s="49"/>
      <c r="DBN590" s="49"/>
      <c r="DBO590" s="49"/>
      <c r="DBP590" s="49"/>
      <c r="DBQ590" s="49"/>
      <c r="DBR590" s="49"/>
      <c r="DBS590" s="49"/>
      <c r="DBT590" s="49"/>
      <c r="DBU590" s="49"/>
      <c r="DBV590" s="49"/>
      <c r="DBW590" s="49"/>
      <c r="DBX590" s="49"/>
      <c r="DBY590" s="49"/>
      <c r="DBZ590" s="49"/>
      <c r="DCA590" s="49"/>
      <c r="DCB590" s="49"/>
      <c r="DCC590" s="49"/>
      <c r="DCD590" s="49"/>
      <c r="DCE590" s="49"/>
      <c r="DCF590" s="49"/>
      <c r="DCG590" s="49"/>
      <c r="DCH590" s="49"/>
      <c r="DCI590" s="49"/>
      <c r="DCJ590" s="49"/>
      <c r="DCK590" s="49"/>
      <c r="DCL590" s="49"/>
      <c r="DCM590" s="49"/>
      <c r="DCN590" s="49"/>
      <c r="DCO590" s="49"/>
      <c r="DCP590" s="49"/>
      <c r="DCQ590" s="49"/>
      <c r="DCR590" s="49"/>
      <c r="DCS590" s="49"/>
      <c r="DCT590" s="49"/>
      <c r="DCU590" s="49"/>
      <c r="DCV590" s="49"/>
      <c r="DCW590" s="49"/>
      <c r="DCX590" s="49"/>
      <c r="DCY590" s="49"/>
      <c r="DCZ590" s="49"/>
      <c r="DDA590" s="49"/>
      <c r="DDB590" s="49"/>
      <c r="DDC590" s="49"/>
      <c r="DDD590" s="49"/>
      <c r="DDE590" s="49"/>
      <c r="DDF590" s="49"/>
      <c r="DDG590" s="49"/>
      <c r="DDH590" s="49"/>
      <c r="DDI590" s="49"/>
      <c r="DDJ590" s="49"/>
      <c r="DDK590" s="49"/>
      <c r="DDL590" s="49"/>
      <c r="DDM590" s="49"/>
      <c r="DDN590" s="49"/>
      <c r="DDO590" s="49"/>
      <c r="DDP590" s="49"/>
      <c r="DDQ590" s="49"/>
      <c r="DDR590" s="49"/>
      <c r="DDS590" s="49"/>
      <c r="DDT590" s="49"/>
      <c r="DDU590" s="49"/>
      <c r="DDV590" s="49"/>
      <c r="DDW590" s="49"/>
      <c r="DDX590" s="49"/>
      <c r="DDY590" s="49"/>
      <c r="DDZ590" s="49"/>
      <c r="DEA590" s="49"/>
      <c r="DEB590" s="49"/>
      <c r="DEC590" s="49"/>
      <c r="DED590" s="49"/>
      <c r="DEE590" s="49"/>
      <c r="DEF590" s="49"/>
      <c r="DEG590" s="49"/>
      <c r="DEH590" s="49"/>
      <c r="DEI590" s="49"/>
      <c r="DEJ590" s="49"/>
      <c r="DEK590" s="49"/>
      <c r="DEL590" s="49"/>
      <c r="DEM590" s="49"/>
      <c r="DEN590" s="49"/>
      <c r="DEO590" s="49"/>
      <c r="DEP590" s="49"/>
      <c r="DEQ590" s="49"/>
      <c r="DER590" s="49"/>
      <c r="DES590" s="49"/>
      <c r="DET590" s="49"/>
      <c r="DEU590" s="49"/>
      <c r="DEV590" s="49"/>
      <c r="DEW590" s="49"/>
      <c r="DEX590" s="49"/>
      <c r="DEY590" s="49"/>
      <c r="DEZ590" s="49"/>
      <c r="DFA590" s="49"/>
      <c r="DFB590" s="49"/>
      <c r="DFC590" s="49"/>
      <c r="DFD590" s="49"/>
      <c r="DFE590" s="49"/>
      <c r="DFF590" s="49"/>
      <c r="DFG590" s="49"/>
      <c r="DFH590" s="49"/>
      <c r="DFI590" s="49"/>
      <c r="DFJ590" s="49"/>
      <c r="DFK590" s="49"/>
      <c r="DFL590" s="49"/>
      <c r="DFM590" s="49"/>
      <c r="DFN590" s="49"/>
      <c r="DFO590" s="49"/>
      <c r="DFP590" s="49"/>
      <c r="DFQ590" s="49"/>
      <c r="DFR590" s="49"/>
      <c r="DFS590" s="49"/>
      <c r="DFT590" s="49"/>
      <c r="DFU590" s="49"/>
      <c r="DFV590" s="49"/>
      <c r="DFW590" s="49"/>
      <c r="DFX590" s="49"/>
      <c r="DFY590" s="49"/>
      <c r="DFZ590" s="49"/>
      <c r="DGA590" s="49"/>
      <c r="DGB590" s="49"/>
      <c r="DGC590" s="49"/>
      <c r="DGD590" s="49"/>
      <c r="DGE590" s="49"/>
      <c r="DGF590" s="49"/>
      <c r="DGG590" s="49"/>
      <c r="DGH590" s="49"/>
      <c r="DGI590" s="49"/>
      <c r="DGJ590" s="49"/>
      <c r="DGK590" s="49"/>
      <c r="DGL590" s="49"/>
      <c r="DGM590" s="49"/>
      <c r="DGN590" s="49"/>
      <c r="DGO590" s="49"/>
      <c r="DGP590" s="49"/>
      <c r="DGQ590" s="49"/>
      <c r="DGR590" s="49"/>
      <c r="DGS590" s="49"/>
      <c r="DGT590" s="49"/>
      <c r="DGU590" s="49"/>
      <c r="DGV590" s="49"/>
      <c r="DGW590" s="49"/>
      <c r="DGX590" s="49"/>
      <c r="DGY590" s="49"/>
      <c r="DGZ590" s="49"/>
      <c r="DHA590" s="49"/>
      <c r="DHB590" s="49"/>
      <c r="DHC590" s="49"/>
      <c r="DHD590" s="49"/>
      <c r="DHE590" s="49"/>
      <c r="DHF590" s="49"/>
      <c r="DHG590" s="49"/>
      <c r="DHH590" s="49"/>
      <c r="DHI590" s="49"/>
      <c r="DHJ590" s="49"/>
      <c r="DHK590" s="49"/>
      <c r="DHL590" s="49"/>
      <c r="DHM590" s="49"/>
      <c r="DHN590" s="49"/>
      <c r="DHO590" s="49"/>
      <c r="DHP590" s="49"/>
      <c r="DHQ590" s="49"/>
      <c r="DHR590" s="49"/>
      <c r="DHS590" s="49"/>
      <c r="DHT590" s="49"/>
      <c r="DHU590" s="49"/>
      <c r="DHV590" s="49"/>
      <c r="DHW590" s="49"/>
      <c r="DHX590" s="49"/>
      <c r="DHY590" s="49"/>
      <c r="DHZ590" s="49"/>
      <c r="DIA590" s="49"/>
      <c r="DIB590" s="49"/>
      <c r="DIC590" s="49"/>
      <c r="DID590" s="49"/>
      <c r="DIE590" s="49"/>
      <c r="DIF590" s="49"/>
      <c r="DIG590" s="49"/>
      <c r="DIH590" s="49"/>
      <c r="DII590" s="49"/>
      <c r="DIJ590" s="49"/>
      <c r="DIK590" s="49"/>
      <c r="DIL590" s="49"/>
      <c r="DIM590" s="49"/>
      <c r="DIN590" s="49"/>
      <c r="DIO590" s="49"/>
      <c r="DIP590" s="49"/>
      <c r="DIQ590" s="49"/>
      <c r="DIR590" s="49"/>
      <c r="DIS590" s="49"/>
      <c r="DIT590" s="49"/>
      <c r="DIU590" s="49"/>
      <c r="DIV590" s="49"/>
      <c r="DIW590" s="49"/>
      <c r="DIX590" s="49"/>
      <c r="DIY590" s="49"/>
      <c r="DIZ590" s="49"/>
      <c r="DJA590" s="49"/>
      <c r="DJB590" s="49"/>
      <c r="DJC590" s="49"/>
      <c r="DJD590" s="49"/>
      <c r="DJE590" s="49"/>
      <c r="DJF590" s="49"/>
      <c r="DJG590" s="49"/>
      <c r="DJH590" s="49"/>
      <c r="DJI590" s="49"/>
      <c r="DJJ590" s="49"/>
      <c r="DJK590" s="49"/>
      <c r="DJL590" s="49"/>
      <c r="DJM590" s="49"/>
      <c r="DJN590" s="49"/>
      <c r="DJO590" s="49"/>
      <c r="DJP590" s="49"/>
      <c r="DJQ590" s="49"/>
      <c r="DJR590" s="49"/>
      <c r="DJS590" s="49"/>
      <c r="DJT590" s="49"/>
      <c r="DJU590" s="49"/>
      <c r="DJV590" s="49"/>
      <c r="DJW590" s="49"/>
      <c r="DJX590" s="49"/>
      <c r="DJY590" s="49"/>
      <c r="DJZ590" s="49"/>
      <c r="DKA590" s="49"/>
      <c r="DKB590" s="49"/>
      <c r="DKC590" s="49"/>
      <c r="DKD590" s="49"/>
      <c r="DKE590" s="49"/>
      <c r="DKF590" s="49"/>
      <c r="DKG590" s="49"/>
      <c r="DKH590" s="49"/>
      <c r="DKI590" s="49"/>
      <c r="DKJ590" s="49"/>
      <c r="DKK590" s="49"/>
      <c r="DKL590" s="49"/>
      <c r="DKM590" s="49"/>
      <c r="DKN590" s="49"/>
      <c r="DKO590" s="49"/>
      <c r="DKP590" s="49"/>
      <c r="DKQ590" s="49"/>
      <c r="DKR590" s="49"/>
      <c r="DKS590" s="49"/>
      <c r="DKT590" s="49"/>
      <c r="DKU590" s="49"/>
      <c r="DKV590" s="49"/>
      <c r="DKW590" s="49"/>
      <c r="DKX590" s="49"/>
      <c r="DKY590" s="49"/>
      <c r="DKZ590" s="49"/>
      <c r="DLA590" s="49"/>
      <c r="DLB590" s="49"/>
      <c r="DLC590" s="49"/>
      <c r="DLD590" s="49"/>
      <c r="DLE590" s="49"/>
      <c r="DLF590" s="49"/>
      <c r="DLG590" s="49"/>
      <c r="DLH590" s="49"/>
      <c r="DLI590" s="49"/>
      <c r="DLJ590" s="49"/>
      <c r="DLK590" s="49"/>
      <c r="DLL590" s="49"/>
      <c r="DLM590" s="49"/>
      <c r="DLN590" s="49"/>
      <c r="DLO590" s="49"/>
      <c r="DLP590" s="49"/>
      <c r="DLQ590" s="49"/>
      <c r="DLR590" s="49"/>
      <c r="DLS590" s="49"/>
      <c r="DLT590" s="49"/>
      <c r="DLU590" s="49"/>
      <c r="DLV590" s="49"/>
      <c r="DLW590" s="49"/>
      <c r="DLX590" s="49"/>
      <c r="DLY590" s="49"/>
      <c r="DLZ590" s="49"/>
      <c r="DMA590" s="49"/>
      <c r="DMB590" s="49"/>
      <c r="DMC590" s="49"/>
      <c r="DMD590" s="49"/>
      <c r="DME590" s="49"/>
      <c r="DMF590" s="49"/>
      <c r="DMG590" s="49"/>
      <c r="DMH590" s="49"/>
      <c r="DMI590" s="49"/>
      <c r="DMJ590" s="49"/>
      <c r="DMK590" s="49"/>
      <c r="DML590" s="49"/>
      <c r="DMM590" s="49"/>
      <c r="DMN590" s="49"/>
      <c r="DMO590" s="49"/>
      <c r="DMP590" s="49"/>
      <c r="DMQ590" s="49"/>
      <c r="DMR590" s="49"/>
      <c r="DMS590" s="49"/>
      <c r="DMT590" s="49"/>
      <c r="DMU590" s="49"/>
      <c r="DMV590" s="49"/>
      <c r="DMW590" s="49"/>
      <c r="DMX590" s="49"/>
      <c r="DMY590" s="49"/>
      <c r="DMZ590" s="49"/>
      <c r="DNA590" s="49"/>
      <c r="DNB590" s="49"/>
      <c r="DNC590" s="49"/>
      <c r="DND590" s="49"/>
      <c r="DNE590" s="49"/>
      <c r="DNF590" s="49"/>
      <c r="DNG590" s="49"/>
      <c r="DNH590" s="49"/>
      <c r="DNI590" s="49"/>
      <c r="DNJ590" s="49"/>
      <c r="DNK590" s="49"/>
      <c r="DNL590" s="49"/>
      <c r="DNM590" s="49"/>
      <c r="DNN590" s="49"/>
      <c r="DNO590" s="49"/>
      <c r="DNP590" s="49"/>
      <c r="DNQ590" s="49"/>
      <c r="DNR590" s="49"/>
      <c r="DNS590" s="49"/>
      <c r="DNT590" s="49"/>
      <c r="DNU590" s="49"/>
      <c r="DNV590" s="49"/>
      <c r="DNW590" s="49"/>
      <c r="DNX590" s="49"/>
      <c r="DNY590" s="49"/>
      <c r="DNZ590" s="49"/>
      <c r="DOA590" s="49"/>
      <c r="DOB590" s="49"/>
      <c r="DOC590" s="49"/>
      <c r="DOD590" s="49"/>
      <c r="DOE590" s="49"/>
      <c r="DOF590" s="49"/>
      <c r="DOG590" s="49"/>
      <c r="DOH590" s="49"/>
      <c r="DOI590" s="49"/>
      <c r="DOJ590" s="49"/>
      <c r="DOK590" s="49"/>
      <c r="DOL590" s="49"/>
      <c r="DOM590" s="49"/>
      <c r="DON590" s="49"/>
      <c r="DOO590" s="49"/>
      <c r="DOP590" s="49"/>
      <c r="DOQ590" s="49"/>
      <c r="DOR590" s="49"/>
      <c r="DOS590" s="49"/>
      <c r="DOT590" s="49"/>
      <c r="DOU590" s="49"/>
      <c r="DOV590" s="49"/>
      <c r="DOW590" s="49"/>
      <c r="DOX590" s="49"/>
      <c r="DOY590" s="49"/>
      <c r="DOZ590" s="49"/>
      <c r="DPA590" s="49"/>
      <c r="DPB590" s="49"/>
      <c r="DPC590" s="49"/>
      <c r="DPD590" s="49"/>
      <c r="DPE590" s="49"/>
      <c r="DPF590" s="49"/>
      <c r="DPG590" s="49"/>
      <c r="DPH590" s="49"/>
      <c r="DPI590" s="49"/>
      <c r="DPJ590" s="49"/>
      <c r="DPK590" s="49"/>
      <c r="DPL590" s="49"/>
      <c r="DPM590" s="49"/>
      <c r="DPN590" s="49"/>
      <c r="DPO590" s="49"/>
      <c r="DPP590" s="49"/>
      <c r="DPQ590" s="49"/>
      <c r="DPR590" s="49"/>
      <c r="DPS590" s="49"/>
      <c r="DPT590" s="49"/>
      <c r="DPU590" s="49"/>
      <c r="DPV590" s="49"/>
      <c r="DPW590" s="49"/>
      <c r="DPX590" s="49"/>
      <c r="DPY590" s="49"/>
      <c r="DPZ590" s="49"/>
      <c r="DQA590" s="49"/>
      <c r="DQB590" s="49"/>
      <c r="DQC590" s="49"/>
      <c r="DQD590" s="49"/>
      <c r="DQE590" s="49"/>
      <c r="DQF590" s="49"/>
      <c r="DQG590" s="49"/>
      <c r="DQH590" s="49"/>
      <c r="DQI590" s="49"/>
      <c r="DQJ590" s="49"/>
      <c r="DQK590" s="49"/>
      <c r="DQL590" s="49"/>
      <c r="DQM590" s="49"/>
      <c r="DQN590" s="49"/>
      <c r="DQO590" s="49"/>
      <c r="DQP590" s="49"/>
      <c r="DQQ590" s="49"/>
      <c r="DQR590" s="49"/>
      <c r="DQS590" s="49"/>
      <c r="DQT590" s="49"/>
      <c r="DQU590" s="49"/>
      <c r="DQV590" s="49"/>
      <c r="DQW590" s="49"/>
      <c r="DQX590" s="49"/>
      <c r="DQY590" s="49"/>
      <c r="DQZ590" s="49"/>
      <c r="DRA590" s="49"/>
      <c r="DRB590" s="49"/>
      <c r="DRC590" s="49"/>
      <c r="DRD590" s="49"/>
      <c r="DRE590" s="49"/>
      <c r="DRF590" s="49"/>
      <c r="DRG590" s="49"/>
      <c r="DRH590" s="49"/>
      <c r="DRI590" s="49"/>
      <c r="DRJ590" s="49"/>
      <c r="DRK590" s="49"/>
      <c r="DRL590" s="49"/>
      <c r="DRM590" s="49"/>
      <c r="DRN590" s="49"/>
      <c r="DRO590" s="49"/>
      <c r="DRP590" s="49"/>
      <c r="DRQ590" s="49"/>
      <c r="DRR590" s="49"/>
      <c r="DRS590" s="49"/>
      <c r="DRT590" s="49"/>
      <c r="DRU590" s="49"/>
      <c r="DRV590" s="49"/>
      <c r="DRW590" s="49"/>
      <c r="DRX590" s="49"/>
      <c r="DRY590" s="49"/>
      <c r="DRZ590" s="49"/>
      <c r="DSA590" s="49"/>
      <c r="DSB590" s="49"/>
      <c r="DSC590" s="49"/>
      <c r="DSD590" s="49"/>
      <c r="DSE590" s="49"/>
      <c r="DSF590" s="49"/>
      <c r="DSG590" s="49"/>
      <c r="DSH590" s="49"/>
      <c r="DSI590" s="49"/>
      <c r="DSJ590" s="49"/>
      <c r="DSK590" s="49"/>
      <c r="DSL590" s="49"/>
      <c r="DSM590" s="49"/>
      <c r="DSN590" s="49"/>
      <c r="DSO590" s="49"/>
      <c r="DSP590" s="49"/>
      <c r="DSQ590" s="49"/>
      <c r="DSR590" s="49"/>
      <c r="DSS590" s="49"/>
      <c r="DST590" s="49"/>
      <c r="DSU590" s="49"/>
      <c r="DSV590" s="49"/>
      <c r="DSW590" s="49"/>
      <c r="DSX590" s="49"/>
      <c r="DSY590" s="49"/>
      <c r="DSZ590" s="49"/>
      <c r="DTA590" s="49"/>
      <c r="DTB590" s="49"/>
      <c r="DTC590" s="49"/>
      <c r="DTD590" s="49"/>
      <c r="DTE590" s="49"/>
      <c r="DTF590" s="49"/>
      <c r="DTG590" s="49"/>
      <c r="DTH590" s="49"/>
      <c r="DTI590" s="49"/>
      <c r="DTJ590" s="49"/>
      <c r="DTK590" s="49"/>
      <c r="DTL590" s="49"/>
      <c r="DTM590" s="49"/>
      <c r="DTN590" s="49"/>
      <c r="DTO590" s="49"/>
      <c r="DTP590" s="49"/>
      <c r="DTQ590" s="49"/>
      <c r="DTR590" s="49"/>
      <c r="DTS590" s="49"/>
      <c r="DTT590" s="49"/>
      <c r="DTU590" s="49"/>
      <c r="DTV590" s="49"/>
      <c r="DTW590" s="49"/>
      <c r="DTX590" s="49"/>
      <c r="DTY590" s="49"/>
      <c r="DTZ590" s="49"/>
      <c r="DUA590" s="49"/>
      <c r="DUB590" s="49"/>
      <c r="DUC590" s="49"/>
      <c r="DUD590" s="49"/>
      <c r="DUE590" s="49"/>
      <c r="DUF590" s="49"/>
      <c r="DUG590" s="49"/>
      <c r="DUH590" s="49"/>
      <c r="DUI590" s="49"/>
      <c r="DUJ590" s="49"/>
      <c r="DUK590" s="49"/>
      <c r="DUL590" s="49"/>
      <c r="DUM590" s="49"/>
      <c r="DUN590" s="49"/>
      <c r="DUO590" s="49"/>
      <c r="DUP590" s="49"/>
      <c r="DUQ590" s="49"/>
      <c r="DUR590" s="49"/>
      <c r="DUS590" s="49"/>
      <c r="DUT590" s="49"/>
      <c r="DUU590" s="49"/>
      <c r="DUV590" s="49"/>
      <c r="DUW590" s="49"/>
      <c r="DUX590" s="49"/>
      <c r="DUY590" s="49"/>
      <c r="DUZ590" s="49"/>
      <c r="DVA590" s="49"/>
      <c r="DVB590" s="49"/>
      <c r="DVC590" s="49"/>
      <c r="DVD590" s="49"/>
      <c r="DVE590" s="49"/>
      <c r="DVF590" s="49"/>
      <c r="DVG590" s="49"/>
      <c r="DVH590" s="49"/>
      <c r="DVI590" s="49"/>
      <c r="DVJ590" s="49"/>
      <c r="DVK590" s="49"/>
      <c r="DVL590" s="49"/>
      <c r="DVM590" s="49"/>
      <c r="DVN590" s="49"/>
      <c r="DVO590" s="49"/>
      <c r="DVP590" s="49"/>
      <c r="DVQ590" s="49"/>
      <c r="DVR590" s="49"/>
      <c r="DVS590" s="49"/>
      <c r="DVT590" s="49"/>
      <c r="DVU590" s="49"/>
      <c r="DVV590" s="49"/>
      <c r="DVW590" s="49"/>
      <c r="DVX590" s="49"/>
      <c r="DVY590" s="49"/>
      <c r="DVZ590" s="49"/>
      <c r="DWA590" s="49"/>
      <c r="DWB590" s="49"/>
      <c r="DWC590" s="49"/>
      <c r="DWD590" s="49"/>
      <c r="DWE590" s="49"/>
      <c r="DWF590" s="49"/>
      <c r="DWG590" s="49"/>
      <c r="DWH590" s="49"/>
      <c r="DWI590" s="49"/>
      <c r="DWJ590" s="49"/>
      <c r="DWK590" s="49"/>
      <c r="DWL590" s="49"/>
      <c r="DWM590" s="49"/>
      <c r="DWN590" s="49"/>
      <c r="DWO590" s="49"/>
      <c r="DWP590" s="49"/>
      <c r="DWQ590" s="49"/>
      <c r="DWR590" s="49"/>
      <c r="DWS590" s="49"/>
      <c r="DWT590" s="49"/>
      <c r="DWU590" s="49"/>
      <c r="DWV590" s="49"/>
      <c r="DWW590" s="49"/>
      <c r="DWX590" s="49"/>
      <c r="DWY590" s="49"/>
      <c r="DWZ590" s="49"/>
      <c r="DXA590" s="49"/>
      <c r="DXB590" s="49"/>
      <c r="DXC590" s="49"/>
      <c r="DXD590" s="49"/>
      <c r="DXE590" s="49"/>
      <c r="DXF590" s="49"/>
      <c r="DXG590" s="49"/>
      <c r="DXH590" s="49"/>
      <c r="DXI590" s="49"/>
      <c r="DXJ590" s="49"/>
      <c r="DXK590" s="49"/>
      <c r="DXL590" s="49"/>
      <c r="DXM590" s="49"/>
      <c r="DXN590" s="49"/>
      <c r="DXO590" s="49"/>
      <c r="DXP590" s="49"/>
      <c r="DXQ590" s="49"/>
      <c r="DXR590" s="49"/>
      <c r="DXS590" s="49"/>
      <c r="DXT590" s="49"/>
      <c r="DXU590" s="49"/>
      <c r="DXV590" s="49"/>
      <c r="DXW590" s="49"/>
      <c r="DXX590" s="49"/>
      <c r="DXY590" s="49"/>
      <c r="DXZ590" s="49"/>
      <c r="DYA590" s="49"/>
      <c r="DYB590" s="49"/>
      <c r="DYC590" s="49"/>
      <c r="DYD590" s="49"/>
      <c r="DYE590" s="49"/>
      <c r="DYF590" s="49"/>
      <c r="DYG590" s="49"/>
      <c r="DYH590" s="49"/>
      <c r="DYI590" s="49"/>
      <c r="DYJ590" s="49"/>
      <c r="DYK590" s="49"/>
      <c r="DYL590" s="49"/>
      <c r="DYM590" s="49"/>
      <c r="DYN590" s="49"/>
      <c r="DYO590" s="49"/>
      <c r="DYP590" s="49"/>
      <c r="DYQ590" s="49"/>
      <c r="DYR590" s="49"/>
      <c r="DYS590" s="49"/>
      <c r="DYT590" s="49"/>
      <c r="DYU590" s="49"/>
      <c r="DYV590" s="49"/>
      <c r="DYW590" s="49"/>
      <c r="DYX590" s="49"/>
      <c r="DYY590" s="49"/>
      <c r="DYZ590" s="49"/>
      <c r="DZA590" s="49"/>
      <c r="DZB590" s="49"/>
      <c r="DZC590" s="49"/>
      <c r="DZD590" s="49"/>
      <c r="DZE590" s="49"/>
      <c r="DZF590" s="49"/>
      <c r="DZG590" s="49"/>
      <c r="DZH590" s="49"/>
      <c r="DZI590" s="49"/>
      <c r="DZJ590" s="49"/>
      <c r="DZK590" s="49"/>
      <c r="DZL590" s="49"/>
      <c r="DZM590" s="49"/>
      <c r="DZN590" s="49"/>
      <c r="DZO590" s="49"/>
      <c r="DZP590" s="49"/>
      <c r="DZQ590" s="49"/>
      <c r="DZR590" s="49"/>
      <c r="DZS590" s="49"/>
      <c r="DZT590" s="49"/>
      <c r="DZU590" s="49"/>
      <c r="DZV590" s="49"/>
      <c r="DZW590" s="49"/>
      <c r="DZX590" s="49"/>
      <c r="DZY590" s="49"/>
      <c r="DZZ590" s="49"/>
      <c r="EAA590" s="49"/>
      <c r="EAB590" s="49"/>
      <c r="EAC590" s="49"/>
      <c r="EAD590" s="49"/>
      <c r="EAE590" s="49"/>
      <c r="EAF590" s="49"/>
      <c r="EAG590" s="49"/>
      <c r="EAH590" s="49"/>
      <c r="EAI590" s="49"/>
      <c r="EAJ590" s="49"/>
      <c r="EAK590" s="49"/>
      <c r="EAL590" s="49"/>
      <c r="EAM590" s="49"/>
      <c r="EAN590" s="49"/>
      <c r="EAO590" s="49"/>
      <c r="EAP590" s="49"/>
      <c r="EAQ590" s="49"/>
      <c r="EAR590" s="49"/>
      <c r="EAS590" s="49"/>
      <c r="EAT590" s="49"/>
      <c r="EAU590" s="49"/>
      <c r="EAV590" s="49"/>
      <c r="EAW590" s="49"/>
      <c r="EAX590" s="49"/>
      <c r="EAY590" s="49"/>
      <c r="EAZ590" s="49"/>
      <c r="EBA590" s="49"/>
      <c r="EBB590" s="49"/>
      <c r="EBC590" s="49"/>
      <c r="EBD590" s="49"/>
      <c r="EBE590" s="49"/>
      <c r="EBF590" s="49"/>
      <c r="EBG590" s="49"/>
      <c r="EBH590" s="49"/>
      <c r="EBI590" s="49"/>
      <c r="EBJ590" s="49"/>
      <c r="EBK590" s="49"/>
      <c r="EBL590" s="49"/>
      <c r="EBM590" s="49"/>
      <c r="EBN590" s="49"/>
      <c r="EBO590" s="49"/>
      <c r="EBP590" s="49"/>
      <c r="EBQ590" s="49"/>
      <c r="EBR590" s="49"/>
      <c r="EBS590" s="49"/>
      <c r="EBT590" s="49"/>
      <c r="EBU590" s="49"/>
      <c r="EBV590" s="49"/>
      <c r="EBW590" s="49"/>
      <c r="EBX590" s="49"/>
      <c r="EBY590" s="49"/>
      <c r="EBZ590" s="49"/>
      <c r="ECA590" s="49"/>
      <c r="ECB590" s="49"/>
      <c r="ECC590" s="49"/>
      <c r="ECD590" s="49"/>
      <c r="ECE590" s="49"/>
      <c r="ECF590" s="49"/>
      <c r="ECG590" s="49"/>
      <c r="ECH590" s="49"/>
      <c r="ECI590" s="49"/>
      <c r="ECJ590" s="49"/>
      <c r="ECK590" s="49"/>
      <c r="ECL590" s="49"/>
      <c r="ECM590" s="49"/>
      <c r="ECN590" s="49"/>
      <c r="ECO590" s="49"/>
      <c r="ECP590" s="49"/>
      <c r="ECQ590" s="49"/>
      <c r="ECR590" s="49"/>
      <c r="ECS590" s="49"/>
      <c r="ECT590" s="49"/>
      <c r="ECU590" s="49"/>
      <c r="ECV590" s="49"/>
      <c r="ECW590" s="49"/>
      <c r="ECX590" s="49"/>
      <c r="ECY590" s="49"/>
      <c r="ECZ590" s="49"/>
      <c r="EDA590" s="49"/>
      <c r="EDB590" s="49"/>
      <c r="EDC590" s="49"/>
      <c r="EDD590" s="49"/>
      <c r="EDE590" s="49"/>
      <c r="EDF590" s="49"/>
      <c r="EDG590" s="49"/>
      <c r="EDH590" s="49"/>
      <c r="EDI590" s="49"/>
      <c r="EDJ590" s="49"/>
      <c r="EDK590" s="49"/>
      <c r="EDL590" s="49"/>
      <c r="EDM590" s="49"/>
      <c r="EDN590" s="49"/>
      <c r="EDO590" s="49"/>
      <c r="EDP590" s="49"/>
      <c r="EDQ590" s="49"/>
      <c r="EDR590" s="49"/>
      <c r="EDS590" s="49"/>
      <c r="EDT590" s="49"/>
      <c r="EDU590" s="49"/>
      <c r="EDV590" s="49"/>
      <c r="EDW590" s="49"/>
      <c r="EDX590" s="49"/>
      <c r="EDY590" s="49"/>
      <c r="EDZ590" s="49"/>
      <c r="EEA590" s="49"/>
      <c r="EEB590" s="49"/>
      <c r="EEC590" s="49"/>
      <c r="EED590" s="49"/>
      <c r="EEE590" s="49"/>
      <c r="EEF590" s="49"/>
      <c r="EEG590" s="49"/>
      <c r="EEH590" s="49"/>
      <c r="EEI590" s="49"/>
      <c r="EEJ590" s="49"/>
      <c r="EEK590" s="49"/>
      <c r="EEL590" s="49"/>
      <c r="EEM590" s="49"/>
      <c r="EEN590" s="49"/>
      <c r="EEO590" s="49"/>
      <c r="EEP590" s="49"/>
      <c r="EEQ590" s="49"/>
      <c r="EER590" s="49"/>
      <c r="EES590" s="49"/>
      <c r="EET590" s="49"/>
      <c r="EEU590" s="49"/>
      <c r="EEV590" s="49"/>
      <c r="EEW590" s="49"/>
      <c r="EEX590" s="49"/>
      <c r="EEY590" s="49"/>
      <c r="EEZ590" s="49"/>
      <c r="EFA590" s="49"/>
      <c r="EFB590" s="49"/>
      <c r="EFC590" s="49"/>
      <c r="EFD590" s="49"/>
      <c r="EFE590" s="49"/>
      <c r="EFF590" s="49"/>
      <c r="EFG590" s="49"/>
      <c r="EFH590" s="49"/>
      <c r="EFI590" s="49"/>
      <c r="EFJ590" s="49"/>
      <c r="EFK590" s="49"/>
      <c r="EFL590" s="49"/>
      <c r="EFM590" s="49"/>
      <c r="EFN590" s="49"/>
      <c r="EFO590" s="49"/>
      <c r="EFP590" s="49"/>
      <c r="EFQ590" s="49"/>
      <c r="EFR590" s="49"/>
      <c r="EFS590" s="49"/>
      <c r="EFT590" s="49"/>
      <c r="EFU590" s="49"/>
      <c r="EFV590" s="49"/>
      <c r="EFW590" s="49"/>
      <c r="EFX590" s="49"/>
      <c r="EFY590" s="49"/>
      <c r="EFZ590" s="49"/>
      <c r="EGA590" s="49"/>
      <c r="EGB590" s="49"/>
      <c r="EGC590" s="49"/>
      <c r="EGD590" s="49"/>
      <c r="EGE590" s="49"/>
      <c r="EGF590" s="49"/>
      <c r="EGG590" s="49"/>
      <c r="EGH590" s="49"/>
      <c r="EGI590" s="49"/>
      <c r="EGJ590" s="49"/>
      <c r="EGK590" s="49"/>
      <c r="EGL590" s="49"/>
      <c r="EGM590" s="49"/>
      <c r="EGN590" s="49"/>
      <c r="EGO590" s="49"/>
      <c r="EGP590" s="49"/>
      <c r="EGQ590" s="49"/>
      <c r="EGR590" s="49"/>
      <c r="EGS590" s="49"/>
      <c r="EGT590" s="49"/>
      <c r="EGU590" s="49"/>
      <c r="EGV590" s="49"/>
      <c r="EGW590" s="49"/>
      <c r="EGX590" s="49"/>
      <c r="EGY590" s="49"/>
      <c r="EGZ590" s="49"/>
      <c r="EHA590" s="49"/>
      <c r="EHB590" s="49"/>
      <c r="EHC590" s="49"/>
      <c r="EHD590" s="49"/>
      <c r="EHE590" s="49"/>
      <c r="EHF590" s="49"/>
      <c r="EHG590" s="49"/>
      <c r="EHH590" s="49"/>
      <c r="EHI590" s="49"/>
      <c r="EHJ590" s="49"/>
      <c r="EHK590" s="49"/>
      <c r="EHL590" s="49"/>
      <c r="EHM590" s="49"/>
      <c r="EHN590" s="49"/>
      <c r="EHO590" s="49"/>
      <c r="EHP590" s="49"/>
      <c r="EHQ590" s="49"/>
      <c r="EHR590" s="49"/>
      <c r="EHS590" s="49"/>
      <c r="EHT590" s="49"/>
      <c r="EHU590" s="49"/>
      <c r="EHV590" s="49"/>
      <c r="EHW590" s="49"/>
      <c r="EHX590" s="49"/>
      <c r="EHY590" s="49"/>
      <c r="EHZ590" s="49"/>
      <c r="EIA590" s="49"/>
      <c r="EIB590" s="49"/>
      <c r="EIC590" s="49"/>
      <c r="EID590" s="49"/>
      <c r="EIE590" s="49"/>
      <c r="EIF590" s="49"/>
      <c r="EIG590" s="49"/>
      <c r="EIH590" s="49"/>
      <c r="EII590" s="49"/>
      <c r="EIJ590" s="49"/>
      <c r="EIK590" s="49"/>
      <c r="EIL590" s="49"/>
      <c r="EIM590" s="49"/>
      <c r="EIN590" s="49"/>
      <c r="EIO590" s="49"/>
      <c r="EIP590" s="49"/>
      <c r="EIQ590" s="49"/>
      <c r="EIR590" s="49"/>
      <c r="EIS590" s="49"/>
      <c r="EIT590" s="49"/>
      <c r="EIU590" s="49"/>
      <c r="EIV590" s="49"/>
      <c r="EIW590" s="49"/>
      <c r="EIX590" s="49"/>
      <c r="EIY590" s="49"/>
      <c r="EIZ590" s="49"/>
      <c r="EJA590" s="49"/>
      <c r="EJB590" s="49"/>
      <c r="EJC590" s="49"/>
      <c r="EJD590" s="49"/>
      <c r="EJE590" s="49"/>
      <c r="EJF590" s="49"/>
      <c r="EJG590" s="49"/>
      <c r="EJH590" s="49"/>
      <c r="EJI590" s="49"/>
      <c r="EJJ590" s="49"/>
      <c r="EJK590" s="49"/>
      <c r="EJL590" s="49"/>
      <c r="EJM590" s="49"/>
      <c r="EJN590" s="49"/>
      <c r="EJO590" s="49"/>
      <c r="EJP590" s="49"/>
      <c r="EJQ590" s="49"/>
      <c r="EJR590" s="49"/>
      <c r="EJS590" s="49"/>
      <c r="EJT590" s="49"/>
      <c r="EJU590" s="49"/>
      <c r="EJV590" s="49"/>
      <c r="EJW590" s="49"/>
      <c r="EJX590" s="49"/>
      <c r="EJY590" s="49"/>
      <c r="EJZ590" s="49"/>
      <c r="EKA590" s="49"/>
      <c r="EKB590" s="49"/>
      <c r="EKC590" s="49"/>
      <c r="EKD590" s="49"/>
      <c r="EKE590" s="49"/>
      <c r="EKF590" s="49"/>
      <c r="EKG590" s="49"/>
      <c r="EKH590" s="49"/>
      <c r="EKI590" s="49"/>
      <c r="EKJ590" s="49"/>
      <c r="EKK590" s="49"/>
      <c r="EKL590" s="49"/>
      <c r="EKM590" s="49"/>
      <c r="EKN590" s="49"/>
      <c r="EKO590" s="49"/>
      <c r="EKP590" s="49"/>
      <c r="EKQ590" s="49"/>
      <c r="EKR590" s="49"/>
      <c r="EKS590" s="49"/>
      <c r="EKT590" s="49"/>
      <c r="EKU590" s="49"/>
      <c r="EKV590" s="49"/>
      <c r="EKW590" s="49"/>
      <c r="EKX590" s="49"/>
      <c r="EKY590" s="49"/>
      <c r="EKZ590" s="49"/>
      <c r="ELA590" s="49"/>
      <c r="ELB590" s="49"/>
      <c r="ELC590" s="49"/>
      <c r="ELD590" s="49"/>
      <c r="ELE590" s="49"/>
      <c r="ELF590" s="49"/>
      <c r="ELG590" s="49"/>
      <c r="ELH590" s="49"/>
      <c r="ELI590" s="49"/>
      <c r="ELJ590" s="49"/>
      <c r="ELK590" s="49"/>
      <c r="ELL590" s="49"/>
      <c r="ELM590" s="49"/>
      <c r="ELN590" s="49"/>
      <c r="ELO590" s="49"/>
      <c r="ELP590" s="49"/>
      <c r="ELQ590" s="49"/>
      <c r="ELR590" s="49"/>
      <c r="ELS590" s="49"/>
      <c r="ELT590" s="49"/>
      <c r="ELU590" s="49"/>
      <c r="ELV590" s="49"/>
      <c r="ELW590" s="49"/>
      <c r="ELX590" s="49"/>
      <c r="ELY590" s="49"/>
      <c r="ELZ590" s="49"/>
      <c r="EMA590" s="49"/>
      <c r="EMB590" s="49"/>
      <c r="EMC590" s="49"/>
      <c r="EMD590" s="49"/>
      <c r="EME590" s="49"/>
      <c r="EMF590" s="49"/>
      <c r="EMG590" s="49"/>
      <c r="EMH590" s="49"/>
      <c r="EMI590" s="49"/>
      <c r="EMJ590" s="49"/>
      <c r="EMK590" s="49"/>
      <c r="EML590" s="49"/>
      <c r="EMM590" s="49"/>
      <c r="EMN590" s="49"/>
      <c r="EMO590" s="49"/>
      <c r="EMP590" s="49"/>
      <c r="EMQ590" s="49"/>
      <c r="EMR590" s="49"/>
      <c r="EMS590" s="49"/>
      <c r="EMT590" s="49"/>
      <c r="EMU590" s="49"/>
      <c r="EMV590" s="49"/>
      <c r="EMW590" s="49"/>
      <c r="EMX590" s="49"/>
      <c r="EMY590" s="49"/>
      <c r="EMZ590" s="49"/>
      <c r="ENA590" s="49"/>
      <c r="ENB590" s="49"/>
      <c r="ENC590" s="49"/>
      <c r="END590" s="49"/>
      <c r="ENE590" s="49"/>
      <c r="ENF590" s="49"/>
      <c r="ENG590" s="49"/>
      <c r="ENH590" s="49"/>
      <c r="ENI590" s="49"/>
      <c r="ENJ590" s="49"/>
      <c r="ENK590" s="49"/>
      <c r="ENL590" s="49"/>
      <c r="ENM590" s="49"/>
      <c r="ENN590" s="49"/>
      <c r="ENO590" s="49"/>
      <c r="ENP590" s="49"/>
      <c r="ENQ590" s="49"/>
      <c r="ENR590" s="49"/>
      <c r="ENS590" s="49"/>
      <c r="ENT590" s="49"/>
      <c r="ENU590" s="49"/>
      <c r="ENV590" s="49"/>
      <c r="ENW590" s="49"/>
      <c r="ENX590" s="49"/>
      <c r="ENY590" s="49"/>
      <c r="ENZ590" s="49"/>
      <c r="EOA590" s="49"/>
      <c r="EOB590" s="49"/>
      <c r="EOC590" s="49"/>
      <c r="EOD590" s="49"/>
      <c r="EOE590" s="49"/>
      <c r="EOF590" s="49"/>
      <c r="EOG590" s="49"/>
      <c r="EOH590" s="49"/>
      <c r="EOI590" s="49"/>
      <c r="EOJ590" s="49"/>
      <c r="EOK590" s="49"/>
      <c r="EOL590" s="49"/>
      <c r="EOM590" s="49"/>
      <c r="EON590" s="49"/>
      <c r="EOO590" s="49"/>
      <c r="EOP590" s="49"/>
      <c r="EOQ590" s="49"/>
      <c r="EOR590" s="49"/>
      <c r="EOS590" s="49"/>
      <c r="EOT590" s="49"/>
      <c r="EOU590" s="49"/>
      <c r="EOV590" s="49"/>
      <c r="EOW590" s="49"/>
      <c r="EOX590" s="49"/>
      <c r="EOY590" s="49"/>
      <c r="EOZ590" s="49"/>
      <c r="EPA590" s="49"/>
      <c r="EPB590" s="49"/>
      <c r="EPC590" s="49"/>
      <c r="EPD590" s="49"/>
      <c r="EPE590" s="49"/>
      <c r="EPF590" s="49"/>
      <c r="EPG590" s="49"/>
      <c r="EPH590" s="49"/>
      <c r="EPI590" s="49"/>
      <c r="EPJ590" s="49"/>
      <c r="EPK590" s="49"/>
      <c r="EPL590" s="49"/>
      <c r="EPM590" s="49"/>
      <c r="EPN590" s="49"/>
      <c r="EPO590" s="49"/>
      <c r="EPP590" s="49"/>
      <c r="EPQ590" s="49"/>
      <c r="EPR590" s="49"/>
      <c r="EPS590" s="49"/>
      <c r="EPT590" s="49"/>
      <c r="EPU590" s="49"/>
      <c r="EPV590" s="49"/>
      <c r="EPW590" s="49"/>
      <c r="EPX590" s="49"/>
      <c r="EPY590" s="49"/>
      <c r="EPZ590" s="49"/>
      <c r="EQA590" s="49"/>
      <c r="EQB590" s="49"/>
      <c r="EQC590" s="49"/>
      <c r="EQD590" s="49"/>
      <c r="EQE590" s="49"/>
      <c r="EQF590" s="49"/>
      <c r="EQG590" s="49"/>
      <c r="EQH590" s="49"/>
      <c r="EQI590" s="49"/>
      <c r="EQJ590" s="49"/>
      <c r="EQK590" s="49"/>
      <c r="EQL590" s="49"/>
      <c r="EQM590" s="49"/>
      <c r="EQN590" s="49"/>
      <c r="EQO590" s="49"/>
      <c r="EQP590" s="49"/>
      <c r="EQQ590" s="49"/>
      <c r="EQR590" s="49"/>
      <c r="EQS590" s="49"/>
      <c r="EQT590" s="49"/>
      <c r="EQU590" s="49"/>
      <c r="EQV590" s="49"/>
      <c r="EQW590" s="49"/>
      <c r="EQX590" s="49"/>
      <c r="EQY590" s="49"/>
      <c r="EQZ590" s="49"/>
      <c r="ERA590" s="49"/>
      <c r="ERB590" s="49"/>
      <c r="ERC590" s="49"/>
      <c r="ERD590" s="49"/>
      <c r="ERE590" s="49"/>
      <c r="ERF590" s="49"/>
      <c r="ERG590" s="49"/>
      <c r="ERH590" s="49"/>
      <c r="ERI590" s="49"/>
      <c r="ERJ590" s="49"/>
      <c r="ERK590" s="49"/>
      <c r="ERL590" s="49"/>
      <c r="ERM590" s="49"/>
      <c r="ERN590" s="49"/>
      <c r="ERO590" s="49"/>
      <c r="ERP590" s="49"/>
      <c r="ERQ590" s="49"/>
      <c r="ERR590" s="49"/>
      <c r="ERS590" s="49"/>
      <c r="ERT590" s="49"/>
      <c r="ERU590" s="49"/>
      <c r="ERV590" s="49"/>
      <c r="ERW590" s="49"/>
      <c r="ERX590" s="49"/>
      <c r="ERY590" s="49"/>
      <c r="ERZ590" s="49"/>
      <c r="ESA590" s="49"/>
      <c r="ESB590" s="49"/>
      <c r="ESC590" s="49"/>
      <c r="ESD590" s="49"/>
      <c r="ESE590" s="49"/>
      <c r="ESF590" s="49"/>
      <c r="ESG590" s="49"/>
      <c r="ESH590" s="49"/>
      <c r="ESI590" s="49"/>
      <c r="ESJ590" s="49"/>
      <c r="ESK590" s="49"/>
      <c r="ESL590" s="49"/>
      <c r="ESM590" s="49"/>
      <c r="ESN590" s="49"/>
      <c r="ESO590" s="49"/>
      <c r="ESP590" s="49"/>
      <c r="ESQ590" s="49"/>
      <c r="ESR590" s="49"/>
      <c r="ESS590" s="49"/>
      <c r="EST590" s="49"/>
      <c r="ESU590" s="49"/>
      <c r="ESV590" s="49"/>
      <c r="ESW590" s="49"/>
      <c r="ESX590" s="49"/>
      <c r="ESY590" s="49"/>
      <c r="ESZ590" s="49"/>
      <c r="ETA590" s="49"/>
      <c r="ETB590" s="49"/>
      <c r="ETC590" s="49"/>
      <c r="ETD590" s="49"/>
      <c r="ETE590" s="49"/>
      <c r="ETF590" s="49"/>
      <c r="ETG590" s="49"/>
      <c r="ETH590" s="49"/>
      <c r="ETI590" s="49"/>
      <c r="ETJ590" s="49"/>
      <c r="ETK590" s="49"/>
      <c r="ETL590" s="49"/>
      <c r="ETM590" s="49"/>
      <c r="ETN590" s="49"/>
      <c r="ETO590" s="49"/>
      <c r="ETP590" s="49"/>
      <c r="ETQ590" s="49"/>
      <c r="ETR590" s="49"/>
      <c r="ETS590" s="49"/>
      <c r="ETT590" s="49"/>
      <c r="ETU590" s="49"/>
      <c r="ETV590" s="49"/>
      <c r="ETW590" s="49"/>
      <c r="ETX590" s="49"/>
      <c r="ETY590" s="49"/>
      <c r="ETZ590" s="49"/>
      <c r="EUA590" s="49"/>
      <c r="EUB590" s="49"/>
      <c r="EUC590" s="49"/>
      <c r="EUD590" s="49"/>
      <c r="EUE590" s="49"/>
      <c r="EUF590" s="49"/>
      <c r="EUG590" s="49"/>
      <c r="EUH590" s="49"/>
      <c r="EUI590" s="49"/>
      <c r="EUJ590" s="49"/>
      <c r="EUK590" s="49"/>
      <c r="EUL590" s="49"/>
      <c r="EUM590" s="49"/>
      <c r="EUN590" s="49"/>
      <c r="EUO590" s="49"/>
      <c r="EUP590" s="49"/>
      <c r="EUQ590" s="49"/>
      <c r="EUR590" s="49"/>
      <c r="EUS590" s="49"/>
      <c r="EUT590" s="49"/>
      <c r="EUU590" s="49"/>
      <c r="EUV590" s="49"/>
      <c r="EUW590" s="49"/>
      <c r="EUX590" s="49"/>
      <c r="EUY590" s="49"/>
      <c r="EUZ590" s="49"/>
      <c r="EVA590" s="49"/>
      <c r="EVB590" s="49"/>
      <c r="EVC590" s="49"/>
      <c r="EVD590" s="49"/>
      <c r="EVE590" s="49"/>
      <c r="EVF590" s="49"/>
      <c r="EVG590" s="49"/>
      <c r="EVH590" s="49"/>
      <c r="EVI590" s="49"/>
      <c r="EVJ590" s="49"/>
      <c r="EVK590" s="49"/>
      <c r="EVL590" s="49"/>
      <c r="EVM590" s="49"/>
      <c r="EVN590" s="49"/>
      <c r="EVO590" s="49"/>
      <c r="EVP590" s="49"/>
      <c r="EVQ590" s="49"/>
      <c r="EVR590" s="49"/>
      <c r="EVS590" s="49"/>
      <c r="EVT590" s="49"/>
      <c r="EVU590" s="49"/>
      <c r="EVV590" s="49"/>
      <c r="EVW590" s="49"/>
      <c r="EVX590" s="49"/>
      <c r="EVY590" s="49"/>
      <c r="EVZ590" s="49"/>
      <c r="EWA590" s="49"/>
      <c r="EWB590" s="49"/>
      <c r="EWC590" s="49"/>
      <c r="EWD590" s="49"/>
      <c r="EWE590" s="49"/>
      <c r="EWF590" s="49"/>
      <c r="EWG590" s="49"/>
      <c r="EWH590" s="49"/>
      <c r="EWI590" s="49"/>
      <c r="EWJ590" s="49"/>
      <c r="EWK590" s="49"/>
      <c r="EWL590" s="49"/>
      <c r="EWM590" s="49"/>
      <c r="EWN590" s="49"/>
      <c r="EWO590" s="49"/>
      <c r="EWP590" s="49"/>
      <c r="EWQ590" s="49"/>
      <c r="EWR590" s="49"/>
      <c r="EWS590" s="49"/>
      <c r="EWT590" s="49"/>
      <c r="EWU590" s="49"/>
      <c r="EWV590" s="49"/>
      <c r="EWW590" s="49"/>
      <c r="EWX590" s="49"/>
      <c r="EWY590" s="49"/>
      <c r="EWZ590" s="49"/>
      <c r="EXA590" s="49"/>
      <c r="EXB590" s="49"/>
      <c r="EXC590" s="49"/>
      <c r="EXD590" s="49"/>
      <c r="EXE590" s="49"/>
      <c r="EXF590" s="49"/>
      <c r="EXG590" s="49"/>
      <c r="EXH590" s="49"/>
      <c r="EXI590" s="49"/>
      <c r="EXJ590" s="49"/>
      <c r="EXK590" s="49"/>
      <c r="EXL590" s="49"/>
      <c r="EXM590" s="49"/>
      <c r="EXN590" s="49"/>
      <c r="EXO590" s="49"/>
      <c r="EXP590" s="49"/>
      <c r="EXQ590" s="49"/>
      <c r="EXR590" s="49"/>
      <c r="EXS590" s="49"/>
      <c r="EXT590" s="49"/>
      <c r="EXU590" s="49"/>
      <c r="EXV590" s="49"/>
      <c r="EXW590" s="49"/>
      <c r="EXX590" s="49"/>
      <c r="EXY590" s="49"/>
      <c r="EXZ590" s="49"/>
      <c r="EYA590" s="49"/>
      <c r="EYB590" s="49"/>
      <c r="EYC590" s="49"/>
      <c r="EYD590" s="49"/>
      <c r="EYE590" s="49"/>
      <c r="EYF590" s="49"/>
      <c r="EYG590" s="49"/>
      <c r="EYH590" s="49"/>
      <c r="EYI590" s="49"/>
      <c r="EYJ590" s="49"/>
      <c r="EYK590" s="49"/>
      <c r="EYL590" s="49"/>
      <c r="EYM590" s="49"/>
      <c r="EYN590" s="49"/>
      <c r="EYO590" s="49"/>
      <c r="EYP590" s="49"/>
      <c r="EYQ590" s="49"/>
      <c r="EYR590" s="49"/>
      <c r="EYS590" s="49"/>
      <c r="EYT590" s="49"/>
      <c r="EYU590" s="49"/>
      <c r="EYV590" s="49"/>
      <c r="EYW590" s="49"/>
      <c r="EYX590" s="49"/>
      <c r="EYY590" s="49"/>
      <c r="EYZ590" s="49"/>
      <c r="EZA590" s="49"/>
      <c r="EZB590" s="49"/>
      <c r="EZC590" s="49"/>
      <c r="EZD590" s="49"/>
      <c r="EZE590" s="49"/>
      <c r="EZF590" s="49"/>
      <c r="EZG590" s="49"/>
      <c r="EZH590" s="49"/>
      <c r="EZI590" s="49"/>
      <c r="EZJ590" s="49"/>
      <c r="EZK590" s="49"/>
      <c r="EZL590" s="49"/>
      <c r="EZM590" s="49"/>
      <c r="EZN590" s="49"/>
      <c r="EZO590" s="49"/>
      <c r="EZP590" s="49"/>
      <c r="EZQ590" s="49"/>
      <c r="EZR590" s="49"/>
      <c r="EZS590" s="49"/>
      <c r="EZT590" s="49"/>
      <c r="EZU590" s="49"/>
      <c r="EZV590" s="49"/>
      <c r="EZW590" s="49"/>
      <c r="EZX590" s="49"/>
      <c r="EZY590" s="49"/>
      <c r="EZZ590" s="49"/>
      <c r="FAA590" s="49"/>
      <c r="FAB590" s="49"/>
      <c r="FAC590" s="49"/>
      <c r="FAD590" s="49"/>
      <c r="FAE590" s="49"/>
      <c r="FAF590" s="49"/>
      <c r="FAG590" s="49"/>
      <c r="FAH590" s="49"/>
      <c r="FAI590" s="49"/>
      <c r="FAJ590" s="49"/>
      <c r="FAK590" s="49"/>
      <c r="FAL590" s="49"/>
      <c r="FAM590" s="49"/>
      <c r="FAN590" s="49"/>
      <c r="FAO590" s="49"/>
      <c r="FAP590" s="49"/>
      <c r="FAQ590" s="49"/>
      <c r="FAR590" s="49"/>
      <c r="FAS590" s="49"/>
      <c r="FAT590" s="49"/>
      <c r="FAU590" s="49"/>
      <c r="FAV590" s="49"/>
      <c r="FAW590" s="49"/>
      <c r="FAX590" s="49"/>
      <c r="FAY590" s="49"/>
      <c r="FAZ590" s="49"/>
      <c r="FBA590" s="49"/>
      <c r="FBB590" s="49"/>
      <c r="FBC590" s="49"/>
      <c r="FBD590" s="49"/>
      <c r="FBE590" s="49"/>
      <c r="FBF590" s="49"/>
      <c r="FBG590" s="49"/>
      <c r="FBH590" s="49"/>
      <c r="FBI590" s="49"/>
      <c r="FBJ590" s="49"/>
      <c r="FBK590" s="49"/>
      <c r="FBL590" s="49"/>
      <c r="FBM590" s="49"/>
      <c r="FBN590" s="49"/>
      <c r="FBO590" s="49"/>
      <c r="FBP590" s="49"/>
      <c r="FBQ590" s="49"/>
      <c r="FBR590" s="49"/>
      <c r="FBS590" s="49"/>
      <c r="FBT590" s="49"/>
      <c r="FBU590" s="49"/>
      <c r="FBV590" s="49"/>
      <c r="FBW590" s="49"/>
      <c r="FBX590" s="49"/>
      <c r="FBY590" s="49"/>
      <c r="FBZ590" s="49"/>
      <c r="FCA590" s="49"/>
      <c r="FCB590" s="49"/>
      <c r="FCC590" s="49"/>
      <c r="FCD590" s="49"/>
      <c r="FCE590" s="49"/>
      <c r="FCF590" s="49"/>
      <c r="FCG590" s="49"/>
      <c r="FCH590" s="49"/>
      <c r="FCI590" s="49"/>
      <c r="FCJ590" s="49"/>
      <c r="FCK590" s="49"/>
      <c r="FCL590" s="49"/>
      <c r="FCM590" s="49"/>
      <c r="FCN590" s="49"/>
      <c r="FCO590" s="49"/>
      <c r="FCP590" s="49"/>
      <c r="FCQ590" s="49"/>
      <c r="FCR590" s="49"/>
      <c r="FCS590" s="49"/>
      <c r="FCT590" s="49"/>
      <c r="FCU590" s="49"/>
      <c r="FCV590" s="49"/>
      <c r="FCW590" s="49"/>
      <c r="FCX590" s="49"/>
      <c r="FCY590" s="49"/>
      <c r="FCZ590" s="49"/>
      <c r="FDA590" s="49"/>
      <c r="FDB590" s="49"/>
      <c r="FDC590" s="49"/>
      <c r="FDD590" s="49"/>
      <c r="FDE590" s="49"/>
      <c r="FDF590" s="49"/>
      <c r="FDG590" s="49"/>
      <c r="FDH590" s="49"/>
      <c r="FDI590" s="49"/>
      <c r="FDJ590" s="49"/>
      <c r="FDK590" s="49"/>
      <c r="FDL590" s="49"/>
      <c r="FDM590" s="49"/>
      <c r="FDN590" s="49"/>
      <c r="FDO590" s="49"/>
      <c r="FDP590" s="49"/>
      <c r="FDQ590" s="49"/>
      <c r="FDR590" s="49"/>
      <c r="FDS590" s="49"/>
      <c r="FDT590" s="49"/>
      <c r="FDU590" s="49"/>
      <c r="FDV590" s="49"/>
      <c r="FDW590" s="49"/>
      <c r="FDX590" s="49"/>
      <c r="FDY590" s="49"/>
      <c r="FDZ590" s="49"/>
      <c r="FEA590" s="49"/>
      <c r="FEB590" s="49"/>
      <c r="FEC590" s="49"/>
      <c r="FED590" s="49"/>
      <c r="FEE590" s="49"/>
      <c r="FEF590" s="49"/>
      <c r="FEG590" s="49"/>
      <c r="FEH590" s="49"/>
      <c r="FEI590" s="49"/>
      <c r="FEJ590" s="49"/>
      <c r="FEK590" s="49"/>
      <c r="FEL590" s="49"/>
      <c r="FEM590" s="49"/>
      <c r="FEN590" s="49"/>
      <c r="FEO590" s="49"/>
      <c r="FEP590" s="49"/>
      <c r="FEQ590" s="49"/>
      <c r="FER590" s="49"/>
      <c r="FES590" s="49"/>
      <c r="FET590" s="49"/>
      <c r="FEU590" s="49"/>
      <c r="FEV590" s="49"/>
      <c r="FEW590" s="49"/>
      <c r="FEX590" s="49"/>
      <c r="FEY590" s="49"/>
      <c r="FEZ590" s="49"/>
      <c r="FFA590" s="49"/>
      <c r="FFB590" s="49"/>
      <c r="FFC590" s="49"/>
      <c r="FFD590" s="49"/>
      <c r="FFE590" s="49"/>
      <c r="FFF590" s="49"/>
      <c r="FFG590" s="49"/>
      <c r="FFH590" s="49"/>
      <c r="FFI590" s="49"/>
      <c r="FFJ590" s="49"/>
      <c r="FFK590" s="49"/>
      <c r="FFL590" s="49"/>
      <c r="FFM590" s="49"/>
      <c r="FFN590" s="49"/>
      <c r="FFO590" s="49"/>
      <c r="FFP590" s="49"/>
      <c r="FFQ590" s="49"/>
      <c r="FFR590" s="49"/>
      <c r="FFS590" s="49"/>
      <c r="FFT590" s="49"/>
      <c r="FFU590" s="49"/>
      <c r="FFV590" s="49"/>
      <c r="FFW590" s="49"/>
      <c r="FFX590" s="49"/>
      <c r="FFY590" s="49"/>
      <c r="FFZ590" s="49"/>
      <c r="FGA590" s="49"/>
      <c r="FGB590" s="49"/>
      <c r="FGC590" s="49"/>
      <c r="FGD590" s="49"/>
      <c r="FGE590" s="49"/>
      <c r="FGF590" s="49"/>
      <c r="FGG590" s="49"/>
      <c r="FGH590" s="49"/>
      <c r="FGI590" s="49"/>
      <c r="FGJ590" s="49"/>
      <c r="FGK590" s="49"/>
      <c r="FGL590" s="49"/>
      <c r="FGM590" s="49"/>
      <c r="FGN590" s="49"/>
      <c r="FGO590" s="49"/>
      <c r="FGP590" s="49"/>
      <c r="FGQ590" s="49"/>
      <c r="FGR590" s="49"/>
      <c r="FGS590" s="49"/>
      <c r="FGT590" s="49"/>
      <c r="FGU590" s="49"/>
      <c r="FGV590" s="49"/>
      <c r="FGW590" s="49"/>
      <c r="FGX590" s="49"/>
      <c r="FGY590" s="49"/>
      <c r="FGZ590" s="49"/>
      <c r="FHA590" s="49"/>
      <c r="FHB590" s="49"/>
      <c r="FHC590" s="49"/>
      <c r="FHD590" s="49"/>
      <c r="FHE590" s="49"/>
      <c r="FHF590" s="49"/>
      <c r="FHG590" s="49"/>
      <c r="FHH590" s="49"/>
      <c r="FHI590" s="49"/>
      <c r="FHJ590" s="49"/>
      <c r="FHK590" s="49"/>
      <c r="FHL590" s="49"/>
      <c r="FHM590" s="49"/>
      <c r="FHN590" s="49"/>
      <c r="FHO590" s="49"/>
      <c r="FHP590" s="49"/>
      <c r="FHQ590" s="49"/>
      <c r="FHR590" s="49"/>
      <c r="FHS590" s="49"/>
      <c r="FHT590" s="49"/>
      <c r="FHU590" s="49"/>
      <c r="FHV590" s="49"/>
      <c r="FHW590" s="49"/>
      <c r="FHX590" s="49"/>
      <c r="FHY590" s="49"/>
      <c r="FHZ590" s="49"/>
      <c r="FIA590" s="49"/>
      <c r="FIB590" s="49"/>
      <c r="FIC590" s="49"/>
      <c r="FID590" s="49"/>
      <c r="FIE590" s="49"/>
      <c r="FIF590" s="49"/>
      <c r="FIG590" s="49"/>
      <c r="FIH590" s="49"/>
      <c r="FII590" s="49"/>
      <c r="FIJ590" s="49"/>
      <c r="FIK590" s="49"/>
      <c r="FIL590" s="49"/>
      <c r="FIM590" s="49"/>
      <c r="FIN590" s="49"/>
      <c r="FIO590" s="49"/>
      <c r="FIP590" s="49"/>
      <c r="FIQ590" s="49"/>
      <c r="FIR590" s="49"/>
      <c r="FIS590" s="49"/>
      <c r="FIT590" s="49"/>
      <c r="FIU590" s="49"/>
      <c r="FIV590" s="49"/>
      <c r="FIW590" s="49"/>
      <c r="FIX590" s="49"/>
      <c r="FIY590" s="49"/>
      <c r="FIZ590" s="49"/>
      <c r="FJA590" s="49"/>
      <c r="FJB590" s="49"/>
      <c r="FJC590" s="49"/>
      <c r="FJD590" s="49"/>
      <c r="FJE590" s="49"/>
      <c r="FJF590" s="49"/>
      <c r="FJG590" s="49"/>
      <c r="FJH590" s="49"/>
      <c r="FJI590" s="49"/>
      <c r="FJJ590" s="49"/>
      <c r="FJK590" s="49"/>
      <c r="FJL590" s="49"/>
      <c r="FJM590" s="49"/>
      <c r="FJN590" s="49"/>
      <c r="FJO590" s="49"/>
      <c r="FJP590" s="49"/>
      <c r="FJQ590" s="49"/>
      <c r="FJR590" s="49"/>
      <c r="FJS590" s="49"/>
      <c r="FJT590" s="49"/>
      <c r="FJU590" s="49"/>
      <c r="FJV590" s="49"/>
      <c r="FJW590" s="49"/>
      <c r="FJX590" s="49"/>
      <c r="FJY590" s="49"/>
      <c r="FJZ590" s="49"/>
      <c r="FKA590" s="49"/>
      <c r="FKB590" s="49"/>
      <c r="FKC590" s="49"/>
      <c r="FKD590" s="49"/>
      <c r="FKE590" s="49"/>
      <c r="FKF590" s="49"/>
      <c r="FKG590" s="49"/>
      <c r="FKH590" s="49"/>
      <c r="FKI590" s="49"/>
      <c r="FKJ590" s="49"/>
      <c r="FKK590" s="49"/>
      <c r="FKL590" s="49"/>
      <c r="FKM590" s="49"/>
      <c r="FKN590" s="49"/>
      <c r="FKO590" s="49"/>
      <c r="FKP590" s="49"/>
      <c r="FKQ590" s="49"/>
      <c r="FKR590" s="49"/>
      <c r="FKS590" s="49"/>
      <c r="FKT590" s="49"/>
      <c r="FKU590" s="49"/>
      <c r="FKV590" s="49"/>
      <c r="FKW590" s="49"/>
      <c r="FKX590" s="49"/>
      <c r="FKY590" s="49"/>
      <c r="FKZ590" s="49"/>
      <c r="FLA590" s="49"/>
      <c r="FLB590" s="49"/>
      <c r="FLC590" s="49"/>
      <c r="FLD590" s="49"/>
      <c r="FLE590" s="49"/>
      <c r="FLF590" s="49"/>
      <c r="FLG590" s="49"/>
      <c r="FLH590" s="49"/>
      <c r="FLI590" s="49"/>
      <c r="FLJ590" s="49"/>
      <c r="FLK590" s="49"/>
      <c r="FLL590" s="49"/>
      <c r="FLM590" s="49"/>
      <c r="FLN590" s="49"/>
      <c r="FLO590" s="49"/>
      <c r="FLP590" s="49"/>
      <c r="FLQ590" s="49"/>
      <c r="FLR590" s="49"/>
      <c r="FLS590" s="49"/>
      <c r="FLT590" s="49"/>
      <c r="FLU590" s="49"/>
      <c r="FLV590" s="49"/>
      <c r="FLW590" s="49"/>
      <c r="FLX590" s="49"/>
      <c r="FLY590" s="49"/>
      <c r="FLZ590" s="49"/>
      <c r="FMA590" s="49"/>
      <c r="FMB590" s="49"/>
      <c r="FMC590" s="49"/>
      <c r="FMD590" s="49"/>
      <c r="FME590" s="49"/>
      <c r="FMF590" s="49"/>
      <c r="FMG590" s="49"/>
      <c r="FMH590" s="49"/>
      <c r="FMI590" s="49"/>
      <c r="FMJ590" s="49"/>
      <c r="FMK590" s="49"/>
      <c r="FML590" s="49"/>
      <c r="FMM590" s="49"/>
      <c r="FMN590" s="49"/>
      <c r="FMO590" s="49"/>
      <c r="FMP590" s="49"/>
      <c r="FMQ590" s="49"/>
      <c r="FMR590" s="49"/>
      <c r="FMS590" s="49"/>
      <c r="FMT590" s="49"/>
      <c r="FMU590" s="49"/>
      <c r="FMV590" s="49"/>
      <c r="FMW590" s="49"/>
      <c r="FMX590" s="49"/>
      <c r="FMY590" s="49"/>
      <c r="FMZ590" s="49"/>
      <c r="FNA590" s="49"/>
      <c r="FNB590" s="49"/>
      <c r="FNC590" s="49"/>
      <c r="FND590" s="49"/>
      <c r="FNE590" s="49"/>
      <c r="FNF590" s="49"/>
      <c r="FNG590" s="49"/>
      <c r="FNH590" s="49"/>
      <c r="FNI590" s="49"/>
      <c r="FNJ590" s="49"/>
      <c r="FNK590" s="49"/>
      <c r="FNL590" s="49"/>
      <c r="FNM590" s="49"/>
      <c r="FNN590" s="49"/>
      <c r="FNO590" s="49"/>
      <c r="FNP590" s="49"/>
      <c r="FNQ590" s="49"/>
      <c r="FNR590" s="49"/>
      <c r="FNS590" s="49"/>
      <c r="FNT590" s="49"/>
      <c r="FNU590" s="49"/>
      <c r="FNV590" s="49"/>
      <c r="FNW590" s="49"/>
      <c r="FNX590" s="49"/>
      <c r="FNY590" s="49"/>
      <c r="FNZ590" s="49"/>
      <c r="FOA590" s="49"/>
      <c r="FOB590" s="49"/>
      <c r="FOC590" s="49"/>
      <c r="FOD590" s="49"/>
      <c r="FOE590" s="49"/>
      <c r="FOF590" s="49"/>
      <c r="FOG590" s="49"/>
      <c r="FOH590" s="49"/>
      <c r="FOI590" s="49"/>
      <c r="FOJ590" s="49"/>
      <c r="FOK590" s="49"/>
      <c r="FOL590" s="49"/>
      <c r="FOM590" s="49"/>
      <c r="FON590" s="49"/>
      <c r="FOO590" s="49"/>
      <c r="FOP590" s="49"/>
      <c r="FOQ590" s="49"/>
      <c r="FOR590" s="49"/>
      <c r="FOS590" s="49"/>
      <c r="FOT590" s="49"/>
      <c r="FOU590" s="49"/>
      <c r="FOV590" s="49"/>
      <c r="FOW590" s="49"/>
      <c r="FOX590" s="49"/>
      <c r="FOY590" s="49"/>
      <c r="FOZ590" s="49"/>
      <c r="FPA590" s="49"/>
      <c r="FPB590" s="49"/>
      <c r="FPC590" s="49"/>
      <c r="FPD590" s="49"/>
      <c r="FPE590" s="49"/>
      <c r="FPF590" s="49"/>
      <c r="FPG590" s="49"/>
      <c r="FPH590" s="49"/>
      <c r="FPI590" s="49"/>
      <c r="FPJ590" s="49"/>
      <c r="FPK590" s="49"/>
      <c r="FPL590" s="49"/>
      <c r="FPM590" s="49"/>
      <c r="FPN590" s="49"/>
      <c r="FPO590" s="49"/>
      <c r="FPP590" s="49"/>
      <c r="FPQ590" s="49"/>
      <c r="FPR590" s="49"/>
      <c r="FPS590" s="49"/>
      <c r="FPT590" s="49"/>
      <c r="FPU590" s="49"/>
      <c r="FPV590" s="49"/>
      <c r="FPW590" s="49"/>
      <c r="FPX590" s="49"/>
      <c r="FPY590" s="49"/>
      <c r="FPZ590" s="49"/>
      <c r="FQA590" s="49"/>
      <c r="FQB590" s="49"/>
      <c r="FQC590" s="49"/>
      <c r="FQD590" s="49"/>
      <c r="FQE590" s="49"/>
      <c r="FQF590" s="49"/>
      <c r="FQG590" s="49"/>
      <c r="FQH590" s="49"/>
      <c r="FQI590" s="49"/>
      <c r="FQJ590" s="49"/>
      <c r="FQK590" s="49"/>
      <c r="FQL590" s="49"/>
      <c r="FQM590" s="49"/>
      <c r="FQN590" s="49"/>
      <c r="FQO590" s="49"/>
      <c r="FQP590" s="49"/>
      <c r="FQQ590" s="49"/>
      <c r="FQR590" s="49"/>
      <c r="FQS590" s="49"/>
      <c r="FQT590" s="49"/>
      <c r="FQU590" s="49"/>
      <c r="FQV590" s="49"/>
      <c r="FQW590" s="49"/>
      <c r="FQX590" s="49"/>
      <c r="FQY590" s="49"/>
      <c r="FQZ590" s="49"/>
      <c r="FRA590" s="49"/>
      <c r="FRB590" s="49"/>
      <c r="FRC590" s="49"/>
      <c r="FRD590" s="49"/>
      <c r="FRE590" s="49"/>
      <c r="FRF590" s="49"/>
      <c r="FRG590" s="49"/>
      <c r="FRH590" s="49"/>
      <c r="FRI590" s="49"/>
      <c r="FRJ590" s="49"/>
      <c r="FRK590" s="49"/>
      <c r="FRL590" s="49"/>
      <c r="FRM590" s="49"/>
      <c r="FRN590" s="49"/>
      <c r="FRO590" s="49"/>
      <c r="FRP590" s="49"/>
      <c r="FRQ590" s="49"/>
      <c r="FRR590" s="49"/>
      <c r="FRS590" s="49"/>
      <c r="FRT590" s="49"/>
      <c r="FRU590" s="49"/>
      <c r="FRV590" s="49"/>
      <c r="FRW590" s="49"/>
      <c r="FRX590" s="49"/>
      <c r="FRY590" s="49"/>
      <c r="FRZ590" s="49"/>
      <c r="FSA590" s="49"/>
      <c r="FSB590" s="49"/>
      <c r="FSC590" s="49"/>
      <c r="FSD590" s="49"/>
      <c r="FSE590" s="49"/>
      <c r="FSF590" s="49"/>
      <c r="FSG590" s="49"/>
      <c r="FSH590" s="49"/>
      <c r="FSI590" s="49"/>
      <c r="FSJ590" s="49"/>
      <c r="FSK590" s="49"/>
      <c r="FSL590" s="49"/>
      <c r="FSM590" s="49"/>
      <c r="FSN590" s="49"/>
      <c r="FSO590" s="49"/>
      <c r="FSP590" s="49"/>
      <c r="FSQ590" s="49"/>
      <c r="FSR590" s="49"/>
      <c r="FSS590" s="49"/>
      <c r="FST590" s="49"/>
      <c r="FSU590" s="49"/>
      <c r="FSV590" s="49"/>
      <c r="FSW590" s="49"/>
      <c r="FSX590" s="49"/>
      <c r="FSY590" s="49"/>
      <c r="FSZ590" s="49"/>
      <c r="FTA590" s="49"/>
      <c r="FTB590" s="49"/>
      <c r="FTC590" s="49"/>
      <c r="FTD590" s="49"/>
      <c r="FTE590" s="49"/>
      <c r="FTF590" s="49"/>
      <c r="FTG590" s="49"/>
      <c r="FTH590" s="49"/>
      <c r="FTI590" s="49"/>
      <c r="FTJ590" s="49"/>
      <c r="FTK590" s="49"/>
      <c r="FTL590" s="49"/>
      <c r="FTM590" s="49"/>
      <c r="FTN590" s="49"/>
      <c r="FTO590" s="49"/>
      <c r="FTP590" s="49"/>
      <c r="FTQ590" s="49"/>
      <c r="FTR590" s="49"/>
      <c r="FTS590" s="49"/>
      <c r="FTT590" s="49"/>
      <c r="FTU590" s="49"/>
      <c r="FTV590" s="49"/>
      <c r="FTW590" s="49"/>
      <c r="FTX590" s="49"/>
      <c r="FTY590" s="49"/>
      <c r="FTZ590" s="49"/>
      <c r="FUA590" s="49"/>
      <c r="FUB590" s="49"/>
      <c r="FUC590" s="49"/>
      <c r="FUD590" s="49"/>
      <c r="FUE590" s="49"/>
      <c r="FUF590" s="49"/>
      <c r="FUG590" s="49"/>
      <c r="FUH590" s="49"/>
      <c r="FUI590" s="49"/>
      <c r="FUJ590" s="49"/>
      <c r="FUK590" s="49"/>
      <c r="FUL590" s="49"/>
      <c r="FUM590" s="49"/>
      <c r="FUN590" s="49"/>
      <c r="FUO590" s="49"/>
      <c r="FUP590" s="49"/>
      <c r="FUQ590" s="49"/>
      <c r="FUR590" s="49"/>
      <c r="FUS590" s="49"/>
      <c r="FUT590" s="49"/>
      <c r="FUU590" s="49"/>
      <c r="FUV590" s="49"/>
      <c r="FUW590" s="49"/>
      <c r="FUX590" s="49"/>
      <c r="FUY590" s="49"/>
      <c r="FUZ590" s="49"/>
      <c r="FVA590" s="49"/>
      <c r="FVB590" s="49"/>
      <c r="FVC590" s="49"/>
      <c r="FVD590" s="49"/>
      <c r="FVE590" s="49"/>
      <c r="FVF590" s="49"/>
      <c r="FVG590" s="49"/>
      <c r="FVH590" s="49"/>
      <c r="FVI590" s="49"/>
      <c r="FVJ590" s="49"/>
      <c r="FVK590" s="49"/>
      <c r="FVL590" s="49"/>
      <c r="FVM590" s="49"/>
      <c r="FVN590" s="49"/>
      <c r="FVO590" s="49"/>
      <c r="FVP590" s="49"/>
      <c r="FVQ590" s="49"/>
      <c r="FVR590" s="49"/>
      <c r="FVS590" s="49"/>
      <c r="FVT590" s="49"/>
      <c r="FVU590" s="49"/>
      <c r="FVV590" s="49"/>
      <c r="FVW590" s="49"/>
      <c r="FVX590" s="49"/>
      <c r="FVY590" s="49"/>
      <c r="FVZ590" s="49"/>
      <c r="FWA590" s="49"/>
      <c r="FWB590" s="49"/>
      <c r="FWC590" s="49"/>
      <c r="FWD590" s="49"/>
      <c r="FWE590" s="49"/>
      <c r="FWF590" s="49"/>
      <c r="FWG590" s="49"/>
      <c r="FWH590" s="49"/>
      <c r="FWI590" s="49"/>
      <c r="FWJ590" s="49"/>
      <c r="FWK590" s="49"/>
      <c r="FWL590" s="49"/>
      <c r="FWM590" s="49"/>
      <c r="FWN590" s="49"/>
      <c r="FWO590" s="49"/>
      <c r="FWP590" s="49"/>
      <c r="FWQ590" s="49"/>
      <c r="FWR590" s="49"/>
      <c r="FWS590" s="49"/>
      <c r="FWT590" s="49"/>
      <c r="FWU590" s="49"/>
      <c r="FWV590" s="49"/>
      <c r="FWW590" s="49"/>
      <c r="FWX590" s="49"/>
      <c r="FWY590" s="49"/>
      <c r="FWZ590" s="49"/>
      <c r="FXA590" s="49"/>
      <c r="FXB590" s="49"/>
      <c r="FXC590" s="49"/>
      <c r="FXD590" s="49"/>
      <c r="FXE590" s="49"/>
      <c r="FXF590" s="49"/>
      <c r="FXG590" s="49"/>
      <c r="FXH590" s="49"/>
      <c r="FXI590" s="49"/>
      <c r="FXJ590" s="49"/>
      <c r="FXK590" s="49"/>
      <c r="FXL590" s="49"/>
      <c r="FXM590" s="49"/>
      <c r="FXN590" s="49"/>
      <c r="FXO590" s="49"/>
      <c r="FXP590" s="49"/>
      <c r="FXQ590" s="49"/>
      <c r="FXR590" s="49"/>
      <c r="FXS590" s="49"/>
      <c r="FXT590" s="49"/>
      <c r="FXU590" s="49"/>
      <c r="FXV590" s="49"/>
      <c r="FXW590" s="49"/>
      <c r="FXX590" s="49"/>
      <c r="FXY590" s="49"/>
      <c r="FXZ590" s="49"/>
      <c r="FYA590" s="49"/>
      <c r="FYB590" s="49"/>
      <c r="FYC590" s="49"/>
      <c r="FYD590" s="49"/>
      <c r="FYE590" s="49"/>
      <c r="FYF590" s="49"/>
      <c r="FYG590" s="49"/>
      <c r="FYH590" s="49"/>
      <c r="FYI590" s="49"/>
      <c r="FYJ590" s="49"/>
      <c r="FYK590" s="49"/>
      <c r="FYL590" s="49"/>
      <c r="FYM590" s="49"/>
      <c r="FYN590" s="49"/>
      <c r="FYO590" s="49"/>
      <c r="FYP590" s="49"/>
      <c r="FYQ590" s="49"/>
      <c r="FYR590" s="49"/>
      <c r="FYS590" s="49"/>
      <c r="FYT590" s="49"/>
      <c r="FYU590" s="49"/>
      <c r="FYV590" s="49"/>
      <c r="FYW590" s="49"/>
      <c r="FYX590" s="49"/>
      <c r="FYY590" s="49"/>
      <c r="FYZ590" s="49"/>
      <c r="FZA590" s="49"/>
      <c r="FZB590" s="49"/>
      <c r="FZC590" s="49"/>
      <c r="FZD590" s="49"/>
      <c r="FZE590" s="49"/>
      <c r="FZF590" s="49"/>
      <c r="FZG590" s="49"/>
      <c r="FZH590" s="49"/>
      <c r="FZI590" s="49"/>
      <c r="FZJ590" s="49"/>
      <c r="FZK590" s="49"/>
      <c r="FZL590" s="49"/>
      <c r="FZM590" s="49"/>
      <c r="FZN590" s="49"/>
      <c r="FZO590" s="49"/>
      <c r="FZP590" s="49"/>
      <c r="FZQ590" s="49"/>
      <c r="FZR590" s="49"/>
      <c r="FZS590" s="49"/>
      <c r="FZT590" s="49"/>
      <c r="FZU590" s="49"/>
      <c r="FZV590" s="49"/>
      <c r="FZW590" s="49"/>
      <c r="FZX590" s="49"/>
      <c r="FZY590" s="49"/>
      <c r="FZZ590" s="49"/>
      <c r="GAA590" s="49"/>
      <c r="GAB590" s="49"/>
      <c r="GAC590" s="49"/>
      <c r="GAD590" s="49"/>
      <c r="GAE590" s="49"/>
      <c r="GAF590" s="49"/>
      <c r="GAG590" s="49"/>
      <c r="GAH590" s="49"/>
      <c r="GAI590" s="49"/>
      <c r="GAJ590" s="49"/>
      <c r="GAK590" s="49"/>
      <c r="GAL590" s="49"/>
      <c r="GAM590" s="49"/>
      <c r="GAN590" s="49"/>
      <c r="GAO590" s="49"/>
      <c r="GAP590" s="49"/>
      <c r="GAQ590" s="49"/>
      <c r="GAR590" s="49"/>
      <c r="GAS590" s="49"/>
      <c r="GAT590" s="49"/>
      <c r="GAU590" s="49"/>
      <c r="GAV590" s="49"/>
      <c r="GAW590" s="49"/>
      <c r="GAX590" s="49"/>
      <c r="GAY590" s="49"/>
      <c r="GAZ590" s="49"/>
      <c r="GBA590" s="49"/>
      <c r="GBB590" s="49"/>
      <c r="GBC590" s="49"/>
      <c r="GBD590" s="49"/>
      <c r="GBE590" s="49"/>
      <c r="GBF590" s="49"/>
      <c r="GBG590" s="49"/>
      <c r="GBH590" s="49"/>
      <c r="GBI590" s="49"/>
      <c r="GBJ590" s="49"/>
      <c r="GBK590" s="49"/>
      <c r="GBL590" s="49"/>
      <c r="GBM590" s="49"/>
      <c r="GBN590" s="49"/>
      <c r="GBO590" s="49"/>
      <c r="GBP590" s="49"/>
      <c r="GBQ590" s="49"/>
      <c r="GBR590" s="49"/>
      <c r="GBS590" s="49"/>
      <c r="GBT590" s="49"/>
      <c r="GBU590" s="49"/>
      <c r="GBV590" s="49"/>
      <c r="GBW590" s="49"/>
      <c r="GBX590" s="49"/>
      <c r="GBY590" s="49"/>
      <c r="GBZ590" s="49"/>
      <c r="GCA590" s="49"/>
      <c r="GCB590" s="49"/>
      <c r="GCC590" s="49"/>
      <c r="GCD590" s="49"/>
      <c r="GCE590" s="49"/>
      <c r="GCF590" s="49"/>
      <c r="GCG590" s="49"/>
      <c r="GCH590" s="49"/>
      <c r="GCI590" s="49"/>
      <c r="GCJ590" s="49"/>
      <c r="GCK590" s="49"/>
      <c r="GCL590" s="49"/>
      <c r="GCM590" s="49"/>
      <c r="GCN590" s="49"/>
      <c r="GCO590" s="49"/>
      <c r="GCP590" s="49"/>
      <c r="GCQ590" s="49"/>
      <c r="GCR590" s="49"/>
      <c r="GCS590" s="49"/>
      <c r="GCT590" s="49"/>
      <c r="GCU590" s="49"/>
      <c r="GCV590" s="49"/>
      <c r="GCW590" s="49"/>
      <c r="GCX590" s="49"/>
      <c r="GCY590" s="49"/>
      <c r="GCZ590" s="49"/>
      <c r="GDA590" s="49"/>
      <c r="GDB590" s="49"/>
      <c r="GDC590" s="49"/>
      <c r="GDD590" s="49"/>
      <c r="GDE590" s="49"/>
      <c r="GDF590" s="49"/>
      <c r="GDG590" s="49"/>
      <c r="GDH590" s="49"/>
      <c r="GDI590" s="49"/>
      <c r="GDJ590" s="49"/>
      <c r="GDK590" s="49"/>
      <c r="GDL590" s="49"/>
      <c r="GDM590" s="49"/>
      <c r="GDN590" s="49"/>
      <c r="GDO590" s="49"/>
      <c r="GDP590" s="49"/>
      <c r="GDQ590" s="49"/>
      <c r="GDR590" s="49"/>
      <c r="GDS590" s="49"/>
      <c r="GDT590" s="49"/>
      <c r="GDU590" s="49"/>
      <c r="GDV590" s="49"/>
      <c r="GDW590" s="49"/>
      <c r="GDX590" s="49"/>
      <c r="GDY590" s="49"/>
      <c r="GDZ590" s="49"/>
      <c r="GEA590" s="49"/>
      <c r="GEB590" s="49"/>
      <c r="GEC590" s="49"/>
      <c r="GED590" s="49"/>
      <c r="GEE590" s="49"/>
      <c r="GEF590" s="49"/>
      <c r="GEG590" s="49"/>
      <c r="GEH590" s="49"/>
      <c r="GEI590" s="49"/>
      <c r="GEJ590" s="49"/>
      <c r="GEK590" s="49"/>
      <c r="GEL590" s="49"/>
      <c r="GEM590" s="49"/>
      <c r="GEN590" s="49"/>
      <c r="GEO590" s="49"/>
      <c r="GEP590" s="49"/>
      <c r="GEQ590" s="49"/>
      <c r="GER590" s="49"/>
      <c r="GES590" s="49"/>
      <c r="GET590" s="49"/>
      <c r="GEU590" s="49"/>
      <c r="GEV590" s="49"/>
      <c r="GEW590" s="49"/>
      <c r="GEX590" s="49"/>
      <c r="GEY590" s="49"/>
      <c r="GEZ590" s="49"/>
      <c r="GFA590" s="49"/>
      <c r="GFB590" s="49"/>
      <c r="GFC590" s="49"/>
      <c r="GFD590" s="49"/>
      <c r="GFE590" s="49"/>
      <c r="GFF590" s="49"/>
      <c r="GFG590" s="49"/>
      <c r="GFH590" s="49"/>
      <c r="GFI590" s="49"/>
      <c r="GFJ590" s="49"/>
      <c r="GFK590" s="49"/>
      <c r="GFL590" s="49"/>
      <c r="GFM590" s="49"/>
      <c r="GFN590" s="49"/>
      <c r="GFO590" s="49"/>
      <c r="GFP590" s="49"/>
      <c r="GFQ590" s="49"/>
      <c r="GFR590" s="49"/>
      <c r="GFS590" s="49"/>
      <c r="GFT590" s="49"/>
      <c r="GFU590" s="49"/>
      <c r="GFV590" s="49"/>
      <c r="GFW590" s="49"/>
      <c r="GFX590" s="49"/>
      <c r="GFY590" s="49"/>
      <c r="GFZ590" s="49"/>
      <c r="GGA590" s="49"/>
      <c r="GGB590" s="49"/>
      <c r="GGC590" s="49"/>
      <c r="GGD590" s="49"/>
      <c r="GGE590" s="49"/>
      <c r="GGF590" s="49"/>
      <c r="GGG590" s="49"/>
      <c r="GGH590" s="49"/>
      <c r="GGI590" s="49"/>
      <c r="GGJ590" s="49"/>
      <c r="GGK590" s="49"/>
      <c r="GGL590" s="49"/>
      <c r="GGM590" s="49"/>
      <c r="GGN590" s="49"/>
      <c r="GGO590" s="49"/>
      <c r="GGP590" s="49"/>
      <c r="GGQ590" s="49"/>
      <c r="GGR590" s="49"/>
      <c r="GGS590" s="49"/>
      <c r="GGT590" s="49"/>
      <c r="GGU590" s="49"/>
      <c r="GGV590" s="49"/>
      <c r="GGW590" s="49"/>
      <c r="GGX590" s="49"/>
      <c r="GGY590" s="49"/>
      <c r="GGZ590" s="49"/>
      <c r="GHA590" s="49"/>
      <c r="GHB590" s="49"/>
      <c r="GHC590" s="49"/>
      <c r="GHD590" s="49"/>
      <c r="GHE590" s="49"/>
      <c r="GHF590" s="49"/>
      <c r="GHG590" s="49"/>
      <c r="GHH590" s="49"/>
      <c r="GHI590" s="49"/>
      <c r="GHJ590" s="49"/>
      <c r="GHK590" s="49"/>
      <c r="GHL590" s="49"/>
      <c r="GHM590" s="49"/>
      <c r="GHN590" s="49"/>
      <c r="GHO590" s="49"/>
      <c r="GHP590" s="49"/>
      <c r="GHQ590" s="49"/>
      <c r="GHR590" s="49"/>
      <c r="GHS590" s="49"/>
      <c r="GHT590" s="49"/>
      <c r="GHU590" s="49"/>
      <c r="GHV590" s="49"/>
      <c r="GHW590" s="49"/>
      <c r="GHX590" s="49"/>
      <c r="GHY590" s="49"/>
      <c r="GHZ590" s="49"/>
      <c r="GIA590" s="49"/>
      <c r="GIB590" s="49"/>
      <c r="GIC590" s="49"/>
      <c r="GID590" s="49"/>
      <c r="GIE590" s="49"/>
      <c r="GIF590" s="49"/>
      <c r="GIG590" s="49"/>
      <c r="GIH590" s="49"/>
      <c r="GII590" s="49"/>
      <c r="GIJ590" s="49"/>
      <c r="GIK590" s="49"/>
      <c r="GIL590" s="49"/>
      <c r="GIM590" s="49"/>
      <c r="GIN590" s="49"/>
      <c r="GIO590" s="49"/>
      <c r="GIP590" s="49"/>
      <c r="GIQ590" s="49"/>
      <c r="GIR590" s="49"/>
      <c r="GIS590" s="49"/>
      <c r="GIT590" s="49"/>
      <c r="GIU590" s="49"/>
      <c r="GIV590" s="49"/>
      <c r="GIW590" s="49"/>
      <c r="GIX590" s="49"/>
      <c r="GIY590" s="49"/>
      <c r="GIZ590" s="49"/>
      <c r="GJA590" s="49"/>
      <c r="GJB590" s="49"/>
      <c r="GJC590" s="49"/>
      <c r="GJD590" s="49"/>
      <c r="GJE590" s="49"/>
      <c r="GJF590" s="49"/>
      <c r="GJG590" s="49"/>
      <c r="GJH590" s="49"/>
      <c r="GJI590" s="49"/>
      <c r="GJJ590" s="49"/>
      <c r="GJK590" s="49"/>
      <c r="GJL590" s="49"/>
      <c r="GJM590" s="49"/>
      <c r="GJN590" s="49"/>
      <c r="GJO590" s="49"/>
      <c r="GJP590" s="49"/>
      <c r="GJQ590" s="49"/>
      <c r="GJR590" s="49"/>
      <c r="GJS590" s="49"/>
      <c r="GJT590" s="49"/>
      <c r="GJU590" s="49"/>
      <c r="GJV590" s="49"/>
      <c r="GJW590" s="49"/>
      <c r="GJX590" s="49"/>
      <c r="GJY590" s="49"/>
      <c r="GJZ590" s="49"/>
      <c r="GKA590" s="49"/>
      <c r="GKB590" s="49"/>
      <c r="GKC590" s="49"/>
      <c r="GKD590" s="49"/>
      <c r="GKE590" s="49"/>
      <c r="GKF590" s="49"/>
      <c r="GKG590" s="49"/>
      <c r="GKH590" s="49"/>
      <c r="GKI590" s="49"/>
      <c r="GKJ590" s="49"/>
      <c r="GKK590" s="49"/>
      <c r="GKL590" s="49"/>
      <c r="GKM590" s="49"/>
      <c r="GKN590" s="49"/>
      <c r="GKO590" s="49"/>
      <c r="GKP590" s="49"/>
      <c r="GKQ590" s="49"/>
      <c r="GKR590" s="49"/>
      <c r="GKS590" s="49"/>
      <c r="GKT590" s="49"/>
      <c r="GKU590" s="49"/>
      <c r="GKV590" s="49"/>
      <c r="GKW590" s="49"/>
      <c r="GKX590" s="49"/>
      <c r="GKY590" s="49"/>
      <c r="GKZ590" s="49"/>
      <c r="GLA590" s="49"/>
      <c r="GLB590" s="49"/>
      <c r="GLC590" s="49"/>
      <c r="GLD590" s="49"/>
      <c r="GLE590" s="49"/>
      <c r="GLF590" s="49"/>
      <c r="GLG590" s="49"/>
      <c r="GLH590" s="49"/>
      <c r="GLI590" s="49"/>
      <c r="GLJ590" s="49"/>
      <c r="GLK590" s="49"/>
      <c r="GLL590" s="49"/>
      <c r="GLM590" s="49"/>
      <c r="GLN590" s="49"/>
      <c r="GLO590" s="49"/>
      <c r="GLP590" s="49"/>
      <c r="GLQ590" s="49"/>
      <c r="GLR590" s="49"/>
      <c r="GLS590" s="49"/>
      <c r="GLT590" s="49"/>
      <c r="GLU590" s="49"/>
      <c r="GLV590" s="49"/>
      <c r="GLW590" s="49"/>
      <c r="GLX590" s="49"/>
      <c r="GLY590" s="49"/>
      <c r="GLZ590" s="49"/>
      <c r="GMA590" s="49"/>
      <c r="GMB590" s="49"/>
      <c r="GMC590" s="49"/>
      <c r="GMD590" s="49"/>
      <c r="GME590" s="49"/>
      <c r="GMF590" s="49"/>
      <c r="GMG590" s="49"/>
      <c r="GMH590" s="49"/>
      <c r="GMI590" s="49"/>
      <c r="GMJ590" s="49"/>
      <c r="GMK590" s="49"/>
      <c r="GML590" s="49"/>
      <c r="GMM590" s="49"/>
      <c r="GMN590" s="49"/>
      <c r="GMO590" s="49"/>
      <c r="GMP590" s="49"/>
      <c r="GMQ590" s="49"/>
      <c r="GMR590" s="49"/>
      <c r="GMS590" s="49"/>
      <c r="GMT590" s="49"/>
      <c r="GMU590" s="49"/>
      <c r="GMV590" s="49"/>
      <c r="GMW590" s="49"/>
      <c r="GMX590" s="49"/>
      <c r="GMY590" s="49"/>
      <c r="GMZ590" s="49"/>
      <c r="GNA590" s="49"/>
      <c r="GNB590" s="49"/>
      <c r="GNC590" s="49"/>
      <c r="GND590" s="49"/>
      <c r="GNE590" s="49"/>
      <c r="GNF590" s="49"/>
      <c r="GNG590" s="49"/>
      <c r="GNH590" s="49"/>
      <c r="GNI590" s="49"/>
      <c r="GNJ590" s="49"/>
      <c r="GNK590" s="49"/>
      <c r="GNL590" s="49"/>
      <c r="GNM590" s="49"/>
      <c r="GNN590" s="49"/>
      <c r="GNO590" s="49"/>
      <c r="GNP590" s="49"/>
      <c r="GNQ590" s="49"/>
      <c r="GNR590" s="49"/>
      <c r="GNS590" s="49"/>
      <c r="GNT590" s="49"/>
      <c r="GNU590" s="49"/>
      <c r="GNV590" s="49"/>
      <c r="GNW590" s="49"/>
      <c r="GNX590" s="49"/>
      <c r="GNY590" s="49"/>
      <c r="GNZ590" s="49"/>
      <c r="GOA590" s="49"/>
      <c r="GOB590" s="49"/>
      <c r="GOC590" s="49"/>
      <c r="GOD590" s="49"/>
      <c r="GOE590" s="49"/>
      <c r="GOF590" s="49"/>
      <c r="GOG590" s="49"/>
      <c r="GOH590" s="49"/>
      <c r="GOI590" s="49"/>
      <c r="GOJ590" s="49"/>
      <c r="GOK590" s="49"/>
      <c r="GOL590" s="49"/>
      <c r="GOM590" s="49"/>
      <c r="GON590" s="49"/>
      <c r="GOO590" s="49"/>
      <c r="GOP590" s="49"/>
      <c r="GOQ590" s="49"/>
      <c r="GOR590" s="49"/>
      <c r="GOS590" s="49"/>
      <c r="GOT590" s="49"/>
      <c r="GOU590" s="49"/>
      <c r="GOV590" s="49"/>
      <c r="GOW590" s="49"/>
      <c r="GOX590" s="49"/>
      <c r="GOY590" s="49"/>
      <c r="GOZ590" s="49"/>
      <c r="GPA590" s="49"/>
      <c r="GPB590" s="49"/>
      <c r="GPC590" s="49"/>
      <c r="GPD590" s="49"/>
      <c r="GPE590" s="49"/>
      <c r="GPF590" s="49"/>
      <c r="GPG590" s="49"/>
      <c r="GPH590" s="49"/>
      <c r="GPI590" s="49"/>
      <c r="GPJ590" s="49"/>
      <c r="GPK590" s="49"/>
      <c r="GPL590" s="49"/>
      <c r="GPM590" s="49"/>
      <c r="GPN590" s="49"/>
      <c r="GPO590" s="49"/>
      <c r="GPP590" s="49"/>
      <c r="GPQ590" s="49"/>
      <c r="GPR590" s="49"/>
      <c r="GPS590" s="49"/>
      <c r="GPT590" s="49"/>
      <c r="GPU590" s="49"/>
      <c r="GPV590" s="49"/>
      <c r="GPW590" s="49"/>
      <c r="GPX590" s="49"/>
      <c r="GPY590" s="49"/>
      <c r="GPZ590" s="49"/>
      <c r="GQA590" s="49"/>
      <c r="GQB590" s="49"/>
      <c r="GQC590" s="49"/>
      <c r="GQD590" s="49"/>
      <c r="GQE590" s="49"/>
      <c r="GQF590" s="49"/>
      <c r="GQG590" s="49"/>
      <c r="GQH590" s="49"/>
      <c r="GQI590" s="49"/>
      <c r="GQJ590" s="49"/>
      <c r="GQK590" s="49"/>
      <c r="GQL590" s="49"/>
      <c r="GQM590" s="49"/>
      <c r="GQN590" s="49"/>
      <c r="GQO590" s="49"/>
      <c r="GQP590" s="49"/>
      <c r="GQQ590" s="49"/>
      <c r="GQR590" s="49"/>
      <c r="GQS590" s="49"/>
      <c r="GQT590" s="49"/>
      <c r="GQU590" s="49"/>
      <c r="GQV590" s="49"/>
      <c r="GQW590" s="49"/>
      <c r="GQX590" s="49"/>
      <c r="GQY590" s="49"/>
      <c r="GQZ590" s="49"/>
      <c r="GRA590" s="49"/>
      <c r="GRB590" s="49"/>
      <c r="GRC590" s="49"/>
      <c r="GRD590" s="49"/>
      <c r="GRE590" s="49"/>
      <c r="GRF590" s="49"/>
      <c r="GRG590" s="49"/>
      <c r="GRH590" s="49"/>
      <c r="GRI590" s="49"/>
      <c r="GRJ590" s="49"/>
      <c r="GRK590" s="49"/>
      <c r="GRL590" s="49"/>
      <c r="GRM590" s="49"/>
      <c r="GRN590" s="49"/>
      <c r="GRO590" s="49"/>
      <c r="GRP590" s="49"/>
      <c r="GRQ590" s="49"/>
      <c r="GRR590" s="49"/>
      <c r="GRS590" s="49"/>
      <c r="GRT590" s="49"/>
      <c r="GRU590" s="49"/>
      <c r="GRV590" s="49"/>
      <c r="GRW590" s="49"/>
      <c r="GRX590" s="49"/>
      <c r="GRY590" s="49"/>
      <c r="GRZ590" s="49"/>
      <c r="GSA590" s="49"/>
      <c r="GSB590" s="49"/>
      <c r="GSC590" s="49"/>
      <c r="GSD590" s="49"/>
      <c r="GSE590" s="49"/>
      <c r="GSF590" s="49"/>
      <c r="GSG590" s="49"/>
      <c r="GSH590" s="49"/>
      <c r="GSI590" s="49"/>
      <c r="GSJ590" s="49"/>
      <c r="GSK590" s="49"/>
      <c r="GSL590" s="49"/>
      <c r="GSM590" s="49"/>
      <c r="GSN590" s="49"/>
      <c r="GSO590" s="49"/>
      <c r="GSP590" s="49"/>
      <c r="GSQ590" s="49"/>
      <c r="GSR590" s="49"/>
      <c r="GSS590" s="49"/>
      <c r="GST590" s="49"/>
      <c r="GSU590" s="49"/>
      <c r="GSV590" s="49"/>
      <c r="GSW590" s="49"/>
      <c r="GSX590" s="49"/>
      <c r="GSY590" s="49"/>
      <c r="GSZ590" s="49"/>
      <c r="GTA590" s="49"/>
      <c r="GTB590" s="49"/>
      <c r="GTC590" s="49"/>
      <c r="GTD590" s="49"/>
      <c r="GTE590" s="49"/>
      <c r="GTF590" s="49"/>
      <c r="GTG590" s="49"/>
      <c r="GTH590" s="49"/>
      <c r="GTI590" s="49"/>
      <c r="GTJ590" s="49"/>
      <c r="GTK590" s="49"/>
      <c r="GTL590" s="49"/>
      <c r="GTM590" s="49"/>
      <c r="GTN590" s="49"/>
      <c r="GTO590" s="49"/>
      <c r="GTP590" s="49"/>
      <c r="GTQ590" s="49"/>
      <c r="GTR590" s="49"/>
      <c r="GTS590" s="49"/>
      <c r="GTT590" s="49"/>
      <c r="GTU590" s="49"/>
      <c r="GTV590" s="49"/>
      <c r="GTW590" s="49"/>
      <c r="GTX590" s="49"/>
      <c r="GTY590" s="49"/>
      <c r="GTZ590" s="49"/>
      <c r="GUA590" s="49"/>
      <c r="GUB590" s="49"/>
      <c r="GUC590" s="49"/>
      <c r="GUD590" s="49"/>
      <c r="GUE590" s="49"/>
      <c r="GUF590" s="49"/>
      <c r="GUG590" s="49"/>
      <c r="GUH590" s="49"/>
      <c r="GUI590" s="49"/>
      <c r="GUJ590" s="49"/>
      <c r="GUK590" s="49"/>
      <c r="GUL590" s="49"/>
      <c r="GUM590" s="49"/>
      <c r="GUN590" s="49"/>
      <c r="GUO590" s="49"/>
      <c r="GUP590" s="49"/>
      <c r="GUQ590" s="49"/>
      <c r="GUR590" s="49"/>
      <c r="GUS590" s="49"/>
      <c r="GUT590" s="49"/>
      <c r="GUU590" s="49"/>
      <c r="GUV590" s="49"/>
      <c r="GUW590" s="49"/>
      <c r="GUX590" s="49"/>
      <c r="GUY590" s="49"/>
      <c r="GUZ590" s="49"/>
      <c r="GVA590" s="49"/>
      <c r="GVB590" s="49"/>
      <c r="GVC590" s="49"/>
      <c r="GVD590" s="49"/>
      <c r="GVE590" s="49"/>
      <c r="GVF590" s="49"/>
      <c r="GVG590" s="49"/>
      <c r="GVH590" s="49"/>
      <c r="GVI590" s="49"/>
      <c r="GVJ590" s="49"/>
      <c r="GVK590" s="49"/>
      <c r="GVL590" s="49"/>
      <c r="GVM590" s="49"/>
      <c r="GVN590" s="49"/>
      <c r="GVO590" s="49"/>
      <c r="GVP590" s="49"/>
      <c r="GVQ590" s="49"/>
      <c r="GVR590" s="49"/>
      <c r="GVS590" s="49"/>
      <c r="GVT590" s="49"/>
      <c r="GVU590" s="49"/>
      <c r="GVV590" s="49"/>
      <c r="GVW590" s="49"/>
      <c r="GVX590" s="49"/>
      <c r="GVY590" s="49"/>
      <c r="GVZ590" s="49"/>
      <c r="GWA590" s="49"/>
      <c r="GWB590" s="49"/>
      <c r="GWC590" s="49"/>
      <c r="GWD590" s="49"/>
      <c r="GWE590" s="49"/>
      <c r="GWF590" s="49"/>
      <c r="GWG590" s="49"/>
      <c r="GWH590" s="49"/>
      <c r="GWI590" s="49"/>
      <c r="GWJ590" s="49"/>
      <c r="GWK590" s="49"/>
      <c r="GWL590" s="49"/>
      <c r="GWM590" s="49"/>
      <c r="GWN590" s="49"/>
      <c r="GWO590" s="49"/>
      <c r="GWP590" s="49"/>
      <c r="GWQ590" s="49"/>
      <c r="GWR590" s="49"/>
      <c r="GWS590" s="49"/>
      <c r="GWT590" s="49"/>
      <c r="GWU590" s="49"/>
      <c r="GWV590" s="49"/>
      <c r="GWW590" s="49"/>
      <c r="GWX590" s="49"/>
      <c r="GWY590" s="49"/>
      <c r="GWZ590" s="49"/>
      <c r="GXA590" s="49"/>
      <c r="GXB590" s="49"/>
      <c r="GXC590" s="49"/>
      <c r="GXD590" s="49"/>
      <c r="GXE590" s="49"/>
      <c r="GXF590" s="49"/>
      <c r="GXG590" s="49"/>
      <c r="GXH590" s="49"/>
      <c r="GXI590" s="49"/>
      <c r="GXJ590" s="49"/>
      <c r="GXK590" s="49"/>
      <c r="GXL590" s="49"/>
      <c r="GXM590" s="49"/>
      <c r="GXN590" s="49"/>
      <c r="GXO590" s="49"/>
      <c r="GXP590" s="49"/>
      <c r="GXQ590" s="49"/>
      <c r="GXR590" s="49"/>
      <c r="GXS590" s="49"/>
      <c r="GXT590" s="49"/>
      <c r="GXU590" s="49"/>
      <c r="GXV590" s="49"/>
      <c r="GXW590" s="49"/>
      <c r="GXX590" s="49"/>
      <c r="GXY590" s="49"/>
      <c r="GXZ590" s="49"/>
      <c r="GYA590" s="49"/>
      <c r="GYB590" s="49"/>
      <c r="GYC590" s="49"/>
      <c r="GYD590" s="49"/>
      <c r="GYE590" s="49"/>
      <c r="GYF590" s="49"/>
      <c r="GYG590" s="49"/>
      <c r="GYH590" s="49"/>
      <c r="GYI590" s="49"/>
      <c r="GYJ590" s="49"/>
      <c r="GYK590" s="49"/>
      <c r="GYL590" s="49"/>
      <c r="GYM590" s="49"/>
      <c r="GYN590" s="49"/>
      <c r="GYO590" s="49"/>
      <c r="GYP590" s="49"/>
      <c r="GYQ590" s="49"/>
      <c r="GYR590" s="49"/>
      <c r="GYS590" s="49"/>
      <c r="GYT590" s="49"/>
      <c r="GYU590" s="49"/>
      <c r="GYV590" s="49"/>
      <c r="GYW590" s="49"/>
      <c r="GYX590" s="49"/>
      <c r="GYY590" s="49"/>
      <c r="GYZ590" s="49"/>
      <c r="GZA590" s="49"/>
      <c r="GZB590" s="49"/>
      <c r="GZC590" s="49"/>
      <c r="GZD590" s="49"/>
      <c r="GZE590" s="49"/>
      <c r="GZF590" s="49"/>
      <c r="GZG590" s="49"/>
      <c r="GZH590" s="49"/>
      <c r="GZI590" s="49"/>
      <c r="GZJ590" s="49"/>
      <c r="GZK590" s="49"/>
      <c r="GZL590" s="49"/>
      <c r="GZM590" s="49"/>
      <c r="GZN590" s="49"/>
      <c r="GZO590" s="49"/>
      <c r="GZP590" s="49"/>
      <c r="GZQ590" s="49"/>
      <c r="GZR590" s="49"/>
      <c r="GZS590" s="49"/>
      <c r="GZT590" s="49"/>
      <c r="GZU590" s="49"/>
      <c r="GZV590" s="49"/>
      <c r="GZW590" s="49"/>
      <c r="GZX590" s="49"/>
      <c r="GZY590" s="49"/>
      <c r="GZZ590" s="49"/>
      <c r="HAA590" s="49"/>
      <c r="HAB590" s="49"/>
      <c r="HAC590" s="49"/>
      <c r="HAD590" s="49"/>
      <c r="HAE590" s="49"/>
      <c r="HAF590" s="49"/>
      <c r="HAG590" s="49"/>
      <c r="HAH590" s="49"/>
      <c r="HAI590" s="49"/>
      <c r="HAJ590" s="49"/>
      <c r="HAK590" s="49"/>
      <c r="HAL590" s="49"/>
      <c r="HAM590" s="49"/>
      <c r="HAN590" s="49"/>
      <c r="HAO590" s="49"/>
      <c r="HAP590" s="49"/>
      <c r="HAQ590" s="49"/>
      <c r="HAR590" s="49"/>
      <c r="HAS590" s="49"/>
      <c r="HAT590" s="49"/>
      <c r="HAU590" s="49"/>
      <c r="HAV590" s="49"/>
      <c r="HAW590" s="49"/>
      <c r="HAX590" s="49"/>
      <c r="HAY590" s="49"/>
      <c r="HAZ590" s="49"/>
      <c r="HBA590" s="49"/>
      <c r="HBB590" s="49"/>
      <c r="HBC590" s="49"/>
      <c r="HBD590" s="49"/>
      <c r="HBE590" s="49"/>
      <c r="HBF590" s="49"/>
      <c r="HBG590" s="49"/>
      <c r="HBH590" s="49"/>
      <c r="HBI590" s="49"/>
      <c r="HBJ590" s="49"/>
      <c r="HBK590" s="49"/>
      <c r="HBL590" s="49"/>
      <c r="HBM590" s="49"/>
      <c r="HBN590" s="49"/>
      <c r="HBO590" s="49"/>
      <c r="HBP590" s="49"/>
      <c r="HBQ590" s="49"/>
      <c r="HBR590" s="49"/>
      <c r="HBS590" s="49"/>
      <c r="HBT590" s="49"/>
      <c r="HBU590" s="49"/>
      <c r="HBV590" s="49"/>
      <c r="HBW590" s="49"/>
      <c r="HBX590" s="49"/>
      <c r="HBY590" s="49"/>
      <c r="HBZ590" s="49"/>
      <c r="HCA590" s="49"/>
      <c r="HCB590" s="49"/>
      <c r="HCC590" s="49"/>
      <c r="HCD590" s="49"/>
      <c r="HCE590" s="49"/>
      <c r="HCF590" s="49"/>
      <c r="HCG590" s="49"/>
      <c r="HCH590" s="49"/>
      <c r="HCI590" s="49"/>
      <c r="HCJ590" s="49"/>
      <c r="HCK590" s="49"/>
      <c r="HCL590" s="49"/>
      <c r="HCM590" s="49"/>
      <c r="HCN590" s="49"/>
      <c r="HCO590" s="49"/>
      <c r="HCP590" s="49"/>
      <c r="HCQ590" s="49"/>
      <c r="HCR590" s="49"/>
      <c r="HCS590" s="49"/>
      <c r="HCT590" s="49"/>
      <c r="HCU590" s="49"/>
      <c r="HCV590" s="49"/>
      <c r="HCW590" s="49"/>
      <c r="HCX590" s="49"/>
      <c r="HCY590" s="49"/>
      <c r="HCZ590" s="49"/>
      <c r="HDA590" s="49"/>
      <c r="HDB590" s="49"/>
      <c r="HDC590" s="49"/>
      <c r="HDD590" s="49"/>
      <c r="HDE590" s="49"/>
      <c r="HDF590" s="49"/>
      <c r="HDG590" s="49"/>
      <c r="HDH590" s="49"/>
      <c r="HDI590" s="49"/>
      <c r="HDJ590" s="49"/>
      <c r="HDK590" s="49"/>
      <c r="HDL590" s="49"/>
      <c r="HDM590" s="49"/>
      <c r="HDN590" s="49"/>
      <c r="HDO590" s="49"/>
      <c r="HDP590" s="49"/>
      <c r="HDQ590" s="49"/>
      <c r="HDR590" s="49"/>
      <c r="HDS590" s="49"/>
      <c r="HDT590" s="49"/>
      <c r="HDU590" s="49"/>
      <c r="HDV590" s="49"/>
      <c r="HDW590" s="49"/>
      <c r="HDX590" s="49"/>
      <c r="HDY590" s="49"/>
      <c r="HDZ590" s="49"/>
      <c r="HEA590" s="49"/>
      <c r="HEB590" s="49"/>
      <c r="HEC590" s="49"/>
      <c r="HED590" s="49"/>
      <c r="HEE590" s="49"/>
      <c r="HEF590" s="49"/>
      <c r="HEG590" s="49"/>
      <c r="HEH590" s="49"/>
      <c r="HEI590" s="49"/>
      <c r="HEJ590" s="49"/>
      <c r="HEK590" s="49"/>
      <c r="HEL590" s="49"/>
      <c r="HEM590" s="49"/>
      <c r="HEN590" s="49"/>
      <c r="HEO590" s="49"/>
      <c r="HEP590" s="49"/>
      <c r="HEQ590" s="49"/>
      <c r="HER590" s="49"/>
      <c r="HES590" s="49"/>
      <c r="HET590" s="49"/>
      <c r="HEU590" s="49"/>
      <c r="HEV590" s="49"/>
      <c r="HEW590" s="49"/>
      <c r="HEX590" s="49"/>
      <c r="HEY590" s="49"/>
      <c r="HEZ590" s="49"/>
      <c r="HFA590" s="49"/>
      <c r="HFB590" s="49"/>
      <c r="HFC590" s="49"/>
      <c r="HFD590" s="49"/>
      <c r="HFE590" s="49"/>
      <c r="HFF590" s="49"/>
      <c r="HFG590" s="49"/>
      <c r="HFH590" s="49"/>
      <c r="HFI590" s="49"/>
      <c r="HFJ590" s="49"/>
      <c r="HFK590" s="49"/>
      <c r="HFL590" s="49"/>
      <c r="HFM590" s="49"/>
      <c r="HFN590" s="49"/>
      <c r="HFO590" s="49"/>
      <c r="HFP590" s="49"/>
      <c r="HFQ590" s="49"/>
      <c r="HFR590" s="49"/>
      <c r="HFS590" s="49"/>
      <c r="HFT590" s="49"/>
      <c r="HFU590" s="49"/>
      <c r="HFV590" s="49"/>
      <c r="HFW590" s="49"/>
      <c r="HFX590" s="49"/>
      <c r="HFY590" s="49"/>
      <c r="HFZ590" s="49"/>
      <c r="HGA590" s="49"/>
      <c r="HGB590" s="49"/>
      <c r="HGC590" s="49"/>
      <c r="HGD590" s="49"/>
      <c r="HGE590" s="49"/>
      <c r="HGF590" s="49"/>
      <c r="HGG590" s="49"/>
      <c r="HGH590" s="49"/>
      <c r="HGI590" s="49"/>
      <c r="HGJ590" s="49"/>
      <c r="HGK590" s="49"/>
      <c r="HGL590" s="49"/>
      <c r="HGM590" s="49"/>
      <c r="HGN590" s="49"/>
      <c r="HGO590" s="49"/>
      <c r="HGP590" s="49"/>
      <c r="HGQ590" s="49"/>
      <c r="HGR590" s="49"/>
      <c r="HGS590" s="49"/>
      <c r="HGT590" s="49"/>
      <c r="HGU590" s="49"/>
      <c r="HGV590" s="49"/>
      <c r="HGW590" s="49"/>
      <c r="HGX590" s="49"/>
      <c r="HGY590" s="49"/>
      <c r="HGZ590" s="49"/>
      <c r="HHA590" s="49"/>
      <c r="HHB590" s="49"/>
      <c r="HHC590" s="49"/>
      <c r="HHD590" s="49"/>
      <c r="HHE590" s="49"/>
      <c r="HHF590" s="49"/>
      <c r="HHG590" s="49"/>
      <c r="HHH590" s="49"/>
      <c r="HHI590" s="49"/>
      <c r="HHJ590" s="49"/>
      <c r="HHK590" s="49"/>
      <c r="HHL590" s="49"/>
      <c r="HHM590" s="49"/>
      <c r="HHN590" s="49"/>
      <c r="HHO590" s="49"/>
      <c r="HHP590" s="49"/>
      <c r="HHQ590" s="49"/>
      <c r="HHR590" s="49"/>
      <c r="HHS590" s="49"/>
      <c r="HHT590" s="49"/>
      <c r="HHU590" s="49"/>
      <c r="HHV590" s="49"/>
      <c r="HHW590" s="49"/>
      <c r="HHX590" s="49"/>
      <c r="HHY590" s="49"/>
      <c r="HHZ590" s="49"/>
      <c r="HIA590" s="49"/>
      <c r="HIB590" s="49"/>
      <c r="HIC590" s="49"/>
      <c r="HID590" s="49"/>
      <c r="HIE590" s="49"/>
      <c r="HIF590" s="49"/>
      <c r="HIG590" s="49"/>
      <c r="HIH590" s="49"/>
      <c r="HII590" s="49"/>
      <c r="HIJ590" s="49"/>
      <c r="HIK590" s="49"/>
      <c r="HIL590" s="49"/>
      <c r="HIM590" s="49"/>
      <c r="HIN590" s="49"/>
      <c r="HIO590" s="49"/>
      <c r="HIP590" s="49"/>
      <c r="HIQ590" s="49"/>
      <c r="HIR590" s="49"/>
      <c r="HIS590" s="49"/>
      <c r="HIT590" s="49"/>
      <c r="HIU590" s="49"/>
      <c r="HIV590" s="49"/>
      <c r="HIW590" s="49"/>
      <c r="HIX590" s="49"/>
      <c r="HIY590" s="49"/>
      <c r="HIZ590" s="49"/>
      <c r="HJA590" s="49"/>
      <c r="HJB590" s="49"/>
      <c r="HJC590" s="49"/>
      <c r="HJD590" s="49"/>
      <c r="HJE590" s="49"/>
      <c r="HJF590" s="49"/>
      <c r="HJG590" s="49"/>
      <c r="HJH590" s="49"/>
      <c r="HJI590" s="49"/>
      <c r="HJJ590" s="49"/>
      <c r="HJK590" s="49"/>
      <c r="HJL590" s="49"/>
      <c r="HJM590" s="49"/>
      <c r="HJN590" s="49"/>
      <c r="HJO590" s="49"/>
      <c r="HJP590" s="49"/>
      <c r="HJQ590" s="49"/>
      <c r="HJR590" s="49"/>
      <c r="HJS590" s="49"/>
      <c r="HJT590" s="49"/>
      <c r="HJU590" s="49"/>
      <c r="HJV590" s="49"/>
      <c r="HJW590" s="49"/>
      <c r="HJX590" s="49"/>
      <c r="HJY590" s="49"/>
      <c r="HJZ590" s="49"/>
      <c r="HKA590" s="49"/>
      <c r="HKB590" s="49"/>
      <c r="HKC590" s="49"/>
      <c r="HKD590" s="49"/>
      <c r="HKE590" s="49"/>
      <c r="HKF590" s="49"/>
      <c r="HKG590" s="49"/>
      <c r="HKH590" s="49"/>
      <c r="HKI590" s="49"/>
      <c r="HKJ590" s="49"/>
      <c r="HKK590" s="49"/>
      <c r="HKL590" s="49"/>
      <c r="HKM590" s="49"/>
      <c r="HKN590" s="49"/>
      <c r="HKO590" s="49"/>
      <c r="HKP590" s="49"/>
      <c r="HKQ590" s="49"/>
      <c r="HKR590" s="49"/>
      <c r="HKS590" s="49"/>
      <c r="HKT590" s="49"/>
      <c r="HKU590" s="49"/>
      <c r="HKV590" s="49"/>
      <c r="HKW590" s="49"/>
      <c r="HKX590" s="49"/>
      <c r="HKY590" s="49"/>
      <c r="HKZ590" s="49"/>
      <c r="HLA590" s="49"/>
      <c r="HLB590" s="49"/>
      <c r="HLC590" s="49"/>
      <c r="HLD590" s="49"/>
      <c r="HLE590" s="49"/>
      <c r="HLF590" s="49"/>
      <c r="HLG590" s="49"/>
      <c r="HLH590" s="49"/>
      <c r="HLI590" s="49"/>
      <c r="HLJ590" s="49"/>
      <c r="HLK590" s="49"/>
      <c r="HLL590" s="49"/>
      <c r="HLM590" s="49"/>
      <c r="HLN590" s="49"/>
      <c r="HLO590" s="49"/>
      <c r="HLP590" s="49"/>
      <c r="HLQ590" s="49"/>
      <c r="HLR590" s="49"/>
      <c r="HLS590" s="49"/>
      <c r="HLT590" s="49"/>
      <c r="HLU590" s="49"/>
      <c r="HLV590" s="49"/>
      <c r="HLW590" s="49"/>
      <c r="HLX590" s="49"/>
      <c r="HLY590" s="49"/>
      <c r="HLZ590" s="49"/>
      <c r="HMA590" s="49"/>
      <c r="HMB590" s="49"/>
      <c r="HMC590" s="49"/>
      <c r="HMD590" s="49"/>
      <c r="HME590" s="49"/>
      <c r="HMF590" s="49"/>
      <c r="HMG590" s="49"/>
      <c r="HMH590" s="49"/>
      <c r="HMI590" s="49"/>
      <c r="HMJ590" s="49"/>
      <c r="HMK590" s="49"/>
      <c r="HML590" s="49"/>
      <c r="HMM590" s="49"/>
      <c r="HMN590" s="49"/>
      <c r="HMO590" s="49"/>
      <c r="HMP590" s="49"/>
      <c r="HMQ590" s="49"/>
      <c r="HMR590" s="49"/>
      <c r="HMS590" s="49"/>
      <c r="HMT590" s="49"/>
      <c r="HMU590" s="49"/>
      <c r="HMV590" s="49"/>
      <c r="HMW590" s="49"/>
      <c r="HMX590" s="49"/>
      <c r="HMY590" s="49"/>
      <c r="HMZ590" s="49"/>
      <c r="HNA590" s="49"/>
      <c r="HNB590" s="49"/>
      <c r="HNC590" s="49"/>
      <c r="HND590" s="49"/>
      <c r="HNE590" s="49"/>
      <c r="HNF590" s="49"/>
      <c r="HNG590" s="49"/>
      <c r="HNH590" s="49"/>
      <c r="HNI590" s="49"/>
      <c r="HNJ590" s="49"/>
      <c r="HNK590" s="49"/>
      <c r="HNL590" s="49"/>
      <c r="HNM590" s="49"/>
      <c r="HNN590" s="49"/>
      <c r="HNO590" s="49"/>
      <c r="HNP590" s="49"/>
      <c r="HNQ590" s="49"/>
      <c r="HNR590" s="49"/>
      <c r="HNS590" s="49"/>
      <c r="HNT590" s="49"/>
      <c r="HNU590" s="49"/>
      <c r="HNV590" s="49"/>
      <c r="HNW590" s="49"/>
      <c r="HNX590" s="49"/>
      <c r="HNY590" s="49"/>
      <c r="HNZ590" s="49"/>
      <c r="HOA590" s="49"/>
      <c r="HOB590" s="49"/>
      <c r="HOC590" s="49"/>
      <c r="HOD590" s="49"/>
      <c r="HOE590" s="49"/>
      <c r="HOF590" s="49"/>
      <c r="HOG590" s="49"/>
      <c r="HOH590" s="49"/>
      <c r="HOI590" s="49"/>
      <c r="HOJ590" s="49"/>
      <c r="HOK590" s="49"/>
      <c r="HOL590" s="49"/>
      <c r="HOM590" s="49"/>
      <c r="HON590" s="49"/>
      <c r="HOO590" s="49"/>
      <c r="HOP590" s="49"/>
      <c r="HOQ590" s="49"/>
      <c r="HOR590" s="49"/>
      <c r="HOS590" s="49"/>
      <c r="HOT590" s="49"/>
      <c r="HOU590" s="49"/>
      <c r="HOV590" s="49"/>
      <c r="HOW590" s="49"/>
      <c r="HOX590" s="49"/>
      <c r="HOY590" s="49"/>
      <c r="HOZ590" s="49"/>
      <c r="HPA590" s="49"/>
      <c r="HPB590" s="49"/>
      <c r="HPC590" s="49"/>
      <c r="HPD590" s="49"/>
      <c r="HPE590" s="49"/>
      <c r="HPF590" s="49"/>
      <c r="HPG590" s="49"/>
      <c r="HPH590" s="49"/>
      <c r="HPI590" s="49"/>
      <c r="HPJ590" s="49"/>
      <c r="HPK590" s="49"/>
      <c r="HPL590" s="49"/>
      <c r="HPM590" s="49"/>
      <c r="HPN590" s="49"/>
      <c r="HPO590" s="49"/>
      <c r="HPP590" s="49"/>
      <c r="HPQ590" s="49"/>
      <c r="HPR590" s="49"/>
      <c r="HPS590" s="49"/>
      <c r="HPT590" s="49"/>
      <c r="HPU590" s="49"/>
      <c r="HPV590" s="49"/>
      <c r="HPW590" s="49"/>
      <c r="HPX590" s="49"/>
      <c r="HPY590" s="49"/>
      <c r="HPZ590" s="49"/>
      <c r="HQA590" s="49"/>
      <c r="HQB590" s="49"/>
      <c r="HQC590" s="49"/>
      <c r="HQD590" s="49"/>
      <c r="HQE590" s="49"/>
      <c r="HQF590" s="49"/>
      <c r="HQG590" s="49"/>
      <c r="HQH590" s="49"/>
      <c r="HQI590" s="49"/>
      <c r="HQJ590" s="49"/>
      <c r="HQK590" s="49"/>
      <c r="HQL590" s="49"/>
      <c r="HQM590" s="49"/>
      <c r="HQN590" s="49"/>
      <c r="HQO590" s="49"/>
      <c r="HQP590" s="49"/>
      <c r="HQQ590" s="49"/>
      <c r="HQR590" s="49"/>
      <c r="HQS590" s="49"/>
      <c r="HQT590" s="49"/>
      <c r="HQU590" s="49"/>
      <c r="HQV590" s="49"/>
      <c r="HQW590" s="49"/>
      <c r="HQX590" s="49"/>
      <c r="HQY590" s="49"/>
      <c r="HQZ590" s="49"/>
      <c r="HRA590" s="49"/>
      <c r="HRB590" s="49"/>
      <c r="HRC590" s="49"/>
      <c r="HRD590" s="49"/>
      <c r="HRE590" s="49"/>
      <c r="HRF590" s="49"/>
      <c r="HRG590" s="49"/>
      <c r="HRH590" s="49"/>
      <c r="HRI590" s="49"/>
      <c r="HRJ590" s="49"/>
      <c r="HRK590" s="49"/>
      <c r="HRL590" s="49"/>
      <c r="HRM590" s="49"/>
      <c r="HRN590" s="49"/>
      <c r="HRO590" s="49"/>
      <c r="HRP590" s="49"/>
      <c r="HRQ590" s="49"/>
      <c r="HRR590" s="49"/>
      <c r="HRS590" s="49"/>
      <c r="HRT590" s="49"/>
      <c r="HRU590" s="49"/>
      <c r="HRV590" s="49"/>
      <c r="HRW590" s="49"/>
      <c r="HRX590" s="49"/>
      <c r="HRY590" s="49"/>
      <c r="HRZ590" s="49"/>
      <c r="HSA590" s="49"/>
      <c r="HSB590" s="49"/>
      <c r="HSC590" s="49"/>
      <c r="HSD590" s="49"/>
      <c r="HSE590" s="49"/>
      <c r="HSF590" s="49"/>
      <c r="HSG590" s="49"/>
      <c r="HSH590" s="49"/>
      <c r="HSI590" s="49"/>
      <c r="HSJ590" s="49"/>
      <c r="HSK590" s="49"/>
      <c r="HSL590" s="49"/>
      <c r="HSM590" s="49"/>
      <c r="HSN590" s="49"/>
      <c r="HSO590" s="49"/>
      <c r="HSP590" s="49"/>
      <c r="HSQ590" s="49"/>
      <c r="HSR590" s="49"/>
      <c r="HSS590" s="49"/>
      <c r="HST590" s="49"/>
      <c r="HSU590" s="49"/>
      <c r="HSV590" s="49"/>
      <c r="HSW590" s="49"/>
      <c r="HSX590" s="49"/>
      <c r="HSY590" s="49"/>
      <c r="HSZ590" s="49"/>
      <c r="HTA590" s="49"/>
      <c r="HTB590" s="49"/>
      <c r="HTC590" s="49"/>
      <c r="HTD590" s="49"/>
      <c r="HTE590" s="49"/>
      <c r="HTF590" s="49"/>
      <c r="HTG590" s="49"/>
      <c r="HTH590" s="49"/>
      <c r="HTI590" s="49"/>
      <c r="HTJ590" s="49"/>
      <c r="HTK590" s="49"/>
      <c r="HTL590" s="49"/>
      <c r="HTM590" s="49"/>
      <c r="HTN590" s="49"/>
      <c r="HTO590" s="49"/>
      <c r="HTP590" s="49"/>
      <c r="HTQ590" s="49"/>
      <c r="HTR590" s="49"/>
      <c r="HTS590" s="49"/>
      <c r="HTT590" s="49"/>
      <c r="HTU590" s="49"/>
      <c r="HTV590" s="49"/>
      <c r="HTW590" s="49"/>
      <c r="HTX590" s="49"/>
      <c r="HTY590" s="49"/>
      <c r="HTZ590" s="49"/>
      <c r="HUA590" s="49"/>
      <c r="HUB590" s="49"/>
      <c r="HUC590" s="49"/>
      <c r="HUD590" s="49"/>
      <c r="HUE590" s="49"/>
      <c r="HUF590" s="49"/>
      <c r="HUG590" s="49"/>
      <c r="HUH590" s="49"/>
      <c r="HUI590" s="49"/>
      <c r="HUJ590" s="49"/>
      <c r="HUK590" s="49"/>
      <c r="HUL590" s="49"/>
      <c r="HUM590" s="49"/>
      <c r="HUN590" s="49"/>
      <c r="HUO590" s="49"/>
      <c r="HUP590" s="49"/>
      <c r="HUQ590" s="49"/>
      <c r="HUR590" s="49"/>
      <c r="HUS590" s="49"/>
      <c r="HUT590" s="49"/>
      <c r="HUU590" s="49"/>
      <c r="HUV590" s="49"/>
      <c r="HUW590" s="49"/>
      <c r="HUX590" s="49"/>
      <c r="HUY590" s="49"/>
      <c r="HUZ590" s="49"/>
      <c r="HVA590" s="49"/>
      <c r="HVB590" s="49"/>
      <c r="HVC590" s="49"/>
      <c r="HVD590" s="49"/>
      <c r="HVE590" s="49"/>
      <c r="HVF590" s="49"/>
      <c r="HVG590" s="49"/>
      <c r="HVH590" s="49"/>
      <c r="HVI590" s="49"/>
      <c r="HVJ590" s="49"/>
      <c r="HVK590" s="49"/>
      <c r="HVL590" s="49"/>
      <c r="HVM590" s="49"/>
      <c r="HVN590" s="49"/>
      <c r="HVO590" s="49"/>
      <c r="HVP590" s="49"/>
      <c r="HVQ590" s="49"/>
      <c r="HVR590" s="49"/>
      <c r="HVS590" s="49"/>
      <c r="HVT590" s="49"/>
      <c r="HVU590" s="49"/>
      <c r="HVV590" s="49"/>
      <c r="HVW590" s="49"/>
      <c r="HVX590" s="49"/>
      <c r="HVY590" s="49"/>
      <c r="HVZ590" s="49"/>
      <c r="HWA590" s="49"/>
      <c r="HWB590" s="49"/>
      <c r="HWC590" s="49"/>
      <c r="HWD590" s="49"/>
      <c r="HWE590" s="49"/>
      <c r="HWF590" s="49"/>
      <c r="HWG590" s="49"/>
      <c r="HWH590" s="49"/>
      <c r="HWI590" s="49"/>
      <c r="HWJ590" s="49"/>
      <c r="HWK590" s="49"/>
      <c r="HWL590" s="49"/>
      <c r="HWM590" s="49"/>
      <c r="HWN590" s="49"/>
      <c r="HWO590" s="49"/>
      <c r="HWP590" s="49"/>
      <c r="HWQ590" s="49"/>
      <c r="HWR590" s="49"/>
      <c r="HWS590" s="49"/>
      <c r="HWT590" s="49"/>
      <c r="HWU590" s="49"/>
      <c r="HWV590" s="49"/>
      <c r="HWW590" s="49"/>
      <c r="HWX590" s="49"/>
      <c r="HWY590" s="49"/>
      <c r="HWZ590" s="49"/>
      <c r="HXA590" s="49"/>
      <c r="HXB590" s="49"/>
      <c r="HXC590" s="49"/>
      <c r="HXD590" s="49"/>
      <c r="HXE590" s="49"/>
      <c r="HXF590" s="49"/>
      <c r="HXG590" s="49"/>
      <c r="HXH590" s="49"/>
      <c r="HXI590" s="49"/>
      <c r="HXJ590" s="49"/>
      <c r="HXK590" s="49"/>
      <c r="HXL590" s="49"/>
      <c r="HXM590" s="49"/>
      <c r="HXN590" s="49"/>
      <c r="HXO590" s="49"/>
      <c r="HXP590" s="49"/>
      <c r="HXQ590" s="49"/>
      <c r="HXR590" s="49"/>
      <c r="HXS590" s="49"/>
      <c r="HXT590" s="49"/>
      <c r="HXU590" s="49"/>
      <c r="HXV590" s="49"/>
      <c r="HXW590" s="49"/>
      <c r="HXX590" s="49"/>
      <c r="HXY590" s="49"/>
      <c r="HXZ590" s="49"/>
      <c r="HYA590" s="49"/>
      <c r="HYB590" s="49"/>
      <c r="HYC590" s="49"/>
      <c r="HYD590" s="49"/>
      <c r="HYE590" s="49"/>
      <c r="HYF590" s="49"/>
      <c r="HYG590" s="49"/>
      <c r="HYH590" s="49"/>
      <c r="HYI590" s="49"/>
      <c r="HYJ590" s="49"/>
      <c r="HYK590" s="49"/>
      <c r="HYL590" s="49"/>
      <c r="HYM590" s="49"/>
      <c r="HYN590" s="49"/>
      <c r="HYO590" s="49"/>
      <c r="HYP590" s="49"/>
      <c r="HYQ590" s="49"/>
      <c r="HYR590" s="49"/>
      <c r="HYS590" s="49"/>
      <c r="HYT590" s="49"/>
      <c r="HYU590" s="49"/>
      <c r="HYV590" s="49"/>
      <c r="HYW590" s="49"/>
      <c r="HYX590" s="49"/>
      <c r="HYY590" s="49"/>
      <c r="HYZ590" s="49"/>
      <c r="HZA590" s="49"/>
      <c r="HZB590" s="49"/>
      <c r="HZC590" s="49"/>
      <c r="HZD590" s="49"/>
      <c r="HZE590" s="49"/>
      <c r="HZF590" s="49"/>
      <c r="HZG590" s="49"/>
      <c r="HZH590" s="49"/>
      <c r="HZI590" s="49"/>
      <c r="HZJ590" s="49"/>
      <c r="HZK590" s="49"/>
      <c r="HZL590" s="49"/>
      <c r="HZM590" s="49"/>
      <c r="HZN590" s="49"/>
      <c r="HZO590" s="49"/>
      <c r="HZP590" s="49"/>
      <c r="HZQ590" s="49"/>
      <c r="HZR590" s="49"/>
      <c r="HZS590" s="49"/>
      <c r="HZT590" s="49"/>
      <c r="HZU590" s="49"/>
      <c r="HZV590" s="49"/>
      <c r="HZW590" s="49"/>
      <c r="HZX590" s="49"/>
      <c r="HZY590" s="49"/>
      <c r="HZZ590" s="49"/>
      <c r="IAA590" s="49"/>
      <c r="IAB590" s="49"/>
      <c r="IAC590" s="49"/>
      <c r="IAD590" s="49"/>
      <c r="IAE590" s="49"/>
      <c r="IAF590" s="49"/>
      <c r="IAG590" s="49"/>
      <c r="IAH590" s="49"/>
      <c r="IAI590" s="49"/>
      <c r="IAJ590" s="49"/>
      <c r="IAK590" s="49"/>
      <c r="IAL590" s="49"/>
      <c r="IAM590" s="49"/>
      <c r="IAN590" s="49"/>
      <c r="IAO590" s="49"/>
      <c r="IAP590" s="49"/>
      <c r="IAQ590" s="49"/>
      <c r="IAR590" s="49"/>
      <c r="IAS590" s="49"/>
      <c r="IAT590" s="49"/>
      <c r="IAU590" s="49"/>
      <c r="IAV590" s="49"/>
      <c r="IAW590" s="49"/>
      <c r="IAX590" s="49"/>
      <c r="IAY590" s="49"/>
      <c r="IAZ590" s="49"/>
      <c r="IBA590" s="49"/>
      <c r="IBB590" s="49"/>
      <c r="IBC590" s="49"/>
      <c r="IBD590" s="49"/>
      <c r="IBE590" s="49"/>
      <c r="IBF590" s="49"/>
      <c r="IBG590" s="49"/>
      <c r="IBH590" s="49"/>
      <c r="IBI590" s="49"/>
      <c r="IBJ590" s="49"/>
      <c r="IBK590" s="49"/>
      <c r="IBL590" s="49"/>
      <c r="IBM590" s="49"/>
      <c r="IBN590" s="49"/>
      <c r="IBO590" s="49"/>
      <c r="IBP590" s="49"/>
      <c r="IBQ590" s="49"/>
      <c r="IBR590" s="49"/>
      <c r="IBS590" s="49"/>
      <c r="IBT590" s="49"/>
      <c r="IBU590" s="49"/>
      <c r="IBV590" s="49"/>
      <c r="IBW590" s="49"/>
      <c r="IBX590" s="49"/>
      <c r="IBY590" s="49"/>
      <c r="IBZ590" s="49"/>
      <c r="ICA590" s="49"/>
      <c r="ICB590" s="49"/>
      <c r="ICC590" s="49"/>
      <c r="ICD590" s="49"/>
      <c r="ICE590" s="49"/>
      <c r="ICF590" s="49"/>
      <c r="ICG590" s="49"/>
      <c r="ICH590" s="49"/>
      <c r="ICI590" s="49"/>
      <c r="ICJ590" s="49"/>
      <c r="ICK590" s="49"/>
      <c r="ICL590" s="49"/>
      <c r="ICM590" s="49"/>
      <c r="ICN590" s="49"/>
      <c r="ICO590" s="49"/>
      <c r="ICP590" s="49"/>
      <c r="ICQ590" s="49"/>
      <c r="ICR590" s="49"/>
      <c r="ICS590" s="49"/>
      <c r="ICT590" s="49"/>
      <c r="ICU590" s="49"/>
      <c r="ICV590" s="49"/>
      <c r="ICW590" s="49"/>
      <c r="ICX590" s="49"/>
      <c r="ICY590" s="49"/>
      <c r="ICZ590" s="49"/>
      <c r="IDA590" s="49"/>
      <c r="IDB590" s="49"/>
      <c r="IDC590" s="49"/>
      <c r="IDD590" s="49"/>
      <c r="IDE590" s="49"/>
      <c r="IDF590" s="49"/>
      <c r="IDG590" s="49"/>
      <c r="IDH590" s="49"/>
      <c r="IDI590" s="49"/>
      <c r="IDJ590" s="49"/>
      <c r="IDK590" s="49"/>
      <c r="IDL590" s="49"/>
      <c r="IDM590" s="49"/>
      <c r="IDN590" s="49"/>
      <c r="IDO590" s="49"/>
      <c r="IDP590" s="49"/>
      <c r="IDQ590" s="49"/>
      <c r="IDR590" s="49"/>
      <c r="IDS590" s="49"/>
      <c r="IDT590" s="49"/>
      <c r="IDU590" s="49"/>
      <c r="IDV590" s="49"/>
      <c r="IDW590" s="49"/>
      <c r="IDX590" s="49"/>
      <c r="IDY590" s="49"/>
      <c r="IDZ590" s="49"/>
      <c r="IEA590" s="49"/>
      <c r="IEB590" s="49"/>
      <c r="IEC590" s="49"/>
      <c r="IED590" s="49"/>
      <c r="IEE590" s="49"/>
      <c r="IEF590" s="49"/>
      <c r="IEG590" s="49"/>
      <c r="IEH590" s="49"/>
      <c r="IEI590" s="49"/>
      <c r="IEJ590" s="49"/>
      <c r="IEK590" s="49"/>
      <c r="IEL590" s="49"/>
      <c r="IEM590" s="49"/>
      <c r="IEN590" s="49"/>
      <c r="IEO590" s="49"/>
      <c r="IEP590" s="49"/>
      <c r="IEQ590" s="49"/>
      <c r="IER590" s="49"/>
      <c r="IES590" s="49"/>
      <c r="IET590" s="49"/>
      <c r="IEU590" s="49"/>
      <c r="IEV590" s="49"/>
      <c r="IEW590" s="49"/>
      <c r="IEX590" s="49"/>
      <c r="IEY590" s="49"/>
      <c r="IEZ590" s="49"/>
      <c r="IFA590" s="49"/>
      <c r="IFB590" s="49"/>
      <c r="IFC590" s="49"/>
      <c r="IFD590" s="49"/>
      <c r="IFE590" s="49"/>
      <c r="IFF590" s="49"/>
      <c r="IFG590" s="49"/>
      <c r="IFH590" s="49"/>
      <c r="IFI590" s="49"/>
      <c r="IFJ590" s="49"/>
      <c r="IFK590" s="49"/>
      <c r="IFL590" s="49"/>
      <c r="IFM590" s="49"/>
      <c r="IFN590" s="49"/>
      <c r="IFO590" s="49"/>
      <c r="IFP590" s="49"/>
      <c r="IFQ590" s="49"/>
      <c r="IFR590" s="49"/>
      <c r="IFS590" s="49"/>
      <c r="IFT590" s="49"/>
      <c r="IFU590" s="49"/>
      <c r="IFV590" s="49"/>
      <c r="IFW590" s="49"/>
      <c r="IFX590" s="49"/>
      <c r="IFY590" s="49"/>
      <c r="IFZ590" s="49"/>
      <c r="IGA590" s="49"/>
      <c r="IGB590" s="49"/>
      <c r="IGC590" s="49"/>
      <c r="IGD590" s="49"/>
      <c r="IGE590" s="49"/>
      <c r="IGF590" s="49"/>
      <c r="IGG590" s="49"/>
      <c r="IGH590" s="49"/>
      <c r="IGI590" s="49"/>
      <c r="IGJ590" s="49"/>
      <c r="IGK590" s="49"/>
      <c r="IGL590" s="49"/>
      <c r="IGM590" s="49"/>
      <c r="IGN590" s="49"/>
      <c r="IGO590" s="49"/>
      <c r="IGP590" s="49"/>
      <c r="IGQ590" s="49"/>
      <c r="IGR590" s="49"/>
      <c r="IGS590" s="49"/>
      <c r="IGT590" s="49"/>
      <c r="IGU590" s="49"/>
      <c r="IGV590" s="49"/>
      <c r="IGW590" s="49"/>
      <c r="IGX590" s="49"/>
      <c r="IGY590" s="49"/>
      <c r="IGZ590" s="49"/>
      <c r="IHA590" s="49"/>
      <c r="IHB590" s="49"/>
      <c r="IHC590" s="49"/>
      <c r="IHD590" s="49"/>
      <c r="IHE590" s="49"/>
      <c r="IHF590" s="49"/>
      <c r="IHG590" s="49"/>
      <c r="IHH590" s="49"/>
      <c r="IHI590" s="49"/>
      <c r="IHJ590" s="49"/>
      <c r="IHK590" s="49"/>
      <c r="IHL590" s="49"/>
      <c r="IHM590" s="49"/>
      <c r="IHN590" s="49"/>
      <c r="IHO590" s="49"/>
      <c r="IHP590" s="49"/>
      <c r="IHQ590" s="49"/>
      <c r="IHR590" s="49"/>
      <c r="IHS590" s="49"/>
      <c r="IHT590" s="49"/>
      <c r="IHU590" s="49"/>
      <c r="IHV590" s="49"/>
      <c r="IHW590" s="49"/>
      <c r="IHX590" s="49"/>
      <c r="IHY590" s="49"/>
      <c r="IHZ590" s="49"/>
      <c r="IIA590" s="49"/>
      <c r="IIB590" s="49"/>
      <c r="IIC590" s="49"/>
      <c r="IID590" s="49"/>
      <c r="IIE590" s="49"/>
      <c r="IIF590" s="49"/>
      <c r="IIG590" s="49"/>
      <c r="IIH590" s="49"/>
      <c r="III590" s="49"/>
      <c r="IIJ590" s="49"/>
      <c r="IIK590" s="49"/>
      <c r="IIL590" s="49"/>
      <c r="IIM590" s="49"/>
      <c r="IIN590" s="49"/>
      <c r="IIO590" s="49"/>
      <c r="IIP590" s="49"/>
      <c r="IIQ590" s="49"/>
      <c r="IIR590" s="49"/>
      <c r="IIS590" s="49"/>
      <c r="IIT590" s="49"/>
      <c r="IIU590" s="49"/>
      <c r="IIV590" s="49"/>
      <c r="IIW590" s="49"/>
      <c r="IIX590" s="49"/>
      <c r="IIY590" s="49"/>
      <c r="IIZ590" s="49"/>
      <c r="IJA590" s="49"/>
      <c r="IJB590" s="49"/>
      <c r="IJC590" s="49"/>
      <c r="IJD590" s="49"/>
      <c r="IJE590" s="49"/>
      <c r="IJF590" s="49"/>
      <c r="IJG590" s="49"/>
      <c r="IJH590" s="49"/>
      <c r="IJI590" s="49"/>
      <c r="IJJ590" s="49"/>
      <c r="IJK590" s="49"/>
      <c r="IJL590" s="49"/>
      <c r="IJM590" s="49"/>
      <c r="IJN590" s="49"/>
      <c r="IJO590" s="49"/>
      <c r="IJP590" s="49"/>
      <c r="IJQ590" s="49"/>
      <c r="IJR590" s="49"/>
      <c r="IJS590" s="49"/>
      <c r="IJT590" s="49"/>
      <c r="IJU590" s="49"/>
      <c r="IJV590" s="49"/>
      <c r="IJW590" s="49"/>
      <c r="IJX590" s="49"/>
      <c r="IJY590" s="49"/>
      <c r="IJZ590" s="49"/>
      <c r="IKA590" s="49"/>
      <c r="IKB590" s="49"/>
      <c r="IKC590" s="49"/>
      <c r="IKD590" s="49"/>
      <c r="IKE590" s="49"/>
      <c r="IKF590" s="49"/>
      <c r="IKG590" s="49"/>
      <c r="IKH590" s="49"/>
      <c r="IKI590" s="49"/>
      <c r="IKJ590" s="49"/>
      <c r="IKK590" s="49"/>
      <c r="IKL590" s="49"/>
      <c r="IKM590" s="49"/>
      <c r="IKN590" s="49"/>
      <c r="IKO590" s="49"/>
      <c r="IKP590" s="49"/>
      <c r="IKQ590" s="49"/>
      <c r="IKR590" s="49"/>
      <c r="IKS590" s="49"/>
      <c r="IKT590" s="49"/>
      <c r="IKU590" s="49"/>
      <c r="IKV590" s="49"/>
      <c r="IKW590" s="49"/>
      <c r="IKX590" s="49"/>
      <c r="IKY590" s="49"/>
      <c r="IKZ590" s="49"/>
      <c r="ILA590" s="49"/>
      <c r="ILB590" s="49"/>
      <c r="ILC590" s="49"/>
      <c r="ILD590" s="49"/>
      <c r="ILE590" s="49"/>
      <c r="ILF590" s="49"/>
      <c r="ILG590" s="49"/>
      <c r="ILH590" s="49"/>
      <c r="ILI590" s="49"/>
      <c r="ILJ590" s="49"/>
      <c r="ILK590" s="49"/>
      <c r="ILL590" s="49"/>
      <c r="ILM590" s="49"/>
      <c r="ILN590" s="49"/>
      <c r="ILO590" s="49"/>
      <c r="ILP590" s="49"/>
      <c r="ILQ590" s="49"/>
      <c r="ILR590" s="49"/>
      <c r="ILS590" s="49"/>
      <c r="ILT590" s="49"/>
      <c r="ILU590" s="49"/>
      <c r="ILV590" s="49"/>
      <c r="ILW590" s="49"/>
      <c r="ILX590" s="49"/>
      <c r="ILY590" s="49"/>
      <c r="ILZ590" s="49"/>
      <c r="IMA590" s="49"/>
      <c r="IMB590" s="49"/>
      <c r="IMC590" s="49"/>
      <c r="IMD590" s="49"/>
      <c r="IME590" s="49"/>
      <c r="IMF590" s="49"/>
      <c r="IMG590" s="49"/>
      <c r="IMH590" s="49"/>
      <c r="IMI590" s="49"/>
      <c r="IMJ590" s="49"/>
      <c r="IMK590" s="49"/>
      <c r="IML590" s="49"/>
      <c r="IMM590" s="49"/>
      <c r="IMN590" s="49"/>
      <c r="IMO590" s="49"/>
      <c r="IMP590" s="49"/>
      <c r="IMQ590" s="49"/>
      <c r="IMR590" s="49"/>
      <c r="IMS590" s="49"/>
      <c r="IMT590" s="49"/>
      <c r="IMU590" s="49"/>
      <c r="IMV590" s="49"/>
      <c r="IMW590" s="49"/>
      <c r="IMX590" s="49"/>
      <c r="IMY590" s="49"/>
      <c r="IMZ590" s="49"/>
      <c r="INA590" s="49"/>
      <c r="INB590" s="49"/>
      <c r="INC590" s="49"/>
      <c r="IND590" s="49"/>
      <c r="INE590" s="49"/>
      <c r="INF590" s="49"/>
      <c r="ING590" s="49"/>
      <c r="INH590" s="49"/>
      <c r="INI590" s="49"/>
      <c r="INJ590" s="49"/>
      <c r="INK590" s="49"/>
      <c r="INL590" s="49"/>
      <c r="INM590" s="49"/>
      <c r="INN590" s="49"/>
      <c r="INO590" s="49"/>
      <c r="INP590" s="49"/>
      <c r="INQ590" s="49"/>
      <c r="INR590" s="49"/>
      <c r="INS590" s="49"/>
      <c r="INT590" s="49"/>
      <c r="INU590" s="49"/>
      <c r="INV590" s="49"/>
      <c r="INW590" s="49"/>
      <c r="INX590" s="49"/>
      <c r="INY590" s="49"/>
      <c r="INZ590" s="49"/>
      <c r="IOA590" s="49"/>
      <c r="IOB590" s="49"/>
      <c r="IOC590" s="49"/>
      <c r="IOD590" s="49"/>
      <c r="IOE590" s="49"/>
      <c r="IOF590" s="49"/>
      <c r="IOG590" s="49"/>
      <c r="IOH590" s="49"/>
      <c r="IOI590" s="49"/>
      <c r="IOJ590" s="49"/>
      <c r="IOK590" s="49"/>
      <c r="IOL590" s="49"/>
      <c r="IOM590" s="49"/>
      <c r="ION590" s="49"/>
      <c r="IOO590" s="49"/>
      <c r="IOP590" s="49"/>
      <c r="IOQ590" s="49"/>
      <c r="IOR590" s="49"/>
      <c r="IOS590" s="49"/>
      <c r="IOT590" s="49"/>
      <c r="IOU590" s="49"/>
      <c r="IOV590" s="49"/>
      <c r="IOW590" s="49"/>
      <c r="IOX590" s="49"/>
      <c r="IOY590" s="49"/>
      <c r="IOZ590" s="49"/>
      <c r="IPA590" s="49"/>
      <c r="IPB590" s="49"/>
      <c r="IPC590" s="49"/>
      <c r="IPD590" s="49"/>
      <c r="IPE590" s="49"/>
      <c r="IPF590" s="49"/>
      <c r="IPG590" s="49"/>
      <c r="IPH590" s="49"/>
      <c r="IPI590" s="49"/>
      <c r="IPJ590" s="49"/>
      <c r="IPK590" s="49"/>
      <c r="IPL590" s="49"/>
      <c r="IPM590" s="49"/>
      <c r="IPN590" s="49"/>
      <c r="IPO590" s="49"/>
      <c r="IPP590" s="49"/>
      <c r="IPQ590" s="49"/>
      <c r="IPR590" s="49"/>
      <c r="IPS590" s="49"/>
      <c r="IPT590" s="49"/>
      <c r="IPU590" s="49"/>
      <c r="IPV590" s="49"/>
      <c r="IPW590" s="49"/>
      <c r="IPX590" s="49"/>
      <c r="IPY590" s="49"/>
      <c r="IPZ590" s="49"/>
      <c r="IQA590" s="49"/>
      <c r="IQB590" s="49"/>
      <c r="IQC590" s="49"/>
      <c r="IQD590" s="49"/>
      <c r="IQE590" s="49"/>
      <c r="IQF590" s="49"/>
      <c r="IQG590" s="49"/>
      <c r="IQH590" s="49"/>
      <c r="IQI590" s="49"/>
      <c r="IQJ590" s="49"/>
      <c r="IQK590" s="49"/>
      <c r="IQL590" s="49"/>
      <c r="IQM590" s="49"/>
      <c r="IQN590" s="49"/>
      <c r="IQO590" s="49"/>
      <c r="IQP590" s="49"/>
      <c r="IQQ590" s="49"/>
      <c r="IQR590" s="49"/>
      <c r="IQS590" s="49"/>
      <c r="IQT590" s="49"/>
      <c r="IQU590" s="49"/>
      <c r="IQV590" s="49"/>
      <c r="IQW590" s="49"/>
      <c r="IQX590" s="49"/>
      <c r="IQY590" s="49"/>
      <c r="IQZ590" s="49"/>
      <c r="IRA590" s="49"/>
      <c r="IRB590" s="49"/>
      <c r="IRC590" s="49"/>
      <c r="IRD590" s="49"/>
      <c r="IRE590" s="49"/>
      <c r="IRF590" s="49"/>
      <c r="IRG590" s="49"/>
      <c r="IRH590" s="49"/>
      <c r="IRI590" s="49"/>
      <c r="IRJ590" s="49"/>
      <c r="IRK590" s="49"/>
      <c r="IRL590" s="49"/>
      <c r="IRM590" s="49"/>
      <c r="IRN590" s="49"/>
      <c r="IRO590" s="49"/>
      <c r="IRP590" s="49"/>
      <c r="IRQ590" s="49"/>
      <c r="IRR590" s="49"/>
      <c r="IRS590" s="49"/>
      <c r="IRT590" s="49"/>
      <c r="IRU590" s="49"/>
      <c r="IRV590" s="49"/>
      <c r="IRW590" s="49"/>
      <c r="IRX590" s="49"/>
      <c r="IRY590" s="49"/>
      <c r="IRZ590" s="49"/>
      <c r="ISA590" s="49"/>
      <c r="ISB590" s="49"/>
      <c r="ISC590" s="49"/>
      <c r="ISD590" s="49"/>
      <c r="ISE590" s="49"/>
      <c r="ISF590" s="49"/>
      <c r="ISG590" s="49"/>
      <c r="ISH590" s="49"/>
      <c r="ISI590" s="49"/>
      <c r="ISJ590" s="49"/>
      <c r="ISK590" s="49"/>
      <c r="ISL590" s="49"/>
      <c r="ISM590" s="49"/>
      <c r="ISN590" s="49"/>
      <c r="ISO590" s="49"/>
      <c r="ISP590" s="49"/>
      <c r="ISQ590" s="49"/>
      <c r="ISR590" s="49"/>
      <c r="ISS590" s="49"/>
      <c r="IST590" s="49"/>
      <c r="ISU590" s="49"/>
      <c r="ISV590" s="49"/>
      <c r="ISW590" s="49"/>
      <c r="ISX590" s="49"/>
      <c r="ISY590" s="49"/>
      <c r="ISZ590" s="49"/>
      <c r="ITA590" s="49"/>
      <c r="ITB590" s="49"/>
      <c r="ITC590" s="49"/>
      <c r="ITD590" s="49"/>
      <c r="ITE590" s="49"/>
      <c r="ITF590" s="49"/>
      <c r="ITG590" s="49"/>
      <c r="ITH590" s="49"/>
      <c r="ITI590" s="49"/>
      <c r="ITJ590" s="49"/>
      <c r="ITK590" s="49"/>
      <c r="ITL590" s="49"/>
      <c r="ITM590" s="49"/>
      <c r="ITN590" s="49"/>
      <c r="ITO590" s="49"/>
      <c r="ITP590" s="49"/>
      <c r="ITQ590" s="49"/>
      <c r="ITR590" s="49"/>
      <c r="ITS590" s="49"/>
      <c r="ITT590" s="49"/>
      <c r="ITU590" s="49"/>
      <c r="ITV590" s="49"/>
      <c r="ITW590" s="49"/>
      <c r="ITX590" s="49"/>
      <c r="ITY590" s="49"/>
      <c r="ITZ590" s="49"/>
      <c r="IUA590" s="49"/>
      <c r="IUB590" s="49"/>
      <c r="IUC590" s="49"/>
      <c r="IUD590" s="49"/>
      <c r="IUE590" s="49"/>
      <c r="IUF590" s="49"/>
      <c r="IUG590" s="49"/>
      <c r="IUH590" s="49"/>
      <c r="IUI590" s="49"/>
      <c r="IUJ590" s="49"/>
      <c r="IUK590" s="49"/>
      <c r="IUL590" s="49"/>
      <c r="IUM590" s="49"/>
      <c r="IUN590" s="49"/>
      <c r="IUO590" s="49"/>
      <c r="IUP590" s="49"/>
      <c r="IUQ590" s="49"/>
      <c r="IUR590" s="49"/>
      <c r="IUS590" s="49"/>
      <c r="IUT590" s="49"/>
      <c r="IUU590" s="49"/>
      <c r="IUV590" s="49"/>
      <c r="IUW590" s="49"/>
      <c r="IUX590" s="49"/>
      <c r="IUY590" s="49"/>
      <c r="IUZ590" s="49"/>
      <c r="IVA590" s="49"/>
      <c r="IVB590" s="49"/>
      <c r="IVC590" s="49"/>
      <c r="IVD590" s="49"/>
      <c r="IVE590" s="49"/>
      <c r="IVF590" s="49"/>
      <c r="IVG590" s="49"/>
      <c r="IVH590" s="49"/>
      <c r="IVI590" s="49"/>
      <c r="IVJ590" s="49"/>
      <c r="IVK590" s="49"/>
      <c r="IVL590" s="49"/>
      <c r="IVM590" s="49"/>
      <c r="IVN590" s="49"/>
      <c r="IVO590" s="49"/>
      <c r="IVP590" s="49"/>
      <c r="IVQ590" s="49"/>
      <c r="IVR590" s="49"/>
      <c r="IVS590" s="49"/>
      <c r="IVT590" s="49"/>
      <c r="IVU590" s="49"/>
      <c r="IVV590" s="49"/>
      <c r="IVW590" s="49"/>
      <c r="IVX590" s="49"/>
      <c r="IVY590" s="49"/>
      <c r="IVZ590" s="49"/>
      <c r="IWA590" s="49"/>
      <c r="IWB590" s="49"/>
      <c r="IWC590" s="49"/>
      <c r="IWD590" s="49"/>
      <c r="IWE590" s="49"/>
      <c r="IWF590" s="49"/>
      <c r="IWG590" s="49"/>
      <c r="IWH590" s="49"/>
      <c r="IWI590" s="49"/>
      <c r="IWJ590" s="49"/>
      <c r="IWK590" s="49"/>
      <c r="IWL590" s="49"/>
      <c r="IWM590" s="49"/>
      <c r="IWN590" s="49"/>
      <c r="IWO590" s="49"/>
      <c r="IWP590" s="49"/>
      <c r="IWQ590" s="49"/>
      <c r="IWR590" s="49"/>
      <c r="IWS590" s="49"/>
      <c r="IWT590" s="49"/>
      <c r="IWU590" s="49"/>
      <c r="IWV590" s="49"/>
      <c r="IWW590" s="49"/>
      <c r="IWX590" s="49"/>
      <c r="IWY590" s="49"/>
      <c r="IWZ590" s="49"/>
      <c r="IXA590" s="49"/>
      <c r="IXB590" s="49"/>
      <c r="IXC590" s="49"/>
      <c r="IXD590" s="49"/>
      <c r="IXE590" s="49"/>
      <c r="IXF590" s="49"/>
      <c r="IXG590" s="49"/>
      <c r="IXH590" s="49"/>
      <c r="IXI590" s="49"/>
      <c r="IXJ590" s="49"/>
      <c r="IXK590" s="49"/>
      <c r="IXL590" s="49"/>
      <c r="IXM590" s="49"/>
      <c r="IXN590" s="49"/>
      <c r="IXO590" s="49"/>
      <c r="IXP590" s="49"/>
      <c r="IXQ590" s="49"/>
      <c r="IXR590" s="49"/>
      <c r="IXS590" s="49"/>
      <c r="IXT590" s="49"/>
      <c r="IXU590" s="49"/>
      <c r="IXV590" s="49"/>
      <c r="IXW590" s="49"/>
      <c r="IXX590" s="49"/>
      <c r="IXY590" s="49"/>
      <c r="IXZ590" s="49"/>
      <c r="IYA590" s="49"/>
      <c r="IYB590" s="49"/>
      <c r="IYC590" s="49"/>
      <c r="IYD590" s="49"/>
      <c r="IYE590" s="49"/>
      <c r="IYF590" s="49"/>
      <c r="IYG590" s="49"/>
      <c r="IYH590" s="49"/>
      <c r="IYI590" s="49"/>
      <c r="IYJ590" s="49"/>
      <c r="IYK590" s="49"/>
      <c r="IYL590" s="49"/>
      <c r="IYM590" s="49"/>
      <c r="IYN590" s="49"/>
      <c r="IYO590" s="49"/>
      <c r="IYP590" s="49"/>
      <c r="IYQ590" s="49"/>
      <c r="IYR590" s="49"/>
      <c r="IYS590" s="49"/>
      <c r="IYT590" s="49"/>
      <c r="IYU590" s="49"/>
      <c r="IYV590" s="49"/>
      <c r="IYW590" s="49"/>
      <c r="IYX590" s="49"/>
      <c r="IYY590" s="49"/>
      <c r="IYZ590" s="49"/>
      <c r="IZA590" s="49"/>
      <c r="IZB590" s="49"/>
      <c r="IZC590" s="49"/>
      <c r="IZD590" s="49"/>
      <c r="IZE590" s="49"/>
      <c r="IZF590" s="49"/>
      <c r="IZG590" s="49"/>
      <c r="IZH590" s="49"/>
      <c r="IZI590" s="49"/>
      <c r="IZJ590" s="49"/>
      <c r="IZK590" s="49"/>
      <c r="IZL590" s="49"/>
      <c r="IZM590" s="49"/>
      <c r="IZN590" s="49"/>
      <c r="IZO590" s="49"/>
      <c r="IZP590" s="49"/>
      <c r="IZQ590" s="49"/>
      <c r="IZR590" s="49"/>
      <c r="IZS590" s="49"/>
      <c r="IZT590" s="49"/>
      <c r="IZU590" s="49"/>
      <c r="IZV590" s="49"/>
      <c r="IZW590" s="49"/>
      <c r="IZX590" s="49"/>
      <c r="IZY590" s="49"/>
      <c r="IZZ590" s="49"/>
      <c r="JAA590" s="49"/>
      <c r="JAB590" s="49"/>
      <c r="JAC590" s="49"/>
      <c r="JAD590" s="49"/>
      <c r="JAE590" s="49"/>
      <c r="JAF590" s="49"/>
      <c r="JAG590" s="49"/>
      <c r="JAH590" s="49"/>
      <c r="JAI590" s="49"/>
      <c r="JAJ590" s="49"/>
      <c r="JAK590" s="49"/>
      <c r="JAL590" s="49"/>
      <c r="JAM590" s="49"/>
      <c r="JAN590" s="49"/>
      <c r="JAO590" s="49"/>
      <c r="JAP590" s="49"/>
      <c r="JAQ590" s="49"/>
      <c r="JAR590" s="49"/>
      <c r="JAS590" s="49"/>
      <c r="JAT590" s="49"/>
      <c r="JAU590" s="49"/>
      <c r="JAV590" s="49"/>
      <c r="JAW590" s="49"/>
      <c r="JAX590" s="49"/>
      <c r="JAY590" s="49"/>
      <c r="JAZ590" s="49"/>
      <c r="JBA590" s="49"/>
      <c r="JBB590" s="49"/>
      <c r="JBC590" s="49"/>
      <c r="JBD590" s="49"/>
      <c r="JBE590" s="49"/>
      <c r="JBF590" s="49"/>
      <c r="JBG590" s="49"/>
      <c r="JBH590" s="49"/>
      <c r="JBI590" s="49"/>
      <c r="JBJ590" s="49"/>
      <c r="JBK590" s="49"/>
      <c r="JBL590" s="49"/>
      <c r="JBM590" s="49"/>
      <c r="JBN590" s="49"/>
      <c r="JBO590" s="49"/>
      <c r="JBP590" s="49"/>
      <c r="JBQ590" s="49"/>
      <c r="JBR590" s="49"/>
      <c r="JBS590" s="49"/>
      <c r="JBT590" s="49"/>
      <c r="JBU590" s="49"/>
      <c r="JBV590" s="49"/>
      <c r="JBW590" s="49"/>
      <c r="JBX590" s="49"/>
      <c r="JBY590" s="49"/>
      <c r="JBZ590" s="49"/>
      <c r="JCA590" s="49"/>
      <c r="JCB590" s="49"/>
      <c r="JCC590" s="49"/>
      <c r="JCD590" s="49"/>
      <c r="JCE590" s="49"/>
      <c r="JCF590" s="49"/>
      <c r="JCG590" s="49"/>
      <c r="JCH590" s="49"/>
      <c r="JCI590" s="49"/>
      <c r="JCJ590" s="49"/>
      <c r="JCK590" s="49"/>
      <c r="JCL590" s="49"/>
      <c r="JCM590" s="49"/>
      <c r="JCN590" s="49"/>
      <c r="JCO590" s="49"/>
      <c r="JCP590" s="49"/>
      <c r="JCQ590" s="49"/>
      <c r="JCR590" s="49"/>
      <c r="JCS590" s="49"/>
      <c r="JCT590" s="49"/>
      <c r="JCU590" s="49"/>
      <c r="JCV590" s="49"/>
      <c r="JCW590" s="49"/>
      <c r="JCX590" s="49"/>
      <c r="JCY590" s="49"/>
      <c r="JCZ590" s="49"/>
      <c r="JDA590" s="49"/>
      <c r="JDB590" s="49"/>
      <c r="JDC590" s="49"/>
      <c r="JDD590" s="49"/>
      <c r="JDE590" s="49"/>
      <c r="JDF590" s="49"/>
      <c r="JDG590" s="49"/>
      <c r="JDH590" s="49"/>
      <c r="JDI590" s="49"/>
      <c r="JDJ590" s="49"/>
      <c r="JDK590" s="49"/>
      <c r="JDL590" s="49"/>
      <c r="JDM590" s="49"/>
      <c r="JDN590" s="49"/>
      <c r="JDO590" s="49"/>
      <c r="JDP590" s="49"/>
      <c r="JDQ590" s="49"/>
      <c r="JDR590" s="49"/>
      <c r="JDS590" s="49"/>
      <c r="JDT590" s="49"/>
      <c r="JDU590" s="49"/>
      <c r="JDV590" s="49"/>
      <c r="JDW590" s="49"/>
      <c r="JDX590" s="49"/>
      <c r="JDY590" s="49"/>
      <c r="JDZ590" s="49"/>
      <c r="JEA590" s="49"/>
      <c r="JEB590" s="49"/>
      <c r="JEC590" s="49"/>
      <c r="JED590" s="49"/>
      <c r="JEE590" s="49"/>
      <c r="JEF590" s="49"/>
      <c r="JEG590" s="49"/>
      <c r="JEH590" s="49"/>
      <c r="JEI590" s="49"/>
      <c r="JEJ590" s="49"/>
      <c r="JEK590" s="49"/>
      <c r="JEL590" s="49"/>
      <c r="JEM590" s="49"/>
      <c r="JEN590" s="49"/>
      <c r="JEO590" s="49"/>
      <c r="JEP590" s="49"/>
      <c r="JEQ590" s="49"/>
      <c r="JER590" s="49"/>
      <c r="JES590" s="49"/>
      <c r="JET590" s="49"/>
      <c r="JEU590" s="49"/>
      <c r="JEV590" s="49"/>
      <c r="JEW590" s="49"/>
      <c r="JEX590" s="49"/>
      <c r="JEY590" s="49"/>
      <c r="JEZ590" s="49"/>
      <c r="JFA590" s="49"/>
      <c r="JFB590" s="49"/>
      <c r="JFC590" s="49"/>
      <c r="JFD590" s="49"/>
      <c r="JFE590" s="49"/>
      <c r="JFF590" s="49"/>
      <c r="JFG590" s="49"/>
      <c r="JFH590" s="49"/>
      <c r="JFI590" s="49"/>
      <c r="JFJ590" s="49"/>
      <c r="JFK590" s="49"/>
      <c r="JFL590" s="49"/>
      <c r="JFM590" s="49"/>
      <c r="JFN590" s="49"/>
      <c r="JFO590" s="49"/>
      <c r="JFP590" s="49"/>
      <c r="JFQ590" s="49"/>
      <c r="JFR590" s="49"/>
      <c r="JFS590" s="49"/>
      <c r="JFT590" s="49"/>
      <c r="JFU590" s="49"/>
      <c r="JFV590" s="49"/>
      <c r="JFW590" s="49"/>
      <c r="JFX590" s="49"/>
      <c r="JFY590" s="49"/>
      <c r="JFZ590" s="49"/>
      <c r="JGA590" s="49"/>
      <c r="JGB590" s="49"/>
      <c r="JGC590" s="49"/>
      <c r="JGD590" s="49"/>
      <c r="JGE590" s="49"/>
      <c r="JGF590" s="49"/>
      <c r="JGG590" s="49"/>
      <c r="JGH590" s="49"/>
      <c r="JGI590" s="49"/>
      <c r="JGJ590" s="49"/>
      <c r="JGK590" s="49"/>
      <c r="JGL590" s="49"/>
      <c r="JGM590" s="49"/>
      <c r="JGN590" s="49"/>
      <c r="JGO590" s="49"/>
      <c r="JGP590" s="49"/>
      <c r="JGQ590" s="49"/>
      <c r="JGR590" s="49"/>
      <c r="JGS590" s="49"/>
      <c r="JGT590" s="49"/>
      <c r="JGU590" s="49"/>
      <c r="JGV590" s="49"/>
      <c r="JGW590" s="49"/>
      <c r="JGX590" s="49"/>
      <c r="JGY590" s="49"/>
      <c r="JGZ590" s="49"/>
      <c r="JHA590" s="49"/>
      <c r="JHB590" s="49"/>
      <c r="JHC590" s="49"/>
      <c r="JHD590" s="49"/>
      <c r="JHE590" s="49"/>
      <c r="JHF590" s="49"/>
      <c r="JHG590" s="49"/>
      <c r="JHH590" s="49"/>
      <c r="JHI590" s="49"/>
      <c r="JHJ590" s="49"/>
      <c r="JHK590" s="49"/>
      <c r="JHL590" s="49"/>
      <c r="JHM590" s="49"/>
      <c r="JHN590" s="49"/>
      <c r="JHO590" s="49"/>
      <c r="JHP590" s="49"/>
      <c r="JHQ590" s="49"/>
      <c r="JHR590" s="49"/>
      <c r="JHS590" s="49"/>
      <c r="JHT590" s="49"/>
      <c r="JHU590" s="49"/>
      <c r="JHV590" s="49"/>
      <c r="JHW590" s="49"/>
      <c r="JHX590" s="49"/>
      <c r="JHY590" s="49"/>
      <c r="JHZ590" s="49"/>
      <c r="JIA590" s="49"/>
      <c r="JIB590" s="49"/>
      <c r="JIC590" s="49"/>
      <c r="JID590" s="49"/>
      <c r="JIE590" s="49"/>
      <c r="JIF590" s="49"/>
      <c r="JIG590" s="49"/>
      <c r="JIH590" s="49"/>
      <c r="JII590" s="49"/>
      <c r="JIJ590" s="49"/>
      <c r="JIK590" s="49"/>
      <c r="JIL590" s="49"/>
      <c r="JIM590" s="49"/>
      <c r="JIN590" s="49"/>
      <c r="JIO590" s="49"/>
      <c r="JIP590" s="49"/>
      <c r="JIQ590" s="49"/>
      <c r="JIR590" s="49"/>
      <c r="JIS590" s="49"/>
      <c r="JIT590" s="49"/>
      <c r="JIU590" s="49"/>
      <c r="JIV590" s="49"/>
      <c r="JIW590" s="49"/>
      <c r="JIX590" s="49"/>
      <c r="JIY590" s="49"/>
      <c r="JIZ590" s="49"/>
      <c r="JJA590" s="49"/>
      <c r="JJB590" s="49"/>
      <c r="JJC590" s="49"/>
      <c r="JJD590" s="49"/>
      <c r="JJE590" s="49"/>
      <c r="JJF590" s="49"/>
      <c r="JJG590" s="49"/>
      <c r="JJH590" s="49"/>
      <c r="JJI590" s="49"/>
      <c r="JJJ590" s="49"/>
      <c r="JJK590" s="49"/>
      <c r="JJL590" s="49"/>
      <c r="JJM590" s="49"/>
      <c r="JJN590" s="49"/>
      <c r="JJO590" s="49"/>
      <c r="JJP590" s="49"/>
      <c r="JJQ590" s="49"/>
      <c r="JJR590" s="49"/>
      <c r="JJS590" s="49"/>
      <c r="JJT590" s="49"/>
      <c r="JJU590" s="49"/>
      <c r="JJV590" s="49"/>
      <c r="JJW590" s="49"/>
      <c r="JJX590" s="49"/>
      <c r="JJY590" s="49"/>
      <c r="JJZ590" s="49"/>
      <c r="JKA590" s="49"/>
      <c r="JKB590" s="49"/>
      <c r="JKC590" s="49"/>
      <c r="JKD590" s="49"/>
      <c r="JKE590" s="49"/>
      <c r="JKF590" s="49"/>
      <c r="JKG590" s="49"/>
      <c r="JKH590" s="49"/>
      <c r="JKI590" s="49"/>
      <c r="JKJ590" s="49"/>
      <c r="JKK590" s="49"/>
      <c r="JKL590" s="49"/>
      <c r="JKM590" s="49"/>
      <c r="JKN590" s="49"/>
      <c r="JKO590" s="49"/>
      <c r="JKP590" s="49"/>
      <c r="JKQ590" s="49"/>
      <c r="JKR590" s="49"/>
      <c r="JKS590" s="49"/>
      <c r="JKT590" s="49"/>
      <c r="JKU590" s="49"/>
      <c r="JKV590" s="49"/>
      <c r="JKW590" s="49"/>
      <c r="JKX590" s="49"/>
      <c r="JKY590" s="49"/>
      <c r="JKZ590" s="49"/>
      <c r="JLA590" s="49"/>
      <c r="JLB590" s="49"/>
      <c r="JLC590" s="49"/>
      <c r="JLD590" s="49"/>
      <c r="JLE590" s="49"/>
      <c r="JLF590" s="49"/>
      <c r="JLG590" s="49"/>
      <c r="JLH590" s="49"/>
      <c r="JLI590" s="49"/>
      <c r="JLJ590" s="49"/>
      <c r="JLK590" s="49"/>
      <c r="JLL590" s="49"/>
      <c r="JLM590" s="49"/>
      <c r="JLN590" s="49"/>
      <c r="JLO590" s="49"/>
      <c r="JLP590" s="49"/>
      <c r="JLQ590" s="49"/>
      <c r="JLR590" s="49"/>
      <c r="JLS590" s="49"/>
      <c r="JLT590" s="49"/>
      <c r="JLU590" s="49"/>
      <c r="JLV590" s="49"/>
      <c r="JLW590" s="49"/>
      <c r="JLX590" s="49"/>
      <c r="JLY590" s="49"/>
      <c r="JLZ590" s="49"/>
      <c r="JMA590" s="49"/>
      <c r="JMB590" s="49"/>
      <c r="JMC590" s="49"/>
      <c r="JMD590" s="49"/>
      <c r="JME590" s="49"/>
      <c r="JMF590" s="49"/>
      <c r="JMG590" s="49"/>
      <c r="JMH590" s="49"/>
      <c r="JMI590" s="49"/>
      <c r="JMJ590" s="49"/>
      <c r="JMK590" s="49"/>
      <c r="JML590" s="49"/>
      <c r="JMM590" s="49"/>
      <c r="JMN590" s="49"/>
      <c r="JMO590" s="49"/>
      <c r="JMP590" s="49"/>
      <c r="JMQ590" s="49"/>
      <c r="JMR590" s="49"/>
      <c r="JMS590" s="49"/>
      <c r="JMT590" s="49"/>
      <c r="JMU590" s="49"/>
      <c r="JMV590" s="49"/>
      <c r="JMW590" s="49"/>
      <c r="JMX590" s="49"/>
      <c r="JMY590" s="49"/>
      <c r="JMZ590" s="49"/>
      <c r="JNA590" s="49"/>
      <c r="JNB590" s="49"/>
      <c r="JNC590" s="49"/>
      <c r="JND590" s="49"/>
      <c r="JNE590" s="49"/>
      <c r="JNF590" s="49"/>
      <c r="JNG590" s="49"/>
      <c r="JNH590" s="49"/>
      <c r="JNI590" s="49"/>
      <c r="JNJ590" s="49"/>
      <c r="JNK590" s="49"/>
      <c r="JNL590" s="49"/>
      <c r="JNM590" s="49"/>
      <c r="JNN590" s="49"/>
      <c r="JNO590" s="49"/>
      <c r="JNP590" s="49"/>
      <c r="JNQ590" s="49"/>
      <c r="JNR590" s="49"/>
      <c r="JNS590" s="49"/>
      <c r="JNT590" s="49"/>
      <c r="JNU590" s="49"/>
      <c r="JNV590" s="49"/>
      <c r="JNW590" s="49"/>
      <c r="JNX590" s="49"/>
      <c r="JNY590" s="49"/>
      <c r="JNZ590" s="49"/>
      <c r="JOA590" s="49"/>
      <c r="JOB590" s="49"/>
      <c r="JOC590" s="49"/>
      <c r="JOD590" s="49"/>
      <c r="JOE590" s="49"/>
      <c r="JOF590" s="49"/>
      <c r="JOG590" s="49"/>
      <c r="JOH590" s="49"/>
      <c r="JOI590" s="49"/>
      <c r="JOJ590" s="49"/>
      <c r="JOK590" s="49"/>
      <c r="JOL590" s="49"/>
      <c r="JOM590" s="49"/>
      <c r="JON590" s="49"/>
      <c r="JOO590" s="49"/>
      <c r="JOP590" s="49"/>
      <c r="JOQ590" s="49"/>
      <c r="JOR590" s="49"/>
      <c r="JOS590" s="49"/>
      <c r="JOT590" s="49"/>
      <c r="JOU590" s="49"/>
      <c r="JOV590" s="49"/>
      <c r="JOW590" s="49"/>
      <c r="JOX590" s="49"/>
      <c r="JOY590" s="49"/>
      <c r="JOZ590" s="49"/>
      <c r="JPA590" s="49"/>
      <c r="JPB590" s="49"/>
      <c r="JPC590" s="49"/>
      <c r="JPD590" s="49"/>
      <c r="JPE590" s="49"/>
      <c r="JPF590" s="49"/>
      <c r="JPG590" s="49"/>
      <c r="JPH590" s="49"/>
      <c r="JPI590" s="49"/>
      <c r="JPJ590" s="49"/>
      <c r="JPK590" s="49"/>
      <c r="JPL590" s="49"/>
      <c r="JPM590" s="49"/>
      <c r="JPN590" s="49"/>
      <c r="JPO590" s="49"/>
      <c r="JPP590" s="49"/>
      <c r="JPQ590" s="49"/>
      <c r="JPR590" s="49"/>
      <c r="JPS590" s="49"/>
      <c r="JPT590" s="49"/>
      <c r="JPU590" s="49"/>
      <c r="JPV590" s="49"/>
      <c r="JPW590" s="49"/>
      <c r="JPX590" s="49"/>
      <c r="JPY590" s="49"/>
      <c r="JPZ590" s="49"/>
      <c r="JQA590" s="49"/>
      <c r="JQB590" s="49"/>
      <c r="JQC590" s="49"/>
      <c r="JQD590" s="49"/>
      <c r="JQE590" s="49"/>
      <c r="JQF590" s="49"/>
      <c r="JQG590" s="49"/>
      <c r="JQH590" s="49"/>
      <c r="JQI590" s="49"/>
      <c r="JQJ590" s="49"/>
      <c r="JQK590" s="49"/>
      <c r="JQL590" s="49"/>
      <c r="JQM590" s="49"/>
      <c r="JQN590" s="49"/>
      <c r="JQO590" s="49"/>
      <c r="JQP590" s="49"/>
      <c r="JQQ590" s="49"/>
      <c r="JQR590" s="49"/>
      <c r="JQS590" s="49"/>
      <c r="JQT590" s="49"/>
      <c r="JQU590" s="49"/>
      <c r="JQV590" s="49"/>
      <c r="JQW590" s="49"/>
      <c r="JQX590" s="49"/>
      <c r="JQY590" s="49"/>
      <c r="JQZ590" s="49"/>
      <c r="JRA590" s="49"/>
      <c r="JRB590" s="49"/>
      <c r="JRC590" s="49"/>
      <c r="JRD590" s="49"/>
      <c r="JRE590" s="49"/>
      <c r="JRF590" s="49"/>
      <c r="JRG590" s="49"/>
      <c r="JRH590" s="49"/>
      <c r="JRI590" s="49"/>
      <c r="JRJ590" s="49"/>
      <c r="JRK590" s="49"/>
      <c r="JRL590" s="49"/>
      <c r="JRM590" s="49"/>
      <c r="JRN590" s="49"/>
      <c r="JRO590" s="49"/>
      <c r="JRP590" s="49"/>
      <c r="JRQ590" s="49"/>
      <c r="JRR590" s="49"/>
      <c r="JRS590" s="49"/>
      <c r="JRT590" s="49"/>
      <c r="JRU590" s="49"/>
      <c r="JRV590" s="49"/>
      <c r="JRW590" s="49"/>
      <c r="JRX590" s="49"/>
      <c r="JRY590" s="49"/>
      <c r="JRZ590" s="49"/>
      <c r="JSA590" s="49"/>
      <c r="JSB590" s="49"/>
      <c r="JSC590" s="49"/>
      <c r="JSD590" s="49"/>
      <c r="JSE590" s="49"/>
      <c r="JSF590" s="49"/>
      <c r="JSG590" s="49"/>
      <c r="JSH590" s="49"/>
      <c r="JSI590" s="49"/>
      <c r="JSJ590" s="49"/>
      <c r="JSK590" s="49"/>
      <c r="JSL590" s="49"/>
      <c r="JSM590" s="49"/>
      <c r="JSN590" s="49"/>
      <c r="JSO590" s="49"/>
      <c r="JSP590" s="49"/>
      <c r="JSQ590" s="49"/>
      <c r="JSR590" s="49"/>
      <c r="JSS590" s="49"/>
      <c r="JST590" s="49"/>
      <c r="JSU590" s="49"/>
      <c r="JSV590" s="49"/>
      <c r="JSW590" s="49"/>
      <c r="JSX590" s="49"/>
      <c r="JSY590" s="49"/>
      <c r="JSZ590" s="49"/>
      <c r="JTA590" s="49"/>
      <c r="JTB590" s="49"/>
      <c r="JTC590" s="49"/>
      <c r="JTD590" s="49"/>
      <c r="JTE590" s="49"/>
      <c r="JTF590" s="49"/>
      <c r="JTG590" s="49"/>
      <c r="JTH590" s="49"/>
      <c r="JTI590" s="49"/>
      <c r="JTJ590" s="49"/>
      <c r="JTK590" s="49"/>
      <c r="JTL590" s="49"/>
      <c r="JTM590" s="49"/>
      <c r="JTN590" s="49"/>
      <c r="JTO590" s="49"/>
      <c r="JTP590" s="49"/>
      <c r="JTQ590" s="49"/>
      <c r="JTR590" s="49"/>
      <c r="JTS590" s="49"/>
      <c r="JTT590" s="49"/>
      <c r="JTU590" s="49"/>
      <c r="JTV590" s="49"/>
      <c r="JTW590" s="49"/>
      <c r="JTX590" s="49"/>
      <c r="JTY590" s="49"/>
      <c r="JTZ590" s="49"/>
      <c r="JUA590" s="49"/>
      <c r="JUB590" s="49"/>
      <c r="JUC590" s="49"/>
      <c r="JUD590" s="49"/>
      <c r="JUE590" s="49"/>
      <c r="JUF590" s="49"/>
      <c r="JUG590" s="49"/>
      <c r="JUH590" s="49"/>
      <c r="JUI590" s="49"/>
      <c r="JUJ590" s="49"/>
      <c r="JUK590" s="49"/>
      <c r="JUL590" s="49"/>
      <c r="JUM590" s="49"/>
      <c r="JUN590" s="49"/>
      <c r="JUO590" s="49"/>
      <c r="JUP590" s="49"/>
      <c r="JUQ590" s="49"/>
      <c r="JUR590" s="49"/>
      <c r="JUS590" s="49"/>
      <c r="JUT590" s="49"/>
      <c r="JUU590" s="49"/>
      <c r="JUV590" s="49"/>
      <c r="JUW590" s="49"/>
      <c r="JUX590" s="49"/>
      <c r="JUY590" s="49"/>
      <c r="JUZ590" s="49"/>
      <c r="JVA590" s="49"/>
      <c r="JVB590" s="49"/>
      <c r="JVC590" s="49"/>
      <c r="JVD590" s="49"/>
      <c r="JVE590" s="49"/>
      <c r="JVF590" s="49"/>
      <c r="JVG590" s="49"/>
      <c r="JVH590" s="49"/>
      <c r="JVI590" s="49"/>
      <c r="JVJ590" s="49"/>
      <c r="JVK590" s="49"/>
      <c r="JVL590" s="49"/>
      <c r="JVM590" s="49"/>
      <c r="JVN590" s="49"/>
      <c r="JVO590" s="49"/>
      <c r="JVP590" s="49"/>
      <c r="JVQ590" s="49"/>
      <c r="JVR590" s="49"/>
      <c r="JVS590" s="49"/>
      <c r="JVT590" s="49"/>
      <c r="JVU590" s="49"/>
      <c r="JVV590" s="49"/>
      <c r="JVW590" s="49"/>
      <c r="JVX590" s="49"/>
      <c r="JVY590" s="49"/>
      <c r="JVZ590" s="49"/>
      <c r="JWA590" s="49"/>
      <c r="JWB590" s="49"/>
      <c r="JWC590" s="49"/>
      <c r="JWD590" s="49"/>
      <c r="JWE590" s="49"/>
      <c r="JWF590" s="49"/>
      <c r="JWG590" s="49"/>
      <c r="JWH590" s="49"/>
      <c r="JWI590" s="49"/>
      <c r="JWJ590" s="49"/>
      <c r="JWK590" s="49"/>
      <c r="JWL590" s="49"/>
      <c r="JWM590" s="49"/>
      <c r="JWN590" s="49"/>
      <c r="JWO590" s="49"/>
      <c r="JWP590" s="49"/>
      <c r="JWQ590" s="49"/>
      <c r="JWR590" s="49"/>
      <c r="JWS590" s="49"/>
      <c r="JWT590" s="49"/>
      <c r="JWU590" s="49"/>
      <c r="JWV590" s="49"/>
      <c r="JWW590" s="49"/>
      <c r="JWX590" s="49"/>
      <c r="JWY590" s="49"/>
      <c r="JWZ590" s="49"/>
      <c r="JXA590" s="49"/>
      <c r="JXB590" s="49"/>
      <c r="JXC590" s="49"/>
      <c r="JXD590" s="49"/>
      <c r="JXE590" s="49"/>
      <c r="JXF590" s="49"/>
      <c r="JXG590" s="49"/>
      <c r="JXH590" s="49"/>
      <c r="JXI590" s="49"/>
      <c r="JXJ590" s="49"/>
      <c r="JXK590" s="49"/>
      <c r="JXL590" s="49"/>
      <c r="JXM590" s="49"/>
      <c r="JXN590" s="49"/>
      <c r="JXO590" s="49"/>
      <c r="JXP590" s="49"/>
      <c r="JXQ590" s="49"/>
      <c r="JXR590" s="49"/>
      <c r="JXS590" s="49"/>
      <c r="JXT590" s="49"/>
      <c r="JXU590" s="49"/>
      <c r="JXV590" s="49"/>
      <c r="JXW590" s="49"/>
      <c r="JXX590" s="49"/>
      <c r="JXY590" s="49"/>
      <c r="JXZ590" s="49"/>
      <c r="JYA590" s="49"/>
      <c r="JYB590" s="49"/>
      <c r="JYC590" s="49"/>
      <c r="JYD590" s="49"/>
      <c r="JYE590" s="49"/>
      <c r="JYF590" s="49"/>
      <c r="JYG590" s="49"/>
      <c r="JYH590" s="49"/>
      <c r="JYI590" s="49"/>
      <c r="JYJ590" s="49"/>
      <c r="JYK590" s="49"/>
      <c r="JYL590" s="49"/>
      <c r="JYM590" s="49"/>
      <c r="JYN590" s="49"/>
      <c r="JYO590" s="49"/>
      <c r="JYP590" s="49"/>
      <c r="JYQ590" s="49"/>
      <c r="JYR590" s="49"/>
      <c r="JYS590" s="49"/>
      <c r="JYT590" s="49"/>
      <c r="JYU590" s="49"/>
      <c r="JYV590" s="49"/>
      <c r="JYW590" s="49"/>
      <c r="JYX590" s="49"/>
      <c r="JYY590" s="49"/>
      <c r="JYZ590" s="49"/>
      <c r="JZA590" s="49"/>
      <c r="JZB590" s="49"/>
      <c r="JZC590" s="49"/>
      <c r="JZD590" s="49"/>
      <c r="JZE590" s="49"/>
      <c r="JZF590" s="49"/>
      <c r="JZG590" s="49"/>
      <c r="JZH590" s="49"/>
      <c r="JZI590" s="49"/>
      <c r="JZJ590" s="49"/>
      <c r="JZK590" s="49"/>
      <c r="JZL590" s="49"/>
      <c r="JZM590" s="49"/>
      <c r="JZN590" s="49"/>
      <c r="JZO590" s="49"/>
      <c r="JZP590" s="49"/>
      <c r="JZQ590" s="49"/>
      <c r="JZR590" s="49"/>
      <c r="JZS590" s="49"/>
      <c r="JZT590" s="49"/>
      <c r="JZU590" s="49"/>
      <c r="JZV590" s="49"/>
      <c r="JZW590" s="49"/>
      <c r="JZX590" s="49"/>
      <c r="JZY590" s="49"/>
      <c r="JZZ590" s="49"/>
      <c r="KAA590" s="49"/>
      <c r="KAB590" s="49"/>
      <c r="KAC590" s="49"/>
      <c r="KAD590" s="49"/>
      <c r="KAE590" s="49"/>
      <c r="KAF590" s="49"/>
      <c r="KAG590" s="49"/>
      <c r="KAH590" s="49"/>
      <c r="KAI590" s="49"/>
      <c r="KAJ590" s="49"/>
      <c r="KAK590" s="49"/>
      <c r="KAL590" s="49"/>
      <c r="KAM590" s="49"/>
      <c r="KAN590" s="49"/>
      <c r="KAO590" s="49"/>
      <c r="KAP590" s="49"/>
      <c r="KAQ590" s="49"/>
      <c r="KAR590" s="49"/>
      <c r="KAS590" s="49"/>
      <c r="KAT590" s="49"/>
      <c r="KAU590" s="49"/>
      <c r="KAV590" s="49"/>
      <c r="KAW590" s="49"/>
      <c r="KAX590" s="49"/>
      <c r="KAY590" s="49"/>
      <c r="KAZ590" s="49"/>
      <c r="KBA590" s="49"/>
      <c r="KBB590" s="49"/>
      <c r="KBC590" s="49"/>
      <c r="KBD590" s="49"/>
      <c r="KBE590" s="49"/>
      <c r="KBF590" s="49"/>
      <c r="KBG590" s="49"/>
      <c r="KBH590" s="49"/>
      <c r="KBI590" s="49"/>
      <c r="KBJ590" s="49"/>
      <c r="KBK590" s="49"/>
      <c r="KBL590" s="49"/>
      <c r="KBM590" s="49"/>
      <c r="KBN590" s="49"/>
      <c r="KBO590" s="49"/>
      <c r="KBP590" s="49"/>
      <c r="KBQ590" s="49"/>
      <c r="KBR590" s="49"/>
      <c r="KBS590" s="49"/>
      <c r="KBT590" s="49"/>
      <c r="KBU590" s="49"/>
      <c r="KBV590" s="49"/>
      <c r="KBW590" s="49"/>
      <c r="KBX590" s="49"/>
      <c r="KBY590" s="49"/>
      <c r="KBZ590" s="49"/>
      <c r="KCA590" s="49"/>
      <c r="KCB590" s="49"/>
      <c r="KCC590" s="49"/>
      <c r="KCD590" s="49"/>
      <c r="KCE590" s="49"/>
      <c r="KCF590" s="49"/>
      <c r="KCG590" s="49"/>
      <c r="KCH590" s="49"/>
      <c r="KCI590" s="49"/>
      <c r="KCJ590" s="49"/>
      <c r="KCK590" s="49"/>
      <c r="KCL590" s="49"/>
      <c r="KCM590" s="49"/>
      <c r="KCN590" s="49"/>
      <c r="KCO590" s="49"/>
      <c r="KCP590" s="49"/>
      <c r="KCQ590" s="49"/>
      <c r="KCR590" s="49"/>
      <c r="KCS590" s="49"/>
      <c r="KCT590" s="49"/>
      <c r="KCU590" s="49"/>
      <c r="KCV590" s="49"/>
      <c r="KCW590" s="49"/>
      <c r="KCX590" s="49"/>
      <c r="KCY590" s="49"/>
      <c r="KCZ590" s="49"/>
      <c r="KDA590" s="49"/>
      <c r="KDB590" s="49"/>
      <c r="KDC590" s="49"/>
      <c r="KDD590" s="49"/>
      <c r="KDE590" s="49"/>
      <c r="KDF590" s="49"/>
      <c r="KDG590" s="49"/>
      <c r="KDH590" s="49"/>
      <c r="KDI590" s="49"/>
      <c r="KDJ590" s="49"/>
      <c r="KDK590" s="49"/>
      <c r="KDL590" s="49"/>
      <c r="KDM590" s="49"/>
      <c r="KDN590" s="49"/>
      <c r="KDO590" s="49"/>
      <c r="KDP590" s="49"/>
      <c r="KDQ590" s="49"/>
      <c r="KDR590" s="49"/>
      <c r="KDS590" s="49"/>
      <c r="KDT590" s="49"/>
      <c r="KDU590" s="49"/>
      <c r="KDV590" s="49"/>
      <c r="KDW590" s="49"/>
      <c r="KDX590" s="49"/>
      <c r="KDY590" s="49"/>
      <c r="KDZ590" s="49"/>
      <c r="KEA590" s="49"/>
      <c r="KEB590" s="49"/>
      <c r="KEC590" s="49"/>
      <c r="KED590" s="49"/>
      <c r="KEE590" s="49"/>
      <c r="KEF590" s="49"/>
      <c r="KEG590" s="49"/>
      <c r="KEH590" s="49"/>
      <c r="KEI590" s="49"/>
      <c r="KEJ590" s="49"/>
      <c r="KEK590" s="49"/>
      <c r="KEL590" s="49"/>
      <c r="KEM590" s="49"/>
      <c r="KEN590" s="49"/>
      <c r="KEO590" s="49"/>
      <c r="KEP590" s="49"/>
      <c r="KEQ590" s="49"/>
      <c r="KER590" s="49"/>
      <c r="KES590" s="49"/>
      <c r="KET590" s="49"/>
      <c r="KEU590" s="49"/>
      <c r="KEV590" s="49"/>
      <c r="KEW590" s="49"/>
      <c r="KEX590" s="49"/>
      <c r="KEY590" s="49"/>
      <c r="KEZ590" s="49"/>
      <c r="KFA590" s="49"/>
      <c r="KFB590" s="49"/>
      <c r="KFC590" s="49"/>
      <c r="KFD590" s="49"/>
      <c r="KFE590" s="49"/>
      <c r="KFF590" s="49"/>
      <c r="KFG590" s="49"/>
      <c r="KFH590" s="49"/>
      <c r="KFI590" s="49"/>
      <c r="KFJ590" s="49"/>
      <c r="KFK590" s="49"/>
      <c r="KFL590" s="49"/>
      <c r="KFM590" s="49"/>
      <c r="KFN590" s="49"/>
      <c r="KFO590" s="49"/>
      <c r="KFP590" s="49"/>
      <c r="KFQ590" s="49"/>
      <c r="KFR590" s="49"/>
      <c r="KFS590" s="49"/>
      <c r="KFT590" s="49"/>
      <c r="KFU590" s="49"/>
      <c r="KFV590" s="49"/>
      <c r="KFW590" s="49"/>
      <c r="KFX590" s="49"/>
      <c r="KFY590" s="49"/>
      <c r="KFZ590" s="49"/>
      <c r="KGA590" s="49"/>
      <c r="KGB590" s="49"/>
      <c r="KGC590" s="49"/>
      <c r="KGD590" s="49"/>
      <c r="KGE590" s="49"/>
      <c r="KGF590" s="49"/>
      <c r="KGG590" s="49"/>
      <c r="KGH590" s="49"/>
      <c r="KGI590" s="49"/>
      <c r="KGJ590" s="49"/>
      <c r="KGK590" s="49"/>
      <c r="KGL590" s="49"/>
      <c r="KGM590" s="49"/>
      <c r="KGN590" s="49"/>
      <c r="KGO590" s="49"/>
      <c r="KGP590" s="49"/>
      <c r="KGQ590" s="49"/>
      <c r="KGR590" s="49"/>
      <c r="KGS590" s="49"/>
      <c r="KGT590" s="49"/>
      <c r="KGU590" s="49"/>
      <c r="KGV590" s="49"/>
      <c r="KGW590" s="49"/>
      <c r="KGX590" s="49"/>
      <c r="KGY590" s="49"/>
      <c r="KGZ590" s="49"/>
      <c r="KHA590" s="49"/>
      <c r="KHB590" s="49"/>
      <c r="KHC590" s="49"/>
      <c r="KHD590" s="49"/>
      <c r="KHE590" s="49"/>
      <c r="KHF590" s="49"/>
      <c r="KHG590" s="49"/>
      <c r="KHH590" s="49"/>
      <c r="KHI590" s="49"/>
      <c r="KHJ590" s="49"/>
      <c r="KHK590" s="49"/>
      <c r="KHL590" s="49"/>
      <c r="KHM590" s="49"/>
      <c r="KHN590" s="49"/>
      <c r="KHO590" s="49"/>
      <c r="KHP590" s="49"/>
      <c r="KHQ590" s="49"/>
      <c r="KHR590" s="49"/>
      <c r="KHS590" s="49"/>
      <c r="KHT590" s="49"/>
      <c r="KHU590" s="49"/>
      <c r="KHV590" s="49"/>
      <c r="KHW590" s="49"/>
      <c r="KHX590" s="49"/>
      <c r="KHY590" s="49"/>
      <c r="KHZ590" s="49"/>
      <c r="KIA590" s="49"/>
      <c r="KIB590" s="49"/>
      <c r="KIC590" s="49"/>
      <c r="KID590" s="49"/>
      <c r="KIE590" s="49"/>
      <c r="KIF590" s="49"/>
      <c r="KIG590" s="49"/>
      <c r="KIH590" s="49"/>
      <c r="KII590" s="49"/>
      <c r="KIJ590" s="49"/>
      <c r="KIK590" s="49"/>
      <c r="KIL590" s="49"/>
      <c r="KIM590" s="49"/>
      <c r="KIN590" s="49"/>
      <c r="KIO590" s="49"/>
      <c r="KIP590" s="49"/>
      <c r="KIQ590" s="49"/>
      <c r="KIR590" s="49"/>
      <c r="KIS590" s="49"/>
      <c r="KIT590" s="49"/>
      <c r="KIU590" s="49"/>
      <c r="KIV590" s="49"/>
      <c r="KIW590" s="49"/>
      <c r="KIX590" s="49"/>
      <c r="KIY590" s="49"/>
      <c r="KIZ590" s="49"/>
      <c r="KJA590" s="49"/>
      <c r="KJB590" s="49"/>
      <c r="KJC590" s="49"/>
      <c r="KJD590" s="49"/>
      <c r="KJE590" s="49"/>
      <c r="KJF590" s="49"/>
      <c r="KJG590" s="49"/>
      <c r="KJH590" s="49"/>
      <c r="KJI590" s="49"/>
      <c r="KJJ590" s="49"/>
      <c r="KJK590" s="49"/>
      <c r="KJL590" s="49"/>
      <c r="KJM590" s="49"/>
      <c r="KJN590" s="49"/>
      <c r="KJO590" s="49"/>
      <c r="KJP590" s="49"/>
      <c r="KJQ590" s="49"/>
      <c r="KJR590" s="49"/>
      <c r="KJS590" s="49"/>
      <c r="KJT590" s="49"/>
      <c r="KJU590" s="49"/>
      <c r="KJV590" s="49"/>
      <c r="KJW590" s="49"/>
      <c r="KJX590" s="49"/>
      <c r="KJY590" s="49"/>
      <c r="KJZ590" s="49"/>
      <c r="KKA590" s="49"/>
      <c r="KKB590" s="49"/>
      <c r="KKC590" s="49"/>
      <c r="KKD590" s="49"/>
      <c r="KKE590" s="49"/>
      <c r="KKF590" s="49"/>
      <c r="KKG590" s="49"/>
      <c r="KKH590" s="49"/>
      <c r="KKI590" s="49"/>
      <c r="KKJ590" s="49"/>
      <c r="KKK590" s="49"/>
      <c r="KKL590" s="49"/>
      <c r="KKM590" s="49"/>
      <c r="KKN590" s="49"/>
      <c r="KKO590" s="49"/>
      <c r="KKP590" s="49"/>
      <c r="KKQ590" s="49"/>
      <c r="KKR590" s="49"/>
      <c r="KKS590" s="49"/>
      <c r="KKT590" s="49"/>
      <c r="KKU590" s="49"/>
      <c r="KKV590" s="49"/>
      <c r="KKW590" s="49"/>
      <c r="KKX590" s="49"/>
      <c r="KKY590" s="49"/>
      <c r="KKZ590" s="49"/>
      <c r="KLA590" s="49"/>
      <c r="KLB590" s="49"/>
      <c r="KLC590" s="49"/>
      <c r="KLD590" s="49"/>
      <c r="KLE590" s="49"/>
      <c r="KLF590" s="49"/>
      <c r="KLG590" s="49"/>
      <c r="KLH590" s="49"/>
      <c r="KLI590" s="49"/>
      <c r="KLJ590" s="49"/>
      <c r="KLK590" s="49"/>
      <c r="KLL590" s="49"/>
      <c r="KLM590" s="49"/>
      <c r="KLN590" s="49"/>
      <c r="KLO590" s="49"/>
      <c r="KLP590" s="49"/>
      <c r="KLQ590" s="49"/>
      <c r="KLR590" s="49"/>
      <c r="KLS590" s="49"/>
      <c r="KLT590" s="49"/>
      <c r="KLU590" s="49"/>
      <c r="KLV590" s="49"/>
      <c r="KLW590" s="49"/>
      <c r="KLX590" s="49"/>
      <c r="KLY590" s="49"/>
      <c r="KLZ590" s="49"/>
      <c r="KMA590" s="49"/>
      <c r="KMB590" s="49"/>
      <c r="KMC590" s="49"/>
      <c r="KMD590" s="49"/>
      <c r="KME590" s="49"/>
      <c r="KMF590" s="49"/>
      <c r="KMG590" s="49"/>
      <c r="KMH590" s="49"/>
      <c r="KMI590" s="49"/>
      <c r="KMJ590" s="49"/>
      <c r="KMK590" s="49"/>
      <c r="KML590" s="49"/>
      <c r="KMM590" s="49"/>
      <c r="KMN590" s="49"/>
      <c r="KMO590" s="49"/>
      <c r="KMP590" s="49"/>
      <c r="KMQ590" s="49"/>
      <c r="KMR590" s="49"/>
      <c r="KMS590" s="49"/>
      <c r="KMT590" s="49"/>
      <c r="KMU590" s="49"/>
      <c r="KMV590" s="49"/>
      <c r="KMW590" s="49"/>
      <c r="KMX590" s="49"/>
      <c r="KMY590" s="49"/>
      <c r="KMZ590" s="49"/>
      <c r="KNA590" s="49"/>
      <c r="KNB590" s="49"/>
      <c r="KNC590" s="49"/>
      <c r="KND590" s="49"/>
      <c r="KNE590" s="49"/>
      <c r="KNF590" s="49"/>
      <c r="KNG590" s="49"/>
      <c r="KNH590" s="49"/>
      <c r="KNI590" s="49"/>
      <c r="KNJ590" s="49"/>
      <c r="KNK590" s="49"/>
      <c r="KNL590" s="49"/>
      <c r="KNM590" s="49"/>
      <c r="KNN590" s="49"/>
      <c r="KNO590" s="49"/>
      <c r="KNP590" s="49"/>
      <c r="KNQ590" s="49"/>
      <c r="KNR590" s="49"/>
      <c r="KNS590" s="49"/>
      <c r="KNT590" s="49"/>
      <c r="KNU590" s="49"/>
      <c r="KNV590" s="49"/>
      <c r="KNW590" s="49"/>
      <c r="KNX590" s="49"/>
      <c r="KNY590" s="49"/>
      <c r="KNZ590" s="49"/>
      <c r="KOA590" s="49"/>
      <c r="KOB590" s="49"/>
      <c r="KOC590" s="49"/>
      <c r="KOD590" s="49"/>
      <c r="KOE590" s="49"/>
      <c r="KOF590" s="49"/>
      <c r="KOG590" s="49"/>
      <c r="KOH590" s="49"/>
      <c r="KOI590" s="49"/>
      <c r="KOJ590" s="49"/>
      <c r="KOK590" s="49"/>
      <c r="KOL590" s="49"/>
      <c r="KOM590" s="49"/>
      <c r="KON590" s="49"/>
      <c r="KOO590" s="49"/>
      <c r="KOP590" s="49"/>
      <c r="KOQ590" s="49"/>
      <c r="KOR590" s="49"/>
      <c r="KOS590" s="49"/>
      <c r="KOT590" s="49"/>
      <c r="KOU590" s="49"/>
      <c r="KOV590" s="49"/>
      <c r="KOW590" s="49"/>
      <c r="KOX590" s="49"/>
      <c r="KOY590" s="49"/>
      <c r="KOZ590" s="49"/>
      <c r="KPA590" s="49"/>
      <c r="KPB590" s="49"/>
      <c r="KPC590" s="49"/>
      <c r="KPD590" s="49"/>
      <c r="KPE590" s="49"/>
      <c r="KPF590" s="49"/>
      <c r="KPG590" s="49"/>
      <c r="KPH590" s="49"/>
      <c r="KPI590" s="49"/>
      <c r="KPJ590" s="49"/>
      <c r="KPK590" s="49"/>
      <c r="KPL590" s="49"/>
      <c r="KPM590" s="49"/>
      <c r="KPN590" s="49"/>
      <c r="KPO590" s="49"/>
      <c r="KPP590" s="49"/>
      <c r="KPQ590" s="49"/>
      <c r="KPR590" s="49"/>
      <c r="KPS590" s="49"/>
      <c r="KPT590" s="49"/>
      <c r="KPU590" s="49"/>
      <c r="KPV590" s="49"/>
      <c r="KPW590" s="49"/>
      <c r="KPX590" s="49"/>
      <c r="KPY590" s="49"/>
      <c r="KPZ590" s="49"/>
      <c r="KQA590" s="49"/>
      <c r="KQB590" s="49"/>
      <c r="KQC590" s="49"/>
      <c r="KQD590" s="49"/>
      <c r="KQE590" s="49"/>
      <c r="KQF590" s="49"/>
      <c r="KQG590" s="49"/>
      <c r="KQH590" s="49"/>
      <c r="KQI590" s="49"/>
      <c r="KQJ590" s="49"/>
      <c r="KQK590" s="49"/>
      <c r="KQL590" s="49"/>
      <c r="KQM590" s="49"/>
      <c r="KQN590" s="49"/>
      <c r="KQO590" s="49"/>
      <c r="KQP590" s="49"/>
      <c r="KQQ590" s="49"/>
      <c r="KQR590" s="49"/>
      <c r="KQS590" s="49"/>
      <c r="KQT590" s="49"/>
      <c r="KQU590" s="49"/>
      <c r="KQV590" s="49"/>
      <c r="KQW590" s="49"/>
      <c r="KQX590" s="49"/>
      <c r="KQY590" s="49"/>
      <c r="KQZ590" s="49"/>
      <c r="KRA590" s="49"/>
      <c r="KRB590" s="49"/>
      <c r="KRC590" s="49"/>
      <c r="KRD590" s="49"/>
      <c r="KRE590" s="49"/>
      <c r="KRF590" s="49"/>
      <c r="KRG590" s="49"/>
      <c r="KRH590" s="49"/>
      <c r="KRI590" s="49"/>
      <c r="KRJ590" s="49"/>
      <c r="KRK590" s="49"/>
      <c r="KRL590" s="49"/>
      <c r="KRM590" s="49"/>
      <c r="KRN590" s="49"/>
      <c r="KRO590" s="49"/>
      <c r="KRP590" s="49"/>
      <c r="KRQ590" s="49"/>
      <c r="KRR590" s="49"/>
      <c r="KRS590" s="49"/>
      <c r="KRT590" s="49"/>
      <c r="KRU590" s="49"/>
      <c r="KRV590" s="49"/>
      <c r="KRW590" s="49"/>
      <c r="KRX590" s="49"/>
      <c r="KRY590" s="49"/>
      <c r="KRZ590" s="49"/>
      <c r="KSA590" s="49"/>
      <c r="KSB590" s="49"/>
      <c r="KSC590" s="49"/>
      <c r="KSD590" s="49"/>
      <c r="KSE590" s="49"/>
      <c r="KSF590" s="49"/>
      <c r="KSG590" s="49"/>
      <c r="KSH590" s="49"/>
      <c r="KSI590" s="49"/>
      <c r="KSJ590" s="49"/>
      <c r="KSK590" s="49"/>
      <c r="KSL590" s="49"/>
      <c r="KSM590" s="49"/>
      <c r="KSN590" s="49"/>
      <c r="KSO590" s="49"/>
      <c r="KSP590" s="49"/>
      <c r="KSQ590" s="49"/>
      <c r="KSR590" s="49"/>
      <c r="KSS590" s="49"/>
      <c r="KST590" s="49"/>
      <c r="KSU590" s="49"/>
      <c r="KSV590" s="49"/>
      <c r="KSW590" s="49"/>
      <c r="KSX590" s="49"/>
      <c r="KSY590" s="49"/>
      <c r="KSZ590" s="49"/>
      <c r="KTA590" s="49"/>
      <c r="KTB590" s="49"/>
      <c r="KTC590" s="49"/>
      <c r="KTD590" s="49"/>
      <c r="KTE590" s="49"/>
      <c r="KTF590" s="49"/>
      <c r="KTG590" s="49"/>
      <c r="KTH590" s="49"/>
      <c r="KTI590" s="49"/>
      <c r="KTJ590" s="49"/>
      <c r="KTK590" s="49"/>
      <c r="KTL590" s="49"/>
      <c r="KTM590" s="49"/>
      <c r="KTN590" s="49"/>
      <c r="KTO590" s="49"/>
      <c r="KTP590" s="49"/>
      <c r="KTQ590" s="49"/>
      <c r="KTR590" s="49"/>
      <c r="KTS590" s="49"/>
      <c r="KTT590" s="49"/>
      <c r="KTU590" s="49"/>
      <c r="KTV590" s="49"/>
      <c r="KTW590" s="49"/>
      <c r="KTX590" s="49"/>
      <c r="KTY590" s="49"/>
      <c r="KTZ590" s="49"/>
      <c r="KUA590" s="49"/>
      <c r="KUB590" s="49"/>
      <c r="KUC590" s="49"/>
      <c r="KUD590" s="49"/>
      <c r="KUE590" s="49"/>
      <c r="KUF590" s="49"/>
      <c r="KUG590" s="49"/>
      <c r="KUH590" s="49"/>
      <c r="KUI590" s="49"/>
      <c r="KUJ590" s="49"/>
      <c r="KUK590" s="49"/>
      <c r="KUL590" s="49"/>
      <c r="KUM590" s="49"/>
      <c r="KUN590" s="49"/>
      <c r="KUO590" s="49"/>
      <c r="KUP590" s="49"/>
      <c r="KUQ590" s="49"/>
      <c r="KUR590" s="49"/>
      <c r="KUS590" s="49"/>
      <c r="KUT590" s="49"/>
      <c r="KUU590" s="49"/>
      <c r="KUV590" s="49"/>
      <c r="KUW590" s="49"/>
      <c r="KUX590" s="49"/>
      <c r="KUY590" s="49"/>
      <c r="KUZ590" s="49"/>
      <c r="KVA590" s="49"/>
      <c r="KVB590" s="49"/>
      <c r="KVC590" s="49"/>
      <c r="KVD590" s="49"/>
      <c r="KVE590" s="49"/>
      <c r="KVF590" s="49"/>
      <c r="KVG590" s="49"/>
      <c r="KVH590" s="49"/>
      <c r="KVI590" s="49"/>
      <c r="KVJ590" s="49"/>
      <c r="KVK590" s="49"/>
      <c r="KVL590" s="49"/>
      <c r="KVM590" s="49"/>
      <c r="KVN590" s="49"/>
      <c r="KVO590" s="49"/>
      <c r="KVP590" s="49"/>
      <c r="KVQ590" s="49"/>
      <c r="KVR590" s="49"/>
      <c r="KVS590" s="49"/>
      <c r="KVT590" s="49"/>
      <c r="KVU590" s="49"/>
      <c r="KVV590" s="49"/>
      <c r="KVW590" s="49"/>
      <c r="KVX590" s="49"/>
      <c r="KVY590" s="49"/>
      <c r="KVZ590" s="49"/>
      <c r="KWA590" s="49"/>
      <c r="KWB590" s="49"/>
      <c r="KWC590" s="49"/>
      <c r="KWD590" s="49"/>
      <c r="KWE590" s="49"/>
      <c r="KWF590" s="49"/>
      <c r="KWG590" s="49"/>
      <c r="KWH590" s="49"/>
      <c r="KWI590" s="49"/>
      <c r="KWJ590" s="49"/>
      <c r="KWK590" s="49"/>
      <c r="KWL590" s="49"/>
      <c r="KWM590" s="49"/>
      <c r="KWN590" s="49"/>
      <c r="KWO590" s="49"/>
      <c r="KWP590" s="49"/>
      <c r="KWQ590" s="49"/>
      <c r="KWR590" s="49"/>
      <c r="KWS590" s="49"/>
      <c r="KWT590" s="49"/>
      <c r="KWU590" s="49"/>
      <c r="KWV590" s="49"/>
      <c r="KWW590" s="49"/>
      <c r="KWX590" s="49"/>
      <c r="KWY590" s="49"/>
      <c r="KWZ590" s="49"/>
      <c r="KXA590" s="49"/>
      <c r="KXB590" s="49"/>
      <c r="KXC590" s="49"/>
      <c r="KXD590" s="49"/>
      <c r="KXE590" s="49"/>
      <c r="KXF590" s="49"/>
      <c r="KXG590" s="49"/>
      <c r="KXH590" s="49"/>
      <c r="KXI590" s="49"/>
      <c r="KXJ590" s="49"/>
      <c r="KXK590" s="49"/>
      <c r="KXL590" s="49"/>
      <c r="KXM590" s="49"/>
      <c r="KXN590" s="49"/>
      <c r="KXO590" s="49"/>
      <c r="KXP590" s="49"/>
      <c r="KXQ590" s="49"/>
      <c r="KXR590" s="49"/>
      <c r="KXS590" s="49"/>
      <c r="KXT590" s="49"/>
      <c r="KXU590" s="49"/>
      <c r="KXV590" s="49"/>
      <c r="KXW590" s="49"/>
      <c r="KXX590" s="49"/>
      <c r="KXY590" s="49"/>
      <c r="KXZ590" s="49"/>
      <c r="KYA590" s="49"/>
      <c r="KYB590" s="49"/>
      <c r="KYC590" s="49"/>
      <c r="KYD590" s="49"/>
      <c r="KYE590" s="49"/>
      <c r="KYF590" s="49"/>
      <c r="KYG590" s="49"/>
      <c r="KYH590" s="49"/>
      <c r="KYI590" s="49"/>
      <c r="KYJ590" s="49"/>
      <c r="KYK590" s="49"/>
      <c r="KYL590" s="49"/>
      <c r="KYM590" s="49"/>
      <c r="KYN590" s="49"/>
      <c r="KYO590" s="49"/>
      <c r="KYP590" s="49"/>
      <c r="KYQ590" s="49"/>
      <c r="KYR590" s="49"/>
      <c r="KYS590" s="49"/>
      <c r="KYT590" s="49"/>
      <c r="KYU590" s="49"/>
      <c r="KYV590" s="49"/>
      <c r="KYW590" s="49"/>
      <c r="KYX590" s="49"/>
      <c r="KYY590" s="49"/>
      <c r="KYZ590" s="49"/>
      <c r="KZA590" s="49"/>
      <c r="KZB590" s="49"/>
      <c r="KZC590" s="49"/>
      <c r="KZD590" s="49"/>
      <c r="KZE590" s="49"/>
      <c r="KZF590" s="49"/>
      <c r="KZG590" s="49"/>
      <c r="KZH590" s="49"/>
      <c r="KZI590" s="49"/>
      <c r="KZJ590" s="49"/>
      <c r="KZK590" s="49"/>
      <c r="KZL590" s="49"/>
      <c r="KZM590" s="49"/>
      <c r="KZN590" s="49"/>
      <c r="KZO590" s="49"/>
      <c r="KZP590" s="49"/>
      <c r="KZQ590" s="49"/>
      <c r="KZR590" s="49"/>
      <c r="KZS590" s="49"/>
      <c r="KZT590" s="49"/>
      <c r="KZU590" s="49"/>
      <c r="KZV590" s="49"/>
      <c r="KZW590" s="49"/>
      <c r="KZX590" s="49"/>
      <c r="KZY590" s="49"/>
      <c r="KZZ590" s="49"/>
      <c r="LAA590" s="49"/>
      <c r="LAB590" s="49"/>
      <c r="LAC590" s="49"/>
      <c r="LAD590" s="49"/>
      <c r="LAE590" s="49"/>
      <c r="LAF590" s="49"/>
      <c r="LAG590" s="49"/>
      <c r="LAH590" s="49"/>
      <c r="LAI590" s="49"/>
      <c r="LAJ590" s="49"/>
      <c r="LAK590" s="49"/>
      <c r="LAL590" s="49"/>
      <c r="LAM590" s="49"/>
      <c r="LAN590" s="49"/>
      <c r="LAO590" s="49"/>
      <c r="LAP590" s="49"/>
      <c r="LAQ590" s="49"/>
      <c r="LAR590" s="49"/>
      <c r="LAS590" s="49"/>
      <c r="LAT590" s="49"/>
      <c r="LAU590" s="49"/>
      <c r="LAV590" s="49"/>
      <c r="LAW590" s="49"/>
      <c r="LAX590" s="49"/>
      <c r="LAY590" s="49"/>
      <c r="LAZ590" s="49"/>
      <c r="LBA590" s="49"/>
      <c r="LBB590" s="49"/>
      <c r="LBC590" s="49"/>
      <c r="LBD590" s="49"/>
      <c r="LBE590" s="49"/>
      <c r="LBF590" s="49"/>
      <c r="LBG590" s="49"/>
      <c r="LBH590" s="49"/>
      <c r="LBI590" s="49"/>
      <c r="LBJ590" s="49"/>
      <c r="LBK590" s="49"/>
      <c r="LBL590" s="49"/>
      <c r="LBM590" s="49"/>
      <c r="LBN590" s="49"/>
      <c r="LBO590" s="49"/>
      <c r="LBP590" s="49"/>
      <c r="LBQ590" s="49"/>
      <c r="LBR590" s="49"/>
      <c r="LBS590" s="49"/>
      <c r="LBT590" s="49"/>
      <c r="LBU590" s="49"/>
      <c r="LBV590" s="49"/>
      <c r="LBW590" s="49"/>
      <c r="LBX590" s="49"/>
      <c r="LBY590" s="49"/>
      <c r="LBZ590" s="49"/>
      <c r="LCA590" s="49"/>
      <c r="LCB590" s="49"/>
      <c r="LCC590" s="49"/>
      <c r="LCD590" s="49"/>
      <c r="LCE590" s="49"/>
      <c r="LCF590" s="49"/>
      <c r="LCG590" s="49"/>
      <c r="LCH590" s="49"/>
      <c r="LCI590" s="49"/>
      <c r="LCJ590" s="49"/>
      <c r="LCK590" s="49"/>
      <c r="LCL590" s="49"/>
      <c r="LCM590" s="49"/>
      <c r="LCN590" s="49"/>
      <c r="LCO590" s="49"/>
      <c r="LCP590" s="49"/>
      <c r="LCQ590" s="49"/>
      <c r="LCR590" s="49"/>
      <c r="LCS590" s="49"/>
      <c r="LCT590" s="49"/>
      <c r="LCU590" s="49"/>
      <c r="LCV590" s="49"/>
      <c r="LCW590" s="49"/>
      <c r="LCX590" s="49"/>
      <c r="LCY590" s="49"/>
      <c r="LCZ590" s="49"/>
      <c r="LDA590" s="49"/>
      <c r="LDB590" s="49"/>
      <c r="LDC590" s="49"/>
      <c r="LDD590" s="49"/>
      <c r="LDE590" s="49"/>
      <c r="LDF590" s="49"/>
      <c r="LDG590" s="49"/>
      <c r="LDH590" s="49"/>
      <c r="LDI590" s="49"/>
      <c r="LDJ590" s="49"/>
      <c r="LDK590" s="49"/>
      <c r="LDL590" s="49"/>
      <c r="LDM590" s="49"/>
      <c r="LDN590" s="49"/>
      <c r="LDO590" s="49"/>
      <c r="LDP590" s="49"/>
      <c r="LDQ590" s="49"/>
      <c r="LDR590" s="49"/>
      <c r="LDS590" s="49"/>
      <c r="LDT590" s="49"/>
      <c r="LDU590" s="49"/>
      <c r="LDV590" s="49"/>
      <c r="LDW590" s="49"/>
      <c r="LDX590" s="49"/>
      <c r="LDY590" s="49"/>
      <c r="LDZ590" s="49"/>
      <c r="LEA590" s="49"/>
      <c r="LEB590" s="49"/>
      <c r="LEC590" s="49"/>
      <c r="LED590" s="49"/>
      <c r="LEE590" s="49"/>
      <c r="LEF590" s="49"/>
      <c r="LEG590" s="49"/>
      <c r="LEH590" s="49"/>
      <c r="LEI590" s="49"/>
      <c r="LEJ590" s="49"/>
      <c r="LEK590" s="49"/>
      <c r="LEL590" s="49"/>
      <c r="LEM590" s="49"/>
      <c r="LEN590" s="49"/>
      <c r="LEO590" s="49"/>
      <c r="LEP590" s="49"/>
      <c r="LEQ590" s="49"/>
      <c r="LER590" s="49"/>
      <c r="LES590" s="49"/>
      <c r="LET590" s="49"/>
      <c r="LEU590" s="49"/>
      <c r="LEV590" s="49"/>
      <c r="LEW590" s="49"/>
      <c r="LEX590" s="49"/>
      <c r="LEY590" s="49"/>
      <c r="LEZ590" s="49"/>
      <c r="LFA590" s="49"/>
      <c r="LFB590" s="49"/>
      <c r="LFC590" s="49"/>
      <c r="LFD590" s="49"/>
      <c r="LFE590" s="49"/>
      <c r="LFF590" s="49"/>
      <c r="LFG590" s="49"/>
      <c r="LFH590" s="49"/>
      <c r="LFI590" s="49"/>
      <c r="LFJ590" s="49"/>
      <c r="LFK590" s="49"/>
      <c r="LFL590" s="49"/>
      <c r="LFM590" s="49"/>
      <c r="LFN590" s="49"/>
      <c r="LFO590" s="49"/>
      <c r="LFP590" s="49"/>
      <c r="LFQ590" s="49"/>
      <c r="LFR590" s="49"/>
      <c r="LFS590" s="49"/>
      <c r="LFT590" s="49"/>
      <c r="LFU590" s="49"/>
      <c r="LFV590" s="49"/>
      <c r="LFW590" s="49"/>
      <c r="LFX590" s="49"/>
      <c r="LFY590" s="49"/>
      <c r="LFZ590" s="49"/>
      <c r="LGA590" s="49"/>
      <c r="LGB590" s="49"/>
      <c r="LGC590" s="49"/>
      <c r="LGD590" s="49"/>
      <c r="LGE590" s="49"/>
      <c r="LGF590" s="49"/>
      <c r="LGG590" s="49"/>
      <c r="LGH590" s="49"/>
      <c r="LGI590" s="49"/>
      <c r="LGJ590" s="49"/>
      <c r="LGK590" s="49"/>
      <c r="LGL590" s="49"/>
      <c r="LGM590" s="49"/>
      <c r="LGN590" s="49"/>
      <c r="LGO590" s="49"/>
      <c r="LGP590" s="49"/>
      <c r="LGQ590" s="49"/>
      <c r="LGR590" s="49"/>
      <c r="LGS590" s="49"/>
      <c r="LGT590" s="49"/>
      <c r="LGU590" s="49"/>
      <c r="LGV590" s="49"/>
      <c r="LGW590" s="49"/>
      <c r="LGX590" s="49"/>
      <c r="LGY590" s="49"/>
      <c r="LGZ590" s="49"/>
      <c r="LHA590" s="49"/>
      <c r="LHB590" s="49"/>
      <c r="LHC590" s="49"/>
      <c r="LHD590" s="49"/>
      <c r="LHE590" s="49"/>
      <c r="LHF590" s="49"/>
      <c r="LHG590" s="49"/>
      <c r="LHH590" s="49"/>
      <c r="LHI590" s="49"/>
      <c r="LHJ590" s="49"/>
      <c r="LHK590" s="49"/>
      <c r="LHL590" s="49"/>
      <c r="LHM590" s="49"/>
      <c r="LHN590" s="49"/>
      <c r="LHO590" s="49"/>
      <c r="LHP590" s="49"/>
      <c r="LHQ590" s="49"/>
      <c r="LHR590" s="49"/>
      <c r="LHS590" s="49"/>
      <c r="LHT590" s="49"/>
      <c r="LHU590" s="49"/>
      <c r="LHV590" s="49"/>
      <c r="LHW590" s="49"/>
      <c r="LHX590" s="49"/>
      <c r="LHY590" s="49"/>
      <c r="LHZ590" s="49"/>
      <c r="LIA590" s="49"/>
      <c r="LIB590" s="49"/>
      <c r="LIC590" s="49"/>
      <c r="LID590" s="49"/>
      <c r="LIE590" s="49"/>
      <c r="LIF590" s="49"/>
      <c r="LIG590" s="49"/>
      <c r="LIH590" s="49"/>
      <c r="LII590" s="49"/>
      <c r="LIJ590" s="49"/>
      <c r="LIK590" s="49"/>
      <c r="LIL590" s="49"/>
      <c r="LIM590" s="49"/>
      <c r="LIN590" s="49"/>
      <c r="LIO590" s="49"/>
      <c r="LIP590" s="49"/>
      <c r="LIQ590" s="49"/>
      <c r="LIR590" s="49"/>
      <c r="LIS590" s="49"/>
      <c r="LIT590" s="49"/>
      <c r="LIU590" s="49"/>
      <c r="LIV590" s="49"/>
      <c r="LIW590" s="49"/>
      <c r="LIX590" s="49"/>
      <c r="LIY590" s="49"/>
      <c r="LIZ590" s="49"/>
      <c r="LJA590" s="49"/>
      <c r="LJB590" s="49"/>
      <c r="LJC590" s="49"/>
      <c r="LJD590" s="49"/>
      <c r="LJE590" s="49"/>
      <c r="LJF590" s="49"/>
      <c r="LJG590" s="49"/>
      <c r="LJH590" s="49"/>
      <c r="LJI590" s="49"/>
      <c r="LJJ590" s="49"/>
      <c r="LJK590" s="49"/>
      <c r="LJL590" s="49"/>
      <c r="LJM590" s="49"/>
      <c r="LJN590" s="49"/>
      <c r="LJO590" s="49"/>
      <c r="LJP590" s="49"/>
      <c r="LJQ590" s="49"/>
      <c r="LJR590" s="49"/>
      <c r="LJS590" s="49"/>
      <c r="LJT590" s="49"/>
      <c r="LJU590" s="49"/>
      <c r="LJV590" s="49"/>
      <c r="LJW590" s="49"/>
      <c r="LJX590" s="49"/>
      <c r="LJY590" s="49"/>
      <c r="LJZ590" s="49"/>
      <c r="LKA590" s="49"/>
      <c r="LKB590" s="49"/>
      <c r="LKC590" s="49"/>
      <c r="LKD590" s="49"/>
      <c r="LKE590" s="49"/>
      <c r="LKF590" s="49"/>
      <c r="LKG590" s="49"/>
      <c r="LKH590" s="49"/>
      <c r="LKI590" s="49"/>
      <c r="LKJ590" s="49"/>
      <c r="LKK590" s="49"/>
      <c r="LKL590" s="49"/>
      <c r="LKM590" s="49"/>
      <c r="LKN590" s="49"/>
      <c r="LKO590" s="49"/>
      <c r="LKP590" s="49"/>
      <c r="LKQ590" s="49"/>
      <c r="LKR590" s="49"/>
      <c r="LKS590" s="49"/>
      <c r="LKT590" s="49"/>
      <c r="LKU590" s="49"/>
      <c r="LKV590" s="49"/>
      <c r="LKW590" s="49"/>
      <c r="LKX590" s="49"/>
      <c r="LKY590" s="49"/>
      <c r="LKZ590" s="49"/>
      <c r="LLA590" s="49"/>
      <c r="LLB590" s="49"/>
      <c r="LLC590" s="49"/>
      <c r="LLD590" s="49"/>
      <c r="LLE590" s="49"/>
      <c r="LLF590" s="49"/>
      <c r="LLG590" s="49"/>
      <c r="LLH590" s="49"/>
      <c r="LLI590" s="49"/>
      <c r="LLJ590" s="49"/>
      <c r="LLK590" s="49"/>
      <c r="LLL590" s="49"/>
      <c r="LLM590" s="49"/>
      <c r="LLN590" s="49"/>
      <c r="LLO590" s="49"/>
      <c r="LLP590" s="49"/>
      <c r="LLQ590" s="49"/>
      <c r="LLR590" s="49"/>
      <c r="LLS590" s="49"/>
      <c r="LLT590" s="49"/>
      <c r="LLU590" s="49"/>
      <c r="LLV590" s="49"/>
      <c r="LLW590" s="49"/>
      <c r="LLX590" s="49"/>
      <c r="LLY590" s="49"/>
      <c r="LLZ590" s="49"/>
      <c r="LMA590" s="49"/>
      <c r="LMB590" s="49"/>
      <c r="LMC590" s="49"/>
      <c r="LMD590" s="49"/>
      <c r="LME590" s="49"/>
      <c r="LMF590" s="49"/>
      <c r="LMG590" s="49"/>
      <c r="LMH590" s="49"/>
      <c r="LMI590" s="49"/>
      <c r="LMJ590" s="49"/>
      <c r="LMK590" s="49"/>
      <c r="LML590" s="49"/>
      <c r="LMM590" s="49"/>
      <c r="LMN590" s="49"/>
      <c r="LMO590" s="49"/>
      <c r="LMP590" s="49"/>
      <c r="LMQ590" s="49"/>
      <c r="LMR590" s="49"/>
      <c r="LMS590" s="49"/>
      <c r="LMT590" s="49"/>
      <c r="LMU590" s="49"/>
      <c r="LMV590" s="49"/>
      <c r="LMW590" s="49"/>
      <c r="LMX590" s="49"/>
      <c r="LMY590" s="49"/>
      <c r="LMZ590" s="49"/>
      <c r="LNA590" s="49"/>
      <c r="LNB590" s="49"/>
      <c r="LNC590" s="49"/>
      <c r="LND590" s="49"/>
      <c r="LNE590" s="49"/>
      <c r="LNF590" s="49"/>
      <c r="LNG590" s="49"/>
      <c r="LNH590" s="49"/>
      <c r="LNI590" s="49"/>
      <c r="LNJ590" s="49"/>
      <c r="LNK590" s="49"/>
      <c r="LNL590" s="49"/>
      <c r="LNM590" s="49"/>
      <c r="LNN590" s="49"/>
      <c r="LNO590" s="49"/>
      <c r="LNP590" s="49"/>
      <c r="LNQ590" s="49"/>
      <c r="LNR590" s="49"/>
      <c r="LNS590" s="49"/>
      <c r="LNT590" s="49"/>
      <c r="LNU590" s="49"/>
      <c r="LNV590" s="49"/>
      <c r="LNW590" s="49"/>
      <c r="LNX590" s="49"/>
      <c r="LNY590" s="49"/>
      <c r="LNZ590" s="49"/>
      <c r="LOA590" s="49"/>
      <c r="LOB590" s="49"/>
      <c r="LOC590" s="49"/>
      <c r="LOD590" s="49"/>
      <c r="LOE590" s="49"/>
      <c r="LOF590" s="49"/>
      <c r="LOG590" s="49"/>
      <c r="LOH590" s="49"/>
      <c r="LOI590" s="49"/>
      <c r="LOJ590" s="49"/>
      <c r="LOK590" s="49"/>
      <c r="LOL590" s="49"/>
      <c r="LOM590" s="49"/>
      <c r="LON590" s="49"/>
      <c r="LOO590" s="49"/>
      <c r="LOP590" s="49"/>
      <c r="LOQ590" s="49"/>
      <c r="LOR590" s="49"/>
      <c r="LOS590" s="49"/>
      <c r="LOT590" s="49"/>
      <c r="LOU590" s="49"/>
      <c r="LOV590" s="49"/>
      <c r="LOW590" s="49"/>
      <c r="LOX590" s="49"/>
      <c r="LOY590" s="49"/>
      <c r="LOZ590" s="49"/>
      <c r="LPA590" s="49"/>
      <c r="LPB590" s="49"/>
      <c r="LPC590" s="49"/>
      <c r="LPD590" s="49"/>
      <c r="LPE590" s="49"/>
      <c r="LPF590" s="49"/>
      <c r="LPG590" s="49"/>
      <c r="LPH590" s="49"/>
      <c r="LPI590" s="49"/>
      <c r="LPJ590" s="49"/>
      <c r="LPK590" s="49"/>
      <c r="LPL590" s="49"/>
      <c r="LPM590" s="49"/>
      <c r="LPN590" s="49"/>
      <c r="LPO590" s="49"/>
      <c r="LPP590" s="49"/>
      <c r="LPQ590" s="49"/>
      <c r="LPR590" s="49"/>
      <c r="LPS590" s="49"/>
      <c r="LPT590" s="49"/>
      <c r="LPU590" s="49"/>
      <c r="LPV590" s="49"/>
      <c r="LPW590" s="49"/>
      <c r="LPX590" s="49"/>
      <c r="LPY590" s="49"/>
      <c r="LPZ590" s="49"/>
      <c r="LQA590" s="49"/>
      <c r="LQB590" s="49"/>
      <c r="LQC590" s="49"/>
      <c r="LQD590" s="49"/>
      <c r="LQE590" s="49"/>
      <c r="LQF590" s="49"/>
      <c r="LQG590" s="49"/>
      <c r="LQH590" s="49"/>
      <c r="LQI590" s="49"/>
      <c r="LQJ590" s="49"/>
      <c r="LQK590" s="49"/>
      <c r="LQL590" s="49"/>
      <c r="LQM590" s="49"/>
      <c r="LQN590" s="49"/>
      <c r="LQO590" s="49"/>
      <c r="LQP590" s="49"/>
      <c r="LQQ590" s="49"/>
      <c r="LQR590" s="49"/>
      <c r="LQS590" s="49"/>
      <c r="LQT590" s="49"/>
      <c r="LQU590" s="49"/>
      <c r="LQV590" s="49"/>
      <c r="LQW590" s="49"/>
      <c r="LQX590" s="49"/>
      <c r="LQY590" s="49"/>
      <c r="LQZ590" s="49"/>
      <c r="LRA590" s="49"/>
      <c r="LRB590" s="49"/>
      <c r="LRC590" s="49"/>
      <c r="LRD590" s="49"/>
      <c r="LRE590" s="49"/>
      <c r="LRF590" s="49"/>
      <c r="LRG590" s="49"/>
      <c r="LRH590" s="49"/>
      <c r="LRI590" s="49"/>
      <c r="LRJ590" s="49"/>
      <c r="LRK590" s="49"/>
      <c r="LRL590" s="49"/>
      <c r="LRM590" s="49"/>
      <c r="LRN590" s="49"/>
      <c r="LRO590" s="49"/>
      <c r="LRP590" s="49"/>
      <c r="LRQ590" s="49"/>
      <c r="LRR590" s="49"/>
      <c r="LRS590" s="49"/>
      <c r="LRT590" s="49"/>
      <c r="LRU590" s="49"/>
      <c r="LRV590" s="49"/>
      <c r="LRW590" s="49"/>
      <c r="LRX590" s="49"/>
      <c r="LRY590" s="49"/>
      <c r="LRZ590" s="49"/>
      <c r="LSA590" s="49"/>
      <c r="LSB590" s="49"/>
      <c r="LSC590" s="49"/>
      <c r="LSD590" s="49"/>
      <c r="LSE590" s="49"/>
      <c r="LSF590" s="49"/>
      <c r="LSG590" s="49"/>
      <c r="LSH590" s="49"/>
      <c r="LSI590" s="49"/>
      <c r="LSJ590" s="49"/>
      <c r="LSK590" s="49"/>
      <c r="LSL590" s="49"/>
      <c r="LSM590" s="49"/>
      <c r="LSN590" s="49"/>
      <c r="LSO590" s="49"/>
      <c r="LSP590" s="49"/>
      <c r="LSQ590" s="49"/>
      <c r="LSR590" s="49"/>
      <c r="LSS590" s="49"/>
      <c r="LST590" s="49"/>
      <c r="LSU590" s="49"/>
      <c r="LSV590" s="49"/>
      <c r="LSW590" s="49"/>
      <c r="LSX590" s="49"/>
      <c r="LSY590" s="49"/>
      <c r="LSZ590" s="49"/>
      <c r="LTA590" s="49"/>
      <c r="LTB590" s="49"/>
      <c r="LTC590" s="49"/>
      <c r="LTD590" s="49"/>
      <c r="LTE590" s="49"/>
      <c r="LTF590" s="49"/>
      <c r="LTG590" s="49"/>
      <c r="LTH590" s="49"/>
      <c r="LTI590" s="49"/>
      <c r="LTJ590" s="49"/>
      <c r="LTK590" s="49"/>
      <c r="LTL590" s="49"/>
      <c r="LTM590" s="49"/>
      <c r="LTN590" s="49"/>
      <c r="LTO590" s="49"/>
      <c r="LTP590" s="49"/>
      <c r="LTQ590" s="49"/>
      <c r="LTR590" s="49"/>
      <c r="LTS590" s="49"/>
      <c r="LTT590" s="49"/>
      <c r="LTU590" s="49"/>
      <c r="LTV590" s="49"/>
      <c r="LTW590" s="49"/>
      <c r="LTX590" s="49"/>
      <c r="LTY590" s="49"/>
      <c r="LTZ590" s="49"/>
      <c r="LUA590" s="49"/>
      <c r="LUB590" s="49"/>
      <c r="LUC590" s="49"/>
      <c r="LUD590" s="49"/>
      <c r="LUE590" s="49"/>
      <c r="LUF590" s="49"/>
      <c r="LUG590" s="49"/>
      <c r="LUH590" s="49"/>
      <c r="LUI590" s="49"/>
      <c r="LUJ590" s="49"/>
      <c r="LUK590" s="49"/>
      <c r="LUL590" s="49"/>
      <c r="LUM590" s="49"/>
      <c r="LUN590" s="49"/>
      <c r="LUO590" s="49"/>
      <c r="LUP590" s="49"/>
      <c r="LUQ590" s="49"/>
      <c r="LUR590" s="49"/>
      <c r="LUS590" s="49"/>
      <c r="LUT590" s="49"/>
      <c r="LUU590" s="49"/>
      <c r="LUV590" s="49"/>
      <c r="LUW590" s="49"/>
      <c r="LUX590" s="49"/>
      <c r="LUY590" s="49"/>
      <c r="LUZ590" s="49"/>
      <c r="LVA590" s="49"/>
      <c r="LVB590" s="49"/>
      <c r="LVC590" s="49"/>
      <c r="LVD590" s="49"/>
      <c r="LVE590" s="49"/>
      <c r="LVF590" s="49"/>
      <c r="LVG590" s="49"/>
      <c r="LVH590" s="49"/>
      <c r="LVI590" s="49"/>
      <c r="LVJ590" s="49"/>
      <c r="LVK590" s="49"/>
      <c r="LVL590" s="49"/>
      <c r="LVM590" s="49"/>
      <c r="LVN590" s="49"/>
      <c r="LVO590" s="49"/>
      <c r="LVP590" s="49"/>
      <c r="LVQ590" s="49"/>
      <c r="LVR590" s="49"/>
      <c r="LVS590" s="49"/>
      <c r="LVT590" s="49"/>
      <c r="LVU590" s="49"/>
      <c r="LVV590" s="49"/>
      <c r="LVW590" s="49"/>
      <c r="LVX590" s="49"/>
      <c r="LVY590" s="49"/>
      <c r="LVZ590" s="49"/>
      <c r="LWA590" s="49"/>
      <c r="LWB590" s="49"/>
      <c r="LWC590" s="49"/>
      <c r="LWD590" s="49"/>
      <c r="LWE590" s="49"/>
      <c r="LWF590" s="49"/>
      <c r="LWG590" s="49"/>
      <c r="LWH590" s="49"/>
      <c r="LWI590" s="49"/>
      <c r="LWJ590" s="49"/>
      <c r="LWK590" s="49"/>
      <c r="LWL590" s="49"/>
      <c r="LWM590" s="49"/>
      <c r="LWN590" s="49"/>
      <c r="LWO590" s="49"/>
      <c r="LWP590" s="49"/>
      <c r="LWQ590" s="49"/>
      <c r="LWR590" s="49"/>
      <c r="LWS590" s="49"/>
      <c r="LWT590" s="49"/>
      <c r="LWU590" s="49"/>
      <c r="LWV590" s="49"/>
      <c r="LWW590" s="49"/>
      <c r="LWX590" s="49"/>
      <c r="LWY590" s="49"/>
      <c r="LWZ590" s="49"/>
      <c r="LXA590" s="49"/>
      <c r="LXB590" s="49"/>
      <c r="LXC590" s="49"/>
      <c r="LXD590" s="49"/>
      <c r="LXE590" s="49"/>
      <c r="LXF590" s="49"/>
      <c r="LXG590" s="49"/>
      <c r="LXH590" s="49"/>
      <c r="LXI590" s="49"/>
      <c r="LXJ590" s="49"/>
      <c r="LXK590" s="49"/>
      <c r="LXL590" s="49"/>
      <c r="LXM590" s="49"/>
      <c r="LXN590" s="49"/>
      <c r="LXO590" s="49"/>
      <c r="LXP590" s="49"/>
      <c r="LXQ590" s="49"/>
      <c r="LXR590" s="49"/>
      <c r="LXS590" s="49"/>
      <c r="LXT590" s="49"/>
      <c r="LXU590" s="49"/>
      <c r="LXV590" s="49"/>
      <c r="LXW590" s="49"/>
      <c r="LXX590" s="49"/>
      <c r="LXY590" s="49"/>
      <c r="LXZ590" s="49"/>
      <c r="LYA590" s="49"/>
      <c r="LYB590" s="49"/>
      <c r="LYC590" s="49"/>
      <c r="LYD590" s="49"/>
      <c r="LYE590" s="49"/>
      <c r="LYF590" s="49"/>
      <c r="LYG590" s="49"/>
      <c r="LYH590" s="49"/>
      <c r="LYI590" s="49"/>
      <c r="LYJ590" s="49"/>
      <c r="LYK590" s="49"/>
      <c r="LYL590" s="49"/>
      <c r="LYM590" s="49"/>
      <c r="LYN590" s="49"/>
      <c r="LYO590" s="49"/>
      <c r="LYP590" s="49"/>
      <c r="LYQ590" s="49"/>
      <c r="LYR590" s="49"/>
      <c r="LYS590" s="49"/>
      <c r="LYT590" s="49"/>
      <c r="LYU590" s="49"/>
      <c r="LYV590" s="49"/>
      <c r="LYW590" s="49"/>
      <c r="LYX590" s="49"/>
      <c r="LYY590" s="49"/>
      <c r="LYZ590" s="49"/>
      <c r="LZA590" s="49"/>
      <c r="LZB590" s="49"/>
      <c r="LZC590" s="49"/>
      <c r="LZD590" s="49"/>
      <c r="LZE590" s="49"/>
      <c r="LZF590" s="49"/>
      <c r="LZG590" s="49"/>
      <c r="LZH590" s="49"/>
      <c r="LZI590" s="49"/>
      <c r="LZJ590" s="49"/>
      <c r="LZK590" s="49"/>
      <c r="LZL590" s="49"/>
      <c r="LZM590" s="49"/>
      <c r="LZN590" s="49"/>
      <c r="LZO590" s="49"/>
      <c r="LZP590" s="49"/>
      <c r="LZQ590" s="49"/>
      <c r="LZR590" s="49"/>
      <c r="LZS590" s="49"/>
      <c r="LZT590" s="49"/>
      <c r="LZU590" s="49"/>
      <c r="LZV590" s="49"/>
      <c r="LZW590" s="49"/>
      <c r="LZX590" s="49"/>
      <c r="LZY590" s="49"/>
      <c r="LZZ590" s="49"/>
      <c r="MAA590" s="49"/>
      <c r="MAB590" s="49"/>
      <c r="MAC590" s="49"/>
      <c r="MAD590" s="49"/>
      <c r="MAE590" s="49"/>
      <c r="MAF590" s="49"/>
      <c r="MAG590" s="49"/>
      <c r="MAH590" s="49"/>
      <c r="MAI590" s="49"/>
      <c r="MAJ590" s="49"/>
      <c r="MAK590" s="49"/>
      <c r="MAL590" s="49"/>
      <c r="MAM590" s="49"/>
      <c r="MAN590" s="49"/>
      <c r="MAO590" s="49"/>
      <c r="MAP590" s="49"/>
      <c r="MAQ590" s="49"/>
      <c r="MAR590" s="49"/>
      <c r="MAS590" s="49"/>
      <c r="MAT590" s="49"/>
      <c r="MAU590" s="49"/>
      <c r="MAV590" s="49"/>
      <c r="MAW590" s="49"/>
      <c r="MAX590" s="49"/>
      <c r="MAY590" s="49"/>
      <c r="MAZ590" s="49"/>
      <c r="MBA590" s="49"/>
      <c r="MBB590" s="49"/>
      <c r="MBC590" s="49"/>
      <c r="MBD590" s="49"/>
      <c r="MBE590" s="49"/>
      <c r="MBF590" s="49"/>
      <c r="MBG590" s="49"/>
      <c r="MBH590" s="49"/>
      <c r="MBI590" s="49"/>
      <c r="MBJ590" s="49"/>
      <c r="MBK590" s="49"/>
      <c r="MBL590" s="49"/>
      <c r="MBM590" s="49"/>
      <c r="MBN590" s="49"/>
      <c r="MBO590" s="49"/>
      <c r="MBP590" s="49"/>
      <c r="MBQ590" s="49"/>
      <c r="MBR590" s="49"/>
      <c r="MBS590" s="49"/>
      <c r="MBT590" s="49"/>
      <c r="MBU590" s="49"/>
      <c r="MBV590" s="49"/>
      <c r="MBW590" s="49"/>
      <c r="MBX590" s="49"/>
      <c r="MBY590" s="49"/>
      <c r="MBZ590" s="49"/>
      <c r="MCA590" s="49"/>
      <c r="MCB590" s="49"/>
      <c r="MCC590" s="49"/>
      <c r="MCD590" s="49"/>
      <c r="MCE590" s="49"/>
      <c r="MCF590" s="49"/>
      <c r="MCG590" s="49"/>
      <c r="MCH590" s="49"/>
      <c r="MCI590" s="49"/>
      <c r="MCJ590" s="49"/>
      <c r="MCK590" s="49"/>
      <c r="MCL590" s="49"/>
      <c r="MCM590" s="49"/>
      <c r="MCN590" s="49"/>
      <c r="MCO590" s="49"/>
      <c r="MCP590" s="49"/>
      <c r="MCQ590" s="49"/>
      <c r="MCR590" s="49"/>
      <c r="MCS590" s="49"/>
      <c r="MCT590" s="49"/>
      <c r="MCU590" s="49"/>
      <c r="MCV590" s="49"/>
      <c r="MCW590" s="49"/>
      <c r="MCX590" s="49"/>
      <c r="MCY590" s="49"/>
      <c r="MCZ590" s="49"/>
      <c r="MDA590" s="49"/>
      <c r="MDB590" s="49"/>
      <c r="MDC590" s="49"/>
      <c r="MDD590" s="49"/>
      <c r="MDE590" s="49"/>
      <c r="MDF590" s="49"/>
      <c r="MDG590" s="49"/>
      <c r="MDH590" s="49"/>
      <c r="MDI590" s="49"/>
      <c r="MDJ590" s="49"/>
      <c r="MDK590" s="49"/>
      <c r="MDL590" s="49"/>
      <c r="MDM590" s="49"/>
      <c r="MDN590" s="49"/>
      <c r="MDO590" s="49"/>
      <c r="MDP590" s="49"/>
      <c r="MDQ590" s="49"/>
      <c r="MDR590" s="49"/>
      <c r="MDS590" s="49"/>
      <c r="MDT590" s="49"/>
      <c r="MDU590" s="49"/>
      <c r="MDV590" s="49"/>
      <c r="MDW590" s="49"/>
      <c r="MDX590" s="49"/>
      <c r="MDY590" s="49"/>
      <c r="MDZ590" s="49"/>
      <c r="MEA590" s="49"/>
      <c r="MEB590" s="49"/>
      <c r="MEC590" s="49"/>
      <c r="MED590" s="49"/>
      <c r="MEE590" s="49"/>
      <c r="MEF590" s="49"/>
      <c r="MEG590" s="49"/>
      <c r="MEH590" s="49"/>
      <c r="MEI590" s="49"/>
      <c r="MEJ590" s="49"/>
      <c r="MEK590" s="49"/>
      <c r="MEL590" s="49"/>
      <c r="MEM590" s="49"/>
      <c r="MEN590" s="49"/>
      <c r="MEO590" s="49"/>
      <c r="MEP590" s="49"/>
      <c r="MEQ590" s="49"/>
      <c r="MER590" s="49"/>
      <c r="MES590" s="49"/>
      <c r="MET590" s="49"/>
      <c r="MEU590" s="49"/>
      <c r="MEV590" s="49"/>
      <c r="MEW590" s="49"/>
      <c r="MEX590" s="49"/>
      <c r="MEY590" s="49"/>
      <c r="MEZ590" s="49"/>
      <c r="MFA590" s="49"/>
      <c r="MFB590" s="49"/>
      <c r="MFC590" s="49"/>
      <c r="MFD590" s="49"/>
      <c r="MFE590" s="49"/>
      <c r="MFF590" s="49"/>
      <c r="MFG590" s="49"/>
      <c r="MFH590" s="49"/>
      <c r="MFI590" s="49"/>
      <c r="MFJ590" s="49"/>
      <c r="MFK590" s="49"/>
      <c r="MFL590" s="49"/>
      <c r="MFM590" s="49"/>
      <c r="MFN590" s="49"/>
      <c r="MFO590" s="49"/>
      <c r="MFP590" s="49"/>
      <c r="MFQ590" s="49"/>
      <c r="MFR590" s="49"/>
      <c r="MFS590" s="49"/>
      <c r="MFT590" s="49"/>
      <c r="MFU590" s="49"/>
      <c r="MFV590" s="49"/>
      <c r="MFW590" s="49"/>
      <c r="MFX590" s="49"/>
      <c r="MFY590" s="49"/>
      <c r="MFZ590" s="49"/>
      <c r="MGA590" s="49"/>
      <c r="MGB590" s="49"/>
      <c r="MGC590" s="49"/>
      <c r="MGD590" s="49"/>
      <c r="MGE590" s="49"/>
      <c r="MGF590" s="49"/>
      <c r="MGG590" s="49"/>
      <c r="MGH590" s="49"/>
      <c r="MGI590" s="49"/>
      <c r="MGJ590" s="49"/>
      <c r="MGK590" s="49"/>
      <c r="MGL590" s="49"/>
      <c r="MGM590" s="49"/>
      <c r="MGN590" s="49"/>
      <c r="MGO590" s="49"/>
      <c r="MGP590" s="49"/>
      <c r="MGQ590" s="49"/>
      <c r="MGR590" s="49"/>
      <c r="MGS590" s="49"/>
      <c r="MGT590" s="49"/>
      <c r="MGU590" s="49"/>
      <c r="MGV590" s="49"/>
      <c r="MGW590" s="49"/>
      <c r="MGX590" s="49"/>
      <c r="MGY590" s="49"/>
      <c r="MGZ590" s="49"/>
      <c r="MHA590" s="49"/>
      <c r="MHB590" s="49"/>
      <c r="MHC590" s="49"/>
      <c r="MHD590" s="49"/>
      <c r="MHE590" s="49"/>
      <c r="MHF590" s="49"/>
      <c r="MHG590" s="49"/>
      <c r="MHH590" s="49"/>
      <c r="MHI590" s="49"/>
      <c r="MHJ590" s="49"/>
      <c r="MHK590" s="49"/>
      <c r="MHL590" s="49"/>
      <c r="MHM590" s="49"/>
      <c r="MHN590" s="49"/>
      <c r="MHO590" s="49"/>
      <c r="MHP590" s="49"/>
      <c r="MHQ590" s="49"/>
      <c r="MHR590" s="49"/>
      <c r="MHS590" s="49"/>
      <c r="MHT590" s="49"/>
      <c r="MHU590" s="49"/>
      <c r="MHV590" s="49"/>
      <c r="MHW590" s="49"/>
      <c r="MHX590" s="49"/>
      <c r="MHY590" s="49"/>
      <c r="MHZ590" s="49"/>
      <c r="MIA590" s="49"/>
      <c r="MIB590" s="49"/>
      <c r="MIC590" s="49"/>
      <c r="MID590" s="49"/>
      <c r="MIE590" s="49"/>
      <c r="MIF590" s="49"/>
      <c r="MIG590" s="49"/>
      <c r="MIH590" s="49"/>
      <c r="MII590" s="49"/>
      <c r="MIJ590" s="49"/>
      <c r="MIK590" s="49"/>
      <c r="MIL590" s="49"/>
      <c r="MIM590" s="49"/>
      <c r="MIN590" s="49"/>
      <c r="MIO590" s="49"/>
      <c r="MIP590" s="49"/>
      <c r="MIQ590" s="49"/>
      <c r="MIR590" s="49"/>
      <c r="MIS590" s="49"/>
      <c r="MIT590" s="49"/>
      <c r="MIU590" s="49"/>
      <c r="MIV590" s="49"/>
      <c r="MIW590" s="49"/>
      <c r="MIX590" s="49"/>
      <c r="MIY590" s="49"/>
      <c r="MIZ590" s="49"/>
      <c r="MJA590" s="49"/>
      <c r="MJB590" s="49"/>
      <c r="MJC590" s="49"/>
      <c r="MJD590" s="49"/>
      <c r="MJE590" s="49"/>
      <c r="MJF590" s="49"/>
      <c r="MJG590" s="49"/>
      <c r="MJH590" s="49"/>
      <c r="MJI590" s="49"/>
      <c r="MJJ590" s="49"/>
      <c r="MJK590" s="49"/>
      <c r="MJL590" s="49"/>
      <c r="MJM590" s="49"/>
      <c r="MJN590" s="49"/>
      <c r="MJO590" s="49"/>
      <c r="MJP590" s="49"/>
      <c r="MJQ590" s="49"/>
      <c r="MJR590" s="49"/>
      <c r="MJS590" s="49"/>
      <c r="MJT590" s="49"/>
      <c r="MJU590" s="49"/>
      <c r="MJV590" s="49"/>
      <c r="MJW590" s="49"/>
      <c r="MJX590" s="49"/>
      <c r="MJY590" s="49"/>
      <c r="MJZ590" s="49"/>
      <c r="MKA590" s="49"/>
      <c r="MKB590" s="49"/>
      <c r="MKC590" s="49"/>
      <c r="MKD590" s="49"/>
      <c r="MKE590" s="49"/>
      <c r="MKF590" s="49"/>
      <c r="MKG590" s="49"/>
      <c r="MKH590" s="49"/>
      <c r="MKI590" s="49"/>
      <c r="MKJ590" s="49"/>
      <c r="MKK590" s="49"/>
      <c r="MKL590" s="49"/>
      <c r="MKM590" s="49"/>
      <c r="MKN590" s="49"/>
      <c r="MKO590" s="49"/>
      <c r="MKP590" s="49"/>
      <c r="MKQ590" s="49"/>
      <c r="MKR590" s="49"/>
      <c r="MKS590" s="49"/>
      <c r="MKT590" s="49"/>
      <c r="MKU590" s="49"/>
      <c r="MKV590" s="49"/>
      <c r="MKW590" s="49"/>
      <c r="MKX590" s="49"/>
      <c r="MKY590" s="49"/>
      <c r="MKZ590" s="49"/>
      <c r="MLA590" s="49"/>
      <c r="MLB590" s="49"/>
      <c r="MLC590" s="49"/>
      <c r="MLD590" s="49"/>
      <c r="MLE590" s="49"/>
      <c r="MLF590" s="49"/>
      <c r="MLG590" s="49"/>
      <c r="MLH590" s="49"/>
      <c r="MLI590" s="49"/>
      <c r="MLJ590" s="49"/>
      <c r="MLK590" s="49"/>
      <c r="MLL590" s="49"/>
      <c r="MLM590" s="49"/>
      <c r="MLN590" s="49"/>
      <c r="MLO590" s="49"/>
      <c r="MLP590" s="49"/>
      <c r="MLQ590" s="49"/>
      <c r="MLR590" s="49"/>
      <c r="MLS590" s="49"/>
      <c r="MLT590" s="49"/>
      <c r="MLU590" s="49"/>
      <c r="MLV590" s="49"/>
      <c r="MLW590" s="49"/>
      <c r="MLX590" s="49"/>
      <c r="MLY590" s="49"/>
      <c r="MLZ590" s="49"/>
      <c r="MMA590" s="49"/>
      <c r="MMB590" s="49"/>
      <c r="MMC590" s="49"/>
      <c r="MMD590" s="49"/>
      <c r="MME590" s="49"/>
      <c r="MMF590" s="49"/>
      <c r="MMG590" s="49"/>
      <c r="MMH590" s="49"/>
      <c r="MMI590" s="49"/>
      <c r="MMJ590" s="49"/>
      <c r="MMK590" s="49"/>
      <c r="MML590" s="49"/>
      <c r="MMM590" s="49"/>
      <c r="MMN590" s="49"/>
      <c r="MMO590" s="49"/>
      <c r="MMP590" s="49"/>
      <c r="MMQ590" s="49"/>
      <c r="MMR590" s="49"/>
      <c r="MMS590" s="49"/>
      <c r="MMT590" s="49"/>
      <c r="MMU590" s="49"/>
      <c r="MMV590" s="49"/>
      <c r="MMW590" s="49"/>
      <c r="MMX590" s="49"/>
      <c r="MMY590" s="49"/>
      <c r="MMZ590" s="49"/>
      <c r="MNA590" s="49"/>
      <c r="MNB590" s="49"/>
      <c r="MNC590" s="49"/>
      <c r="MND590" s="49"/>
      <c r="MNE590" s="49"/>
      <c r="MNF590" s="49"/>
      <c r="MNG590" s="49"/>
      <c r="MNH590" s="49"/>
      <c r="MNI590" s="49"/>
      <c r="MNJ590" s="49"/>
      <c r="MNK590" s="49"/>
      <c r="MNL590" s="49"/>
      <c r="MNM590" s="49"/>
      <c r="MNN590" s="49"/>
      <c r="MNO590" s="49"/>
      <c r="MNP590" s="49"/>
      <c r="MNQ590" s="49"/>
      <c r="MNR590" s="49"/>
      <c r="MNS590" s="49"/>
      <c r="MNT590" s="49"/>
      <c r="MNU590" s="49"/>
      <c r="MNV590" s="49"/>
      <c r="MNW590" s="49"/>
      <c r="MNX590" s="49"/>
      <c r="MNY590" s="49"/>
      <c r="MNZ590" s="49"/>
      <c r="MOA590" s="49"/>
      <c r="MOB590" s="49"/>
      <c r="MOC590" s="49"/>
      <c r="MOD590" s="49"/>
      <c r="MOE590" s="49"/>
      <c r="MOF590" s="49"/>
      <c r="MOG590" s="49"/>
      <c r="MOH590" s="49"/>
      <c r="MOI590" s="49"/>
      <c r="MOJ590" s="49"/>
      <c r="MOK590" s="49"/>
      <c r="MOL590" s="49"/>
      <c r="MOM590" s="49"/>
      <c r="MON590" s="49"/>
      <c r="MOO590" s="49"/>
      <c r="MOP590" s="49"/>
      <c r="MOQ590" s="49"/>
      <c r="MOR590" s="49"/>
      <c r="MOS590" s="49"/>
      <c r="MOT590" s="49"/>
      <c r="MOU590" s="49"/>
      <c r="MOV590" s="49"/>
      <c r="MOW590" s="49"/>
      <c r="MOX590" s="49"/>
      <c r="MOY590" s="49"/>
      <c r="MOZ590" s="49"/>
      <c r="MPA590" s="49"/>
      <c r="MPB590" s="49"/>
      <c r="MPC590" s="49"/>
      <c r="MPD590" s="49"/>
      <c r="MPE590" s="49"/>
      <c r="MPF590" s="49"/>
      <c r="MPG590" s="49"/>
      <c r="MPH590" s="49"/>
      <c r="MPI590" s="49"/>
      <c r="MPJ590" s="49"/>
      <c r="MPK590" s="49"/>
      <c r="MPL590" s="49"/>
      <c r="MPM590" s="49"/>
      <c r="MPN590" s="49"/>
      <c r="MPO590" s="49"/>
      <c r="MPP590" s="49"/>
      <c r="MPQ590" s="49"/>
      <c r="MPR590" s="49"/>
      <c r="MPS590" s="49"/>
      <c r="MPT590" s="49"/>
      <c r="MPU590" s="49"/>
      <c r="MPV590" s="49"/>
      <c r="MPW590" s="49"/>
      <c r="MPX590" s="49"/>
      <c r="MPY590" s="49"/>
      <c r="MPZ590" s="49"/>
      <c r="MQA590" s="49"/>
      <c r="MQB590" s="49"/>
      <c r="MQC590" s="49"/>
      <c r="MQD590" s="49"/>
      <c r="MQE590" s="49"/>
      <c r="MQF590" s="49"/>
      <c r="MQG590" s="49"/>
      <c r="MQH590" s="49"/>
      <c r="MQI590" s="49"/>
      <c r="MQJ590" s="49"/>
      <c r="MQK590" s="49"/>
      <c r="MQL590" s="49"/>
      <c r="MQM590" s="49"/>
      <c r="MQN590" s="49"/>
      <c r="MQO590" s="49"/>
      <c r="MQP590" s="49"/>
      <c r="MQQ590" s="49"/>
      <c r="MQR590" s="49"/>
      <c r="MQS590" s="49"/>
      <c r="MQT590" s="49"/>
      <c r="MQU590" s="49"/>
      <c r="MQV590" s="49"/>
      <c r="MQW590" s="49"/>
      <c r="MQX590" s="49"/>
      <c r="MQY590" s="49"/>
      <c r="MQZ590" s="49"/>
      <c r="MRA590" s="49"/>
      <c r="MRB590" s="49"/>
      <c r="MRC590" s="49"/>
      <c r="MRD590" s="49"/>
      <c r="MRE590" s="49"/>
      <c r="MRF590" s="49"/>
      <c r="MRG590" s="49"/>
      <c r="MRH590" s="49"/>
      <c r="MRI590" s="49"/>
      <c r="MRJ590" s="49"/>
      <c r="MRK590" s="49"/>
      <c r="MRL590" s="49"/>
      <c r="MRM590" s="49"/>
      <c r="MRN590" s="49"/>
      <c r="MRO590" s="49"/>
      <c r="MRP590" s="49"/>
      <c r="MRQ590" s="49"/>
      <c r="MRR590" s="49"/>
      <c r="MRS590" s="49"/>
      <c r="MRT590" s="49"/>
      <c r="MRU590" s="49"/>
      <c r="MRV590" s="49"/>
      <c r="MRW590" s="49"/>
      <c r="MRX590" s="49"/>
      <c r="MRY590" s="49"/>
      <c r="MRZ590" s="49"/>
      <c r="MSA590" s="49"/>
      <c r="MSB590" s="49"/>
      <c r="MSC590" s="49"/>
      <c r="MSD590" s="49"/>
      <c r="MSE590" s="49"/>
      <c r="MSF590" s="49"/>
      <c r="MSG590" s="49"/>
      <c r="MSH590" s="49"/>
      <c r="MSI590" s="49"/>
      <c r="MSJ590" s="49"/>
      <c r="MSK590" s="49"/>
      <c r="MSL590" s="49"/>
      <c r="MSM590" s="49"/>
      <c r="MSN590" s="49"/>
      <c r="MSO590" s="49"/>
      <c r="MSP590" s="49"/>
      <c r="MSQ590" s="49"/>
      <c r="MSR590" s="49"/>
      <c r="MSS590" s="49"/>
      <c r="MST590" s="49"/>
      <c r="MSU590" s="49"/>
      <c r="MSV590" s="49"/>
      <c r="MSW590" s="49"/>
      <c r="MSX590" s="49"/>
      <c r="MSY590" s="49"/>
      <c r="MSZ590" s="49"/>
      <c r="MTA590" s="49"/>
      <c r="MTB590" s="49"/>
      <c r="MTC590" s="49"/>
      <c r="MTD590" s="49"/>
      <c r="MTE590" s="49"/>
      <c r="MTF590" s="49"/>
      <c r="MTG590" s="49"/>
      <c r="MTH590" s="49"/>
      <c r="MTI590" s="49"/>
      <c r="MTJ590" s="49"/>
      <c r="MTK590" s="49"/>
      <c r="MTL590" s="49"/>
      <c r="MTM590" s="49"/>
      <c r="MTN590" s="49"/>
      <c r="MTO590" s="49"/>
      <c r="MTP590" s="49"/>
      <c r="MTQ590" s="49"/>
      <c r="MTR590" s="49"/>
      <c r="MTS590" s="49"/>
      <c r="MTT590" s="49"/>
      <c r="MTU590" s="49"/>
      <c r="MTV590" s="49"/>
      <c r="MTW590" s="49"/>
      <c r="MTX590" s="49"/>
      <c r="MTY590" s="49"/>
      <c r="MTZ590" s="49"/>
      <c r="MUA590" s="49"/>
      <c r="MUB590" s="49"/>
      <c r="MUC590" s="49"/>
      <c r="MUD590" s="49"/>
      <c r="MUE590" s="49"/>
      <c r="MUF590" s="49"/>
      <c r="MUG590" s="49"/>
      <c r="MUH590" s="49"/>
      <c r="MUI590" s="49"/>
      <c r="MUJ590" s="49"/>
      <c r="MUK590" s="49"/>
      <c r="MUL590" s="49"/>
      <c r="MUM590" s="49"/>
      <c r="MUN590" s="49"/>
      <c r="MUO590" s="49"/>
      <c r="MUP590" s="49"/>
      <c r="MUQ590" s="49"/>
      <c r="MUR590" s="49"/>
      <c r="MUS590" s="49"/>
      <c r="MUT590" s="49"/>
      <c r="MUU590" s="49"/>
      <c r="MUV590" s="49"/>
      <c r="MUW590" s="49"/>
      <c r="MUX590" s="49"/>
      <c r="MUY590" s="49"/>
      <c r="MUZ590" s="49"/>
      <c r="MVA590" s="49"/>
      <c r="MVB590" s="49"/>
      <c r="MVC590" s="49"/>
      <c r="MVD590" s="49"/>
      <c r="MVE590" s="49"/>
      <c r="MVF590" s="49"/>
      <c r="MVG590" s="49"/>
      <c r="MVH590" s="49"/>
      <c r="MVI590" s="49"/>
      <c r="MVJ590" s="49"/>
      <c r="MVK590" s="49"/>
      <c r="MVL590" s="49"/>
      <c r="MVM590" s="49"/>
      <c r="MVN590" s="49"/>
      <c r="MVO590" s="49"/>
      <c r="MVP590" s="49"/>
      <c r="MVQ590" s="49"/>
      <c r="MVR590" s="49"/>
      <c r="MVS590" s="49"/>
      <c r="MVT590" s="49"/>
      <c r="MVU590" s="49"/>
      <c r="MVV590" s="49"/>
      <c r="MVW590" s="49"/>
      <c r="MVX590" s="49"/>
      <c r="MVY590" s="49"/>
      <c r="MVZ590" s="49"/>
      <c r="MWA590" s="49"/>
      <c r="MWB590" s="49"/>
      <c r="MWC590" s="49"/>
      <c r="MWD590" s="49"/>
      <c r="MWE590" s="49"/>
      <c r="MWF590" s="49"/>
      <c r="MWG590" s="49"/>
      <c r="MWH590" s="49"/>
      <c r="MWI590" s="49"/>
      <c r="MWJ590" s="49"/>
      <c r="MWK590" s="49"/>
      <c r="MWL590" s="49"/>
      <c r="MWM590" s="49"/>
      <c r="MWN590" s="49"/>
      <c r="MWO590" s="49"/>
      <c r="MWP590" s="49"/>
      <c r="MWQ590" s="49"/>
      <c r="MWR590" s="49"/>
      <c r="MWS590" s="49"/>
      <c r="MWT590" s="49"/>
      <c r="MWU590" s="49"/>
      <c r="MWV590" s="49"/>
      <c r="MWW590" s="49"/>
      <c r="MWX590" s="49"/>
      <c r="MWY590" s="49"/>
      <c r="MWZ590" s="49"/>
      <c r="MXA590" s="49"/>
      <c r="MXB590" s="49"/>
      <c r="MXC590" s="49"/>
      <c r="MXD590" s="49"/>
      <c r="MXE590" s="49"/>
      <c r="MXF590" s="49"/>
      <c r="MXG590" s="49"/>
      <c r="MXH590" s="49"/>
      <c r="MXI590" s="49"/>
      <c r="MXJ590" s="49"/>
      <c r="MXK590" s="49"/>
      <c r="MXL590" s="49"/>
      <c r="MXM590" s="49"/>
      <c r="MXN590" s="49"/>
      <c r="MXO590" s="49"/>
      <c r="MXP590" s="49"/>
      <c r="MXQ590" s="49"/>
      <c r="MXR590" s="49"/>
      <c r="MXS590" s="49"/>
      <c r="MXT590" s="49"/>
      <c r="MXU590" s="49"/>
      <c r="MXV590" s="49"/>
      <c r="MXW590" s="49"/>
      <c r="MXX590" s="49"/>
      <c r="MXY590" s="49"/>
      <c r="MXZ590" s="49"/>
      <c r="MYA590" s="49"/>
      <c r="MYB590" s="49"/>
      <c r="MYC590" s="49"/>
      <c r="MYD590" s="49"/>
      <c r="MYE590" s="49"/>
      <c r="MYF590" s="49"/>
      <c r="MYG590" s="49"/>
      <c r="MYH590" s="49"/>
      <c r="MYI590" s="49"/>
      <c r="MYJ590" s="49"/>
      <c r="MYK590" s="49"/>
      <c r="MYL590" s="49"/>
      <c r="MYM590" s="49"/>
      <c r="MYN590" s="49"/>
      <c r="MYO590" s="49"/>
      <c r="MYP590" s="49"/>
      <c r="MYQ590" s="49"/>
      <c r="MYR590" s="49"/>
      <c r="MYS590" s="49"/>
      <c r="MYT590" s="49"/>
      <c r="MYU590" s="49"/>
      <c r="MYV590" s="49"/>
      <c r="MYW590" s="49"/>
      <c r="MYX590" s="49"/>
      <c r="MYY590" s="49"/>
      <c r="MYZ590" s="49"/>
      <c r="MZA590" s="49"/>
      <c r="MZB590" s="49"/>
      <c r="MZC590" s="49"/>
      <c r="MZD590" s="49"/>
      <c r="MZE590" s="49"/>
      <c r="MZF590" s="49"/>
      <c r="MZG590" s="49"/>
      <c r="MZH590" s="49"/>
      <c r="MZI590" s="49"/>
      <c r="MZJ590" s="49"/>
      <c r="MZK590" s="49"/>
      <c r="MZL590" s="49"/>
      <c r="MZM590" s="49"/>
      <c r="MZN590" s="49"/>
      <c r="MZO590" s="49"/>
      <c r="MZP590" s="49"/>
      <c r="MZQ590" s="49"/>
      <c r="MZR590" s="49"/>
      <c r="MZS590" s="49"/>
      <c r="MZT590" s="49"/>
      <c r="MZU590" s="49"/>
      <c r="MZV590" s="49"/>
      <c r="MZW590" s="49"/>
      <c r="MZX590" s="49"/>
      <c r="MZY590" s="49"/>
      <c r="MZZ590" s="49"/>
      <c r="NAA590" s="49"/>
      <c r="NAB590" s="49"/>
      <c r="NAC590" s="49"/>
      <c r="NAD590" s="49"/>
      <c r="NAE590" s="49"/>
      <c r="NAF590" s="49"/>
      <c r="NAG590" s="49"/>
      <c r="NAH590" s="49"/>
      <c r="NAI590" s="49"/>
      <c r="NAJ590" s="49"/>
      <c r="NAK590" s="49"/>
      <c r="NAL590" s="49"/>
      <c r="NAM590" s="49"/>
      <c r="NAN590" s="49"/>
      <c r="NAO590" s="49"/>
      <c r="NAP590" s="49"/>
      <c r="NAQ590" s="49"/>
      <c r="NAR590" s="49"/>
      <c r="NAS590" s="49"/>
      <c r="NAT590" s="49"/>
      <c r="NAU590" s="49"/>
      <c r="NAV590" s="49"/>
      <c r="NAW590" s="49"/>
      <c r="NAX590" s="49"/>
      <c r="NAY590" s="49"/>
      <c r="NAZ590" s="49"/>
      <c r="NBA590" s="49"/>
      <c r="NBB590" s="49"/>
      <c r="NBC590" s="49"/>
      <c r="NBD590" s="49"/>
      <c r="NBE590" s="49"/>
      <c r="NBF590" s="49"/>
      <c r="NBG590" s="49"/>
      <c r="NBH590" s="49"/>
      <c r="NBI590" s="49"/>
      <c r="NBJ590" s="49"/>
      <c r="NBK590" s="49"/>
      <c r="NBL590" s="49"/>
      <c r="NBM590" s="49"/>
      <c r="NBN590" s="49"/>
      <c r="NBO590" s="49"/>
      <c r="NBP590" s="49"/>
      <c r="NBQ590" s="49"/>
      <c r="NBR590" s="49"/>
      <c r="NBS590" s="49"/>
      <c r="NBT590" s="49"/>
      <c r="NBU590" s="49"/>
      <c r="NBV590" s="49"/>
      <c r="NBW590" s="49"/>
      <c r="NBX590" s="49"/>
      <c r="NBY590" s="49"/>
      <c r="NBZ590" s="49"/>
      <c r="NCA590" s="49"/>
      <c r="NCB590" s="49"/>
      <c r="NCC590" s="49"/>
      <c r="NCD590" s="49"/>
      <c r="NCE590" s="49"/>
      <c r="NCF590" s="49"/>
      <c r="NCG590" s="49"/>
      <c r="NCH590" s="49"/>
      <c r="NCI590" s="49"/>
      <c r="NCJ590" s="49"/>
      <c r="NCK590" s="49"/>
      <c r="NCL590" s="49"/>
      <c r="NCM590" s="49"/>
      <c r="NCN590" s="49"/>
      <c r="NCO590" s="49"/>
      <c r="NCP590" s="49"/>
      <c r="NCQ590" s="49"/>
      <c r="NCR590" s="49"/>
      <c r="NCS590" s="49"/>
      <c r="NCT590" s="49"/>
      <c r="NCU590" s="49"/>
      <c r="NCV590" s="49"/>
      <c r="NCW590" s="49"/>
      <c r="NCX590" s="49"/>
      <c r="NCY590" s="49"/>
      <c r="NCZ590" s="49"/>
      <c r="NDA590" s="49"/>
      <c r="NDB590" s="49"/>
      <c r="NDC590" s="49"/>
      <c r="NDD590" s="49"/>
      <c r="NDE590" s="49"/>
      <c r="NDF590" s="49"/>
      <c r="NDG590" s="49"/>
      <c r="NDH590" s="49"/>
      <c r="NDI590" s="49"/>
      <c r="NDJ590" s="49"/>
      <c r="NDK590" s="49"/>
      <c r="NDL590" s="49"/>
      <c r="NDM590" s="49"/>
      <c r="NDN590" s="49"/>
      <c r="NDO590" s="49"/>
      <c r="NDP590" s="49"/>
      <c r="NDQ590" s="49"/>
      <c r="NDR590" s="49"/>
      <c r="NDS590" s="49"/>
      <c r="NDT590" s="49"/>
      <c r="NDU590" s="49"/>
      <c r="NDV590" s="49"/>
      <c r="NDW590" s="49"/>
      <c r="NDX590" s="49"/>
      <c r="NDY590" s="49"/>
      <c r="NDZ590" s="49"/>
      <c r="NEA590" s="49"/>
      <c r="NEB590" s="49"/>
      <c r="NEC590" s="49"/>
      <c r="NED590" s="49"/>
      <c r="NEE590" s="49"/>
      <c r="NEF590" s="49"/>
      <c r="NEG590" s="49"/>
      <c r="NEH590" s="49"/>
      <c r="NEI590" s="49"/>
      <c r="NEJ590" s="49"/>
      <c r="NEK590" s="49"/>
      <c r="NEL590" s="49"/>
      <c r="NEM590" s="49"/>
      <c r="NEN590" s="49"/>
      <c r="NEO590" s="49"/>
      <c r="NEP590" s="49"/>
      <c r="NEQ590" s="49"/>
      <c r="NER590" s="49"/>
      <c r="NES590" s="49"/>
      <c r="NET590" s="49"/>
      <c r="NEU590" s="49"/>
      <c r="NEV590" s="49"/>
      <c r="NEW590" s="49"/>
      <c r="NEX590" s="49"/>
      <c r="NEY590" s="49"/>
      <c r="NEZ590" s="49"/>
      <c r="NFA590" s="49"/>
      <c r="NFB590" s="49"/>
      <c r="NFC590" s="49"/>
      <c r="NFD590" s="49"/>
      <c r="NFE590" s="49"/>
      <c r="NFF590" s="49"/>
      <c r="NFG590" s="49"/>
      <c r="NFH590" s="49"/>
      <c r="NFI590" s="49"/>
      <c r="NFJ590" s="49"/>
      <c r="NFK590" s="49"/>
      <c r="NFL590" s="49"/>
      <c r="NFM590" s="49"/>
      <c r="NFN590" s="49"/>
      <c r="NFO590" s="49"/>
      <c r="NFP590" s="49"/>
      <c r="NFQ590" s="49"/>
      <c r="NFR590" s="49"/>
      <c r="NFS590" s="49"/>
      <c r="NFT590" s="49"/>
      <c r="NFU590" s="49"/>
      <c r="NFV590" s="49"/>
      <c r="NFW590" s="49"/>
      <c r="NFX590" s="49"/>
      <c r="NFY590" s="49"/>
      <c r="NFZ590" s="49"/>
      <c r="NGA590" s="49"/>
      <c r="NGB590" s="49"/>
      <c r="NGC590" s="49"/>
      <c r="NGD590" s="49"/>
      <c r="NGE590" s="49"/>
      <c r="NGF590" s="49"/>
      <c r="NGG590" s="49"/>
      <c r="NGH590" s="49"/>
      <c r="NGI590" s="49"/>
      <c r="NGJ590" s="49"/>
      <c r="NGK590" s="49"/>
      <c r="NGL590" s="49"/>
      <c r="NGM590" s="49"/>
      <c r="NGN590" s="49"/>
      <c r="NGO590" s="49"/>
      <c r="NGP590" s="49"/>
      <c r="NGQ590" s="49"/>
      <c r="NGR590" s="49"/>
      <c r="NGS590" s="49"/>
      <c r="NGT590" s="49"/>
      <c r="NGU590" s="49"/>
      <c r="NGV590" s="49"/>
      <c r="NGW590" s="49"/>
      <c r="NGX590" s="49"/>
      <c r="NGY590" s="49"/>
      <c r="NGZ590" s="49"/>
      <c r="NHA590" s="49"/>
      <c r="NHB590" s="49"/>
      <c r="NHC590" s="49"/>
      <c r="NHD590" s="49"/>
      <c r="NHE590" s="49"/>
      <c r="NHF590" s="49"/>
      <c r="NHG590" s="49"/>
      <c r="NHH590" s="49"/>
      <c r="NHI590" s="49"/>
      <c r="NHJ590" s="49"/>
      <c r="NHK590" s="49"/>
      <c r="NHL590" s="49"/>
      <c r="NHM590" s="49"/>
      <c r="NHN590" s="49"/>
      <c r="NHO590" s="49"/>
      <c r="NHP590" s="49"/>
      <c r="NHQ590" s="49"/>
      <c r="NHR590" s="49"/>
      <c r="NHS590" s="49"/>
      <c r="NHT590" s="49"/>
      <c r="NHU590" s="49"/>
      <c r="NHV590" s="49"/>
      <c r="NHW590" s="49"/>
      <c r="NHX590" s="49"/>
      <c r="NHY590" s="49"/>
      <c r="NHZ590" s="49"/>
      <c r="NIA590" s="49"/>
      <c r="NIB590" s="49"/>
      <c r="NIC590" s="49"/>
      <c r="NID590" s="49"/>
      <c r="NIE590" s="49"/>
      <c r="NIF590" s="49"/>
      <c r="NIG590" s="49"/>
      <c r="NIH590" s="49"/>
      <c r="NII590" s="49"/>
      <c r="NIJ590" s="49"/>
      <c r="NIK590" s="49"/>
      <c r="NIL590" s="49"/>
      <c r="NIM590" s="49"/>
      <c r="NIN590" s="49"/>
      <c r="NIO590" s="49"/>
      <c r="NIP590" s="49"/>
      <c r="NIQ590" s="49"/>
      <c r="NIR590" s="49"/>
      <c r="NIS590" s="49"/>
      <c r="NIT590" s="49"/>
      <c r="NIU590" s="49"/>
      <c r="NIV590" s="49"/>
      <c r="NIW590" s="49"/>
      <c r="NIX590" s="49"/>
      <c r="NIY590" s="49"/>
      <c r="NIZ590" s="49"/>
      <c r="NJA590" s="49"/>
      <c r="NJB590" s="49"/>
      <c r="NJC590" s="49"/>
      <c r="NJD590" s="49"/>
      <c r="NJE590" s="49"/>
      <c r="NJF590" s="49"/>
      <c r="NJG590" s="49"/>
      <c r="NJH590" s="49"/>
      <c r="NJI590" s="49"/>
      <c r="NJJ590" s="49"/>
      <c r="NJK590" s="49"/>
      <c r="NJL590" s="49"/>
      <c r="NJM590" s="49"/>
      <c r="NJN590" s="49"/>
      <c r="NJO590" s="49"/>
      <c r="NJP590" s="49"/>
      <c r="NJQ590" s="49"/>
      <c r="NJR590" s="49"/>
      <c r="NJS590" s="49"/>
      <c r="NJT590" s="49"/>
      <c r="NJU590" s="49"/>
      <c r="NJV590" s="49"/>
      <c r="NJW590" s="49"/>
      <c r="NJX590" s="49"/>
      <c r="NJY590" s="49"/>
      <c r="NJZ590" s="49"/>
      <c r="NKA590" s="49"/>
      <c r="NKB590" s="49"/>
      <c r="NKC590" s="49"/>
      <c r="NKD590" s="49"/>
      <c r="NKE590" s="49"/>
      <c r="NKF590" s="49"/>
      <c r="NKG590" s="49"/>
      <c r="NKH590" s="49"/>
      <c r="NKI590" s="49"/>
      <c r="NKJ590" s="49"/>
      <c r="NKK590" s="49"/>
      <c r="NKL590" s="49"/>
      <c r="NKM590" s="49"/>
      <c r="NKN590" s="49"/>
      <c r="NKO590" s="49"/>
      <c r="NKP590" s="49"/>
      <c r="NKQ590" s="49"/>
      <c r="NKR590" s="49"/>
      <c r="NKS590" s="49"/>
      <c r="NKT590" s="49"/>
      <c r="NKU590" s="49"/>
      <c r="NKV590" s="49"/>
      <c r="NKW590" s="49"/>
      <c r="NKX590" s="49"/>
      <c r="NKY590" s="49"/>
      <c r="NKZ590" s="49"/>
      <c r="NLA590" s="49"/>
      <c r="NLB590" s="49"/>
      <c r="NLC590" s="49"/>
      <c r="NLD590" s="49"/>
      <c r="NLE590" s="49"/>
      <c r="NLF590" s="49"/>
      <c r="NLG590" s="49"/>
      <c r="NLH590" s="49"/>
      <c r="NLI590" s="49"/>
      <c r="NLJ590" s="49"/>
      <c r="NLK590" s="49"/>
      <c r="NLL590" s="49"/>
      <c r="NLM590" s="49"/>
      <c r="NLN590" s="49"/>
      <c r="NLO590" s="49"/>
      <c r="NLP590" s="49"/>
      <c r="NLQ590" s="49"/>
      <c r="NLR590" s="49"/>
      <c r="NLS590" s="49"/>
      <c r="NLT590" s="49"/>
      <c r="NLU590" s="49"/>
      <c r="NLV590" s="49"/>
      <c r="NLW590" s="49"/>
      <c r="NLX590" s="49"/>
      <c r="NLY590" s="49"/>
      <c r="NLZ590" s="49"/>
      <c r="NMA590" s="49"/>
      <c r="NMB590" s="49"/>
      <c r="NMC590" s="49"/>
      <c r="NMD590" s="49"/>
      <c r="NME590" s="49"/>
      <c r="NMF590" s="49"/>
      <c r="NMG590" s="49"/>
      <c r="NMH590" s="49"/>
      <c r="NMI590" s="49"/>
      <c r="NMJ590" s="49"/>
      <c r="NMK590" s="49"/>
      <c r="NML590" s="49"/>
      <c r="NMM590" s="49"/>
      <c r="NMN590" s="49"/>
      <c r="NMO590" s="49"/>
      <c r="NMP590" s="49"/>
      <c r="NMQ590" s="49"/>
      <c r="NMR590" s="49"/>
      <c r="NMS590" s="49"/>
      <c r="NMT590" s="49"/>
      <c r="NMU590" s="49"/>
      <c r="NMV590" s="49"/>
      <c r="NMW590" s="49"/>
      <c r="NMX590" s="49"/>
      <c r="NMY590" s="49"/>
      <c r="NMZ590" s="49"/>
      <c r="NNA590" s="49"/>
      <c r="NNB590" s="49"/>
      <c r="NNC590" s="49"/>
      <c r="NND590" s="49"/>
      <c r="NNE590" s="49"/>
      <c r="NNF590" s="49"/>
      <c r="NNG590" s="49"/>
      <c r="NNH590" s="49"/>
      <c r="NNI590" s="49"/>
      <c r="NNJ590" s="49"/>
      <c r="NNK590" s="49"/>
      <c r="NNL590" s="49"/>
      <c r="NNM590" s="49"/>
      <c r="NNN590" s="49"/>
      <c r="NNO590" s="49"/>
      <c r="NNP590" s="49"/>
      <c r="NNQ590" s="49"/>
      <c r="NNR590" s="49"/>
      <c r="NNS590" s="49"/>
      <c r="NNT590" s="49"/>
      <c r="NNU590" s="49"/>
      <c r="NNV590" s="49"/>
      <c r="NNW590" s="49"/>
      <c r="NNX590" s="49"/>
      <c r="NNY590" s="49"/>
      <c r="NNZ590" s="49"/>
      <c r="NOA590" s="49"/>
      <c r="NOB590" s="49"/>
      <c r="NOC590" s="49"/>
      <c r="NOD590" s="49"/>
      <c r="NOE590" s="49"/>
      <c r="NOF590" s="49"/>
      <c r="NOG590" s="49"/>
      <c r="NOH590" s="49"/>
      <c r="NOI590" s="49"/>
      <c r="NOJ590" s="49"/>
      <c r="NOK590" s="49"/>
      <c r="NOL590" s="49"/>
      <c r="NOM590" s="49"/>
      <c r="NON590" s="49"/>
      <c r="NOO590" s="49"/>
      <c r="NOP590" s="49"/>
      <c r="NOQ590" s="49"/>
      <c r="NOR590" s="49"/>
      <c r="NOS590" s="49"/>
      <c r="NOT590" s="49"/>
      <c r="NOU590" s="49"/>
      <c r="NOV590" s="49"/>
      <c r="NOW590" s="49"/>
      <c r="NOX590" s="49"/>
      <c r="NOY590" s="49"/>
      <c r="NOZ590" s="49"/>
      <c r="NPA590" s="49"/>
      <c r="NPB590" s="49"/>
      <c r="NPC590" s="49"/>
      <c r="NPD590" s="49"/>
      <c r="NPE590" s="49"/>
      <c r="NPF590" s="49"/>
      <c r="NPG590" s="49"/>
      <c r="NPH590" s="49"/>
      <c r="NPI590" s="49"/>
      <c r="NPJ590" s="49"/>
      <c r="NPK590" s="49"/>
      <c r="NPL590" s="49"/>
      <c r="NPM590" s="49"/>
      <c r="NPN590" s="49"/>
      <c r="NPO590" s="49"/>
      <c r="NPP590" s="49"/>
      <c r="NPQ590" s="49"/>
      <c r="NPR590" s="49"/>
      <c r="NPS590" s="49"/>
      <c r="NPT590" s="49"/>
      <c r="NPU590" s="49"/>
      <c r="NPV590" s="49"/>
      <c r="NPW590" s="49"/>
      <c r="NPX590" s="49"/>
      <c r="NPY590" s="49"/>
      <c r="NPZ590" s="49"/>
      <c r="NQA590" s="49"/>
      <c r="NQB590" s="49"/>
      <c r="NQC590" s="49"/>
      <c r="NQD590" s="49"/>
      <c r="NQE590" s="49"/>
      <c r="NQF590" s="49"/>
      <c r="NQG590" s="49"/>
      <c r="NQH590" s="49"/>
      <c r="NQI590" s="49"/>
      <c r="NQJ590" s="49"/>
      <c r="NQK590" s="49"/>
      <c r="NQL590" s="49"/>
      <c r="NQM590" s="49"/>
      <c r="NQN590" s="49"/>
      <c r="NQO590" s="49"/>
      <c r="NQP590" s="49"/>
      <c r="NQQ590" s="49"/>
      <c r="NQR590" s="49"/>
      <c r="NQS590" s="49"/>
      <c r="NQT590" s="49"/>
      <c r="NQU590" s="49"/>
      <c r="NQV590" s="49"/>
      <c r="NQW590" s="49"/>
      <c r="NQX590" s="49"/>
      <c r="NQY590" s="49"/>
      <c r="NQZ590" s="49"/>
      <c r="NRA590" s="49"/>
      <c r="NRB590" s="49"/>
      <c r="NRC590" s="49"/>
      <c r="NRD590" s="49"/>
      <c r="NRE590" s="49"/>
      <c r="NRF590" s="49"/>
      <c r="NRG590" s="49"/>
      <c r="NRH590" s="49"/>
      <c r="NRI590" s="49"/>
      <c r="NRJ590" s="49"/>
      <c r="NRK590" s="49"/>
      <c r="NRL590" s="49"/>
      <c r="NRM590" s="49"/>
      <c r="NRN590" s="49"/>
      <c r="NRO590" s="49"/>
      <c r="NRP590" s="49"/>
      <c r="NRQ590" s="49"/>
      <c r="NRR590" s="49"/>
      <c r="NRS590" s="49"/>
      <c r="NRT590" s="49"/>
      <c r="NRU590" s="49"/>
      <c r="NRV590" s="49"/>
      <c r="NRW590" s="49"/>
      <c r="NRX590" s="49"/>
      <c r="NRY590" s="49"/>
      <c r="NRZ590" s="49"/>
      <c r="NSA590" s="49"/>
      <c r="NSB590" s="49"/>
      <c r="NSC590" s="49"/>
      <c r="NSD590" s="49"/>
      <c r="NSE590" s="49"/>
      <c r="NSF590" s="49"/>
      <c r="NSG590" s="49"/>
      <c r="NSH590" s="49"/>
      <c r="NSI590" s="49"/>
      <c r="NSJ590" s="49"/>
      <c r="NSK590" s="49"/>
      <c r="NSL590" s="49"/>
      <c r="NSM590" s="49"/>
      <c r="NSN590" s="49"/>
      <c r="NSO590" s="49"/>
      <c r="NSP590" s="49"/>
      <c r="NSQ590" s="49"/>
      <c r="NSR590" s="49"/>
      <c r="NSS590" s="49"/>
      <c r="NST590" s="49"/>
      <c r="NSU590" s="49"/>
      <c r="NSV590" s="49"/>
      <c r="NSW590" s="49"/>
      <c r="NSX590" s="49"/>
      <c r="NSY590" s="49"/>
      <c r="NSZ590" s="49"/>
      <c r="NTA590" s="49"/>
      <c r="NTB590" s="49"/>
      <c r="NTC590" s="49"/>
      <c r="NTD590" s="49"/>
      <c r="NTE590" s="49"/>
      <c r="NTF590" s="49"/>
      <c r="NTG590" s="49"/>
      <c r="NTH590" s="49"/>
      <c r="NTI590" s="49"/>
      <c r="NTJ590" s="49"/>
      <c r="NTK590" s="49"/>
      <c r="NTL590" s="49"/>
      <c r="NTM590" s="49"/>
      <c r="NTN590" s="49"/>
      <c r="NTO590" s="49"/>
      <c r="NTP590" s="49"/>
      <c r="NTQ590" s="49"/>
      <c r="NTR590" s="49"/>
      <c r="NTS590" s="49"/>
      <c r="NTT590" s="49"/>
      <c r="NTU590" s="49"/>
      <c r="NTV590" s="49"/>
      <c r="NTW590" s="49"/>
      <c r="NTX590" s="49"/>
      <c r="NTY590" s="49"/>
      <c r="NTZ590" s="49"/>
      <c r="NUA590" s="49"/>
      <c r="NUB590" s="49"/>
      <c r="NUC590" s="49"/>
      <c r="NUD590" s="49"/>
      <c r="NUE590" s="49"/>
      <c r="NUF590" s="49"/>
      <c r="NUG590" s="49"/>
      <c r="NUH590" s="49"/>
      <c r="NUI590" s="49"/>
      <c r="NUJ590" s="49"/>
      <c r="NUK590" s="49"/>
      <c r="NUL590" s="49"/>
      <c r="NUM590" s="49"/>
      <c r="NUN590" s="49"/>
      <c r="NUO590" s="49"/>
      <c r="NUP590" s="49"/>
      <c r="NUQ590" s="49"/>
      <c r="NUR590" s="49"/>
      <c r="NUS590" s="49"/>
      <c r="NUT590" s="49"/>
      <c r="NUU590" s="49"/>
      <c r="NUV590" s="49"/>
      <c r="NUW590" s="49"/>
      <c r="NUX590" s="49"/>
      <c r="NUY590" s="49"/>
      <c r="NUZ590" s="49"/>
      <c r="NVA590" s="49"/>
      <c r="NVB590" s="49"/>
      <c r="NVC590" s="49"/>
      <c r="NVD590" s="49"/>
      <c r="NVE590" s="49"/>
      <c r="NVF590" s="49"/>
      <c r="NVG590" s="49"/>
      <c r="NVH590" s="49"/>
      <c r="NVI590" s="49"/>
      <c r="NVJ590" s="49"/>
      <c r="NVK590" s="49"/>
      <c r="NVL590" s="49"/>
      <c r="NVM590" s="49"/>
      <c r="NVN590" s="49"/>
      <c r="NVO590" s="49"/>
      <c r="NVP590" s="49"/>
      <c r="NVQ590" s="49"/>
      <c r="NVR590" s="49"/>
      <c r="NVS590" s="49"/>
      <c r="NVT590" s="49"/>
      <c r="NVU590" s="49"/>
      <c r="NVV590" s="49"/>
      <c r="NVW590" s="49"/>
      <c r="NVX590" s="49"/>
      <c r="NVY590" s="49"/>
      <c r="NVZ590" s="49"/>
      <c r="NWA590" s="49"/>
      <c r="NWB590" s="49"/>
      <c r="NWC590" s="49"/>
      <c r="NWD590" s="49"/>
      <c r="NWE590" s="49"/>
      <c r="NWF590" s="49"/>
      <c r="NWG590" s="49"/>
      <c r="NWH590" s="49"/>
      <c r="NWI590" s="49"/>
      <c r="NWJ590" s="49"/>
      <c r="NWK590" s="49"/>
      <c r="NWL590" s="49"/>
      <c r="NWM590" s="49"/>
      <c r="NWN590" s="49"/>
      <c r="NWO590" s="49"/>
      <c r="NWP590" s="49"/>
      <c r="NWQ590" s="49"/>
      <c r="NWR590" s="49"/>
      <c r="NWS590" s="49"/>
      <c r="NWT590" s="49"/>
      <c r="NWU590" s="49"/>
      <c r="NWV590" s="49"/>
      <c r="NWW590" s="49"/>
      <c r="NWX590" s="49"/>
      <c r="NWY590" s="49"/>
      <c r="NWZ590" s="49"/>
      <c r="NXA590" s="49"/>
      <c r="NXB590" s="49"/>
      <c r="NXC590" s="49"/>
      <c r="NXD590" s="49"/>
      <c r="NXE590" s="49"/>
      <c r="NXF590" s="49"/>
      <c r="NXG590" s="49"/>
      <c r="NXH590" s="49"/>
      <c r="NXI590" s="49"/>
      <c r="NXJ590" s="49"/>
      <c r="NXK590" s="49"/>
      <c r="NXL590" s="49"/>
      <c r="NXM590" s="49"/>
      <c r="NXN590" s="49"/>
      <c r="NXO590" s="49"/>
      <c r="NXP590" s="49"/>
      <c r="NXQ590" s="49"/>
      <c r="NXR590" s="49"/>
      <c r="NXS590" s="49"/>
      <c r="NXT590" s="49"/>
      <c r="NXU590" s="49"/>
      <c r="NXV590" s="49"/>
      <c r="NXW590" s="49"/>
      <c r="NXX590" s="49"/>
      <c r="NXY590" s="49"/>
      <c r="NXZ590" s="49"/>
      <c r="NYA590" s="49"/>
      <c r="NYB590" s="49"/>
      <c r="NYC590" s="49"/>
      <c r="NYD590" s="49"/>
      <c r="NYE590" s="49"/>
      <c r="NYF590" s="49"/>
      <c r="NYG590" s="49"/>
      <c r="NYH590" s="49"/>
      <c r="NYI590" s="49"/>
      <c r="NYJ590" s="49"/>
      <c r="NYK590" s="49"/>
      <c r="NYL590" s="49"/>
      <c r="NYM590" s="49"/>
      <c r="NYN590" s="49"/>
      <c r="NYO590" s="49"/>
      <c r="NYP590" s="49"/>
      <c r="NYQ590" s="49"/>
      <c r="NYR590" s="49"/>
      <c r="NYS590" s="49"/>
      <c r="NYT590" s="49"/>
      <c r="NYU590" s="49"/>
      <c r="NYV590" s="49"/>
      <c r="NYW590" s="49"/>
      <c r="NYX590" s="49"/>
      <c r="NYY590" s="49"/>
      <c r="NYZ590" s="49"/>
      <c r="NZA590" s="49"/>
      <c r="NZB590" s="49"/>
      <c r="NZC590" s="49"/>
      <c r="NZD590" s="49"/>
      <c r="NZE590" s="49"/>
      <c r="NZF590" s="49"/>
      <c r="NZG590" s="49"/>
      <c r="NZH590" s="49"/>
      <c r="NZI590" s="49"/>
      <c r="NZJ590" s="49"/>
      <c r="NZK590" s="49"/>
      <c r="NZL590" s="49"/>
      <c r="NZM590" s="49"/>
      <c r="NZN590" s="49"/>
      <c r="NZO590" s="49"/>
      <c r="NZP590" s="49"/>
      <c r="NZQ590" s="49"/>
      <c r="NZR590" s="49"/>
      <c r="NZS590" s="49"/>
      <c r="NZT590" s="49"/>
      <c r="NZU590" s="49"/>
      <c r="NZV590" s="49"/>
      <c r="NZW590" s="49"/>
      <c r="NZX590" s="49"/>
      <c r="NZY590" s="49"/>
      <c r="NZZ590" s="49"/>
      <c r="OAA590" s="49"/>
      <c r="OAB590" s="49"/>
      <c r="OAC590" s="49"/>
      <c r="OAD590" s="49"/>
      <c r="OAE590" s="49"/>
      <c r="OAF590" s="49"/>
      <c r="OAG590" s="49"/>
      <c r="OAH590" s="49"/>
      <c r="OAI590" s="49"/>
      <c r="OAJ590" s="49"/>
      <c r="OAK590" s="49"/>
      <c r="OAL590" s="49"/>
      <c r="OAM590" s="49"/>
      <c r="OAN590" s="49"/>
      <c r="OAO590" s="49"/>
      <c r="OAP590" s="49"/>
      <c r="OAQ590" s="49"/>
      <c r="OAR590" s="49"/>
      <c r="OAS590" s="49"/>
      <c r="OAT590" s="49"/>
      <c r="OAU590" s="49"/>
      <c r="OAV590" s="49"/>
      <c r="OAW590" s="49"/>
      <c r="OAX590" s="49"/>
      <c r="OAY590" s="49"/>
      <c r="OAZ590" s="49"/>
      <c r="OBA590" s="49"/>
      <c r="OBB590" s="49"/>
      <c r="OBC590" s="49"/>
      <c r="OBD590" s="49"/>
      <c r="OBE590" s="49"/>
      <c r="OBF590" s="49"/>
      <c r="OBG590" s="49"/>
      <c r="OBH590" s="49"/>
      <c r="OBI590" s="49"/>
      <c r="OBJ590" s="49"/>
      <c r="OBK590" s="49"/>
      <c r="OBL590" s="49"/>
      <c r="OBM590" s="49"/>
      <c r="OBN590" s="49"/>
      <c r="OBO590" s="49"/>
      <c r="OBP590" s="49"/>
      <c r="OBQ590" s="49"/>
      <c r="OBR590" s="49"/>
      <c r="OBS590" s="49"/>
      <c r="OBT590" s="49"/>
      <c r="OBU590" s="49"/>
      <c r="OBV590" s="49"/>
      <c r="OBW590" s="49"/>
      <c r="OBX590" s="49"/>
      <c r="OBY590" s="49"/>
      <c r="OBZ590" s="49"/>
      <c r="OCA590" s="49"/>
      <c r="OCB590" s="49"/>
      <c r="OCC590" s="49"/>
      <c r="OCD590" s="49"/>
      <c r="OCE590" s="49"/>
      <c r="OCF590" s="49"/>
      <c r="OCG590" s="49"/>
      <c r="OCH590" s="49"/>
      <c r="OCI590" s="49"/>
      <c r="OCJ590" s="49"/>
      <c r="OCK590" s="49"/>
      <c r="OCL590" s="49"/>
      <c r="OCM590" s="49"/>
      <c r="OCN590" s="49"/>
      <c r="OCO590" s="49"/>
      <c r="OCP590" s="49"/>
      <c r="OCQ590" s="49"/>
      <c r="OCR590" s="49"/>
      <c r="OCS590" s="49"/>
      <c r="OCT590" s="49"/>
      <c r="OCU590" s="49"/>
      <c r="OCV590" s="49"/>
      <c r="OCW590" s="49"/>
      <c r="OCX590" s="49"/>
      <c r="OCY590" s="49"/>
      <c r="OCZ590" s="49"/>
      <c r="ODA590" s="49"/>
      <c r="ODB590" s="49"/>
      <c r="ODC590" s="49"/>
      <c r="ODD590" s="49"/>
      <c r="ODE590" s="49"/>
      <c r="ODF590" s="49"/>
      <c r="ODG590" s="49"/>
      <c r="ODH590" s="49"/>
      <c r="ODI590" s="49"/>
      <c r="ODJ590" s="49"/>
      <c r="ODK590" s="49"/>
      <c r="ODL590" s="49"/>
      <c r="ODM590" s="49"/>
      <c r="ODN590" s="49"/>
      <c r="ODO590" s="49"/>
      <c r="ODP590" s="49"/>
      <c r="ODQ590" s="49"/>
      <c r="ODR590" s="49"/>
      <c r="ODS590" s="49"/>
      <c r="ODT590" s="49"/>
      <c r="ODU590" s="49"/>
      <c r="ODV590" s="49"/>
      <c r="ODW590" s="49"/>
      <c r="ODX590" s="49"/>
      <c r="ODY590" s="49"/>
      <c r="ODZ590" s="49"/>
      <c r="OEA590" s="49"/>
      <c r="OEB590" s="49"/>
      <c r="OEC590" s="49"/>
      <c r="OED590" s="49"/>
      <c r="OEE590" s="49"/>
      <c r="OEF590" s="49"/>
      <c r="OEG590" s="49"/>
      <c r="OEH590" s="49"/>
      <c r="OEI590" s="49"/>
      <c r="OEJ590" s="49"/>
      <c r="OEK590" s="49"/>
      <c r="OEL590" s="49"/>
      <c r="OEM590" s="49"/>
      <c r="OEN590" s="49"/>
      <c r="OEO590" s="49"/>
      <c r="OEP590" s="49"/>
      <c r="OEQ590" s="49"/>
      <c r="OER590" s="49"/>
      <c r="OES590" s="49"/>
      <c r="OET590" s="49"/>
      <c r="OEU590" s="49"/>
      <c r="OEV590" s="49"/>
      <c r="OEW590" s="49"/>
      <c r="OEX590" s="49"/>
      <c r="OEY590" s="49"/>
      <c r="OEZ590" s="49"/>
      <c r="OFA590" s="49"/>
      <c r="OFB590" s="49"/>
      <c r="OFC590" s="49"/>
      <c r="OFD590" s="49"/>
      <c r="OFE590" s="49"/>
      <c r="OFF590" s="49"/>
      <c r="OFG590" s="49"/>
      <c r="OFH590" s="49"/>
      <c r="OFI590" s="49"/>
      <c r="OFJ590" s="49"/>
      <c r="OFK590" s="49"/>
      <c r="OFL590" s="49"/>
      <c r="OFM590" s="49"/>
      <c r="OFN590" s="49"/>
      <c r="OFO590" s="49"/>
      <c r="OFP590" s="49"/>
      <c r="OFQ590" s="49"/>
      <c r="OFR590" s="49"/>
      <c r="OFS590" s="49"/>
      <c r="OFT590" s="49"/>
      <c r="OFU590" s="49"/>
      <c r="OFV590" s="49"/>
      <c r="OFW590" s="49"/>
      <c r="OFX590" s="49"/>
      <c r="OFY590" s="49"/>
      <c r="OFZ590" s="49"/>
      <c r="OGA590" s="49"/>
      <c r="OGB590" s="49"/>
      <c r="OGC590" s="49"/>
      <c r="OGD590" s="49"/>
      <c r="OGE590" s="49"/>
      <c r="OGF590" s="49"/>
      <c r="OGG590" s="49"/>
      <c r="OGH590" s="49"/>
      <c r="OGI590" s="49"/>
      <c r="OGJ590" s="49"/>
      <c r="OGK590" s="49"/>
      <c r="OGL590" s="49"/>
      <c r="OGM590" s="49"/>
      <c r="OGN590" s="49"/>
      <c r="OGO590" s="49"/>
      <c r="OGP590" s="49"/>
      <c r="OGQ590" s="49"/>
      <c r="OGR590" s="49"/>
      <c r="OGS590" s="49"/>
      <c r="OGT590" s="49"/>
      <c r="OGU590" s="49"/>
      <c r="OGV590" s="49"/>
      <c r="OGW590" s="49"/>
      <c r="OGX590" s="49"/>
      <c r="OGY590" s="49"/>
      <c r="OGZ590" s="49"/>
      <c r="OHA590" s="49"/>
      <c r="OHB590" s="49"/>
      <c r="OHC590" s="49"/>
      <c r="OHD590" s="49"/>
      <c r="OHE590" s="49"/>
      <c r="OHF590" s="49"/>
      <c r="OHG590" s="49"/>
      <c r="OHH590" s="49"/>
      <c r="OHI590" s="49"/>
      <c r="OHJ590" s="49"/>
      <c r="OHK590" s="49"/>
      <c r="OHL590" s="49"/>
      <c r="OHM590" s="49"/>
      <c r="OHN590" s="49"/>
      <c r="OHO590" s="49"/>
      <c r="OHP590" s="49"/>
      <c r="OHQ590" s="49"/>
      <c r="OHR590" s="49"/>
      <c r="OHS590" s="49"/>
      <c r="OHT590" s="49"/>
      <c r="OHU590" s="49"/>
      <c r="OHV590" s="49"/>
      <c r="OHW590" s="49"/>
      <c r="OHX590" s="49"/>
      <c r="OHY590" s="49"/>
      <c r="OHZ590" s="49"/>
      <c r="OIA590" s="49"/>
      <c r="OIB590" s="49"/>
      <c r="OIC590" s="49"/>
      <c r="OID590" s="49"/>
      <c r="OIE590" s="49"/>
      <c r="OIF590" s="49"/>
      <c r="OIG590" s="49"/>
      <c r="OIH590" s="49"/>
      <c r="OII590" s="49"/>
      <c r="OIJ590" s="49"/>
      <c r="OIK590" s="49"/>
      <c r="OIL590" s="49"/>
      <c r="OIM590" s="49"/>
      <c r="OIN590" s="49"/>
      <c r="OIO590" s="49"/>
      <c r="OIP590" s="49"/>
      <c r="OIQ590" s="49"/>
      <c r="OIR590" s="49"/>
      <c r="OIS590" s="49"/>
      <c r="OIT590" s="49"/>
      <c r="OIU590" s="49"/>
      <c r="OIV590" s="49"/>
      <c r="OIW590" s="49"/>
      <c r="OIX590" s="49"/>
      <c r="OIY590" s="49"/>
      <c r="OIZ590" s="49"/>
      <c r="OJA590" s="49"/>
      <c r="OJB590" s="49"/>
      <c r="OJC590" s="49"/>
      <c r="OJD590" s="49"/>
      <c r="OJE590" s="49"/>
      <c r="OJF590" s="49"/>
      <c r="OJG590" s="49"/>
      <c r="OJH590" s="49"/>
      <c r="OJI590" s="49"/>
      <c r="OJJ590" s="49"/>
      <c r="OJK590" s="49"/>
      <c r="OJL590" s="49"/>
      <c r="OJM590" s="49"/>
      <c r="OJN590" s="49"/>
      <c r="OJO590" s="49"/>
      <c r="OJP590" s="49"/>
      <c r="OJQ590" s="49"/>
      <c r="OJR590" s="49"/>
      <c r="OJS590" s="49"/>
      <c r="OJT590" s="49"/>
      <c r="OJU590" s="49"/>
      <c r="OJV590" s="49"/>
      <c r="OJW590" s="49"/>
      <c r="OJX590" s="49"/>
      <c r="OJY590" s="49"/>
      <c r="OJZ590" s="49"/>
      <c r="OKA590" s="49"/>
      <c r="OKB590" s="49"/>
      <c r="OKC590" s="49"/>
      <c r="OKD590" s="49"/>
      <c r="OKE590" s="49"/>
      <c r="OKF590" s="49"/>
      <c r="OKG590" s="49"/>
      <c r="OKH590" s="49"/>
      <c r="OKI590" s="49"/>
      <c r="OKJ590" s="49"/>
      <c r="OKK590" s="49"/>
      <c r="OKL590" s="49"/>
      <c r="OKM590" s="49"/>
      <c r="OKN590" s="49"/>
      <c r="OKO590" s="49"/>
      <c r="OKP590" s="49"/>
      <c r="OKQ590" s="49"/>
      <c r="OKR590" s="49"/>
      <c r="OKS590" s="49"/>
      <c r="OKT590" s="49"/>
      <c r="OKU590" s="49"/>
      <c r="OKV590" s="49"/>
      <c r="OKW590" s="49"/>
      <c r="OKX590" s="49"/>
      <c r="OKY590" s="49"/>
      <c r="OKZ590" s="49"/>
      <c r="OLA590" s="49"/>
      <c r="OLB590" s="49"/>
      <c r="OLC590" s="49"/>
      <c r="OLD590" s="49"/>
      <c r="OLE590" s="49"/>
      <c r="OLF590" s="49"/>
      <c r="OLG590" s="49"/>
      <c r="OLH590" s="49"/>
      <c r="OLI590" s="49"/>
      <c r="OLJ590" s="49"/>
      <c r="OLK590" s="49"/>
      <c r="OLL590" s="49"/>
      <c r="OLM590" s="49"/>
      <c r="OLN590" s="49"/>
      <c r="OLO590" s="49"/>
      <c r="OLP590" s="49"/>
      <c r="OLQ590" s="49"/>
      <c r="OLR590" s="49"/>
      <c r="OLS590" s="49"/>
      <c r="OLT590" s="49"/>
      <c r="OLU590" s="49"/>
      <c r="OLV590" s="49"/>
      <c r="OLW590" s="49"/>
      <c r="OLX590" s="49"/>
      <c r="OLY590" s="49"/>
      <c r="OLZ590" s="49"/>
      <c r="OMA590" s="49"/>
      <c r="OMB590" s="49"/>
      <c r="OMC590" s="49"/>
      <c r="OMD590" s="49"/>
      <c r="OME590" s="49"/>
      <c r="OMF590" s="49"/>
      <c r="OMG590" s="49"/>
      <c r="OMH590" s="49"/>
      <c r="OMI590" s="49"/>
      <c r="OMJ590" s="49"/>
      <c r="OMK590" s="49"/>
      <c r="OML590" s="49"/>
      <c r="OMM590" s="49"/>
      <c r="OMN590" s="49"/>
      <c r="OMO590" s="49"/>
      <c r="OMP590" s="49"/>
      <c r="OMQ590" s="49"/>
      <c r="OMR590" s="49"/>
      <c r="OMS590" s="49"/>
      <c r="OMT590" s="49"/>
      <c r="OMU590" s="49"/>
      <c r="OMV590" s="49"/>
      <c r="OMW590" s="49"/>
      <c r="OMX590" s="49"/>
      <c r="OMY590" s="49"/>
      <c r="OMZ590" s="49"/>
      <c r="ONA590" s="49"/>
      <c r="ONB590" s="49"/>
      <c r="ONC590" s="49"/>
      <c r="OND590" s="49"/>
      <c r="ONE590" s="49"/>
      <c r="ONF590" s="49"/>
      <c r="ONG590" s="49"/>
      <c r="ONH590" s="49"/>
      <c r="ONI590" s="49"/>
      <c r="ONJ590" s="49"/>
      <c r="ONK590" s="49"/>
      <c r="ONL590" s="49"/>
      <c r="ONM590" s="49"/>
      <c r="ONN590" s="49"/>
      <c r="ONO590" s="49"/>
      <c r="ONP590" s="49"/>
      <c r="ONQ590" s="49"/>
      <c r="ONR590" s="49"/>
      <c r="ONS590" s="49"/>
      <c r="ONT590" s="49"/>
      <c r="ONU590" s="49"/>
      <c r="ONV590" s="49"/>
      <c r="ONW590" s="49"/>
      <c r="ONX590" s="49"/>
      <c r="ONY590" s="49"/>
      <c r="ONZ590" s="49"/>
      <c r="OOA590" s="49"/>
      <c r="OOB590" s="49"/>
      <c r="OOC590" s="49"/>
      <c r="OOD590" s="49"/>
      <c r="OOE590" s="49"/>
      <c r="OOF590" s="49"/>
      <c r="OOG590" s="49"/>
      <c r="OOH590" s="49"/>
      <c r="OOI590" s="49"/>
      <c r="OOJ590" s="49"/>
      <c r="OOK590" s="49"/>
      <c r="OOL590" s="49"/>
      <c r="OOM590" s="49"/>
      <c r="OON590" s="49"/>
      <c r="OOO590" s="49"/>
      <c r="OOP590" s="49"/>
      <c r="OOQ590" s="49"/>
      <c r="OOR590" s="49"/>
      <c r="OOS590" s="49"/>
      <c r="OOT590" s="49"/>
      <c r="OOU590" s="49"/>
      <c r="OOV590" s="49"/>
      <c r="OOW590" s="49"/>
      <c r="OOX590" s="49"/>
      <c r="OOY590" s="49"/>
      <c r="OOZ590" s="49"/>
      <c r="OPA590" s="49"/>
      <c r="OPB590" s="49"/>
      <c r="OPC590" s="49"/>
      <c r="OPD590" s="49"/>
      <c r="OPE590" s="49"/>
      <c r="OPF590" s="49"/>
      <c r="OPG590" s="49"/>
      <c r="OPH590" s="49"/>
      <c r="OPI590" s="49"/>
      <c r="OPJ590" s="49"/>
      <c r="OPK590" s="49"/>
      <c r="OPL590" s="49"/>
      <c r="OPM590" s="49"/>
      <c r="OPN590" s="49"/>
      <c r="OPO590" s="49"/>
      <c r="OPP590" s="49"/>
      <c r="OPQ590" s="49"/>
      <c r="OPR590" s="49"/>
      <c r="OPS590" s="49"/>
      <c r="OPT590" s="49"/>
      <c r="OPU590" s="49"/>
      <c r="OPV590" s="49"/>
      <c r="OPW590" s="49"/>
      <c r="OPX590" s="49"/>
      <c r="OPY590" s="49"/>
      <c r="OPZ590" s="49"/>
      <c r="OQA590" s="49"/>
      <c r="OQB590" s="49"/>
      <c r="OQC590" s="49"/>
      <c r="OQD590" s="49"/>
      <c r="OQE590" s="49"/>
      <c r="OQF590" s="49"/>
      <c r="OQG590" s="49"/>
      <c r="OQH590" s="49"/>
      <c r="OQI590" s="49"/>
      <c r="OQJ590" s="49"/>
      <c r="OQK590" s="49"/>
      <c r="OQL590" s="49"/>
      <c r="OQM590" s="49"/>
      <c r="OQN590" s="49"/>
      <c r="OQO590" s="49"/>
      <c r="OQP590" s="49"/>
      <c r="OQQ590" s="49"/>
      <c r="OQR590" s="49"/>
      <c r="OQS590" s="49"/>
      <c r="OQT590" s="49"/>
      <c r="OQU590" s="49"/>
      <c r="OQV590" s="49"/>
      <c r="OQW590" s="49"/>
      <c r="OQX590" s="49"/>
      <c r="OQY590" s="49"/>
      <c r="OQZ590" s="49"/>
      <c r="ORA590" s="49"/>
      <c r="ORB590" s="49"/>
      <c r="ORC590" s="49"/>
      <c r="ORD590" s="49"/>
      <c r="ORE590" s="49"/>
      <c r="ORF590" s="49"/>
      <c r="ORG590" s="49"/>
      <c r="ORH590" s="49"/>
      <c r="ORI590" s="49"/>
      <c r="ORJ590" s="49"/>
      <c r="ORK590" s="49"/>
      <c r="ORL590" s="49"/>
      <c r="ORM590" s="49"/>
      <c r="ORN590" s="49"/>
      <c r="ORO590" s="49"/>
      <c r="ORP590" s="49"/>
      <c r="ORQ590" s="49"/>
      <c r="ORR590" s="49"/>
      <c r="ORS590" s="49"/>
      <c r="ORT590" s="49"/>
      <c r="ORU590" s="49"/>
      <c r="ORV590" s="49"/>
      <c r="ORW590" s="49"/>
      <c r="ORX590" s="49"/>
      <c r="ORY590" s="49"/>
      <c r="ORZ590" s="49"/>
      <c r="OSA590" s="49"/>
      <c r="OSB590" s="49"/>
      <c r="OSC590" s="49"/>
      <c r="OSD590" s="49"/>
      <c r="OSE590" s="49"/>
      <c r="OSF590" s="49"/>
      <c r="OSG590" s="49"/>
      <c r="OSH590" s="49"/>
      <c r="OSI590" s="49"/>
      <c r="OSJ590" s="49"/>
      <c r="OSK590" s="49"/>
      <c r="OSL590" s="49"/>
      <c r="OSM590" s="49"/>
      <c r="OSN590" s="49"/>
      <c r="OSO590" s="49"/>
      <c r="OSP590" s="49"/>
      <c r="OSQ590" s="49"/>
      <c r="OSR590" s="49"/>
      <c r="OSS590" s="49"/>
      <c r="OST590" s="49"/>
      <c r="OSU590" s="49"/>
      <c r="OSV590" s="49"/>
      <c r="OSW590" s="49"/>
      <c r="OSX590" s="49"/>
      <c r="OSY590" s="49"/>
      <c r="OSZ590" s="49"/>
      <c r="OTA590" s="49"/>
      <c r="OTB590" s="49"/>
      <c r="OTC590" s="49"/>
      <c r="OTD590" s="49"/>
      <c r="OTE590" s="49"/>
      <c r="OTF590" s="49"/>
      <c r="OTG590" s="49"/>
      <c r="OTH590" s="49"/>
      <c r="OTI590" s="49"/>
      <c r="OTJ590" s="49"/>
      <c r="OTK590" s="49"/>
      <c r="OTL590" s="49"/>
      <c r="OTM590" s="49"/>
      <c r="OTN590" s="49"/>
      <c r="OTO590" s="49"/>
      <c r="OTP590" s="49"/>
      <c r="OTQ590" s="49"/>
      <c r="OTR590" s="49"/>
      <c r="OTS590" s="49"/>
      <c r="OTT590" s="49"/>
      <c r="OTU590" s="49"/>
      <c r="OTV590" s="49"/>
      <c r="OTW590" s="49"/>
      <c r="OTX590" s="49"/>
      <c r="OTY590" s="49"/>
      <c r="OTZ590" s="49"/>
      <c r="OUA590" s="49"/>
      <c r="OUB590" s="49"/>
      <c r="OUC590" s="49"/>
      <c r="OUD590" s="49"/>
      <c r="OUE590" s="49"/>
      <c r="OUF590" s="49"/>
      <c r="OUG590" s="49"/>
      <c r="OUH590" s="49"/>
      <c r="OUI590" s="49"/>
      <c r="OUJ590" s="49"/>
      <c r="OUK590" s="49"/>
      <c r="OUL590" s="49"/>
      <c r="OUM590" s="49"/>
      <c r="OUN590" s="49"/>
      <c r="OUO590" s="49"/>
      <c r="OUP590" s="49"/>
      <c r="OUQ590" s="49"/>
      <c r="OUR590" s="49"/>
      <c r="OUS590" s="49"/>
      <c r="OUT590" s="49"/>
      <c r="OUU590" s="49"/>
      <c r="OUV590" s="49"/>
      <c r="OUW590" s="49"/>
      <c r="OUX590" s="49"/>
      <c r="OUY590" s="49"/>
      <c r="OUZ590" s="49"/>
      <c r="OVA590" s="49"/>
      <c r="OVB590" s="49"/>
      <c r="OVC590" s="49"/>
      <c r="OVD590" s="49"/>
      <c r="OVE590" s="49"/>
      <c r="OVF590" s="49"/>
      <c r="OVG590" s="49"/>
      <c r="OVH590" s="49"/>
      <c r="OVI590" s="49"/>
      <c r="OVJ590" s="49"/>
      <c r="OVK590" s="49"/>
      <c r="OVL590" s="49"/>
      <c r="OVM590" s="49"/>
      <c r="OVN590" s="49"/>
      <c r="OVO590" s="49"/>
      <c r="OVP590" s="49"/>
      <c r="OVQ590" s="49"/>
      <c r="OVR590" s="49"/>
      <c r="OVS590" s="49"/>
      <c r="OVT590" s="49"/>
      <c r="OVU590" s="49"/>
      <c r="OVV590" s="49"/>
      <c r="OVW590" s="49"/>
      <c r="OVX590" s="49"/>
      <c r="OVY590" s="49"/>
      <c r="OVZ590" s="49"/>
      <c r="OWA590" s="49"/>
      <c r="OWB590" s="49"/>
      <c r="OWC590" s="49"/>
      <c r="OWD590" s="49"/>
      <c r="OWE590" s="49"/>
      <c r="OWF590" s="49"/>
      <c r="OWG590" s="49"/>
      <c r="OWH590" s="49"/>
      <c r="OWI590" s="49"/>
      <c r="OWJ590" s="49"/>
      <c r="OWK590" s="49"/>
      <c r="OWL590" s="49"/>
      <c r="OWM590" s="49"/>
      <c r="OWN590" s="49"/>
      <c r="OWO590" s="49"/>
      <c r="OWP590" s="49"/>
      <c r="OWQ590" s="49"/>
      <c r="OWR590" s="49"/>
      <c r="OWS590" s="49"/>
      <c r="OWT590" s="49"/>
      <c r="OWU590" s="49"/>
      <c r="OWV590" s="49"/>
      <c r="OWW590" s="49"/>
      <c r="OWX590" s="49"/>
      <c r="OWY590" s="49"/>
      <c r="OWZ590" s="49"/>
      <c r="OXA590" s="49"/>
      <c r="OXB590" s="49"/>
      <c r="OXC590" s="49"/>
      <c r="OXD590" s="49"/>
      <c r="OXE590" s="49"/>
      <c r="OXF590" s="49"/>
      <c r="OXG590" s="49"/>
      <c r="OXH590" s="49"/>
      <c r="OXI590" s="49"/>
      <c r="OXJ590" s="49"/>
      <c r="OXK590" s="49"/>
      <c r="OXL590" s="49"/>
      <c r="OXM590" s="49"/>
      <c r="OXN590" s="49"/>
      <c r="OXO590" s="49"/>
      <c r="OXP590" s="49"/>
      <c r="OXQ590" s="49"/>
      <c r="OXR590" s="49"/>
      <c r="OXS590" s="49"/>
      <c r="OXT590" s="49"/>
      <c r="OXU590" s="49"/>
      <c r="OXV590" s="49"/>
      <c r="OXW590" s="49"/>
      <c r="OXX590" s="49"/>
      <c r="OXY590" s="49"/>
      <c r="OXZ590" s="49"/>
      <c r="OYA590" s="49"/>
      <c r="OYB590" s="49"/>
      <c r="OYC590" s="49"/>
      <c r="OYD590" s="49"/>
      <c r="OYE590" s="49"/>
      <c r="OYF590" s="49"/>
      <c r="OYG590" s="49"/>
      <c r="OYH590" s="49"/>
      <c r="OYI590" s="49"/>
      <c r="OYJ590" s="49"/>
      <c r="OYK590" s="49"/>
      <c r="OYL590" s="49"/>
      <c r="OYM590" s="49"/>
      <c r="OYN590" s="49"/>
      <c r="OYO590" s="49"/>
      <c r="OYP590" s="49"/>
      <c r="OYQ590" s="49"/>
      <c r="OYR590" s="49"/>
      <c r="OYS590" s="49"/>
      <c r="OYT590" s="49"/>
      <c r="OYU590" s="49"/>
      <c r="OYV590" s="49"/>
      <c r="OYW590" s="49"/>
      <c r="OYX590" s="49"/>
      <c r="OYY590" s="49"/>
      <c r="OYZ590" s="49"/>
      <c r="OZA590" s="49"/>
      <c r="OZB590" s="49"/>
      <c r="OZC590" s="49"/>
      <c r="OZD590" s="49"/>
      <c r="OZE590" s="49"/>
      <c r="OZF590" s="49"/>
      <c r="OZG590" s="49"/>
      <c r="OZH590" s="49"/>
      <c r="OZI590" s="49"/>
      <c r="OZJ590" s="49"/>
      <c r="OZK590" s="49"/>
      <c r="OZL590" s="49"/>
      <c r="OZM590" s="49"/>
      <c r="OZN590" s="49"/>
      <c r="OZO590" s="49"/>
      <c r="OZP590" s="49"/>
      <c r="OZQ590" s="49"/>
      <c r="OZR590" s="49"/>
      <c r="OZS590" s="49"/>
      <c r="OZT590" s="49"/>
      <c r="OZU590" s="49"/>
      <c r="OZV590" s="49"/>
      <c r="OZW590" s="49"/>
      <c r="OZX590" s="49"/>
      <c r="OZY590" s="49"/>
      <c r="OZZ590" s="49"/>
      <c r="PAA590" s="49"/>
      <c r="PAB590" s="49"/>
      <c r="PAC590" s="49"/>
      <c r="PAD590" s="49"/>
      <c r="PAE590" s="49"/>
      <c r="PAF590" s="49"/>
      <c r="PAG590" s="49"/>
      <c r="PAH590" s="49"/>
      <c r="PAI590" s="49"/>
      <c r="PAJ590" s="49"/>
      <c r="PAK590" s="49"/>
      <c r="PAL590" s="49"/>
      <c r="PAM590" s="49"/>
      <c r="PAN590" s="49"/>
      <c r="PAO590" s="49"/>
      <c r="PAP590" s="49"/>
      <c r="PAQ590" s="49"/>
      <c r="PAR590" s="49"/>
      <c r="PAS590" s="49"/>
      <c r="PAT590" s="49"/>
      <c r="PAU590" s="49"/>
      <c r="PAV590" s="49"/>
      <c r="PAW590" s="49"/>
      <c r="PAX590" s="49"/>
      <c r="PAY590" s="49"/>
      <c r="PAZ590" s="49"/>
      <c r="PBA590" s="49"/>
      <c r="PBB590" s="49"/>
      <c r="PBC590" s="49"/>
      <c r="PBD590" s="49"/>
      <c r="PBE590" s="49"/>
      <c r="PBF590" s="49"/>
      <c r="PBG590" s="49"/>
      <c r="PBH590" s="49"/>
      <c r="PBI590" s="49"/>
      <c r="PBJ590" s="49"/>
      <c r="PBK590" s="49"/>
      <c r="PBL590" s="49"/>
      <c r="PBM590" s="49"/>
      <c r="PBN590" s="49"/>
      <c r="PBO590" s="49"/>
      <c r="PBP590" s="49"/>
      <c r="PBQ590" s="49"/>
      <c r="PBR590" s="49"/>
      <c r="PBS590" s="49"/>
      <c r="PBT590" s="49"/>
      <c r="PBU590" s="49"/>
      <c r="PBV590" s="49"/>
      <c r="PBW590" s="49"/>
      <c r="PBX590" s="49"/>
      <c r="PBY590" s="49"/>
      <c r="PBZ590" s="49"/>
      <c r="PCA590" s="49"/>
      <c r="PCB590" s="49"/>
      <c r="PCC590" s="49"/>
      <c r="PCD590" s="49"/>
      <c r="PCE590" s="49"/>
      <c r="PCF590" s="49"/>
      <c r="PCG590" s="49"/>
      <c r="PCH590" s="49"/>
      <c r="PCI590" s="49"/>
      <c r="PCJ590" s="49"/>
      <c r="PCK590" s="49"/>
      <c r="PCL590" s="49"/>
      <c r="PCM590" s="49"/>
      <c r="PCN590" s="49"/>
      <c r="PCO590" s="49"/>
      <c r="PCP590" s="49"/>
      <c r="PCQ590" s="49"/>
      <c r="PCR590" s="49"/>
      <c r="PCS590" s="49"/>
      <c r="PCT590" s="49"/>
      <c r="PCU590" s="49"/>
      <c r="PCV590" s="49"/>
      <c r="PCW590" s="49"/>
      <c r="PCX590" s="49"/>
      <c r="PCY590" s="49"/>
      <c r="PCZ590" s="49"/>
      <c r="PDA590" s="49"/>
      <c r="PDB590" s="49"/>
      <c r="PDC590" s="49"/>
      <c r="PDD590" s="49"/>
      <c r="PDE590" s="49"/>
      <c r="PDF590" s="49"/>
      <c r="PDG590" s="49"/>
      <c r="PDH590" s="49"/>
      <c r="PDI590" s="49"/>
      <c r="PDJ590" s="49"/>
      <c r="PDK590" s="49"/>
      <c r="PDL590" s="49"/>
      <c r="PDM590" s="49"/>
      <c r="PDN590" s="49"/>
      <c r="PDO590" s="49"/>
      <c r="PDP590" s="49"/>
      <c r="PDQ590" s="49"/>
      <c r="PDR590" s="49"/>
      <c r="PDS590" s="49"/>
      <c r="PDT590" s="49"/>
      <c r="PDU590" s="49"/>
      <c r="PDV590" s="49"/>
      <c r="PDW590" s="49"/>
      <c r="PDX590" s="49"/>
      <c r="PDY590" s="49"/>
      <c r="PDZ590" s="49"/>
      <c r="PEA590" s="49"/>
      <c r="PEB590" s="49"/>
      <c r="PEC590" s="49"/>
      <c r="PED590" s="49"/>
      <c r="PEE590" s="49"/>
      <c r="PEF590" s="49"/>
      <c r="PEG590" s="49"/>
      <c r="PEH590" s="49"/>
      <c r="PEI590" s="49"/>
      <c r="PEJ590" s="49"/>
      <c r="PEK590" s="49"/>
      <c r="PEL590" s="49"/>
      <c r="PEM590" s="49"/>
      <c r="PEN590" s="49"/>
      <c r="PEO590" s="49"/>
      <c r="PEP590" s="49"/>
      <c r="PEQ590" s="49"/>
      <c r="PER590" s="49"/>
      <c r="PES590" s="49"/>
      <c r="PET590" s="49"/>
      <c r="PEU590" s="49"/>
      <c r="PEV590" s="49"/>
      <c r="PEW590" s="49"/>
      <c r="PEX590" s="49"/>
      <c r="PEY590" s="49"/>
      <c r="PEZ590" s="49"/>
      <c r="PFA590" s="49"/>
      <c r="PFB590" s="49"/>
      <c r="PFC590" s="49"/>
      <c r="PFD590" s="49"/>
      <c r="PFE590" s="49"/>
      <c r="PFF590" s="49"/>
      <c r="PFG590" s="49"/>
      <c r="PFH590" s="49"/>
      <c r="PFI590" s="49"/>
      <c r="PFJ590" s="49"/>
      <c r="PFK590" s="49"/>
      <c r="PFL590" s="49"/>
      <c r="PFM590" s="49"/>
      <c r="PFN590" s="49"/>
      <c r="PFO590" s="49"/>
      <c r="PFP590" s="49"/>
      <c r="PFQ590" s="49"/>
      <c r="PFR590" s="49"/>
      <c r="PFS590" s="49"/>
      <c r="PFT590" s="49"/>
      <c r="PFU590" s="49"/>
      <c r="PFV590" s="49"/>
      <c r="PFW590" s="49"/>
      <c r="PFX590" s="49"/>
      <c r="PFY590" s="49"/>
      <c r="PFZ590" s="49"/>
      <c r="PGA590" s="49"/>
      <c r="PGB590" s="49"/>
      <c r="PGC590" s="49"/>
      <c r="PGD590" s="49"/>
      <c r="PGE590" s="49"/>
      <c r="PGF590" s="49"/>
      <c r="PGG590" s="49"/>
      <c r="PGH590" s="49"/>
      <c r="PGI590" s="49"/>
      <c r="PGJ590" s="49"/>
      <c r="PGK590" s="49"/>
      <c r="PGL590" s="49"/>
      <c r="PGM590" s="49"/>
      <c r="PGN590" s="49"/>
      <c r="PGO590" s="49"/>
      <c r="PGP590" s="49"/>
      <c r="PGQ590" s="49"/>
      <c r="PGR590" s="49"/>
      <c r="PGS590" s="49"/>
      <c r="PGT590" s="49"/>
      <c r="PGU590" s="49"/>
      <c r="PGV590" s="49"/>
      <c r="PGW590" s="49"/>
      <c r="PGX590" s="49"/>
      <c r="PGY590" s="49"/>
      <c r="PGZ590" s="49"/>
      <c r="PHA590" s="49"/>
      <c r="PHB590" s="49"/>
      <c r="PHC590" s="49"/>
      <c r="PHD590" s="49"/>
      <c r="PHE590" s="49"/>
      <c r="PHF590" s="49"/>
      <c r="PHG590" s="49"/>
      <c r="PHH590" s="49"/>
      <c r="PHI590" s="49"/>
      <c r="PHJ590" s="49"/>
      <c r="PHK590" s="49"/>
      <c r="PHL590" s="49"/>
      <c r="PHM590" s="49"/>
      <c r="PHN590" s="49"/>
      <c r="PHO590" s="49"/>
      <c r="PHP590" s="49"/>
      <c r="PHQ590" s="49"/>
      <c r="PHR590" s="49"/>
      <c r="PHS590" s="49"/>
      <c r="PHT590" s="49"/>
      <c r="PHU590" s="49"/>
      <c r="PHV590" s="49"/>
      <c r="PHW590" s="49"/>
      <c r="PHX590" s="49"/>
      <c r="PHY590" s="49"/>
      <c r="PHZ590" s="49"/>
      <c r="PIA590" s="49"/>
      <c r="PIB590" s="49"/>
      <c r="PIC590" s="49"/>
      <c r="PID590" s="49"/>
      <c r="PIE590" s="49"/>
      <c r="PIF590" s="49"/>
      <c r="PIG590" s="49"/>
      <c r="PIH590" s="49"/>
      <c r="PII590" s="49"/>
      <c r="PIJ590" s="49"/>
      <c r="PIK590" s="49"/>
      <c r="PIL590" s="49"/>
      <c r="PIM590" s="49"/>
      <c r="PIN590" s="49"/>
      <c r="PIO590" s="49"/>
      <c r="PIP590" s="49"/>
      <c r="PIQ590" s="49"/>
      <c r="PIR590" s="49"/>
      <c r="PIS590" s="49"/>
      <c r="PIT590" s="49"/>
      <c r="PIU590" s="49"/>
      <c r="PIV590" s="49"/>
      <c r="PIW590" s="49"/>
      <c r="PIX590" s="49"/>
      <c r="PIY590" s="49"/>
      <c r="PIZ590" s="49"/>
      <c r="PJA590" s="49"/>
      <c r="PJB590" s="49"/>
      <c r="PJC590" s="49"/>
      <c r="PJD590" s="49"/>
      <c r="PJE590" s="49"/>
      <c r="PJF590" s="49"/>
      <c r="PJG590" s="49"/>
      <c r="PJH590" s="49"/>
      <c r="PJI590" s="49"/>
      <c r="PJJ590" s="49"/>
      <c r="PJK590" s="49"/>
      <c r="PJL590" s="49"/>
      <c r="PJM590" s="49"/>
      <c r="PJN590" s="49"/>
      <c r="PJO590" s="49"/>
      <c r="PJP590" s="49"/>
      <c r="PJQ590" s="49"/>
      <c r="PJR590" s="49"/>
      <c r="PJS590" s="49"/>
      <c r="PJT590" s="49"/>
      <c r="PJU590" s="49"/>
      <c r="PJV590" s="49"/>
      <c r="PJW590" s="49"/>
      <c r="PJX590" s="49"/>
      <c r="PJY590" s="49"/>
      <c r="PJZ590" s="49"/>
      <c r="PKA590" s="49"/>
      <c r="PKB590" s="49"/>
      <c r="PKC590" s="49"/>
      <c r="PKD590" s="49"/>
      <c r="PKE590" s="49"/>
      <c r="PKF590" s="49"/>
      <c r="PKG590" s="49"/>
      <c r="PKH590" s="49"/>
      <c r="PKI590" s="49"/>
      <c r="PKJ590" s="49"/>
      <c r="PKK590" s="49"/>
      <c r="PKL590" s="49"/>
      <c r="PKM590" s="49"/>
      <c r="PKN590" s="49"/>
      <c r="PKO590" s="49"/>
      <c r="PKP590" s="49"/>
      <c r="PKQ590" s="49"/>
      <c r="PKR590" s="49"/>
      <c r="PKS590" s="49"/>
      <c r="PKT590" s="49"/>
      <c r="PKU590" s="49"/>
      <c r="PKV590" s="49"/>
      <c r="PKW590" s="49"/>
      <c r="PKX590" s="49"/>
      <c r="PKY590" s="49"/>
      <c r="PKZ590" s="49"/>
      <c r="PLA590" s="49"/>
      <c r="PLB590" s="49"/>
      <c r="PLC590" s="49"/>
      <c r="PLD590" s="49"/>
      <c r="PLE590" s="49"/>
      <c r="PLF590" s="49"/>
      <c r="PLG590" s="49"/>
      <c r="PLH590" s="49"/>
      <c r="PLI590" s="49"/>
      <c r="PLJ590" s="49"/>
      <c r="PLK590" s="49"/>
      <c r="PLL590" s="49"/>
      <c r="PLM590" s="49"/>
      <c r="PLN590" s="49"/>
      <c r="PLO590" s="49"/>
      <c r="PLP590" s="49"/>
      <c r="PLQ590" s="49"/>
      <c r="PLR590" s="49"/>
      <c r="PLS590" s="49"/>
      <c r="PLT590" s="49"/>
      <c r="PLU590" s="49"/>
      <c r="PLV590" s="49"/>
      <c r="PLW590" s="49"/>
      <c r="PLX590" s="49"/>
      <c r="PLY590" s="49"/>
      <c r="PLZ590" s="49"/>
      <c r="PMA590" s="49"/>
      <c r="PMB590" s="49"/>
      <c r="PMC590" s="49"/>
      <c r="PMD590" s="49"/>
      <c r="PME590" s="49"/>
      <c r="PMF590" s="49"/>
      <c r="PMG590" s="49"/>
      <c r="PMH590" s="49"/>
      <c r="PMI590" s="49"/>
      <c r="PMJ590" s="49"/>
      <c r="PMK590" s="49"/>
      <c r="PML590" s="49"/>
      <c r="PMM590" s="49"/>
      <c r="PMN590" s="49"/>
      <c r="PMO590" s="49"/>
      <c r="PMP590" s="49"/>
      <c r="PMQ590" s="49"/>
      <c r="PMR590" s="49"/>
      <c r="PMS590" s="49"/>
      <c r="PMT590" s="49"/>
      <c r="PMU590" s="49"/>
      <c r="PMV590" s="49"/>
      <c r="PMW590" s="49"/>
      <c r="PMX590" s="49"/>
      <c r="PMY590" s="49"/>
      <c r="PMZ590" s="49"/>
      <c r="PNA590" s="49"/>
      <c r="PNB590" s="49"/>
      <c r="PNC590" s="49"/>
      <c r="PND590" s="49"/>
      <c r="PNE590" s="49"/>
      <c r="PNF590" s="49"/>
      <c r="PNG590" s="49"/>
      <c r="PNH590" s="49"/>
      <c r="PNI590" s="49"/>
      <c r="PNJ590" s="49"/>
      <c r="PNK590" s="49"/>
      <c r="PNL590" s="49"/>
      <c r="PNM590" s="49"/>
      <c r="PNN590" s="49"/>
      <c r="PNO590" s="49"/>
      <c r="PNP590" s="49"/>
      <c r="PNQ590" s="49"/>
      <c r="PNR590" s="49"/>
      <c r="PNS590" s="49"/>
      <c r="PNT590" s="49"/>
      <c r="PNU590" s="49"/>
      <c r="PNV590" s="49"/>
      <c r="PNW590" s="49"/>
      <c r="PNX590" s="49"/>
      <c r="PNY590" s="49"/>
      <c r="PNZ590" s="49"/>
      <c r="POA590" s="49"/>
      <c r="POB590" s="49"/>
      <c r="POC590" s="49"/>
      <c r="POD590" s="49"/>
      <c r="POE590" s="49"/>
      <c r="POF590" s="49"/>
      <c r="POG590" s="49"/>
      <c r="POH590" s="49"/>
      <c r="POI590" s="49"/>
      <c r="POJ590" s="49"/>
      <c r="POK590" s="49"/>
      <c r="POL590" s="49"/>
      <c r="POM590" s="49"/>
      <c r="PON590" s="49"/>
      <c r="POO590" s="49"/>
      <c r="POP590" s="49"/>
      <c r="POQ590" s="49"/>
      <c r="POR590" s="49"/>
      <c r="POS590" s="49"/>
      <c r="POT590" s="49"/>
      <c r="POU590" s="49"/>
      <c r="POV590" s="49"/>
      <c r="POW590" s="49"/>
      <c r="POX590" s="49"/>
      <c r="POY590" s="49"/>
      <c r="POZ590" s="49"/>
      <c r="PPA590" s="49"/>
      <c r="PPB590" s="49"/>
      <c r="PPC590" s="49"/>
      <c r="PPD590" s="49"/>
      <c r="PPE590" s="49"/>
      <c r="PPF590" s="49"/>
      <c r="PPG590" s="49"/>
      <c r="PPH590" s="49"/>
      <c r="PPI590" s="49"/>
      <c r="PPJ590" s="49"/>
      <c r="PPK590" s="49"/>
      <c r="PPL590" s="49"/>
      <c r="PPM590" s="49"/>
      <c r="PPN590" s="49"/>
      <c r="PPO590" s="49"/>
      <c r="PPP590" s="49"/>
      <c r="PPQ590" s="49"/>
      <c r="PPR590" s="49"/>
      <c r="PPS590" s="49"/>
      <c r="PPT590" s="49"/>
      <c r="PPU590" s="49"/>
      <c r="PPV590" s="49"/>
      <c r="PPW590" s="49"/>
      <c r="PPX590" s="49"/>
      <c r="PPY590" s="49"/>
      <c r="PPZ590" s="49"/>
      <c r="PQA590" s="49"/>
      <c r="PQB590" s="49"/>
      <c r="PQC590" s="49"/>
      <c r="PQD590" s="49"/>
      <c r="PQE590" s="49"/>
      <c r="PQF590" s="49"/>
      <c r="PQG590" s="49"/>
      <c r="PQH590" s="49"/>
      <c r="PQI590" s="49"/>
      <c r="PQJ590" s="49"/>
      <c r="PQK590" s="49"/>
      <c r="PQL590" s="49"/>
      <c r="PQM590" s="49"/>
      <c r="PQN590" s="49"/>
      <c r="PQO590" s="49"/>
      <c r="PQP590" s="49"/>
      <c r="PQQ590" s="49"/>
      <c r="PQR590" s="49"/>
      <c r="PQS590" s="49"/>
      <c r="PQT590" s="49"/>
      <c r="PQU590" s="49"/>
      <c r="PQV590" s="49"/>
      <c r="PQW590" s="49"/>
      <c r="PQX590" s="49"/>
      <c r="PQY590" s="49"/>
      <c r="PQZ590" s="49"/>
      <c r="PRA590" s="49"/>
      <c r="PRB590" s="49"/>
      <c r="PRC590" s="49"/>
      <c r="PRD590" s="49"/>
      <c r="PRE590" s="49"/>
      <c r="PRF590" s="49"/>
      <c r="PRG590" s="49"/>
      <c r="PRH590" s="49"/>
      <c r="PRI590" s="49"/>
      <c r="PRJ590" s="49"/>
      <c r="PRK590" s="49"/>
      <c r="PRL590" s="49"/>
      <c r="PRM590" s="49"/>
      <c r="PRN590" s="49"/>
      <c r="PRO590" s="49"/>
      <c r="PRP590" s="49"/>
      <c r="PRQ590" s="49"/>
      <c r="PRR590" s="49"/>
      <c r="PRS590" s="49"/>
      <c r="PRT590" s="49"/>
      <c r="PRU590" s="49"/>
      <c r="PRV590" s="49"/>
      <c r="PRW590" s="49"/>
      <c r="PRX590" s="49"/>
      <c r="PRY590" s="49"/>
      <c r="PRZ590" s="49"/>
      <c r="PSA590" s="49"/>
      <c r="PSB590" s="49"/>
      <c r="PSC590" s="49"/>
      <c r="PSD590" s="49"/>
      <c r="PSE590" s="49"/>
      <c r="PSF590" s="49"/>
      <c r="PSG590" s="49"/>
      <c r="PSH590" s="49"/>
      <c r="PSI590" s="49"/>
      <c r="PSJ590" s="49"/>
      <c r="PSK590" s="49"/>
      <c r="PSL590" s="49"/>
      <c r="PSM590" s="49"/>
      <c r="PSN590" s="49"/>
      <c r="PSO590" s="49"/>
      <c r="PSP590" s="49"/>
      <c r="PSQ590" s="49"/>
      <c r="PSR590" s="49"/>
      <c r="PSS590" s="49"/>
      <c r="PST590" s="49"/>
      <c r="PSU590" s="49"/>
      <c r="PSV590" s="49"/>
      <c r="PSW590" s="49"/>
      <c r="PSX590" s="49"/>
      <c r="PSY590" s="49"/>
      <c r="PSZ590" s="49"/>
      <c r="PTA590" s="49"/>
      <c r="PTB590" s="49"/>
      <c r="PTC590" s="49"/>
      <c r="PTD590" s="49"/>
      <c r="PTE590" s="49"/>
      <c r="PTF590" s="49"/>
      <c r="PTG590" s="49"/>
      <c r="PTH590" s="49"/>
      <c r="PTI590" s="49"/>
      <c r="PTJ590" s="49"/>
      <c r="PTK590" s="49"/>
      <c r="PTL590" s="49"/>
      <c r="PTM590" s="49"/>
      <c r="PTN590" s="49"/>
      <c r="PTO590" s="49"/>
      <c r="PTP590" s="49"/>
      <c r="PTQ590" s="49"/>
      <c r="PTR590" s="49"/>
      <c r="PTS590" s="49"/>
      <c r="PTT590" s="49"/>
      <c r="PTU590" s="49"/>
      <c r="PTV590" s="49"/>
      <c r="PTW590" s="49"/>
      <c r="PTX590" s="49"/>
      <c r="PTY590" s="49"/>
      <c r="PTZ590" s="49"/>
      <c r="PUA590" s="49"/>
      <c r="PUB590" s="49"/>
      <c r="PUC590" s="49"/>
      <c r="PUD590" s="49"/>
      <c r="PUE590" s="49"/>
      <c r="PUF590" s="49"/>
      <c r="PUG590" s="49"/>
      <c r="PUH590" s="49"/>
      <c r="PUI590" s="49"/>
      <c r="PUJ590" s="49"/>
      <c r="PUK590" s="49"/>
      <c r="PUL590" s="49"/>
      <c r="PUM590" s="49"/>
      <c r="PUN590" s="49"/>
      <c r="PUO590" s="49"/>
      <c r="PUP590" s="49"/>
      <c r="PUQ590" s="49"/>
      <c r="PUR590" s="49"/>
      <c r="PUS590" s="49"/>
      <c r="PUT590" s="49"/>
      <c r="PUU590" s="49"/>
      <c r="PUV590" s="49"/>
      <c r="PUW590" s="49"/>
      <c r="PUX590" s="49"/>
      <c r="PUY590" s="49"/>
      <c r="PUZ590" s="49"/>
      <c r="PVA590" s="49"/>
      <c r="PVB590" s="49"/>
      <c r="PVC590" s="49"/>
      <c r="PVD590" s="49"/>
      <c r="PVE590" s="49"/>
      <c r="PVF590" s="49"/>
      <c r="PVG590" s="49"/>
      <c r="PVH590" s="49"/>
      <c r="PVI590" s="49"/>
      <c r="PVJ590" s="49"/>
      <c r="PVK590" s="49"/>
      <c r="PVL590" s="49"/>
      <c r="PVM590" s="49"/>
      <c r="PVN590" s="49"/>
      <c r="PVO590" s="49"/>
      <c r="PVP590" s="49"/>
      <c r="PVQ590" s="49"/>
      <c r="PVR590" s="49"/>
      <c r="PVS590" s="49"/>
      <c r="PVT590" s="49"/>
      <c r="PVU590" s="49"/>
      <c r="PVV590" s="49"/>
      <c r="PVW590" s="49"/>
      <c r="PVX590" s="49"/>
      <c r="PVY590" s="49"/>
      <c r="PVZ590" s="49"/>
      <c r="PWA590" s="49"/>
      <c r="PWB590" s="49"/>
      <c r="PWC590" s="49"/>
      <c r="PWD590" s="49"/>
      <c r="PWE590" s="49"/>
      <c r="PWF590" s="49"/>
      <c r="PWG590" s="49"/>
      <c r="PWH590" s="49"/>
      <c r="PWI590" s="49"/>
      <c r="PWJ590" s="49"/>
      <c r="PWK590" s="49"/>
      <c r="PWL590" s="49"/>
      <c r="PWM590" s="49"/>
      <c r="PWN590" s="49"/>
      <c r="PWO590" s="49"/>
      <c r="PWP590" s="49"/>
      <c r="PWQ590" s="49"/>
      <c r="PWR590" s="49"/>
      <c r="PWS590" s="49"/>
      <c r="PWT590" s="49"/>
      <c r="PWU590" s="49"/>
      <c r="PWV590" s="49"/>
      <c r="PWW590" s="49"/>
      <c r="PWX590" s="49"/>
      <c r="PWY590" s="49"/>
      <c r="PWZ590" s="49"/>
      <c r="PXA590" s="49"/>
      <c r="PXB590" s="49"/>
      <c r="PXC590" s="49"/>
      <c r="PXD590" s="49"/>
      <c r="PXE590" s="49"/>
      <c r="PXF590" s="49"/>
      <c r="PXG590" s="49"/>
      <c r="PXH590" s="49"/>
      <c r="PXI590" s="49"/>
      <c r="PXJ590" s="49"/>
      <c r="PXK590" s="49"/>
      <c r="PXL590" s="49"/>
      <c r="PXM590" s="49"/>
      <c r="PXN590" s="49"/>
      <c r="PXO590" s="49"/>
      <c r="PXP590" s="49"/>
      <c r="PXQ590" s="49"/>
      <c r="PXR590" s="49"/>
      <c r="PXS590" s="49"/>
      <c r="PXT590" s="49"/>
      <c r="PXU590" s="49"/>
      <c r="PXV590" s="49"/>
      <c r="PXW590" s="49"/>
      <c r="PXX590" s="49"/>
      <c r="PXY590" s="49"/>
      <c r="PXZ590" s="49"/>
      <c r="PYA590" s="49"/>
      <c r="PYB590" s="49"/>
      <c r="PYC590" s="49"/>
      <c r="PYD590" s="49"/>
      <c r="PYE590" s="49"/>
      <c r="PYF590" s="49"/>
      <c r="PYG590" s="49"/>
      <c r="PYH590" s="49"/>
      <c r="PYI590" s="49"/>
      <c r="PYJ590" s="49"/>
      <c r="PYK590" s="49"/>
      <c r="PYL590" s="49"/>
      <c r="PYM590" s="49"/>
      <c r="PYN590" s="49"/>
      <c r="PYO590" s="49"/>
      <c r="PYP590" s="49"/>
      <c r="PYQ590" s="49"/>
      <c r="PYR590" s="49"/>
      <c r="PYS590" s="49"/>
      <c r="PYT590" s="49"/>
      <c r="PYU590" s="49"/>
      <c r="PYV590" s="49"/>
      <c r="PYW590" s="49"/>
      <c r="PYX590" s="49"/>
      <c r="PYY590" s="49"/>
      <c r="PYZ590" s="49"/>
      <c r="PZA590" s="49"/>
      <c r="PZB590" s="49"/>
      <c r="PZC590" s="49"/>
      <c r="PZD590" s="49"/>
      <c r="PZE590" s="49"/>
      <c r="PZF590" s="49"/>
      <c r="PZG590" s="49"/>
      <c r="PZH590" s="49"/>
      <c r="PZI590" s="49"/>
      <c r="PZJ590" s="49"/>
      <c r="PZK590" s="49"/>
      <c r="PZL590" s="49"/>
      <c r="PZM590" s="49"/>
      <c r="PZN590" s="49"/>
      <c r="PZO590" s="49"/>
      <c r="PZP590" s="49"/>
      <c r="PZQ590" s="49"/>
      <c r="PZR590" s="49"/>
      <c r="PZS590" s="49"/>
      <c r="PZT590" s="49"/>
      <c r="PZU590" s="49"/>
      <c r="PZV590" s="49"/>
      <c r="PZW590" s="49"/>
      <c r="PZX590" s="49"/>
      <c r="PZY590" s="49"/>
      <c r="PZZ590" s="49"/>
      <c r="QAA590" s="49"/>
      <c r="QAB590" s="49"/>
      <c r="QAC590" s="49"/>
      <c r="QAD590" s="49"/>
      <c r="QAE590" s="49"/>
      <c r="QAF590" s="49"/>
      <c r="QAG590" s="49"/>
      <c r="QAH590" s="49"/>
      <c r="QAI590" s="49"/>
      <c r="QAJ590" s="49"/>
      <c r="QAK590" s="49"/>
      <c r="QAL590" s="49"/>
      <c r="QAM590" s="49"/>
      <c r="QAN590" s="49"/>
      <c r="QAO590" s="49"/>
      <c r="QAP590" s="49"/>
      <c r="QAQ590" s="49"/>
      <c r="QAR590" s="49"/>
      <c r="QAS590" s="49"/>
      <c r="QAT590" s="49"/>
      <c r="QAU590" s="49"/>
      <c r="QAV590" s="49"/>
      <c r="QAW590" s="49"/>
      <c r="QAX590" s="49"/>
      <c r="QAY590" s="49"/>
      <c r="QAZ590" s="49"/>
      <c r="QBA590" s="49"/>
      <c r="QBB590" s="49"/>
      <c r="QBC590" s="49"/>
      <c r="QBD590" s="49"/>
      <c r="QBE590" s="49"/>
      <c r="QBF590" s="49"/>
      <c r="QBG590" s="49"/>
      <c r="QBH590" s="49"/>
      <c r="QBI590" s="49"/>
      <c r="QBJ590" s="49"/>
      <c r="QBK590" s="49"/>
      <c r="QBL590" s="49"/>
      <c r="QBM590" s="49"/>
      <c r="QBN590" s="49"/>
      <c r="QBO590" s="49"/>
      <c r="QBP590" s="49"/>
      <c r="QBQ590" s="49"/>
      <c r="QBR590" s="49"/>
      <c r="QBS590" s="49"/>
      <c r="QBT590" s="49"/>
      <c r="QBU590" s="49"/>
      <c r="QBV590" s="49"/>
      <c r="QBW590" s="49"/>
      <c r="QBX590" s="49"/>
      <c r="QBY590" s="49"/>
      <c r="QBZ590" s="49"/>
      <c r="QCA590" s="49"/>
      <c r="QCB590" s="49"/>
      <c r="QCC590" s="49"/>
      <c r="QCD590" s="49"/>
      <c r="QCE590" s="49"/>
      <c r="QCF590" s="49"/>
      <c r="QCG590" s="49"/>
      <c r="QCH590" s="49"/>
      <c r="QCI590" s="49"/>
      <c r="QCJ590" s="49"/>
      <c r="QCK590" s="49"/>
      <c r="QCL590" s="49"/>
      <c r="QCM590" s="49"/>
      <c r="QCN590" s="49"/>
      <c r="QCO590" s="49"/>
      <c r="QCP590" s="49"/>
      <c r="QCQ590" s="49"/>
      <c r="QCR590" s="49"/>
      <c r="QCS590" s="49"/>
      <c r="QCT590" s="49"/>
      <c r="QCU590" s="49"/>
      <c r="QCV590" s="49"/>
      <c r="QCW590" s="49"/>
      <c r="QCX590" s="49"/>
      <c r="QCY590" s="49"/>
      <c r="QCZ590" s="49"/>
      <c r="QDA590" s="49"/>
      <c r="QDB590" s="49"/>
      <c r="QDC590" s="49"/>
      <c r="QDD590" s="49"/>
      <c r="QDE590" s="49"/>
      <c r="QDF590" s="49"/>
      <c r="QDG590" s="49"/>
      <c r="QDH590" s="49"/>
      <c r="QDI590" s="49"/>
      <c r="QDJ590" s="49"/>
      <c r="QDK590" s="49"/>
      <c r="QDL590" s="49"/>
      <c r="QDM590" s="49"/>
      <c r="QDN590" s="49"/>
      <c r="QDO590" s="49"/>
      <c r="QDP590" s="49"/>
      <c r="QDQ590" s="49"/>
      <c r="QDR590" s="49"/>
      <c r="QDS590" s="49"/>
      <c r="QDT590" s="49"/>
      <c r="QDU590" s="49"/>
      <c r="QDV590" s="49"/>
      <c r="QDW590" s="49"/>
      <c r="QDX590" s="49"/>
      <c r="QDY590" s="49"/>
      <c r="QDZ590" s="49"/>
      <c r="QEA590" s="49"/>
      <c r="QEB590" s="49"/>
      <c r="QEC590" s="49"/>
      <c r="QED590" s="49"/>
      <c r="QEE590" s="49"/>
      <c r="QEF590" s="49"/>
      <c r="QEG590" s="49"/>
      <c r="QEH590" s="49"/>
      <c r="QEI590" s="49"/>
      <c r="QEJ590" s="49"/>
      <c r="QEK590" s="49"/>
      <c r="QEL590" s="49"/>
      <c r="QEM590" s="49"/>
      <c r="QEN590" s="49"/>
      <c r="QEO590" s="49"/>
      <c r="QEP590" s="49"/>
      <c r="QEQ590" s="49"/>
      <c r="QER590" s="49"/>
      <c r="QES590" s="49"/>
      <c r="QET590" s="49"/>
      <c r="QEU590" s="49"/>
      <c r="QEV590" s="49"/>
      <c r="QEW590" s="49"/>
      <c r="QEX590" s="49"/>
      <c r="QEY590" s="49"/>
      <c r="QEZ590" s="49"/>
      <c r="QFA590" s="49"/>
      <c r="QFB590" s="49"/>
      <c r="QFC590" s="49"/>
      <c r="QFD590" s="49"/>
      <c r="QFE590" s="49"/>
      <c r="QFF590" s="49"/>
      <c r="QFG590" s="49"/>
      <c r="QFH590" s="49"/>
      <c r="QFI590" s="49"/>
      <c r="QFJ590" s="49"/>
      <c r="QFK590" s="49"/>
      <c r="QFL590" s="49"/>
      <c r="QFM590" s="49"/>
      <c r="QFN590" s="49"/>
      <c r="QFO590" s="49"/>
      <c r="QFP590" s="49"/>
      <c r="QFQ590" s="49"/>
      <c r="QFR590" s="49"/>
      <c r="QFS590" s="49"/>
      <c r="QFT590" s="49"/>
      <c r="QFU590" s="49"/>
      <c r="QFV590" s="49"/>
      <c r="QFW590" s="49"/>
      <c r="QFX590" s="49"/>
      <c r="QFY590" s="49"/>
      <c r="QFZ590" s="49"/>
      <c r="QGA590" s="49"/>
      <c r="QGB590" s="49"/>
      <c r="QGC590" s="49"/>
      <c r="QGD590" s="49"/>
      <c r="QGE590" s="49"/>
      <c r="QGF590" s="49"/>
      <c r="QGG590" s="49"/>
      <c r="QGH590" s="49"/>
      <c r="QGI590" s="49"/>
      <c r="QGJ590" s="49"/>
      <c r="QGK590" s="49"/>
      <c r="QGL590" s="49"/>
      <c r="QGM590" s="49"/>
      <c r="QGN590" s="49"/>
      <c r="QGO590" s="49"/>
      <c r="QGP590" s="49"/>
      <c r="QGQ590" s="49"/>
      <c r="QGR590" s="49"/>
      <c r="QGS590" s="49"/>
      <c r="QGT590" s="49"/>
      <c r="QGU590" s="49"/>
      <c r="QGV590" s="49"/>
      <c r="QGW590" s="49"/>
      <c r="QGX590" s="49"/>
      <c r="QGY590" s="49"/>
      <c r="QGZ590" s="49"/>
      <c r="QHA590" s="49"/>
      <c r="QHB590" s="49"/>
      <c r="QHC590" s="49"/>
      <c r="QHD590" s="49"/>
      <c r="QHE590" s="49"/>
      <c r="QHF590" s="49"/>
      <c r="QHG590" s="49"/>
      <c r="QHH590" s="49"/>
      <c r="QHI590" s="49"/>
      <c r="QHJ590" s="49"/>
      <c r="QHK590" s="49"/>
      <c r="QHL590" s="49"/>
      <c r="QHM590" s="49"/>
      <c r="QHN590" s="49"/>
      <c r="QHO590" s="49"/>
      <c r="QHP590" s="49"/>
      <c r="QHQ590" s="49"/>
      <c r="QHR590" s="49"/>
      <c r="QHS590" s="49"/>
      <c r="QHT590" s="49"/>
      <c r="QHU590" s="49"/>
      <c r="QHV590" s="49"/>
      <c r="QHW590" s="49"/>
      <c r="QHX590" s="49"/>
      <c r="QHY590" s="49"/>
      <c r="QHZ590" s="49"/>
      <c r="QIA590" s="49"/>
      <c r="QIB590" s="49"/>
      <c r="QIC590" s="49"/>
      <c r="QID590" s="49"/>
      <c r="QIE590" s="49"/>
      <c r="QIF590" s="49"/>
      <c r="QIG590" s="49"/>
      <c r="QIH590" s="49"/>
      <c r="QII590" s="49"/>
      <c r="QIJ590" s="49"/>
      <c r="QIK590" s="49"/>
      <c r="QIL590" s="49"/>
      <c r="QIM590" s="49"/>
      <c r="QIN590" s="49"/>
      <c r="QIO590" s="49"/>
      <c r="QIP590" s="49"/>
      <c r="QIQ590" s="49"/>
      <c r="QIR590" s="49"/>
      <c r="QIS590" s="49"/>
      <c r="QIT590" s="49"/>
      <c r="QIU590" s="49"/>
      <c r="QIV590" s="49"/>
      <c r="QIW590" s="49"/>
      <c r="QIX590" s="49"/>
      <c r="QIY590" s="49"/>
      <c r="QIZ590" s="49"/>
      <c r="QJA590" s="49"/>
      <c r="QJB590" s="49"/>
      <c r="QJC590" s="49"/>
      <c r="QJD590" s="49"/>
      <c r="QJE590" s="49"/>
      <c r="QJF590" s="49"/>
      <c r="QJG590" s="49"/>
      <c r="QJH590" s="49"/>
      <c r="QJI590" s="49"/>
      <c r="QJJ590" s="49"/>
      <c r="QJK590" s="49"/>
      <c r="QJL590" s="49"/>
      <c r="QJM590" s="49"/>
      <c r="QJN590" s="49"/>
      <c r="QJO590" s="49"/>
      <c r="QJP590" s="49"/>
      <c r="QJQ590" s="49"/>
      <c r="QJR590" s="49"/>
      <c r="QJS590" s="49"/>
      <c r="QJT590" s="49"/>
      <c r="QJU590" s="49"/>
      <c r="QJV590" s="49"/>
      <c r="QJW590" s="49"/>
      <c r="QJX590" s="49"/>
      <c r="QJY590" s="49"/>
      <c r="QJZ590" s="49"/>
      <c r="QKA590" s="49"/>
      <c r="QKB590" s="49"/>
      <c r="QKC590" s="49"/>
      <c r="QKD590" s="49"/>
      <c r="QKE590" s="49"/>
      <c r="QKF590" s="49"/>
      <c r="QKG590" s="49"/>
      <c r="QKH590" s="49"/>
      <c r="QKI590" s="49"/>
      <c r="QKJ590" s="49"/>
      <c r="QKK590" s="49"/>
      <c r="QKL590" s="49"/>
      <c r="QKM590" s="49"/>
      <c r="QKN590" s="49"/>
      <c r="QKO590" s="49"/>
      <c r="QKP590" s="49"/>
      <c r="QKQ590" s="49"/>
      <c r="QKR590" s="49"/>
      <c r="QKS590" s="49"/>
      <c r="QKT590" s="49"/>
      <c r="QKU590" s="49"/>
      <c r="QKV590" s="49"/>
      <c r="QKW590" s="49"/>
      <c r="QKX590" s="49"/>
      <c r="QKY590" s="49"/>
      <c r="QKZ590" s="49"/>
      <c r="QLA590" s="49"/>
      <c r="QLB590" s="49"/>
      <c r="QLC590" s="49"/>
      <c r="QLD590" s="49"/>
      <c r="QLE590" s="49"/>
      <c r="QLF590" s="49"/>
      <c r="QLG590" s="49"/>
      <c r="QLH590" s="49"/>
      <c r="QLI590" s="49"/>
      <c r="QLJ590" s="49"/>
      <c r="QLK590" s="49"/>
      <c r="QLL590" s="49"/>
      <c r="QLM590" s="49"/>
      <c r="QLN590" s="49"/>
      <c r="QLO590" s="49"/>
      <c r="QLP590" s="49"/>
      <c r="QLQ590" s="49"/>
      <c r="QLR590" s="49"/>
      <c r="QLS590" s="49"/>
      <c r="QLT590" s="49"/>
      <c r="QLU590" s="49"/>
      <c r="QLV590" s="49"/>
      <c r="QLW590" s="49"/>
      <c r="QLX590" s="49"/>
      <c r="QLY590" s="49"/>
      <c r="QLZ590" s="49"/>
      <c r="QMA590" s="49"/>
      <c r="QMB590" s="49"/>
      <c r="QMC590" s="49"/>
      <c r="QMD590" s="49"/>
      <c r="QME590" s="49"/>
      <c r="QMF590" s="49"/>
      <c r="QMG590" s="49"/>
      <c r="QMH590" s="49"/>
      <c r="QMI590" s="49"/>
      <c r="QMJ590" s="49"/>
      <c r="QMK590" s="49"/>
      <c r="QML590" s="49"/>
      <c r="QMM590" s="49"/>
      <c r="QMN590" s="49"/>
      <c r="QMO590" s="49"/>
      <c r="QMP590" s="49"/>
      <c r="QMQ590" s="49"/>
      <c r="QMR590" s="49"/>
      <c r="QMS590" s="49"/>
      <c r="QMT590" s="49"/>
      <c r="QMU590" s="49"/>
      <c r="QMV590" s="49"/>
      <c r="QMW590" s="49"/>
      <c r="QMX590" s="49"/>
      <c r="QMY590" s="49"/>
      <c r="QMZ590" s="49"/>
      <c r="QNA590" s="49"/>
      <c r="QNB590" s="49"/>
      <c r="QNC590" s="49"/>
      <c r="QND590" s="49"/>
      <c r="QNE590" s="49"/>
      <c r="QNF590" s="49"/>
      <c r="QNG590" s="49"/>
      <c r="QNH590" s="49"/>
      <c r="QNI590" s="49"/>
      <c r="QNJ590" s="49"/>
      <c r="QNK590" s="49"/>
      <c r="QNL590" s="49"/>
      <c r="QNM590" s="49"/>
      <c r="QNN590" s="49"/>
      <c r="QNO590" s="49"/>
      <c r="QNP590" s="49"/>
      <c r="QNQ590" s="49"/>
      <c r="QNR590" s="49"/>
      <c r="QNS590" s="49"/>
      <c r="QNT590" s="49"/>
      <c r="QNU590" s="49"/>
      <c r="QNV590" s="49"/>
      <c r="QNW590" s="49"/>
      <c r="QNX590" s="49"/>
      <c r="QNY590" s="49"/>
      <c r="QNZ590" s="49"/>
      <c r="QOA590" s="49"/>
      <c r="QOB590" s="49"/>
      <c r="QOC590" s="49"/>
      <c r="QOD590" s="49"/>
      <c r="QOE590" s="49"/>
      <c r="QOF590" s="49"/>
      <c r="QOG590" s="49"/>
      <c r="QOH590" s="49"/>
      <c r="QOI590" s="49"/>
      <c r="QOJ590" s="49"/>
      <c r="QOK590" s="49"/>
      <c r="QOL590" s="49"/>
      <c r="QOM590" s="49"/>
      <c r="QON590" s="49"/>
      <c r="QOO590" s="49"/>
      <c r="QOP590" s="49"/>
      <c r="QOQ590" s="49"/>
      <c r="QOR590" s="49"/>
      <c r="QOS590" s="49"/>
      <c r="QOT590" s="49"/>
      <c r="QOU590" s="49"/>
      <c r="QOV590" s="49"/>
      <c r="QOW590" s="49"/>
      <c r="QOX590" s="49"/>
      <c r="QOY590" s="49"/>
      <c r="QOZ590" s="49"/>
      <c r="QPA590" s="49"/>
      <c r="QPB590" s="49"/>
      <c r="QPC590" s="49"/>
      <c r="QPD590" s="49"/>
      <c r="QPE590" s="49"/>
      <c r="QPF590" s="49"/>
      <c r="QPG590" s="49"/>
      <c r="QPH590" s="49"/>
      <c r="QPI590" s="49"/>
      <c r="QPJ590" s="49"/>
      <c r="QPK590" s="49"/>
      <c r="QPL590" s="49"/>
      <c r="QPM590" s="49"/>
      <c r="QPN590" s="49"/>
      <c r="QPO590" s="49"/>
      <c r="QPP590" s="49"/>
      <c r="QPQ590" s="49"/>
      <c r="QPR590" s="49"/>
      <c r="QPS590" s="49"/>
      <c r="QPT590" s="49"/>
      <c r="QPU590" s="49"/>
      <c r="QPV590" s="49"/>
      <c r="QPW590" s="49"/>
      <c r="QPX590" s="49"/>
      <c r="QPY590" s="49"/>
      <c r="QPZ590" s="49"/>
      <c r="QQA590" s="49"/>
      <c r="QQB590" s="49"/>
      <c r="QQC590" s="49"/>
      <c r="QQD590" s="49"/>
      <c r="QQE590" s="49"/>
      <c r="QQF590" s="49"/>
      <c r="QQG590" s="49"/>
      <c r="QQH590" s="49"/>
      <c r="QQI590" s="49"/>
      <c r="QQJ590" s="49"/>
      <c r="QQK590" s="49"/>
      <c r="QQL590" s="49"/>
      <c r="QQM590" s="49"/>
      <c r="QQN590" s="49"/>
      <c r="QQO590" s="49"/>
      <c r="QQP590" s="49"/>
      <c r="QQQ590" s="49"/>
      <c r="QQR590" s="49"/>
      <c r="QQS590" s="49"/>
      <c r="QQT590" s="49"/>
      <c r="QQU590" s="49"/>
      <c r="QQV590" s="49"/>
      <c r="QQW590" s="49"/>
      <c r="QQX590" s="49"/>
      <c r="QQY590" s="49"/>
      <c r="QQZ590" s="49"/>
      <c r="QRA590" s="49"/>
      <c r="QRB590" s="49"/>
      <c r="QRC590" s="49"/>
      <c r="QRD590" s="49"/>
      <c r="QRE590" s="49"/>
      <c r="QRF590" s="49"/>
      <c r="QRG590" s="49"/>
      <c r="QRH590" s="49"/>
      <c r="QRI590" s="49"/>
      <c r="QRJ590" s="49"/>
      <c r="QRK590" s="49"/>
      <c r="QRL590" s="49"/>
      <c r="QRM590" s="49"/>
      <c r="QRN590" s="49"/>
      <c r="QRO590" s="49"/>
      <c r="QRP590" s="49"/>
      <c r="QRQ590" s="49"/>
      <c r="QRR590" s="49"/>
      <c r="QRS590" s="49"/>
      <c r="QRT590" s="49"/>
      <c r="QRU590" s="49"/>
      <c r="QRV590" s="49"/>
      <c r="QRW590" s="49"/>
      <c r="QRX590" s="49"/>
      <c r="QRY590" s="49"/>
      <c r="QRZ590" s="49"/>
      <c r="QSA590" s="49"/>
      <c r="QSB590" s="49"/>
      <c r="QSC590" s="49"/>
      <c r="QSD590" s="49"/>
      <c r="QSE590" s="49"/>
      <c r="QSF590" s="49"/>
      <c r="QSG590" s="49"/>
      <c r="QSH590" s="49"/>
      <c r="QSI590" s="49"/>
      <c r="QSJ590" s="49"/>
      <c r="QSK590" s="49"/>
      <c r="QSL590" s="49"/>
      <c r="QSM590" s="49"/>
      <c r="QSN590" s="49"/>
      <c r="QSO590" s="49"/>
      <c r="QSP590" s="49"/>
      <c r="QSQ590" s="49"/>
      <c r="QSR590" s="49"/>
      <c r="QSS590" s="49"/>
      <c r="QST590" s="49"/>
      <c r="QSU590" s="49"/>
      <c r="QSV590" s="49"/>
      <c r="QSW590" s="49"/>
      <c r="QSX590" s="49"/>
      <c r="QSY590" s="49"/>
      <c r="QSZ590" s="49"/>
      <c r="QTA590" s="49"/>
      <c r="QTB590" s="49"/>
      <c r="QTC590" s="49"/>
      <c r="QTD590" s="49"/>
      <c r="QTE590" s="49"/>
      <c r="QTF590" s="49"/>
      <c r="QTG590" s="49"/>
      <c r="QTH590" s="49"/>
      <c r="QTI590" s="49"/>
      <c r="QTJ590" s="49"/>
      <c r="QTK590" s="49"/>
      <c r="QTL590" s="49"/>
      <c r="QTM590" s="49"/>
      <c r="QTN590" s="49"/>
      <c r="QTO590" s="49"/>
      <c r="QTP590" s="49"/>
      <c r="QTQ590" s="49"/>
      <c r="QTR590" s="49"/>
      <c r="QTS590" s="49"/>
      <c r="QTT590" s="49"/>
      <c r="QTU590" s="49"/>
      <c r="QTV590" s="49"/>
      <c r="QTW590" s="49"/>
      <c r="QTX590" s="49"/>
      <c r="QTY590" s="49"/>
      <c r="QTZ590" s="49"/>
      <c r="QUA590" s="49"/>
      <c r="QUB590" s="49"/>
      <c r="QUC590" s="49"/>
      <c r="QUD590" s="49"/>
      <c r="QUE590" s="49"/>
      <c r="QUF590" s="49"/>
      <c r="QUG590" s="49"/>
      <c r="QUH590" s="49"/>
      <c r="QUI590" s="49"/>
      <c r="QUJ590" s="49"/>
      <c r="QUK590" s="49"/>
      <c r="QUL590" s="49"/>
      <c r="QUM590" s="49"/>
      <c r="QUN590" s="49"/>
      <c r="QUO590" s="49"/>
      <c r="QUP590" s="49"/>
      <c r="QUQ590" s="49"/>
      <c r="QUR590" s="49"/>
      <c r="QUS590" s="49"/>
      <c r="QUT590" s="49"/>
      <c r="QUU590" s="49"/>
      <c r="QUV590" s="49"/>
      <c r="QUW590" s="49"/>
      <c r="QUX590" s="49"/>
      <c r="QUY590" s="49"/>
      <c r="QUZ590" s="49"/>
      <c r="QVA590" s="49"/>
      <c r="QVB590" s="49"/>
      <c r="QVC590" s="49"/>
      <c r="QVD590" s="49"/>
      <c r="QVE590" s="49"/>
      <c r="QVF590" s="49"/>
      <c r="QVG590" s="49"/>
      <c r="QVH590" s="49"/>
      <c r="QVI590" s="49"/>
      <c r="QVJ590" s="49"/>
      <c r="QVK590" s="49"/>
      <c r="QVL590" s="49"/>
      <c r="QVM590" s="49"/>
      <c r="QVN590" s="49"/>
      <c r="QVO590" s="49"/>
      <c r="QVP590" s="49"/>
      <c r="QVQ590" s="49"/>
      <c r="QVR590" s="49"/>
      <c r="QVS590" s="49"/>
      <c r="QVT590" s="49"/>
      <c r="QVU590" s="49"/>
      <c r="QVV590" s="49"/>
      <c r="QVW590" s="49"/>
      <c r="QVX590" s="49"/>
      <c r="QVY590" s="49"/>
      <c r="QVZ590" s="49"/>
      <c r="QWA590" s="49"/>
      <c r="QWB590" s="49"/>
      <c r="QWC590" s="49"/>
      <c r="QWD590" s="49"/>
      <c r="QWE590" s="49"/>
      <c r="QWF590" s="49"/>
      <c r="QWG590" s="49"/>
      <c r="QWH590" s="49"/>
      <c r="QWI590" s="49"/>
      <c r="QWJ590" s="49"/>
      <c r="QWK590" s="49"/>
      <c r="QWL590" s="49"/>
      <c r="QWM590" s="49"/>
      <c r="QWN590" s="49"/>
      <c r="QWO590" s="49"/>
      <c r="QWP590" s="49"/>
      <c r="QWQ590" s="49"/>
      <c r="QWR590" s="49"/>
      <c r="QWS590" s="49"/>
      <c r="QWT590" s="49"/>
      <c r="QWU590" s="49"/>
      <c r="QWV590" s="49"/>
      <c r="QWW590" s="49"/>
      <c r="QWX590" s="49"/>
      <c r="QWY590" s="49"/>
      <c r="QWZ590" s="49"/>
      <c r="QXA590" s="49"/>
      <c r="QXB590" s="49"/>
      <c r="QXC590" s="49"/>
      <c r="QXD590" s="49"/>
      <c r="QXE590" s="49"/>
      <c r="QXF590" s="49"/>
      <c r="QXG590" s="49"/>
      <c r="QXH590" s="49"/>
      <c r="QXI590" s="49"/>
      <c r="QXJ590" s="49"/>
      <c r="QXK590" s="49"/>
      <c r="QXL590" s="49"/>
      <c r="QXM590" s="49"/>
      <c r="QXN590" s="49"/>
      <c r="QXO590" s="49"/>
      <c r="QXP590" s="49"/>
      <c r="QXQ590" s="49"/>
      <c r="QXR590" s="49"/>
      <c r="QXS590" s="49"/>
      <c r="QXT590" s="49"/>
      <c r="QXU590" s="49"/>
      <c r="QXV590" s="49"/>
      <c r="QXW590" s="49"/>
      <c r="QXX590" s="49"/>
      <c r="QXY590" s="49"/>
      <c r="QXZ590" s="49"/>
      <c r="QYA590" s="49"/>
      <c r="QYB590" s="49"/>
      <c r="QYC590" s="49"/>
      <c r="QYD590" s="49"/>
      <c r="QYE590" s="49"/>
      <c r="QYF590" s="49"/>
      <c r="QYG590" s="49"/>
      <c r="QYH590" s="49"/>
      <c r="QYI590" s="49"/>
      <c r="QYJ590" s="49"/>
      <c r="QYK590" s="49"/>
      <c r="QYL590" s="49"/>
      <c r="QYM590" s="49"/>
      <c r="QYN590" s="49"/>
      <c r="QYO590" s="49"/>
      <c r="QYP590" s="49"/>
      <c r="QYQ590" s="49"/>
      <c r="QYR590" s="49"/>
      <c r="QYS590" s="49"/>
      <c r="QYT590" s="49"/>
      <c r="QYU590" s="49"/>
      <c r="QYV590" s="49"/>
      <c r="QYW590" s="49"/>
      <c r="QYX590" s="49"/>
      <c r="QYY590" s="49"/>
      <c r="QYZ590" s="49"/>
      <c r="QZA590" s="49"/>
      <c r="QZB590" s="49"/>
      <c r="QZC590" s="49"/>
      <c r="QZD590" s="49"/>
      <c r="QZE590" s="49"/>
      <c r="QZF590" s="49"/>
      <c r="QZG590" s="49"/>
      <c r="QZH590" s="49"/>
      <c r="QZI590" s="49"/>
      <c r="QZJ590" s="49"/>
      <c r="QZK590" s="49"/>
      <c r="QZL590" s="49"/>
      <c r="QZM590" s="49"/>
      <c r="QZN590" s="49"/>
      <c r="QZO590" s="49"/>
      <c r="QZP590" s="49"/>
      <c r="QZQ590" s="49"/>
      <c r="QZR590" s="49"/>
      <c r="QZS590" s="49"/>
      <c r="QZT590" s="49"/>
      <c r="QZU590" s="49"/>
      <c r="QZV590" s="49"/>
      <c r="QZW590" s="49"/>
      <c r="QZX590" s="49"/>
      <c r="QZY590" s="49"/>
      <c r="QZZ590" s="49"/>
      <c r="RAA590" s="49"/>
      <c r="RAB590" s="49"/>
      <c r="RAC590" s="49"/>
      <c r="RAD590" s="49"/>
      <c r="RAE590" s="49"/>
      <c r="RAF590" s="49"/>
      <c r="RAG590" s="49"/>
      <c r="RAH590" s="49"/>
      <c r="RAI590" s="49"/>
      <c r="RAJ590" s="49"/>
      <c r="RAK590" s="49"/>
      <c r="RAL590" s="49"/>
      <c r="RAM590" s="49"/>
      <c r="RAN590" s="49"/>
      <c r="RAO590" s="49"/>
      <c r="RAP590" s="49"/>
      <c r="RAQ590" s="49"/>
      <c r="RAR590" s="49"/>
      <c r="RAS590" s="49"/>
      <c r="RAT590" s="49"/>
      <c r="RAU590" s="49"/>
      <c r="RAV590" s="49"/>
      <c r="RAW590" s="49"/>
      <c r="RAX590" s="49"/>
      <c r="RAY590" s="49"/>
      <c r="RAZ590" s="49"/>
      <c r="RBA590" s="49"/>
      <c r="RBB590" s="49"/>
      <c r="RBC590" s="49"/>
      <c r="RBD590" s="49"/>
      <c r="RBE590" s="49"/>
      <c r="RBF590" s="49"/>
      <c r="RBG590" s="49"/>
      <c r="RBH590" s="49"/>
      <c r="RBI590" s="49"/>
      <c r="RBJ590" s="49"/>
      <c r="RBK590" s="49"/>
      <c r="RBL590" s="49"/>
      <c r="RBM590" s="49"/>
      <c r="RBN590" s="49"/>
      <c r="RBO590" s="49"/>
      <c r="RBP590" s="49"/>
      <c r="RBQ590" s="49"/>
      <c r="RBR590" s="49"/>
      <c r="RBS590" s="49"/>
      <c r="RBT590" s="49"/>
      <c r="RBU590" s="49"/>
      <c r="RBV590" s="49"/>
      <c r="RBW590" s="49"/>
      <c r="RBX590" s="49"/>
      <c r="RBY590" s="49"/>
      <c r="RBZ590" s="49"/>
      <c r="RCA590" s="49"/>
      <c r="RCB590" s="49"/>
      <c r="RCC590" s="49"/>
      <c r="RCD590" s="49"/>
      <c r="RCE590" s="49"/>
      <c r="RCF590" s="49"/>
      <c r="RCG590" s="49"/>
      <c r="RCH590" s="49"/>
      <c r="RCI590" s="49"/>
      <c r="RCJ590" s="49"/>
      <c r="RCK590" s="49"/>
      <c r="RCL590" s="49"/>
      <c r="RCM590" s="49"/>
      <c r="RCN590" s="49"/>
      <c r="RCO590" s="49"/>
      <c r="RCP590" s="49"/>
      <c r="RCQ590" s="49"/>
      <c r="RCR590" s="49"/>
      <c r="RCS590" s="49"/>
      <c r="RCT590" s="49"/>
      <c r="RCU590" s="49"/>
      <c r="RCV590" s="49"/>
      <c r="RCW590" s="49"/>
      <c r="RCX590" s="49"/>
      <c r="RCY590" s="49"/>
      <c r="RCZ590" s="49"/>
      <c r="RDA590" s="49"/>
      <c r="RDB590" s="49"/>
      <c r="RDC590" s="49"/>
      <c r="RDD590" s="49"/>
      <c r="RDE590" s="49"/>
      <c r="RDF590" s="49"/>
      <c r="RDG590" s="49"/>
      <c r="RDH590" s="49"/>
      <c r="RDI590" s="49"/>
      <c r="RDJ590" s="49"/>
      <c r="RDK590" s="49"/>
      <c r="RDL590" s="49"/>
      <c r="RDM590" s="49"/>
      <c r="RDN590" s="49"/>
      <c r="RDO590" s="49"/>
      <c r="RDP590" s="49"/>
      <c r="RDQ590" s="49"/>
      <c r="RDR590" s="49"/>
      <c r="RDS590" s="49"/>
      <c r="RDT590" s="49"/>
      <c r="RDU590" s="49"/>
      <c r="RDV590" s="49"/>
      <c r="RDW590" s="49"/>
      <c r="RDX590" s="49"/>
      <c r="RDY590" s="49"/>
      <c r="RDZ590" s="49"/>
      <c r="REA590" s="49"/>
      <c r="REB590" s="49"/>
      <c r="REC590" s="49"/>
      <c r="RED590" s="49"/>
      <c r="REE590" s="49"/>
      <c r="REF590" s="49"/>
      <c r="REG590" s="49"/>
      <c r="REH590" s="49"/>
      <c r="REI590" s="49"/>
      <c r="REJ590" s="49"/>
      <c r="REK590" s="49"/>
      <c r="REL590" s="49"/>
      <c r="REM590" s="49"/>
      <c r="REN590" s="49"/>
      <c r="REO590" s="49"/>
      <c r="REP590" s="49"/>
      <c r="REQ590" s="49"/>
      <c r="RER590" s="49"/>
      <c r="RES590" s="49"/>
      <c r="RET590" s="49"/>
      <c r="REU590" s="49"/>
      <c r="REV590" s="49"/>
      <c r="REW590" s="49"/>
      <c r="REX590" s="49"/>
      <c r="REY590" s="49"/>
      <c r="REZ590" s="49"/>
      <c r="RFA590" s="49"/>
      <c r="RFB590" s="49"/>
      <c r="RFC590" s="49"/>
      <c r="RFD590" s="49"/>
      <c r="RFE590" s="49"/>
      <c r="RFF590" s="49"/>
      <c r="RFG590" s="49"/>
      <c r="RFH590" s="49"/>
      <c r="RFI590" s="49"/>
      <c r="RFJ590" s="49"/>
      <c r="RFK590" s="49"/>
      <c r="RFL590" s="49"/>
      <c r="RFM590" s="49"/>
      <c r="RFN590" s="49"/>
      <c r="RFO590" s="49"/>
      <c r="RFP590" s="49"/>
      <c r="RFQ590" s="49"/>
      <c r="RFR590" s="49"/>
      <c r="RFS590" s="49"/>
      <c r="RFT590" s="49"/>
      <c r="RFU590" s="49"/>
      <c r="RFV590" s="49"/>
      <c r="RFW590" s="49"/>
      <c r="RFX590" s="49"/>
      <c r="RFY590" s="49"/>
      <c r="RFZ590" s="49"/>
      <c r="RGA590" s="49"/>
      <c r="RGB590" s="49"/>
      <c r="RGC590" s="49"/>
      <c r="RGD590" s="49"/>
      <c r="RGE590" s="49"/>
      <c r="RGF590" s="49"/>
      <c r="RGG590" s="49"/>
      <c r="RGH590" s="49"/>
      <c r="RGI590" s="49"/>
      <c r="RGJ590" s="49"/>
      <c r="RGK590" s="49"/>
      <c r="RGL590" s="49"/>
      <c r="RGM590" s="49"/>
      <c r="RGN590" s="49"/>
      <c r="RGO590" s="49"/>
      <c r="RGP590" s="49"/>
      <c r="RGQ590" s="49"/>
      <c r="RGR590" s="49"/>
      <c r="RGS590" s="49"/>
      <c r="RGT590" s="49"/>
      <c r="RGU590" s="49"/>
      <c r="RGV590" s="49"/>
      <c r="RGW590" s="49"/>
      <c r="RGX590" s="49"/>
      <c r="RGY590" s="49"/>
      <c r="RGZ590" s="49"/>
      <c r="RHA590" s="49"/>
      <c r="RHB590" s="49"/>
      <c r="RHC590" s="49"/>
      <c r="RHD590" s="49"/>
      <c r="RHE590" s="49"/>
      <c r="RHF590" s="49"/>
      <c r="RHG590" s="49"/>
      <c r="RHH590" s="49"/>
      <c r="RHI590" s="49"/>
      <c r="RHJ590" s="49"/>
      <c r="RHK590" s="49"/>
      <c r="RHL590" s="49"/>
      <c r="RHM590" s="49"/>
      <c r="RHN590" s="49"/>
      <c r="RHO590" s="49"/>
      <c r="RHP590" s="49"/>
      <c r="RHQ590" s="49"/>
      <c r="RHR590" s="49"/>
      <c r="RHS590" s="49"/>
      <c r="RHT590" s="49"/>
      <c r="RHU590" s="49"/>
      <c r="RHV590" s="49"/>
      <c r="RHW590" s="49"/>
      <c r="RHX590" s="49"/>
      <c r="RHY590" s="49"/>
      <c r="RHZ590" s="49"/>
      <c r="RIA590" s="49"/>
      <c r="RIB590" s="49"/>
      <c r="RIC590" s="49"/>
      <c r="RID590" s="49"/>
      <c r="RIE590" s="49"/>
      <c r="RIF590" s="49"/>
      <c r="RIG590" s="49"/>
      <c r="RIH590" s="49"/>
      <c r="RII590" s="49"/>
      <c r="RIJ590" s="49"/>
      <c r="RIK590" s="49"/>
      <c r="RIL590" s="49"/>
      <c r="RIM590" s="49"/>
      <c r="RIN590" s="49"/>
      <c r="RIO590" s="49"/>
      <c r="RIP590" s="49"/>
      <c r="RIQ590" s="49"/>
      <c r="RIR590" s="49"/>
      <c r="RIS590" s="49"/>
      <c r="RIT590" s="49"/>
      <c r="RIU590" s="49"/>
      <c r="RIV590" s="49"/>
      <c r="RIW590" s="49"/>
      <c r="RIX590" s="49"/>
      <c r="RIY590" s="49"/>
      <c r="RIZ590" s="49"/>
      <c r="RJA590" s="49"/>
      <c r="RJB590" s="49"/>
      <c r="RJC590" s="49"/>
      <c r="RJD590" s="49"/>
      <c r="RJE590" s="49"/>
      <c r="RJF590" s="49"/>
      <c r="RJG590" s="49"/>
      <c r="RJH590" s="49"/>
      <c r="RJI590" s="49"/>
      <c r="RJJ590" s="49"/>
      <c r="RJK590" s="49"/>
      <c r="RJL590" s="49"/>
      <c r="RJM590" s="49"/>
      <c r="RJN590" s="49"/>
      <c r="RJO590" s="49"/>
      <c r="RJP590" s="49"/>
      <c r="RJQ590" s="49"/>
      <c r="RJR590" s="49"/>
      <c r="RJS590" s="49"/>
      <c r="RJT590" s="49"/>
      <c r="RJU590" s="49"/>
      <c r="RJV590" s="49"/>
      <c r="RJW590" s="49"/>
      <c r="RJX590" s="49"/>
      <c r="RJY590" s="49"/>
      <c r="RJZ590" s="49"/>
      <c r="RKA590" s="49"/>
      <c r="RKB590" s="49"/>
      <c r="RKC590" s="49"/>
      <c r="RKD590" s="49"/>
      <c r="RKE590" s="49"/>
      <c r="RKF590" s="49"/>
      <c r="RKG590" s="49"/>
      <c r="RKH590" s="49"/>
      <c r="RKI590" s="49"/>
      <c r="RKJ590" s="49"/>
      <c r="RKK590" s="49"/>
      <c r="RKL590" s="49"/>
      <c r="RKM590" s="49"/>
      <c r="RKN590" s="49"/>
      <c r="RKO590" s="49"/>
      <c r="RKP590" s="49"/>
      <c r="RKQ590" s="49"/>
      <c r="RKR590" s="49"/>
      <c r="RKS590" s="49"/>
      <c r="RKT590" s="49"/>
      <c r="RKU590" s="49"/>
      <c r="RKV590" s="49"/>
      <c r="RKW590" s="49"/>
      <c r="RKX590" s="49"/>
      <c r="RKY590" s="49"/>
      <c r="RKZ590" s="49"/>
      <c r="RLA590" s="49"/>
      <c r="RLB590" s="49"/>
      <c r="RLC590" s="49"/>
      <c r="RLD590" s="49"/>
      <c r="RLE590" s="49"/>
      <c r="RLF590" s="49"/>
      <c r="RLG590" s="49"/>
      <c r="RLH590" s="49"/>
      <c r="RLI590" s="49"/>
      <c r="RLJ590" s="49"/>
      <c r="RLK590" s="49"/>
      <c r="RLL590" s="49"/>
      <c r="RLM590" s="49"/>
      <c r="RLN590" s="49"/>
      <c r="RLO590" s="49"/>
      <c r="RLP590" s="49"/>
      <c r="RLQ590" s="49"/>
      <c r="RLR590" s="49"/>
      <c r="RLS590" s="49"/>
      <c r="RLT590" s="49"/>
      <c r="RLU590" s="49"/>
      <c r="RLV590" s="49"/>
      <c r="RLW590" s="49"/>
      <c r="RLX590" s="49"/>
      <c r="RLY590" s="49"/>
      <c r="RLZ590" s="49"/>
      <c r="RMA590" s="49"/>
      <c r="RMB590" s="49"/>
      <c r="RMC590" s="49"/>
      <c r="RMD590" s="49"/>
      <c r="RME590" s="49"/>
      <c r="RMF590" s="49"/>
      <c r="RMG590" s="49"/>
      <c r="RMH590" s="49"/>
      <c r="RMI590" s="49"/>
      <c r="RMJ590" s="49"/>
      <c r="RMK590" s="49"/>
      <c r="RML590" s="49"/>
      <c r="RMM590" s="49"/>
      <c r="RMN590" s="49"/>
      <c r="RMO590" s="49"/>
      <c r="RMP590" s="49"/>
      <c r="RMQ590" s="49"/>
      <c r="RMR590" s="49"/>
      <c r="RMS590" s="49"/>
      <c r="RMT590" s="49"/>
      <c r="RMU590" s="49"/>
      <c r="RMV590" s="49"/>
      <c r="RMW590" s="49"/>
      <c r="RMX590" s="49"/>
      <c r="RMY590" s="49"/>
      <c r="RMZ590" s="49"/>
      <c r="RNA590" s="49"/>
      <c r="RNB590" s="49"/>
      <c r="RNC590" s="49"/>
      <c r="RND590" s="49"/>
      <c r="RNE590" s="49"/>
      <c r="RNF590" s="49"/>
      <c r="RNG590" s="49"/>
      <c r="RNH590" s="49"/>
      <c r="RNI590" s="49"/>
      <c r="RNJ590" s="49"/>
      <c r="RNK590" s="49"/>
      <c r="RNL590" s="49"/>
      <c r="RNM590" s="49"/>
      <c r="RNN590" s="49"/>
      <c r="RNO590" s="49"/>
      <c r="RNP590" s="49"/>
      <c r="RNQ590" s="49"/>
      <c r="RNR590" s="49"/>
      <c r="RNS590" s="49"/>
      <c r="RNT590" s="49"/>
      <c r="RNU590" s="49"/>
      <c r="RNV590" s="49"/>
      <c r="RNW590" s="49"/>
      <c r="RNX590" s="49"/>
      <c r="RNY590" s="49"/>
      <c r="RNZ590" s="49"/>
      <c r="ROA590" s="49"/>
      <c r="ROB590" s="49"/>
      <c r="ROC590" s="49"/>
      <c r="ROD590" s="49"/>
      <c r="ROE590" s="49"/>
      <c r="ROF590" s="49"/>
      <c r="ROG590" s="49"/>
      <c r="ROH590" s="49"/>
      <c r="ROI590" s="49"/>
      <c r="ROJ590" s="49"/>
      <c r="ROK590" s="49"/>
      <c r="ROL590" s="49"/>
      <c r="ROM590" s="49"/>
      <c r="RON590" s="49"/>
      <c r="ROO590" s="49"/>
      <c r="ROP590" s="49"/>
      <c r="ROQ590" s="49"/>
      <c r="ROR590" s="49"/>
      <c r="ROS590" s="49"/>
      <c r="ROT590" s="49"/>
      <c r="ROU590" s="49"/>
      <c r="ROV590" s="49"/>
      <c r="ROW590" s="49"/>
      <c r="ROX590" s="49"/>
      <c r="ROY590" s="49"/>
      <c r="ROZ590" s="49"/>
      <c r="RPA590" s="49"/>
      <c r="RPB590" s="49"/>
      <c r="RPC590" s="49"/>
      <c r="RPD590" s="49"/>
      <c r="RPE590" s="49"/>
      <c r="RPF590" s="49"/>
      <c r="RPG590" s="49"/>
      <c r="RPH590" s="49"/>
      <c r="RPI590" s="49"/>
      <c r="RPJ590" s="49"/>
      <c r="RPK590" s="49"/>
      <c r="RPL590" s="49"/>
      <c r="RPM590" s="49"/>
      <c r="RPN590" s="49"/>
      <c r="RPO590" s="49"/>
      <c r="RPP590" s="49"/>
      <c r="RPQ590" s="49"/>
      <c r="RPR590" s="49"/>
      <c r="RPS590" s="49"/>
      <c r="RPT590" s="49"/>
      <c r="RPU590" s="49"/>
      <c r="RPV590" s="49"/>
      <c r="RPW590" s="49"/>
      <c r="RPX590" s="49"/>
      <c r="RPY590" s="49"/>
      <c r="RPZ590" s="49"/>
      <c r="RQA590" s="49"/>
      <c r="RQB590" s="49"/>
      <c r="RQC590" s="49"/>
      <c r="RQD590" s="49"/>
      <c r="RQE590" s="49"/>
      <c r="RQF590" s="49"/>
      <c r="RQG590" s="49"/>
      <c r="RQH590" s="49"/>
      <c r="RQI590" s="49"/>
      <c r="RQJ590" s="49"/>
      <c r="RQK590" s="49"/>
      <c r="RQL590" s="49"/>
      <c r="RQM590" s="49"/>
      <c r="RQN590" s="49"/>
      <c r="RQO590" s="49"/>
      <c r="RQP590" s="49"/>
      <c r="RQQ590" s="49"/>
      <c r="RQR590" s="49"/>
      <c r="RQS590" s="49"/>
      <c r="RQT590" s="49"/>
      <c r="RQU590" s="49"/>
      <c r="RQV590" s="49"/>
      <c r="RQW590" s="49"/>
      <c r="RQX590" s="49"/>
      <c r="RQY590" s="49"/>
      <c r="RQZ590" s="49"/>
      <c r="RRA590" s="49"/>
      <c r="RRB590" s="49"/>
      <c r="RRC590" s="49"/>
      <c r="RRD590" s="49"/>
      <c r="RRE590" s="49"/>
      <c r="RRF590" s="49"/>
      <c r="RRG590" s="49"/>
      <c r="RRH590" s="49"/>
      <c r="RRI590" s="49"/>
      <c r="RRJ590" s="49"/>
      <c r="RRK590" s="49"/>
      <c r="RRL590" s="49"/>
      <c r="RRM590" s="49"/>
      <c r="RRN590" s="49"/>
      <c r="RRO590" s="49"/>
      <c r="RRP590" s="49"/>
      <c r="RRQ590" s="49"/>
      <c r="RRR590" s="49"/>
      <c r="RRS590" s="49"/>
      <c r="RRT590" s="49"/>
      <c r="RRU590" s="49"/>
      <c r="RRV590" s="49"/>
      <c r="RRW590" s="49"/>
      <c r="RRX590" s="49"/>
      <c r="RRY590" s="49"/>
      <c r="RRZ590" s="49"/>
      <c r="RSA590" s="49"/>
      <c r="RSB590" s="49"/>
      <c r="RSC590" s="49"/>
      <c r="RSD590" s="49"/>
      <c r="RSE590" s="49"/>
      <c r="RSF590" s="49"/>
      <c r="RSG590" s="49"/>
      <c r="RSH590" s="49"/>
      <c r="RSI590" s="49"/>
      <c r="RSJ590" s="49"/>
      <c r="RSK590" s="49"/>
      <c r="RSL590" s="49"/>
      <c r="RSM590" s="49"/>
      <c r="RSN590" s="49"/>
      <c r="RSO590" s="49"/>
      <c r="RSP590" s="49"/>
      <c r="RSQ590" s="49"/>
      <c r="RSR590" s="49"/>
      <c r="RSS590" s="49"/>
      <c r="RST590" s="49"/>
      <c r="RSU590" s="49"/>
      <c r="RSV590" s="49"/>
      <c r="RSW590" s="49"/>
      <c r="RSX590" s="49"/>
      <c r="RSY590" s="49"/>
      <c r="RSZ590" s="49"/>
      <c r="RTA590" s="49"/>
      <c r="RTB590" s="49"/>
      <c r="RTC590" s="49"/>
      <c r="RTD590" s="49"/>
      <c r="RTE590" s="49"/>
      <c r="RTF590" s="49"/>
      <c r="RTG590" s="49"/>
      <c r="RTH590" s="49"/>
      <c r="RTI590" s="49"/>
      <c r="RTJ590" s="49"/>
      <c r="RTK590" s="49"/>
      <c r="RTL590" s="49"/>
      <c r="RTM590" s="49"/>
      <c r="RTN590" s="49"/>
      <c r="RTO590" s="49"/>
      <c r="RTP590" s="49"/>
      <c r="RTQ590" s="49"/>
      <c r="RTR590" s="49"/>
      <c r="RTS590" s="49"/>
      <c r="RTT590" s="49"/>
      <c r="RTU590" s="49"/>
      <c r="RTV590" s="49"/>
      <c r="RTW590" s="49"/>
      <c r="RTX590" s="49"/>
      <c r="RTY590" s="49"/>
      <c r="RTZ590" s="49"/>
      <c r="RUA590" s="49"/>
      <c r="RUB590" s="49"/>
      <c r="RUC590" s="49"/>
      <c r="RUD590" s="49"/>
      <c r="RUE590" s="49"/>
      <c r="RUF590" s="49"/>
      <c r="RUG590" s="49"/>
      <c r="RUH590" s="49"/>
      <c r="RUI590" s="49"/>
      <c r="RUJ590" s="49"/>
      <c r="RUK590" s="49"/>
      <c r="RUL590" s="49"/>
      <c r="RUM590" s="49"/>
      <c r="RUN590" s="49"/>
      <c r="RUO590" s="49"/>
      <c r="RUP590" s="49"/>
      <c r="RUQ590" s="49"/>
      <c r="RUR590" s="49"/>
      <c r="RUS590" s="49"/>
      <c r="RUT590" s="49"/>
      <c r="RUU590" s="49"/>
      <c r="RUV590" s="49"/>
      <c r="RUW590" s="49"/>
      <c r="RUX590" s="49"/>
      <c r="RUY590" s="49"/>
      <c r="RUZ590" s="49"/>
      <c r="RVA590" s="49"/>
      <c r="RVB590" s="49"/>
      <c r="RVC590" s="49"/>
      <c r="RVD590" s="49"/>
      <c r="RVE590" s="49"/>
      <c r="RVF590" s="49"/>
      <c r="RVG590" s="49"/>
      <c r="RVH590" s="49"/>
      <c r="RVI590" s="49"/>
      <c r="RVJ590" s="49"/>
      <c r="RVK590" s="49"/>
      <c r="RVL590" s="49"/>
      <c r="RVM590" s="49"/>
      <c r="RVN590" s="49"/>
      <c r="RVO590" s="49"/>
      <c r="RVP590" s="49"/>
      <c r="RVQ590" s="49"/>
      <c r="RVR590" s="49"/>
      <c r="RVS590" s="49"/>
      <c r="RVT590" s="49"/>
      <c r="RVU590" s="49"/>
      <c r="RVV590" s="49"/>
      <c r="RVW590" s="49"/>
      <c r="RVX590" s="49"/>
      <c r="RVY590" s="49"/>
      <c r="RVZ590" s="49"/>
      <c r="RWA590" s="49"/>
      <c r="RWB590" s="49"/>
      <c r="RWC590" s="49"/>
      <c r="RWD590" s="49"/>
      <c r="RWE590" s="49"/>
      <c r="RWF590" s="49"/>
      <c r="RWG590" s="49"/>
      <c r="RWH590" s="49"/>
      <c r="RWI590" s="49"/>
      <c r="RWJ590" s="49"/>
      <c r="RWK590" s="49"/>
      <c r="RWL590" s="49"/>
      <c r="RWM590" s="49"/>
      <c r="RWN590" s="49"/>
      <c r="RWO590" s="49"/>
      <c r="RWP590" s="49"/>
      <c r="RWQ590" s="49"/>
      <c r="RWR590" s="49"/>
      <c r="RWS590" s="49"/>
      <c r="RWT590" s="49"/>
      <c r="RWU590" s="49"/>
      <c r="RWV590" s="49"/>
      <c r="RWW590" s="49"/>
      <c r="RWX590" s="49"/>
      <c r="RWY590" s="49"/>
      <c r="RWZ590" s="49"/>
      <c r="RXA590" s="49"/>
      <c r="RXB590" s="49"/>
      <c r="RXC590" s="49"/>
      <c r="RXD590" s="49"/>
      <c r="RXE590" s="49"/>
      <c r="RXF590" s="49"/>
      <c r="RXG590" s="49"/>
      <c r="RXH590" s="49"/>
      <c r="RXI590" s="49"/>
      <c r="RXJ590" s="49"/>
      <c r="RXK590" s="49"/>
      <c r="RXL590" s="49"/>
      <c r="RXM590" s="49"/>
      <c r="RXN590" s="49"/>
      <c r="RXO590" s="49"/>
      <c r="RXP590" s="49"/>
      <c r="RXQ590" s="49"/>
      <c r="RXR590" s="49"/>
      <c r="RXS590" s="49"/>
      <c r="RXT590" s="49"/>
      <c r="RXU590" s="49"/>
      <c r="RXV590" s="49"/>
      <c r="RXW590" s="49"/>
      <c r="RXX590" s="49"/>
      <c r="RXY590" s="49"/>
      <c r="RXZ590" s="49"/>
      <c r="RYA590" s="49"/>
      <c r="RYB590" s="49"/>
      <c r="RYC590" s="49"/>
      <c r="RYD590" s="49"/>
      <c r="RYE590" s="49"/>
      <c r="RYF590" s="49"/>
      <c r="RYG590" s="49"/>
      <c r="RYH590" s="49"/>
      <c r="RYI590" s="49"/>
      <c r="RYJ590" s="49"/>
      <c r="RYK590" s="49"/>
      <c r="RYL590" s="49"/>
      <c r="RYM590" s="49"/>
      <c r="RYN590" s="49"/>
      <c r="RYO590" s="49"/>
      <c r="RYP590" s="49"/>
      <c r="RYQ590" s="49"/>
      <c r="RYR590" s="49"/>
      <c r="RYS590" s="49"/>
      <c r="RYT590" s="49"/>
      <c r="RYU590" s="49"/>
      <c r="RYV590" s="49"/>
      <c r="RYW590" s="49"/>
      <c r="RYX590" s="49"/>
      <c r="RYY590" s="49"/>
      <c r="RYZ590" s="49"/>
      <c r="RZA590" s="49"/>
      <c r="RZB590" s="49"/>
      <c r="RZC590" s="49"/>
      <c r="RZD590" s="49"/>
      <c r="RZE590" s="49"/>
      <c r="RZF590" s="49"/>
      <c r="RZG590" s="49"/>
      <c r="RZH590" s="49"/>
      <c r="RZI590" s="49"/>
      <c r="RZJ590" s="49"/>
      <c r="RZK590" s="49"/>
      <c r="RZL590" s="49"/>
      <c r="RZM590" s="49"/>
      <c r="RZN590" s="49"/>
      <c r="RZO590" s="49"/>
      <c r="RZP590" s="49"/>
      <c r="RZQ590" s="49"/>
      <c r="RZR590" s="49"/>
      <c r="RZS590" s="49"/>
      <c r="RZT590" s="49"/>
      <c r="RZU590" s="49"/>
      <c r="RZV590" s="49"/>
      <c r="RZW590" s="49"/>
      <c r="RZX590" s="49"/>
      <c r="RZY590" s="49"/>
      <c r="RZZ590" s="49"/>
      <c r="SAA590" s="49"/>
      <c r="SAB590" s="49"/>
      <c r="SAC590" s="49"/>
      <c r="SAD590" s="49"/>
      <c r="SAE590" s="49"/>
      <c r="SAF590" s="49"/>
      <c r="SAG590" s="49"/>
      <c r="SAH590" s="49"/>
      <c r="SAI590" s="49"/>
      <c r="SAJ590" s="49"/>
      <c r="SAK590" s="49"/>
      <c r="SAL590" s="49"/>
      <c r="SAM590" s="49"/>
      <c r="SAN590" s="49"/>
      <c r="SAO590" s="49"/>
      <c r="SAP590" s="49"/>
      <c r="SAQ590" s="49"/>
      <c r="SAR590" s="49"/>
      <c r="SAS590" s="49"/>
      <c r="SAT590" s="49"/>
      <c r="SAU590" s="49"/>
      <c r="SAV590" s="49"/>
      <c r="SAW590" s="49"/>
      <c r="SAX590" s="49"/>
      <c r="SAY590" s="49"/>
      <c r="SAZ590" s="49"/>
      <c r="SBA590" s="49"/>
      <c r="SBB590" s="49"/>
      <c r="SBC590" s="49"/>
      <c r="SBD590" s="49"/>
      <c r="SBE590" s="49"/>
      <c r="SBF590" s="49"/>
      <c r="SBG590" s="49"/>
      <c r="SBH590" s="49"/>
      <c r="SBI590" s="49"/>
      <c r="SBJ590" s="49"/>
      <c r="SBK590" s="49"/>
      <c r="SBL590" s="49"/>
      <c r="SBM590" s="49"/>
      <c r="SBN590" s="49"/>
      <c r="SBO590" s="49"/>
      <c r="SBP590" s="49"/>
      <c r="SBQ590" s="49"/>
      <c r="SBR590" s="49"/>
      <c r="SBS590" s="49"/>
      <c r="SBT590" s="49"/>
      <c r="SBU590" s="49"/>
      <c r="SBV590" s="49"/>
      <c r="SBW590" s="49"/>
      <c r="SBX590" s="49"/>
      <c r="SBY590" s="49"/>
      <c r="SBZ590" s="49"/>
      <c r="SCA590" s="49"/>
      <c r="SCB590" s="49"/>
      <c r="SCC590" s="49"/>
      <c r="SCD590" s="49"/>
      <c r="SCE590" s="49"/>
      <c r="SCF590" s="49"/>
      <c r="SCG590" s="49"/>
      <c r="SCH590" s="49"/>
      <c r="SCI590" s="49"/>
      <c r="SCJ590" s="49"/>
      <c r="SCK590" s="49"/>
      <c r="SCL590" s="49"/>
      <c r="SCM590" s="49"/>
      <c r="SCN590" s="49"/>
      <c r="SCO590" s="49"/>
      <c r="SCP590" s="49"/>
      <c r="SCQ590" s="49"/>
      <c r="SCR590" s="49"/>
      <c r="SCS590" s="49"/>
      <c r="SCT590" s="49"/>
      <c r="SCU590" s="49"/>
      <c r="SCV590" s="49"/>
      <c r="SCW590" s="49"/>
      <c r="SCX590" s="49"/>
      <c r="SCY590" s="49"/>
      <c r="SCZ590" s="49"/>
      <c r="SDA590" s="49"/>
      <c r="SDB590" s="49"/>
      <c r="SDC590" s="49"/>
      <c r="SDD590" s="49"/>
      <c r="SDE590" s="49"/>
      <c r="SDF590" s="49"/>
      <c r="SDG590" s="49"/>
      <c r="SDH590" s="49"/>
      <c r="SDI590" s="49"/>
      <c r="SDJ590" s="49"/>
      <c r="SDK590" s="49"/>
      <c r="SDL590" s="49"/>
      <c r="SDM590" s="49"/>
      <c r="SDN590" s="49"/>
      <c r="SDO590" s="49"/>
      <c r="SDP590" s="49"/>
      <c r="SDQ590" s="49"/>
      <c r="SDR590" s="49"/>
      <c r="SDS590" s="49"/>
      <c r="SDT590" s="49"/>
      <c r="SDU590" s="49"/>
      <c r="SDV590" s="49"/>
      <c r="SDW590" s="49"/>
      <c r="SDX590" s="49"/>
      <c r="SDY590" s="49"/>
      <c r="SDZ590" s="49"/>
      <c r="SEA590" s="49"/>
      <c r="SEB590" s="49"/>
      <c r="SEC590" s="49"/>
      <c r="SED590" s="49"/>
      <c r="SEE590" s="49"/>
      <c r="SEF590" s="49"/>
      <c r="SEG590" s="49"/>
      <c r="SEH590" s="49"/>
      <c r="SEI590" s="49"/>
      <c r="SEJ590" s="49"/>
      <c r="SEK590" s="49"/>
      <c r="SEL590" s="49"/>
      <c r="SEM590" s="49"/>
      <c r="SEN590" s="49"/>
      <c r="SEO590" s="49"/>
      <c r="SEP590" s="49"/>
      <c r="SEQ590" s="49"/>
      <c r="SER590" s="49"/>
      <c r="SES590" s="49"/>
      <c r="SET590" s="49"/>
      <c r="SEU590" s="49"/>
      <c r="SEV590" s="49"/>
      <c r="SEW590" s="49"/>
      <c r="SEX590" s="49"/>
      <c r="SEY590" s="49"/>
      <c r="SEZ590" s="49"/>
      <c r="SFA590" s="49"/>
      <c r="SFB590" s="49"/>
      <c r="SFC590" s="49"/>
      <c r="SFD590" s="49"/>
      <c r="SFE590" s="49"/>
      <c r="SFF590" s="49"/>
      <c r="SFG590" s="49"/>
      <c r="SFH590" s="49"/>
      <c r="SFI590" s="49"/>
      <c r="SFJ590" s="49"/>
      <c r="SFK590" s="49"/>
      <c r="SFL590" s="49"/>
      <c r="SFM590" s="49"/>
      <c r="SFN590" s="49"/>
      <c r="SFO590" s="49"/>
      <c r="SFP590" s="49"/>
      <c r="SFQ590" s="49"/>
      <c r="SFR590" s="49"/>
      <c r="SFS590" s="49"/>
      <c r="SFT590" s="49"/>
      <c r="SFU590" s="49"/>
      <c r="SFV590" s="49"/>
      <c r="SFW590" s="49"/>
      <c r="SFX590" s="49"/>
      <c r="SFY590" s="49"/>
      <c r="SFZ590" s="49"/>
      <c r="SGA590" s="49"/>
      <c r="SGB590" s="49"/>
      <c r="SGC590" s="49"/>
      <c r="SGD590" s="49"/>
      <c r="SGE590" s="49"/>
      <c r="SGF590" s="49"/>
      <c r="SGG590" s="49"/>
      <c r="SGH590" s="49"/>
      <c r="SGI590" s="49"/>
      <c r="SGJ590" s="49"/>
      <c r="SGK590" s="49"/>
      <c r="SGL590" s="49"/>
      <c r="SGM590" s="49"/>
      <c r="SGN590" s="49"/>
      <c r="SGO590" s="49"/>
      <c r="SGP590" s="49"/>
      <c r="SGQ590" s="49"/>
      <c r="SGR590" s="49"/>
      <c r="SGS590" s="49"/>
      <c r="SGT590" s="49"/>
      <c r="SGU590" s="49"/>
      <c r="SGV590" s="49"/>
      <c r="SGW590" s="49"/>
      <c r="SGX590" s="49"/>
      <c r="SGY590" s="49"/>
      <c r="SGZ590" s="49"/>
      <c r="SHA590" s="49"/>
      <c r="SHB590" s="49"/>
      <c r="SHC590" s="49"/>
      <c r="SHD590" s="49"/>
      <c r="SHE590" s="49"/>
      <c r="SHF590" s="49"/>
      <c r="SHG590" s="49"/>
      <c r="SHH590" s="49"/>
      <c r="SHI590" s="49"/>
      <c r="SHJ590" s="49"/>
      <c r="SHK590" s="49"/>
      <c r="SHL590" s="49"/>
      <c r="SHM590" s="49"/>
      <c r="SHN590" s="49"/>
      <c r="SHO590" s="49"/>
      <c r="SHP590" s="49"/>
      <c r="SHQ590" s="49"/>
      <c r="SHR590" s="49"/>
      <c r="SHS590" s="49"/>
      <c r="SHT590" s="49"/>
      <c r="SHU590" s="49"/>
      <c r="SHV590" s="49"/>
      <c r="SHW590" s="49"/>
      <c r="SHX590" s="49"/>
      <c r="SHY590" s="49"/>
      <c r="SHZ590" s="49"/>
      <c r="SIA590" s="49"/>
      <c r="SIB590" s="49"/>
      <c r="SIC590" s="49"/>
      <c r="SID590" s="49"/>
      <c r="SIE590" s="49"/>
      <c r="SIF590" s="49"/>
      <c r="SIG590" s="49"/>
      <c r="SIH590" s="49"/>
      <c r="SII590" s="49"/>
      <c r="SIJ590" s="49"/>
      <c r="SIK590" s="49"/>
      <c r="SIL590" s="49"/>
      <c r="SIM590" s="49"/>
      <c r="SIN590" s="49"/>
      <c r="SIO590" s="49"/>
      <c r="SIP590" s="49"/>
      <c r="SIQ590" s="49"/>
      <c r="SIR590" s="49"/>
      <c r="SIS590" s="49"/>
      <c r="SIT590" s="49"/>
      <c r="SIU590" s="49"/>
      <c r="SIV590" s="49"/>
      <c r="SIW590" s="49"/>
      <c r="SIX590" s="49"/>
      <c r="SIY590" s="49"/>
      <c r="SIZ590" s="49"/>
      <c r="SJA590" s="49"/>
      <c r="SJB590" s="49"/>
      <c r="SJC590" s="49"/>
      <c r="SJD590" s="49"/>
      <c r="SJE590" s="49"/>
      <c r="SJF590" s="49"/>
      <c r="SJG590" s="49"/>
      <c r="SJH590" s="49"/>
      <c r="SJI590" s="49"/>
      <c r="SJJ590" s="49"/>
      <c r="SJK590" s="49"/>
      <c r="SJL590" s="49"/>
      <c r="SJM590" s="49"/>
      <c r="SJN590" s="49"/>
      <c r="SJO590" s="49"/>
      <c r="SJP590" s="49"/>
      <c r="SJQ590" s="49"/>
      <c r="SJR590" s="49"/>
      <c r="SJS590" s="49"/>
      <c r="SJT590" s="49"/>
      <c r="SJU590" s="49"/>
      <c r="SJV590" s="49"/>
      <c r="SJW590" s="49"/>
      <c r="SJX590" s="49"/>
      <c r="SJY590" s="49"/>
      <c r="SJZ590" s="49"/>
      <c r="SKA590" s="49"/>
      <c r="SKB590" s="49"/>
      <c r="SKC590" s="49"/>
      <c r="SKD590" s="49"/>
      <c r="SKE590" s="49"/>
      <c r="SKF590" s="49"/>
      <c r="SKG590" s="49"/>
      <c r="SKH590" s="49"/>
      <c r="SKI590" s="49"/>
      <c r="SKJ590" s="49"/>
      <c r="SKK590" s="49"/>
      <c r="SKL590" s="49"/>
      <c r="SKM590" s="49"/>
      <c r="SKN590" s="49"/>
      <c r="SKO590" s="49"/>
      <c r="SKP590" s="49"/>
      <c r="SKQ590" s="49"/>
      <c r="SKR590" s="49"/>
      <c r="SKS590" s="49"/>
      <c r="SKT590" s="49"/>
      <c r="SKU590" s="49"/>
      <c r="SKV590" s="49"/>
      <c r="SKW590" s="49"/>
      <c r="SKX590" s="49"/>
      <c r="SKY590" s="49"/>
      <c r="SKZ590" s="49"/>
      <c r="SLA590" s="49"/>
      <c r="SLB590" s="49"/>
      <c r="SLC590" s="49"/>
      <c r="SLD590" s="49"/>
      <c r="SLE590" s="49"/>
      <c r="SLF590" s="49"/>
      <c r="SLG590" s="49"/>
      <c r="SLH590" s="49"/>
      <c r="SLI590" s="49"/>
      <c r="SLJ590" s="49"/>
      <c r="SLK590" s="49"/>
      <c r="SLL590" s="49"/>
      <c r="SLM590" s="49"/>
      <c r="SLN590" s="49"/>
      <c r="SLO590" s="49"/>
      <c r="SLP590" s="49"/>
      <c r="SLQ590" s="49"/>
      <c r="SLR590" s="49"/>
      <c r="SLS590" s="49"/>
      <c r="SLT590" s="49"/>
      <c r="SLU590" s="49"/>
      <c r="SLV590" s="49"/>
      <c r="SLW590" s="49"/>
      <c r="SLX590" s="49"/>
      <c r="SLY590" s="49"/>
      <c r="SLZ590" s="49"/>
      <c r="SMA590" s="49"/>
      <c r="SMB590" s="49"/>
      <c r="SMC590" s="49"/>
      <c r="SMD590" s="49"/>
      <c r="SME590" s="49"/>
      <c r="SMF590" s="49"/>
      <c r="SMG590" s="49"/>
      <c r="SMH590" s="49"/>
      <c r="SMI590" s="49"/>
      <c r="SMJ590" s="49"/>
      <c r="SMK590" s="49"/>
      <c r="SML590" s="49"/>
      <c r="SMM590" s="49"/>
      <c r="SMN590" s="49"/>
      <c r="SMO590" s="49"/>
      <c r="SMP590" s="49"/>
      <c r="SMQ590" s="49"/>
      <c r="SMR590" s="49"/>
      <c r="SMS590" s="49"/>
      <c r="SMT590" s="49"/>
      <c r="SMU590" s="49"/>
      <c r="SMV590" s="49"/>
      <c r="SMW590" s="49"/>
      <c r="SMX590" s="49"/>
      <c r="SMY590" s="49"/>
      <c r="SMZ590" s="49"/>
      <c r="SNA590" s="49"/>
      <c r="SNB590" s="49"/>
      <c r="SNC590" s="49"/>
      <c r="SND590" s="49"/>
      <c r="SNE590" s="49"/>
      <c r="SNF590" s="49"/>
      <c r="SNG590" s="49"/>
      <c r="SNH590" s="49"/>
      <c r="SNI590" s="49"/>
      <c r="SNJ590" s="49"/>
      <c r="SNK590" s="49"/>
      <c r="SNL590" s="49"/>
      <c r="SNM590" s="49"/>
      <c r="SNN590" s="49"/>
      <c r="SNO590" s="49"/>
      <c r="SNP590" s="49"/>
      <c r="SNQ590" s="49"/>
      <c r="SNR590" s="49"/>
      <c r="SNS590" s="49"/>
      <c r="SNT590" s="49"/>
      <c r="SNU590" s="49"/>
      <c r="SNV590" s="49"/>
      <c r="SNW590" s="49"/>
      <c r="SNX590" s="49"/>
      <c r="SNY590" s="49"/>
      <c r="SNZ590" s="49"/>
      <c r="SOA590" s="49"/>
      <c r="SOB590" s="49"/>
      <c r="SOC590" s="49"/>
      <c r="SOD590" s="49"/>
      <c r="SOE590" s="49"/>
      <c r="SOF590" s="49"/>
      <c r="SOG590" s="49"/>
      <c r="SOH590" s="49"/>
      <c r="SOI590" s="49"/>
      <c r="SOJ590" s="49"/>
      <c r="SOK590" s="49"/>
      <c r="SOL590" s="49"/>
      <c r="SOM590" s="49"/>
      <c r="SON590" s="49"/>
      <c r="SOO590" s="49"/>
      <c r="SOP590" s="49"/>
      <c r="SOQ590" s="49"/>
      <c r="SOR590" s="49"/>
      <c r="SOS590" s="49"/>
      <c r="SOT590" s="49"/>
      <c r="SOU590" s="49"/>
      <c r="SOV590" s="49"/>
      <c r="SOW590" s="49"/>
      <c r="SOX590" s="49"/>
      <c r="SOY590" s="49"/>
      <c r="SOZ590" s="49"/>
      <c r="SPA590" s="49"/>
      <c r="SPB590" s="49"/>
      <c r="SPC590" s="49"/>
      <c r="SPD590" s="49"/>
      <c r="SPE590" s="49"/>
      <c r="SPF590" s="49"/>
      <c r="SPG590" s="49"/>
      <c r="SPH590" s="49"/>
      <c r="SPI590" s="49"/>
      <c r="SPJ590" s="49"/>
      <c r="SPK590" s="49"/>
      <c r="SPL590" s="49"/>
      <c r="SPM590" s="49"/>
      <c r="SPN590" s="49"/>
      <c r="SPO590" s="49"/>
      <c r="SPP590" s="49"/>
      <c r="SPQ590" s="49"/>
      <c r="SPR590" s="49"/>
      <c r="SPS590" s="49"/>
      <c r="SPT590" s="49"/>
      <c r="SPU590" s="49"/>
      <c r="SPV590" s="49"/>
      <c r="SPW590" s="49"/>
      <c r="SPX590" s="49"/>
      <c r="SPY590" s="49"/>
      <c r="SPZ590" s="49"/>
      <c r="SQA590" s="49"/>
      <c r="SQB590" s="49"/>
      <c r="SQC590" s="49"/>
      <c r="SQD590" s="49"/>
      <c r="SQE590" s="49"/>
      <c r="SQF590" s="49"/>
      <c r="SQG590" s="49"/>
      <c r="SQH590" s="49"/>
      <c r="SQI590" s="49"/>
      <c r="SQJ590" s="49"/>
      <c r="SQK590" s="49"/>
      <c r="SQL590" s="49"/>
      <c r="SQM590" s="49"/>
      <c r="SQN590" s="49"/>
      <c r="SQO590" s="49"/>
      <c r="SQP590" s="49"/>
      <c r="SQQ590" s="49"/>
      <c r="SQR590" s="49"/>
      <c r="SQS590" s="49"/>
      <c r="SQT590" s="49"/>
      <c r="SQU590" s="49"/>
      <c r="SQV590" s="49"/>
      <c r="SQW590" s="49"/>
      <c r="SQX590" s="49"/>
      <c r="SQY590" s="49"/>
      <c r="SQZ590" s="49"/>
      <c r="SRA590" s="49"/>
      <c r="SRB590" s="49"/>
      <c r="SRC590" s="49"/>
      <c r="SRD590" s="49"/>
      <c r="SRE590" s="49"/>
      <c r="SRF590" s="49"/>
      <c r="SRG590" s="49"/>
      <c r="SRH590" s="49"/>
      <c r="SRI590" s="49"/>
      <c r="SRJ590" s="49"/>
      <c r="SRK590" s="49"/>
      <c r="SRL590" s="49"/>
      <c r="SRM590" s="49"/>
      <c r="SRN590" s="49"/>
      <c r="SRO590" s="49"/>
      <c r="SRP590" s="49"/>
      <c r="SRQ590" s="49"/>
      <c r="SRR590" s="49"/>
      <c r="SRS590" s="49"/>
      <c r="SRT590" s="49"/>
      <c r="SRU590" s="49"/>
      <c r="SRV590" s="49"/>
      <c r="SRW590" s="49"/>
      <c r="SRX590" s="49"/>
      <c r="SRY590" s="49"/>
      <c r="SRZ590" s="49"/>
      <c r="SSA590" s="49"/>
      <c r="SSB590" s="49"/>
      <c r="SSC590" s="49"/>
      <c r="SSD590" s="49"/>
      <c r="SSE590" s="49"/>
      <c r="SSF590" s="49"/>
      <c r="SSG590" s="49"/>
      <c r="SSH590" s="49"/>
      <c r="SSI590" s="49"/>
      <c r="SSJ590" s="49"/>
      <c r="SSK590" s="49"/>
      <c r="SSL590" s="49"/>
      <c r="SSM590" s="49"/>
      <c r="SSN590" s="49"/>
      <c r="SSO590" s="49"/>
      <c r="SSP590" s="49"/>
      <c r="SSQ590" s="49"/>
      <c r="SSR590" s="49"/>
      <c r="SSS590" s="49"/>
      <c r="SST590" s="49"/>
      <c r="SSU590" s="49"/>
      <c r="SSV590" s="49"/>
      <c r="SSW590" s="49"/>
      <c r="SSX590" s="49"/>
      <c r="SSY590" s="49"/>
      <c r="SSZ590" s="49"/>
      <c r="STA590" s="49"/>
      <c r="STB590" s="49"/>
      <c r="STC590" s="49"/>
      <c r="STD590" s="49"/>
      <c r="STE590" s="49"/>
      <c r="STF590" s="49"/>
      <c r="STG590" s="49"/>
      <c r="STH590" s="49"/>
      <c r="STI590" s="49"/>
      <c r="STJ590" s="49"/>
      <c r="STK590" s="49"/>
      <c r="STL590" s="49"/>
      <c r="STM590" s="49"/>
      <c r="STN590" s="49"/>
      <c r="STO590" s="49"/>
      <c r="STP590" s="49"/>
      <c r="STQ590" s="49"/>
      <c r="STR590" s="49"/>
      <c r="STS590" s="49"/>
      <c r="STT590" s="49"/>
      <c r="STU590" s="49"/>
      <c r="STV590" s="49"/>
      <c r="STW590" s="49"/>
      <c r="STX590" s="49"/>
      <c r="STY590" s="49"/>
      <c r="STZ590" s="49"/>
      <c r="SUA590" s="49"/>
      <c r="SUB590" s="49"/>
      <c r="SUC590" s="49"/>
      <c r="SUD590" s="49"/>
      <c r="SUE590" s="49"/>
      <c r="SUF590" s="49"/>
      <c r="SUG590" s="49"/>
      <c r="SUH590" s="49"/>
      <c r="SUI590" s="49"/>
      <c r="SUJ590" s="49"/>
      <c r="SUK590" s="49"/>
      <c r="SUL590" s="49"/>
      <c r="SUM590" s="49"/>
      <c r="SUN590" s="49"/>
      <c r="SUO590" s="49"/>
      <c r="SUP590" s="49"/>
      <c r="SUQ590" s="49"/>
      <c r="SUR590" s="49"/>
      <c r="SUS590" s="49"/>
      <c r="SUT590" s="49"/>
      <c r="SUU590" s="49"/>
      <c r="SUV590" s="49"/>
      <c r="SUW590" s="49"/>
      <c r="SUX590" s="49"/>
      <c r="SUY590" s="49"/>
      <c r="SUZ590" s="49"/>
      <c r="SVA590" s="49"/>
      <c r="SVB590" s="49"/>
      <c r="SVC590" s="49"/>
      <c r="SVD590" s="49"/>
      <c r="SVE590" s="49"/>
      <c r="SVF590" s="49"/>
      <c r="SVG590" s="49"/>
      <c r="SVH590" s="49"/>
      <c r="SVI590" s="49"/>
      <c r="SVJ590" s="49"/>
      <c r="SVK590" s="49"/>
      <c r="SVL590" s="49"/>
      <c r="SVM590" s="49"/>
      <c r="SVN590" s="49"/>
      <c r="SVO590" s="49"/>
      <c r="SVP590" s="49"/>
      <c r="SVQ590" s="49"/>
      <c r="SVR590" s="49"/>
      <c r="SVS590" s="49"/>
      <c r="SVT590" s="49"/>
      <c r="SVU590" s="49"/>
      <c r="SVV590" s="49"/>
      <c r="SVW590" s="49"/>
      <c r="SVX590" s="49"/>
      <c r="SVY590" s="49"/>
      <c r="SVZ590" s="49"/>
      <c r="SWA590" s="49"/>
      <c r="SWB590" s="49"/>
      <c r="SWC590" s="49"/>
      <c r="SWD590" s="49"/>
      <c r="SWE590" s="49"/>
      <c r="SWF590" s="49"/>
      <c r="SWG590" s="49"/>
      <c r="SWH590" s="49"/>
      <c r="SWI590" s="49"/>
      <c r="SWJ590" s="49"/>
      <c r="SWK590" s="49"/>
      <c r="SWL590" s="49"/>
      <c r="SWM590" s="49"/>
      <c r="SWN590" s="49"/>
      <c r="SWO590" s="49"/>
      <c r="SWP590" s="49"/>
      <c r="SWQ590" s="49"/>
      <c r="SWR590" s="49"/>
      <c r="SWS590" s="49"/>
      <c r="SWT590" s="49"/>
      <c r="SWU590" s="49"/>
      <c r="SWV590" s="49"/>
      <c r="SWW590" s="49"/>
      <c r="SWX590" s="49"/>
      <c r="SWY590" s="49"/>
      <c r="SWZ590" s="49"/>
      <c r="SXA590" s="49"/>
      <c r="SXB590" s="49"/>
      <c r="SXC590" s="49"/>
      <c r="SXD590" s="49"/>
      <c r="SXE590" s="49"/>
      <c r="SXF590" s="49"/>
      <c r="SXG590" s="49"/>
      <c r="SXH590" s="49"/>
      <c r="SXI590" s="49"/>
      <c r="SXJ590" s="49"/>
      <c r="SXK590" s="49"/>
      <c r="SXL590" s="49"/>
      <c r="SXM590" s="49"/>
      <c r="SXN590" s="49"/>
      <c r="SXO590" s="49"/>
      <c r="SXP590" s="49"/>
      <c r="SXQ590" s="49"/>
      <c r="SXR590" s="49"/>
      <c r="SXS590" s="49"/>
      <c r="SXT590" s="49"/>
      <c r="SXU590" s="49"/>
      <c r="SXV590" s="49"/>
      <c r="SXW590" s="49"/>
      <c r="SXX590" s="49"/>
      <c r="SXY590" s="49"/>
      <c r="SXZ590" s="49"/>
      <c r="SYA590" s="49"/>
      <c r="SYB590" s="49"/>
      <c r="SYC590" s="49"/>
      <c r="SYD590" s="49"/>
      <c r="SYE590" s="49"/>
      <c r="SYF590" s="49"/>
      <c r="SYG590" s="49"/>
      <c r="SYH590" s="49"/>
      <c r="SYI590" s="49"/>
      <c r="SYJ590" s="49"/>
      <c r="SYK590" s="49"/>
      <c r="SYL590" s="49"/>
      <c r="SYM590" s="49"/>
      <c r="SYN590" s="49"/>
      <c r="SYO590" s="49"/>
      <c r="SYP590" s="49"/>
      <c r="SYQ590" s="49"/>
      <c r="SYR590" s="49"/>
      <c r="SYS590" s="49"/>
      <c r="SYT590" s="49"/>
      <c r="SYU590" s="49"/>
      <c r="SYV590" s="49"/>
      <c r="SYW590" s="49"/>
      <c r="SYX590" s="49"/>
      <c r="SYY590" s="49"/>
      <c r="SYZ590" s="49"/>
      <c r="SZA590" s="49"/>
      <c r="SZB590" s="49"/>
      <c r="SZC590" s="49"/>
      <c r="SZD590" s="49"/>
      <c r="SZE590" s="49"/>
      <c r="SZF590" s="49"/>
      <c r="SZG590" s="49"/>
      <c r="SZH590" s="49"/>
      <c r="SZI590" s="49"/>
      <c r="SZJ590" s="49"/>
      <c r="SZK590" s="49"/>
      <c r="SZL590" s="49"/>
      <c r="SZM590" s="49"/>
      <c r="SZN590" s="49"/>
      <c r="SZO590" s="49"/>
      <c r="SZP590" s="49"/>
      <c r="SZQ590" s="49"/>
      <c r="SZR590" s="49"/>
      <c r="SZS590" s="49"/>
      <c r="SZT590" s="49"/>
      <c r="SZU590" s="49"/>
      <c r="SZV590" s="49"/>
      <c r="SZW590" s="49"/>
      <c r="SZX590" s="49"/>
      <c r="SZY590" s="49"/>
      <c r="SZZ590" s="49"/>
      <c r="TAA590" s="49"/>
      <c r="TAB590" s="49"/>
      <c r="TAC590" s="49"/>
      <c r="TAD590" s="49"/>
      <c r="TAE590" s="49"/>
      <c r="TAF590" s="49"/>
      <c r="TAG590" s="49"/>
      <c r="TAH590" s="49"/>
      <c r="TAI590" s="49"/>
      <c r="TAJ590" s="49"/>
      <c r="TAK590" s="49"/>
      <c r="TAL590" s="49"/>
      <c r="TAM590" s="49"/>
      <c r="TAN590" s="49"/>
      <c r="TAO590" s="49"/>
      <c r="TAP590" s="49"/>
      <c r="TAQ590" s="49"/>
      <c r="TAR590" s="49"/>
      <c r="TAS590" s="49"/>
      <c r="TAT590" s="49"/>
      <c r="TAU590" s="49"/>
      <c r="TAV590" s="49"/>
      <c r="TAW590" s="49"/>
      <c r="TAX590" s="49"/>
      <c r="TAY590" s="49"/>
      <c r="TAZ590" s="49"/>
      <c r="TBA590" s="49"/>
      <c r="TBB590" s="49"/>
      <c r="TBC590" s="49"/>
      <c r="TBD590" s="49"/>
      <c r="TBE590" s="49"/>
      <c r="TBF590" s="49"/>
      <c r="TBG590" s="49"/>
      <c r="TBH590" s="49"/>
      <c r="TBI590" s="49"/>
      <c r="TBJ590" s="49"/>
      <c r="TBK590" s="49"/>
      <c r="TBL590" s="49"/>
      <c r="TBM590" s="49"/>
      <c r="TBN590" s="49"/>
      <c r="TBO590" s="49"/>
      <c r="TBP590" s="49"/>
      <c r="TBQ590" s="49"/>
      <c r="TBR590" s="49"/>
      <c r="TBS590" s="49"/>
      <c r="TBT590" s="49"/>
      <c r="TBU590" s="49"/>
      <c r="TBV590" s="49"/>
      <c r="TBW590" s="49"/>
      <c r="TBX590" s="49"/>
      <c r="TBY590" s="49"/>
      <c r="TBZ590" s="49"/>
      <c r="TCA590" s="49"/>
      <c r="TCB590" s="49"/>
      <c r="TCC590" s="49"/>
      <c r="TCD590" s="49"/>
      <c r="TCE590" s="49"/>
      <c r="TCF590" s="49"/>
      <c r="TCG590" s="49"/>
      <c r="TCH590" s="49"/>
      <c r="TCI590" s="49"/>
      <c r="TCJ590" s="49"/>
      <c r="TCK590" s="49"/>
      <c r="TCL590" s="49"/>
      <c r="TCM590" s="49"/>
      <c r="TCN590" s="49"/>
      <c r="TCO590" s="49"/>
      <c r="TCP590" s="49"/>
      <c r="TCQ590" s="49"/>
      <c r="TCR590" s="49"/>
      <c r="TCS590" s="49"/>
      <c r="TCT590" s="49"/>
      <c r="TCU590" s="49"/>
      <c r="TCV590" s="49"/>
      <c r="TCW590" s="49"/>
      <c r="TCX590" s="49"/>
      <c r="TCY590" s="49"/>
      <c r="TCZ590" s="49"/>
      <c r="TDA590" s="49"/>
      <c r="TDB590" s="49"/>
      <c r="TDC590" s="49"/>
      <c r="TDD590" s="49"/>
      <c r="TDE590" s="49"/>
      <c r="TDF590" s="49"/>
      <c r="TDG590" s="49"/>
      <c r="TDH590" s="49"/>
      <c r="TDI590" s="49"/>
      <c r="TDJ590" s="49"/>
      <c r="TDK590" s="49"/>
      <c r="TDL590" s="49"/>
      <c r="TDM590" s="49"/>
      <c r="TDN590" s="49"/>
      <c r="TDO590" s="49"/>
      <c r="TDP590" s="49"/>
      <c r="TDQ590" s="49"/>
      <c r="TDR590" s="49"/>
      <c r="TDS590" s="49"/>
      <c r="TDT590" s="49"/>
      <c r="TDU590" s="49"/>
      <c r="TDV590" s="49"/>
      <c r="TDW590" s="49"/>
      <c r="TDX590" s="49"/>
      <c r="TDY590" s="49"/>
      <c r="TDZ590" s="49"/>
      <c r="TEA590" s="49"/>
      <c r="TEB590" s="49"/>
      <c r="TEC590" s="49"/>
      <c r="TED590" s="49"/>
      <c r="TEE590" s="49"/>
      <c r="TEF590" s="49"/>
      <c r="TEG590" s="49"/>
      <c r="TEH590" s="49"/>
      <c r="TEI590" s="49"/>
      <c r="TEJ590" s="49"/>
      <c r="TEK590" s="49"/>
      <c r="TEL590" s="49"/>
      <c r="TEM590" s="49"/>
      <c r="TEN590" s="49"/>
      <c r="TEO590" s="49"/>
      <c r="TEP590" s="49"/>
      <c r="TEQ590" s="49"/>
      <c r="TER590" s="49"/>
      <c r="TES590" s="49"/>
      <c r="TET590" s="49"/>
      <c r="TEU590" s="49"/>
      <c r="TEV590" s="49"/>
      <c r="TEW590" s="49"/>
      <c r="TEX590" s="49"/>
      <c r="TEY590" s="49"/>
      <c r="TEZ590" s="49"/>
      <c r="TFA590" s="49"/>
      <c r="TFB590" s="49"/>
      <c r="TFC590" s="49"/>
      <c r="TFD590" s="49"/>
      <c r="TFE590" s="49"/>
      <c r="TFF590" s="49"/>
      <c r="TFG590" s="49"/>
      <c r="TFH590" s="49"/>
      <c r="TFI590" s="49"/>
      <c r="TFJ590" s="49"/>
      <c r="TFK590" s="49"/>
      <c r="TFL590" s="49"/>
      <c r="TFM590" s="49"/>
      <c r="TFN590" s="49"/>
      <c r="TFO590" s="49"/>
      <c r="TFP590" s="49"/>
      <c r="TFQ590" s="49"/>
      <c r="TFR590" s="49"/>
      <c r="TFS590" s="49"/>
      <c r="TFT590" s="49"/>
      <c r="TFU590" s="49"/>
      <c r="TFV590" s="49"/>
      <c r="TFW590" s="49"/>
      <c r="TFX590" s="49"/>
      <c r="TFY590" s="49"/>
      <c r="TFZ590" s="49"/>
      <c r="TGA590" s="49"/>
      <c r="TGB590" s="49"/>
      <c r="TGC590" s="49"/>
      <c r="TGD590" s="49"/>
      <c r="TGE590" s="49"/>
      <c r="TGF590" s="49"/>
      <c r="TGG590" s="49"/>
      <c r="TGH590" s="49"/>
      <c r="TGI590" s="49"/>
      <c r="TGJ590" s="49"/>
      <c r="TGK590" s="49"/>
      <c r="TGL590" s="49"/>
      <c r="TGM590" s="49"/>
      <c r="TGN590" s="49"/>
      <c r="TGO590" s="49"/>
      <c r="TGP590" s="49"/>
      <c r="TGQ590" s="49"/>
      <c r="TGR590" s="49"/>
      <c r="TGS590" s="49"/>
      <c r="TGT590" s="49"/>
      <c r="TGU590" s="49"/>
      <c r="TGV590" s="49"/>
      <c r="TGW590" s="49"/>
      <c r="TGX590" s="49"/>
      <c r="TGY590" s="49"/>
      <c r="TGZ590" s="49"/>
      <c r="THA590" s="49"/>
      <c r="THB590" s="49"/>
      <c r="THC590" s="49"/>
      <c r="THD590" s="49"/>
      <c r="THE590" s="49"/>
      <c r="THF590" s="49"/>
      <c r="THG590" s="49"/>
      <c r="THH590" s="49"/>
      <c r="THI590" s="49"/>
      <c r="THJ590" s="49"/>
      <c r="THK590" s="49"/>
      <c r="THL590" s="49"/>
      <c r="THM590" s="49"/>
      <c r="THN590" s="49"/>
      <c r="THO590" s="49"/>
      <c r="THP590" s="49"/>
      <c r="THQ590" s="49"/>
      <c r="THR590" s="49"/>
      <c r="THS590" s="49"/>
      <c r="THT590" s="49"/>
      <c r="THU590" s="49"/>
      <c r="THV590" s="49"/>
      <c r="THW590" s="49"/>
      <c r="THX590" s="49"/>
      <c r="THY590" s="49"/>
      <c r="THZ590" s="49"/>
      <c r="TIA590" s="49"/>
      <c r="TIB590" s="49"/>
      <c r="TIC590" s="49"/>
      <c r="TID590" s="49"/>
      <c r="TIE590" s="49"/>
      <c r="TIF590" s="49"/>
      <c r="TIG590" s="49"/>
      <c r="TIH590" s="49"/>
      <c r="TII590" s="49"/>
      <c r="TIJ590" s="49"/>
      <c r="TIK590" s="49"/>
      <c r="TIL590" s="49"/>
      <c r="TIM590" s="49"/>
      <c r="TIN590" s="49"/>
      <c r="TIO590" s="49"/>
      <c r="TIP590" s="49"/>
      <c r="TIQ590" s="49"/>
      <c r="TIR590" s="49"/>
      <c r="TIS590" s="49"/>
      <c r="TIT590" s="49"/>
      <c r="TIU590" s="49"/>
      <c r="TIV590" s="49"/>
      <c r="TIW590" s="49"/>
      <c r="TIX590" s="49"/>
      <c r="TIY590" s="49"/>
      <c r="TIZ590" s="49"/>
      <c r="TJA590" s="49"/>
      <c r="TJB590" s="49"/>
      <c r="TJC590" s="49"/>
      <c r="TJD590" s="49"/>
      <c r="TJE590" s="49"/>
      <c r="TJF590" s="49"/>
      <c r="TJG590" s="49"/>
      <c r="TJH590" s="49"/>
      <c r="TJI590" s="49"/>
      <c r="TJJ590" s="49"/>
      <c r="TJK590" s="49"/>
      <c r="TJL590" s="49"/>
      <c r="TJM590" s="49"/>
      <c r="TJN590" s="49"/>
      <c r="TJO590" s="49"/>
      <c r="TJP590" s="49"/>
      <c r="TJQ590" s="49"/>
      <c r="TJR590" s="49"/>
      <c r="TJS590" s="49"/>
      <c r="TJT590" s="49"/>
      <c r="TJU590" s="49"/>
      <c r="TJV590" s="49"/>
      <c r="TJW590" s="49"/>
      <c r="TJX590" s="49"/>
      <c r="TJY590" s="49"/>
      <c r="TJZ590" s="49"/>
      <c r="TKA590" s="49"/>
      <c r="TKB590" s="49"/>
      <c r="TKC590" s="49"/>
      <c r="TKD590" s="49"/>
      <c r="TKE590" s="49"/>
      <c r="TKF590" s="49"/>
      <c r="TKG590" s="49"/>
      <c r="TKH590" s="49"/>
      <c r="TKI590" s="49"/>
      <c r="TKJ590" s="49"/>
      <c r="TKK590" s="49"/>
      <c r="TKL590" s="49"/>
      <c r="TKM590" s="49"/>
      <c r="TKN590" s="49"/>
      <c r="TKO590" s="49"/>
      <c r="TKP590" s="49"/>
      <c r="TKQ590" s="49"/>
      <c r="TKR590" s="49"/>
      <c r="TKS590" s="49"/>
      <c r="TKT590" s="49"/>
      <c r="TKU590" s="49"/>
      <c r="TKV590" s="49"/>
      <c r="TKW590" s="49"/>
      <c r="TKX590" s="49"/>
      <c r="TKY590" s="49"/>
      <c r="TKZ590" s="49"/>
      <c r="TLA590" s="49"/>
      <c r="TLB590" s="49"/>
      <c r="TLC590" s="49"/>
      <c r="TLD590" s="49"/>
      <c r="TLE590" s="49"/>
      <c r="TLF590" s="49"/>
      <c r="TLG590" s="49"/>
      <c r="TLH590" s="49"/>
      <c r="TLI590" s="49"/>
      <c r="TLJ590" s="49"/>
      <c r="TLK590" s="49"/>
      <c r="TLL590" s="49"/>
      <c r="TLM590" s="49"/>
      <c r="TLN590" s="49"/>
      <c r="TLO590" s="49"/>
      <c r="TLP590" s="49"/>
      <c r="TLQ590" s="49"/>
      <c r="TLR590" s="49"/>
      <c r="TLS590" s="49"/>
      <c r="TLT590" s="49"/>
      <c r="TLU590" s="49"/>
      <c r="TLV590" s="49"/>
      <c r="TLW590" s="49"/>
      <c r="TLX590" s="49"/>
      <c r="TLY590" s="49"/>
      <c r="TLZ590" s="49"/>
      <c r="TMA590" s="49"/>
      <c r="TMB590" s="49"/>
      <c r="TMC590" s="49"/>
      <c r="TMD590" s="49"/>
      <c r="TME590" s="49"/>
      <c r="TMF590" s="49"/>
      <c r="TMG590" s="49"/>
      <c r="TMH590" s="49"/>
      <c r="TMI590" s="49"/>
      <c r="TMJ590" s="49"/>
      <c r="TMK590" s="49"/>
      <c r="TML590" s="49"/>
      <c r="TMM590" s="49"/>
      <c r="TMN590" s="49"/>
      <c r="TMO590" s="49"/>
      <c r="TMP590" s="49"/>
      <c r="TMQ590" s="49"/>
      <c r="TMR590" s="49"/>
      <c r="TMS590" s="49"/>
      <c r="TMT590" s="49"/>
      <c r="TMU590" s="49"/>
      <c r="TMV590" s="49"/>
      <c r="TMW590" s="49"/>
      <c r="TMX590" s="49"/>
      <c r="TMY590" s="49"/>
      <c r="TMZ590" s="49"/>
      <c r="TNA590" s="49"/>
      <c r="TNB590" s="49"/>
      <c r="TNC590" s="49"/>
      <c r="TND590" s="49"/>
      <c r="TNE590" s="49"/>
      <c r="TNF590" s="49"/>
      <c r="TNG590" s="49"/>
      <c r="TNH590" s="49"/>
      <c r="TNI590" s="49"/>
      <c r="TNJ590" s="49"/>
      <c r="TNK590" s="49"/>
      <c r="TNL590" s="49"/>
      <c r="TNM590" s="49"/>
      <c r="TNN590" s="49"/>
      <c r="TNO590" s="49"/>
      <c r="TNP590" s="49"/>
      <c r="TNQ590" s="49"/>
      <c r="TNR590" s="49"/>
      <c r="TNS590" s="49"/>
      <c r="TNT590" s="49"/>
      <c r="TNU590" s="49"/>
      <c r="TNV590" s="49"/>
      <c r="TNW590" s="49"/>
      <c r="TNX590" s="49"/>
      <c r="TNY590" s="49"/>
      <c r="TNZ590" s="49"/>
      <c r="TOA590" s="49"/>
      <c r="TOB590" s="49"/>
      <c r="TOC590" s="49"/>
      <c r="TOD590" s="49"/>
      <c r="TOE590" s="49"/>
      <c r="TOF590" s="49"/>
      <c r="TOG590" s="49"/>
      <c r="TOH590" s="49"/>
      <c r="TOI590" s="49"/>
      <c r="TOJ590" s="49"/>
      <c r="TOK590" s="49"/>
      <c r="TOL590" s="49"/>
      <c r="TOM590" s="49"/>
      <c r="TON590" s="49"/>
      <c r="TOO590" s="49"/>
      <c r="TOP590" s="49"/>
      <c r="TOQ590" s="49"/>
      <c r="TOR590" s="49"/>
      <c r="TOS590" s="49"/>
      <c r="TOT590" s="49"/>
      <c r="TOU590" s="49"/>
      <c r="TOV590" s="49"/>
      <c r="TOW590" s="49"/>
      <c r="TOX590" s="49"/>
      <c r="TOY590" s="49"/>
      <c r="TOZ590" s="49"/>
      <c r="TPA590" s="49"/>
      <c r="TPB590" s="49"/>
      <c r="TPC590" s="49"/>
      <c r="TPD590" s="49"/>
      <c r="TPE590" s="49"/>
      <c r="TPF590" s="49"/>
      <c r="TPG590" s="49"/>
      <c r="TPH590" s="49"/>
      <c r="TPI590" s="49"/>
      <c r="TPJ590" s="49"/>
      <c r="TPK590" s="49"/>
      <c r="TPL590" s="49"/>
      <c r="TPM590" s="49"/>
      <c r="TPN590" s="49"/>
      <c r="TPO590" s="49"/>
      <c r="TPP590" s="49"/>
      <c r="TPQ590" s="49"/>
      <c r="TPR590" s="49"/>
      <c r="TPS590" s="49"/>
      <c r="TPT590" s="49"/>
      <c r="TPU590" s="49"/>
      <c r="TPV590" s="49"/>
      <c r="TPW590" s="49"/>
      <c r="TPX590" s="49"/>
      <c r="TPY590" s="49"/>
      <c r="TPZ590" s="49"/>
      <c r="TQA590" s="49"/>
      <c r="TQB590" s="49"/>
      <c r="TQC590" s="49"/>
      <c r="TQD590" s="49"/>
      <c r="TQE590" s="49"/>
      <c r="TQF590" s="49"/>
      <c r="TQG590" s="49"/>
      <c r="TQH590" s="49"/>
      <c r="TQI590" s="49"/>
      <c r="TQJ590" s="49"/>
      <c r="TQK590" s="49"/>
      <c r="TQL590" s="49"/>
      <c r="TQM590" s="49"/>
      <c r="TQN590" s="49"/>
      <c r="TQO590" s="49"/>
      <c r="TQP590" s="49"/>
      <c r="TQQ590" s="49"/>
      <c r="TQR590" s="49"/>
      <c r="TQS590" s="49"/>
      <c r="TQT590" s="49"/>
      <c r="TQU590" s="49"/>
      <c r="TQV590" s="49"/>
      <c r="TQW590" s="49"/>
      <c r="TQX590" s="49"/>
      <c r="TQY590" s="49"/>
      <c r="TQZ590" s="49"/>
      <c r="TRA590" s="49"/>
      <c r="TRB590" s="49"/>
      <c r="TRC590" s="49"/>
      <c r="TRD590" s="49"/>
      <c r="TRE590" s="49"/>
      <c r="TRF590" s="49"/>
      <c r="TRG590" s="49"/>
      <c r="TRH590" s="49"/>
      <c r="TRI590" s="49"/>
      <c r="TRJ590" s="49"/>
      <c r="TRK590" s="49"/>
      <c r="TRL590" s="49"/>
      <c r="TRM590" s="49"/>
      <c r="TRN590" s="49"/>
      <c r="TRO590" s="49"/>
      <c r="TRP590" s="49"/>
      <c r="TRQ590" s="49"/>
      <c r="TRR590" s="49"/>
      <c r="TRS590" s="49"/>
      <c r="TRT590" s="49"/>
      <c r="TRU590" s="49"/>
      <c r="TRV590" s="49"/>
      <c r="TRW590" s="49"/>
      <c r="TRX590" s="49"/>
      <c r="TRY590" s="49"/>
      <c r="TRZ590" s="49"/>
      <c r="TSA590" s="49"/>
      <c r="TSB590" s="49"/>
      <c r="TSC590" s="49"/>
      <c r="TSD590" s="49"/>
      <c r="TSE590" s="49"/>
      <c r="TSF590" s="49"/>
      <c r="TSG590" s="49"/>
      <c r="TSH590" s="49"/>
      <c r="TSI590" s="49"/>
      <c r="TSJ590" s="49"/>
      <c r="TSK590" s="49"/>
      <c r="TSL590" s="49"/>
      <c r="TSM590" s="49"/>
      <c r="TSN590" s="49"/>
      <c r="TSO590" s="49"/>
      <c r="TSP590" s="49"/>
      <c r="TSQ590" s="49"/>
      <c r="TSR590" s="49"/>
      <c r="TSS590" s="49"/>
      <c r="TST590" s="49"/>
      <c r="TSU590" s="49"/>
      <c r="TSV590" s="49"/>
      <c r="TSW590" s="49"/>
      <c r="TSX590" s="49"/>
      <c r="TSY590" s="49"/>
      <c r="TSZ590" s="49"/>
      <c r="TTA590" s="49"/>
      <c r="TTB590" s="49"/>
      <c r="TTC590" s="49"/>
      <c r="TTD590" s="49"/>
      <c r="TTE590" s="49"/>
      <c r="TTF590" s="49"/>
      <c r="TTG590" s="49"/>
      <c r="TTH590" s="49"/>
      <c r="TTI590" s="49"/>
      <c r="TTJ590" s="49"/>
      <c r="TTK590" s="49"/>
      <c r="TTL590" s="49"/>
      <c r="TTM590" s="49"/>
      <c r="TTN590" s="49"/>
      <c r="TTO590" s="49"/>
      <c r="TTP590" s="49"/>
      <c r="TTQ590" s="49"/>
      <c r="TTR590" s="49"/>
      <c r="TTS590" s="49"/>
      <c r="TTT590" s="49"/>
      <c r="TTU590" s="49"/>
      <c r="TTV590" s="49"/>
      <c r="TTW590" s="49"/>
      <c r="TTX590" s="49"/>
      <c r="TTY590" s="49"/>
      <c r="TTZ590" s="49"/>
      <c r="TUA590" s="49"/>
      <c r="TUB590" s="49"/>
      <c r="TUC590" s="49"/>
      <c r="TUD590" s="49"/>
      <c r="TUE590" s="49"/>
      <c r="TUF590" s="49"/>
      <c r="TUG590" s="49"/>
      <c r="TUH590" s="49"/>
      <c r="TUI590" s="49"/>
      <c r="TUJ590" s="49"/>
      <c r="TUK590" s="49"/>
      <c r="TUL590" s="49"/>
      <c r="TUM590" s="49"/>
      <c r="TUN590" s="49"/>
      <c r="TUO590" s="49"/>
      <c r="TUP590" s="49"/>
      <c r="TUQ590" s="49"/>
      <c r="TUR590" s="49"/>
      <c r="TUS590" s="49"/>
      <c r="TUT590" s="49"/>
      <c r="TUU590" s="49"/>
      <c r="TUV590" s="49"/>
      <c r="TUW590" s="49"/>
      <c r="TUX590" s="49"/>
      <c r="TUY590" s="49"/>
      <c r="TUZ590" s="49"/>
      <c r="TVA590" s="49"/>
      <c r="TVB590" s="49"/>
      <c r="TVC590" s="49"/>
      <c r="TVD590" s="49"/>
      <c r="TVE590" s="49"/>
      <c r="TVF590" s="49"/>
      <c r="TVG590" s="49"/>
      <c r="TVH590" s="49"/>
      <c r="TVI590" s="49"/>
      <c r="TVJ590" s="49"/>
      <c r="TVK590" s="49"/>
      <c r="TVL590" s="49"/>
      <c r="TVM590" s="49"/>
      <c r="TVN590" s="49"/>
      <c r="TVO590" s="49"/>
      <c r="TVP590" s="49"/>
      <c r="TVQ590" s="49"/>
      <c r="TVR590" s="49"/>
      <c r="TVS590" s="49"/>
      <c r="TVT590" s="49"/>
      <c r="TVU590" s="49"/>
      <c r="TVV590" s="49"/>
      <c r="TVW590" s="49"/>
      <c r="TVX590" s="49"/>
      <c r="TVY590" s="49"/>
      <c r="TVZ590" s="49"/>
      <c r="TWA590" s="49"/>
      <c r="TWB590" s="49"/>
      <c r="TWC590" s="49"/>
      <c r="TWD590" s="49"/>
      <c r="TWE590" s="49"/>
      <c r="TWF590" s="49"/>
      <c r="TWG590" s="49"/>
      <c r="TWH590" s="49"/>
      <c r="TWI590" s="49"/>
      <c r="TWJ590" s="49"/>
      <c r="TWK590" s="49"/>
      <c r="TWL590" s="49"/>
      <c r="TWM590" s="49"/>
      <c r="TWN590" s="49"/>
      <c r="TWO590" s="49"/>
      <c r="TWP590" s="49"/>
      <c r="TWQ590" s="49"/>
      <c r="TWR590" s="49"/>
      <c r="TWS590" s="49"/>
      <c r="TWT590" s="49"/>
      <c r="TWU590" s="49"/>
      <c r="TWV590" s="49"/>
      <c r="TWW590" s="49"/>
      <c r="TWX590" s="49"/>
      <c r="TWY590" s="49"/>
      <c r="TWZ590" s="49"/>
      <c r="TXA590" s="49"/>
      <c r="TXB590" s="49"/>
      <c r="TXC590" s="49"/>
      <c r="TXD590" s="49"/>
      <c r="TXE590" s="49"/>
      <c r="TXF590" s="49"/>
      <c r="TXG590" s="49"/>
      <c r="TXH590" s="49"/>
      <c r="TXI590" s="49"/>
      <c r="TXJ590" s="49"/>
      <c r="TXK590" s="49"/>
      <c r="TXL590" s="49"/>
      <c r="TXM590" s="49"/>
      <c r="TXN590" s="49"/>
      <c r="TXO590" s="49"/>
      <c r="TXP590" s="49"/>
      <c r="TXQ590" s="49"/>
      <c r="TXR590" s="49"/>
      <c r="TXS590" s="49"/>
      <c r="TXT590" s="49"/>
      <c r="TXU590" s="49"/>
      <c r="TXV590" s="49"/>
      <c r="TXW590" s="49"/>
      <c r="TXX590" s="49"/>
      <c r="TXY590" s="49"/>
      <c r="TXZ590" s="49"/>
      <c r="TYA590" s="49"/>
      <c r="TYB590" s="49"/>
      <c r="TYC590" s="49"/>
      <c r="TYD590" s="49"/>
      <c r="TYE590" s="49"/>
      <c r="TYF590" s="49"/>
      <c r="TYG590" s="49"/>
      <c r="TYH590" s="49"/>
      <c r="TYI590" s="49"/>
      <c r="TYJ590" s="49"/>
      <c r="TYK590" s="49"/>
      <c r="TYL590" s="49"/>
      <c r="TYM590" s="49"/>
      <c r="TYN590" s="49"/>
      <c r="TYO590" s="49"/>
      <c r="TYP590" s="49"/>
      <c r="TYQ590" s="49"/>
      <c r="TYR590" s="49"/>
      <c r="TYS590" s="49"/>
      <c r="TYT590" s="49"/>
      <c r="TYU590" s="49"/>
      <c r="TYV590" s="49"/>
      <c r="TYW590" s="49"/>
      <c r="TYX590" s="49"/>
      <c r="TYY590" s="49"/>
      <c r="TYZ590" s="49"/>
      <c r="TZA590" s="49"/>
      <c r="TZB590" s="49"/>
      <c r="TZC590" s="49"/>
      <c r="TZD590" s="49"/>
      <c r="TZE590" s="49"/>
      <c r="TZF590" s="49"/>
      <c r="TZG590" s="49"/>
      <c r="TZH590" s="49"/>
      <c r="TZI590" s="49"/>
      <c r="TZJ590" s="49"/>
      <c r="TZK590" s="49"/>
      <c r="TZL590" s="49"/>
      <c r="TZM590" s="49"/>
      <c r="TZN590" s="49"/>
      <c r="TZO590" s="49"/>
      <c r="TZP590" s="49"/>
      <c r="TZQ590" s="49"/>
      <c r="TZR590" s="49"/>
      <c r="TZS590" s="49"/>
      <c r="TZT590" s="49"/>
      <c r="TZU590" s="49"/>
      <c r="TZV590" s="49"/>
      <c r="TZW590" s="49"/>
      <c r="TZX590" s="49"/>
      <c r="TZY590" s="49"/>
      <c r="TZZ590" s="49"/>
      <c r="UAA590" s="49"/>
      <c r="UAB590" s="49"/>
      <c r="UAC590" s="49"/>
      <c r="UAD590" s="49"/>
      <c r="UAE590" s="49"/>
      <c r="UAF590" s="49"/>
      <c r="UAG590" s="49"/>
      <c r="UAH590" s="49"/>
      <c r="UAI590" s="49"/>
      <c r="UAJ590" s="49"/>
      <c r="UAK590" s="49"/>
      <c r="UAL590" s="49"/>
      <c r="UAM590" s="49"/>
      <c r="UAN590" s="49"/>
      <c r="UAO590" s="49"/>
      <c r="UAP590" s="49"/>
      <c r="UAQ590" s="49"/>
      <c r="UAR590" s="49"/>
      <c r="UAS590" s="49"/>
      <c r="UAT590" s="49"/>
      <c r="UAU590" s="49"/>
      <c r="UAV590" s="49"/>
      <c r="UAW590" s="49"/>
      <c r="UAX590" s="49"/>
      <c r="UAY590" s="49"/>
      <c r="UAZ590" s="49"/>
      <c r="UBA590" s="49"/>
      <c r="UBB590" s="49"/>
      <c r="UBC590" s="49"/>
      <c r="UBD590" s="49"/>
      <c r="UBE590" s="49"/>
      <c r="UBF590" s="49"/>
      <c r="UBG590" s="49"/>
      <c r="UBH590" s="49"/>
      <c r="UBI590" s="49"/>
      <c r="UBJ590" s="49"/>
      <c r="UBK590" s="49"/>
      <c r="UBL590" s="49"/>
      <c r="UBM590" s="49"/>
      <c r="UBN590" s="49"/>
      <c r="UBO590" s="49"/>
      <c r="UBP590" s="49"/>
      <c r="UBQ590" s="49"/>
      <c r="UBR590" s="49"/>
      <c r="UBS590" s="49"/>
      <c r="UBT590" s="49"/>
      <c r="UBU590" s="49"/>
      <c r="UBV590" s="49"/>
      <c r="UBW590" s="49"/>
      <c r="UBX590" s="49"/>
      <c r="UBY590" s="49"/>
      <c r="UBZ590" s="49"/>
      <c r="UCA590" s="49"/>
      <c r="UCB590" s="49"/>
      <c r="UCC590" s="49"/>
      <c r="UCD590" s="49"/>
      <c r="UCE590" s="49"/>
      <c r="UCF590" s="49"/>
      <c r="UCG590" s="49"/>
      <c r="UCH590" s="49"/>
      <c r="UCI590" s="49"/>
      <c r="UCJ590" s="49"/>
      <c r="UCK590" s="49"/>
      <c r="UCL590" s="49"/>
      <c r="UCM590" s="49"/>
      <c r="UCN590" s="49"/>
      <c r="UCO590" s="49"/>
      <c r="UCP590" s="49"/>
      <c r="UCQ590" s="49"/>
      <c r="UCR590" s="49"/>
      <c r="UCS590" s="49"/>
      <c r="UCT590" s="49"/>
      <c r="UCU590" s="49"/>
      <c r="UCV590" s="49"/>
      <c r="UCW590" s="49"/>
      <c r="UCX590" s="49"/>
      <c r="UCY590" s="49"/>
      <c r="UCZ590" s="49"/>
      <c r="UDA590" s="49"/>
      <c r="UDB590" s="49"/>
      <c r="UDC590" s="49"/>
      <c r="UDD590" s="49"/>
      <c r="UDE590" s="49"/>
      <c r="UDF590" s="49"/>
      <c r="UDG590" s="49"/>
      <c r="UDH590" s="49"/>
      <c r="UDI590" s="49"/>
      <c r="UDJ590" s="49"/>
      <c r="UDK590" s="49"/>
      <c r="UDL590" s="49"/>
      <c r="UDM590" s="49"/>
      <c r="UDN590" s="49"/>
      <c r="UDO590" s="49"/>
      <c r="UDP590" s="49"/>
      <c r="UDQ590" s="49"/>
      <c r="UDR590" s="49"/>
      <c r="UDS590" s="49"/>
      <c r="UDT590" s="49"/>
      <c r="UDU590" s="49"/>
      <c r="UDV590" s="49"/>
      <c r="UDW590" s="49"/>
      <c r="UDX590" s="49"/>
      <c r="UDY590" s="49"/>
      <c r="UDZ590" s="49"/>
      <c r="UEA590" s="49"/>
      <c r="UEB590" s="49"/>
      <c r="UEC590" s="49"/>
      <c r="UED590" s="49"/>
      <c r="UEE590" s="49"/>
      <c r="UEF590" s="49"/>
      <c r="UEG590" s="49"/>
      <c r="UEH590" s="49"/>
      <c r="UEI590" s="49"/>
      <c r="UEJ590" s="49"/>
      <c r="UEK590" s="49"/>
      <c r="UEL590" s="49"/>
      <c r="UEM590" s="49"/>
      <c r="UEN590" s="49"/>
      <c r="UEO590" s="49"/>
      <c r="UEP590" s="49"/>
      <c r="UEQ590" s="49"/>
      <c r="UER590" s="49"/>
      <c r="UES590" s="49"/>
      <c r="UET590" s="49"/>
      <c r="UEU590" s="49"/>
      <c r="UEV590" s="49"/>
      <c r="UEW590" s="49"/>
      <c r="UEX590" s="49"/>
      <c r="UEY590" s="49"/>
      <c r="UEZ590" s="49"/>
      <c r="UFA590" s="49"/>
      <c r="UFB590" s="49"/>
      <c r="UFC590" s="49"/>
      <c r="UFD590" s="49"/>
      <c r="UFE590" s="49"/>
      <c r="UFF590" s="49"/>
      <c r="UFG590" s="49"/>
      <c r="UFH590" s="49"/>
      <c r="UFI590" s="49"/>
      <c r="UFJ590" s="49"/>
      <c r="UFK590" s="49"/>
      <c r="UFL590" s="49"/>
      <c r="UFM590" s="49"/>
      <c r="UFN590" s="49"/>
      <c r="UFO590" s="49"/>
      <c r="UFP590" s="49"/>
      <c r="UFQ590" s="49"/>
      <c r="UFR590" s="49"/>
      <c r="UFS590" s="49"/>
      <c r="UFT590" s="49"/>
      <c r="UFU590" s="49"/>
      <c r="UFV590" s="49"/>
      <c r="UFW590" s="49"/>
      <c r="UFX590" s="49"/>
      <c r="UFY590" s="49"/>
      <c r="UFZ590" s="49"/>
      <c r="UGA590" s="49"/>
      <c r="UGB590" s="49"/>
      <c r="UGC590" s="49"/>
      <c r="UGD590" s="49"/>
      <c r="UGE590" s="49"/>
      <c r="UGF590" s="49"/>
      <c r="UGG590" s="49"/>
      <c r="UGH590" s="49"/>
      <c r="UGI590" s="49"/>
      <c r="UGJ590" s="49"/>
      <c r="UGK590" s="49"/>
      <c r="UGL590" s="49"/>
      <c r="UGM590" s="49"/>
      <c r="UGN590" s="49"/>
      <c r="UGO590" s="49"/>
      <c r="UGP590" s="49"/>
      <c r="UGQ590" s="49"/>
      <c r="UGR590" s="49"/>
      <c r="UGS590" s="49"/>
      <c r="UGT590" s="49"/>
      <c r="UGU590" s="49"/>
      <c r="UGV590" s="49"/>
      <c r="UGW590" s="49"/>
      <c r="UGX590" s="49"/>
      <c r="UGY590" s="49"/>
      <c r="UGZ590" s="49"/>
      <c r="UHA590" s="49"/>
      <c r="UHB590" s="49"/>
      <c r="UHC590" s="49"/>
      <c r="UHD590" s="49"/>
      <c r="UHE590" s="49"/>
      <c r="UHF590" s="49"/>
      <c r="UHG590" s="49"/>
      <c r="UHH590" s="49"/>
      <c r="UHI590" s="49"/>
      <c r="UHJ590" s="49"/>
      <c r="UHK590" s="49"/>
      <c r="UHL590" s="49"/>
      <c r="UHM590" s="49"/>
      <c r="UHN590" s="49"/>
      <c r="UHO590" s="49"/>
      <c r="UHP590" s="49"/>
      <c r="UHQ590" s="49"/>
      <c r="UHR590" s="49"/>
      <c r="UHS590" s="49"/>
      <c r="UHT590" s="49"/>
      <c r="UHU590" s="49"/>
      <c r="UHV590" s="49"/>
      <c r="UHW590" s="49"/>
      <c r="UHX590" s="49"/>
      <c r="UHY590" s="49"/>
      <c r="UHZ590" s="49"/>
      <c r="UIA590" s="49"/>
      <c r="UIB590" s="49"/>
      <c r="UIC590" s="49"/>
      <c r="UID590" s="49"/>
      <c r="UIE590" s="49"/>
      <c r="UIF590" s="49"/>
      <c r="UIG590" s="49"/>
      <c r="UIH590" s="49"/>
      <c r="UII590" s="49"/>
      <c r="UIJ590" s="49"/>
      <c r="UIK590" s="49"/>
      <c r="UIL590" s="49"/>
      <c r="UIM590" s="49"/>
      <c r="UIN590" s="49"/>
      <c r="UIO590" s="49"/>
      <c r="UIP590" s="49"/>
      <c r="UIQ590" s="49"/>
      <c r="UIR590" s="49"/>
      <c r="UIS590" s="49"/>
      <c r="UIT590" s="49"/>
      <c r="UIU590" s="49"/>
      <c r="UIV590" s="49"/>
      <c r="UIW590" s="49"/>
      <c r="UIX590" s="49"/>
      <c r="UIY590" s="49"/>
      <c r="UIZ590" s="49"/>
      <c r="UJA590" s="49"/>
      <c r="UJB590" s="49"/>
      <c r="UJC590" s="49"/>
      <c r="UJD590" s="49"/>
      <c r="UJE590" s="49"/>
      <c r="UJF590" s="49"/>
      <c r="UJG590" s="49"/>
      <c r="UJH590" s="49"/>
      <c r="UJI590" s="49"/>
      <c r="UJJ590" s="49"/>
      <c r="UJK590" s="49"/>
      <c r="UJL590" s="49"/>
      <c r="UJM590" s="49"/>
      <c r="UJN590" s="49"/>
      <c r="UJO590" s="49"/>
      <c r="UJP590" s="49"/>
      <c r="UJQ590" s="49"/>
      <c r="UJR590" s="49"/>
      <c r="UJS590" s="49"/>
      <c r="UJT590" s="49"/>
      <c r="UJU590" s="49"/>
      <c r="UJV590" s="49"/>
      <c r="UJW590" s="49"/>
      <c r="UJX590" s="49"/>
      <c r="UJY590" s="49"/>
      <c r="UJZ590" s="49"/>
      <c r="UKA590" s="49"/>
      <c r="UKB590" s="49"/>
      <c r="UKC590" s="49"/>
      <c r="UKD590" s="49"/>
      <c r="UKE590" s="49"/>
      <c r="UKF590" s="49"/>
      <c r="UKG590" s="49"/>
      <c r="UKH590" s="49"/>
      <c r="UKI590" s="49"/>
      <c r="UKJ590" s="49"/>
      <c r="UKK590" s="49"/>
      <c r="UKL590" s="49"/>
      <c r="UKM590" s="49"/>
      <c r="UKN590" s="49"/>
      <c r="UKO590" s="49"/>
      <c r="UKP590" s="49"/>
      <c r="UKQ590" s="49"/>
      <c r="UKR590" s="49"/>
      <c r="UKS590" s="49"/>
      <c r="UKT590" s="49"/>
      <c r="UKU590" s="49"/>
      <c r="UKV590" s="49"/>
      <c r="UKW590" s="49"/>
      <c r="UKX590" s="49"/>
      <c r="UKY590" s="49"/>
      <c r="UKZ590" s="49"/>
      <c r="ULA590" s="49"/>
      <c r="ULB590" s="49"/>
      <c r="ULC590" s="49"/>
      <c r="ULD590" s="49"/>
      <c r="ULE590" s="49"/>
      <c r="ULF590" s="49"/>
      <c r="ULG590" s="49"/>
      <c r="ULH590" s="49"/>
      <c r="ULI590" s="49"/>
      <c r="ULJ590" s="49"/>
      <c r="ULK590" s="49"/>
      <c r="ULL590" s="49"/>
      <c r="ULM590" s="49"/>
      <c r="ULN590" s="49"/>
      <c r="ULO590" s="49"/>
      <c r="ULP590" s="49"/>
      <c r="ULQ590" s="49"/>
      <c r="ULR590" s="49"/>
      <c r="ULS590" s="49"/>
      <c r="ULT590" s="49"/>
      <c r="ULU590" s="49"/>
      <c r="ULV590" s="49"/>
      <c r="ULW590" s="49"/>
      <c r="ULX590" s="49"/>
      <c r="ULY590" s="49"/>
      <c r="ULZ590" s="49"/>
      <c r="UMA590" s="49"/>
      <c r="UMB590" s="49"/>
      <c r="UMC590" s="49"/>
      <c r="UMD590" s="49"/>
      <c r="UME590" s="49"/>
      <c r="UMF590" s="49"/>
      <c r="UMG590" s="49"/>
      <c r="UMH590" s="49"/>
      <c r="UMI590" s="49"/>
      <c r="UMJ590" s="49"/>
      <c r="UMK590" s="49"/>
      <c r="UML590" s="49"/>
      <c r="UMM590" s="49"/>
      <c r="UMN590" s="49"/>
      <c r="UMO590" s="49"/>
      <c r="UMP590" s="49"/>
      <c r="UMQ590" s="49"/>
      <c r="UMR590" s="49"/>
      <c r="UMS590" s="49"/>
      <c r="UMT590" s="49"/>
      <c r="UMU590" s="49"/>
      <c r="UMV590" s="49"/>
      <c r="UMW590" s="49"/>
      <c r="UMX590" s="49"/>
      <c r="UMY590" s="49"/>
      <c r="UMZ590" s="49"/>
      <c r="UNA590" s="49"/>
      <c r="UNB590" s="49"/>
      <c r="UNC590" s="49"/>
      <c r="UND590" s="49"/>
      <c r="UNE590" s="49"/>
      <c r="UNF590" s="49"/>
      <c r="UNG590" s="49"/>
      <c r="UNH590" s="49"/>
      <c r="UNI590" s="49"/>
      <c r="UNJ590" s="49"/>
      <c r="UNK590" s="49"/>
      <c r="UNL590" s="49"/>
      <c r="UNM590" s="49"/>
      <c r="UNN590" s="49"/>
      <c r="UNO590" s="49"/>
      <c r="UNP590" s="49"/>
      <c r="UNQ590" s="49"/>
      <c r="UNR590" s="49"/>
      <c r="UNS590" s="49"/>
      <c r="UNT590" s="49"/>
      <c r="UNU590" s="49"/>
      <c r="UNV590" s="49"/>
      <c r="UNW590" s="49"/>
      <c r="UNX590" s="49"/>
      <c r="UNY590" s="49"/>
      <c r="UNZ590" s="49"/>
      <c r="UOA590" s="49"/>
      <c r="UOB590" s="49"/>
      <c r="UOC590" s="49"/>
      <c r="UOD590" s="49"/>
      <c r="UOE590" s="49"/>
      <c r="UOF590" s="49"/>
      <c r="UOG590" s="49"/>
      <c r="UOH590" s="49"/>
      <c r="UOI590" s="49"/>
      <c r="UOJ590" s="49"/>
      <c r="UOK590" s="49"/>
      <c r="UOL590" s="49"/>
      <c r="UOM590" s="49"/>
      <c r="UON590" s="49"/>
      <c r="UOO590" s="49"/>
      <c r="UOP590" s="49"/>
      <c r="UOQ590" s="49"/>
      <c r="UOR590" s="49"/>
      <c r="UOS590" s="49"/>
      <c r="UOT590" s="49"/>
      <c r="UOU590" s="49"/>
      <c r="UOV590" s="49"/>
      <c r="UOW590" s="49"/>
      <c r="UOX590" s="49"/>
      <c r="UOY590" s="49"/>
      <c r="UOZ590" s="49"/>
      <c r="UPA590" s="49"/>
      <c r="UPB590" s="49"/>
      <c r="UPC590" s="49"/>
      <c r="UPD590" s="49"/>
      <c r="UPE590" s="49"/>
      <c r="UPF590" s="49"/>
      <c r="UPG590" s="49"/>
      <c r="UPH590" s="49"/>
      <c r="UPI590" s="49"/>
      <c r="UPJ590" s="49"/>
      <c r="UPK590" s="49"/>
      <c r="UPL590" s="49"/>
      <c r="UPM590" s="49"/>
      <c r="UPN590" s="49"/>
      <c r="UPO590" s="49"/>
      <c r="UPP590" s="49"/>
      <c r="UPQ590" s="49"/>
      <c r="UPR590" s="49"/>
      <c r="UPS590" s="49"/>
      <c r="UPT590" s="49"/>
      <c r="UPU590" s="49"/>
      <c r="UPV590" s="49"/>
      <c r="UPW590" s="49"/>
      <c r="UPX590" s="49"/>
      <c r="UPY590" s="49"/>
      <c r="UPZ590" s="49"/>
      <c r="UQA590" s="49"/>
      <c r="UQB590" s="49"/>
      <c r="UQC590" s="49"/>
      <c r="UQD590" s="49"/>
      <c r="UQE590" s="49"/>
      <c r="UQF590" s="49"/>
      <c r="UQG590" s="49"/>
      <c r="UQH590" s="49"/>
      <c r="UQI590" s="49"/>
      <c r="UQJ590" s="49"/>
      <c r="UQK590" s="49"/>
      <c r="UQL590" s="49"/>
      <c r="UQM590" s="49"/>
      <c r="UQN590" s="49"/>
      <c r="UQO590" s="49"/>
      <c r="UQP590" s="49"/>
      <c r="UQQ590" s="49"/>
      <c r="UQR590" s="49"/>
      <c r="UQS590" s="49"/>
      <c r="UQT590" s="49"/>
      <c r="UQU590" s="49"/>
      <c r="UQV590" s="49"/>
      <c r="UQW590" s="49"/>
      <c r="UQX590" s="49"/>
      <c r="UQY590" s="49"/>
      <c r="UQZ590" s="49"/>
      <c r="URA590" s="49"/>
      <c r="URB590" s="49"/>
      <c r="URC590" s="49"/>
      <c r="URD590" s="49"/>
      <c r="URE590" s="49"/>
      <c r="URF590" s="49"/>
      <c r="URG590" s="49"/>
      <c r="URH590" s="49"/>
      <c r="URI590" s="49"/>
      <c r="URJ590" s="49"/>
      <c r="URK590" s="49"/>
      <c r="URL590" s="49"/>
      <c r="URM590" s="49"/>
      <c r="URN590" s="49"/>
      <c r="URO590" s="49"/>
      <c r="URP590" s="49"/>
      <c r="URQ590" s="49"/>
      <c r="URR590" s="49"/>
      <c r="URS590" s="49"/>
      <c r="URT590" s="49"/>
      <c r="URU590" s="49"/>
      <c r="URV590" s="49"/>
      <c r="URW590" s="49"/>
      <c r="URX590" s="49"/>
      <c r="URY590" s="49"/>
      <c r="URZ590" s="49"/>
      <c r="USA590" s="49"/>
      <c r="USB590" s="49"/>
      <c r="USC590" s="49"/>
      <c r="USD590" s="49"/>
      <c r="USE590" s="49"/>
      <c r="USF590" s="49"/>
      <c r="USG590" s="49"/>
      <c r="USH590" s="49"/>
      <c r="USI590" s="49"/>
      <c r="USJ590" s="49"/>
      <c r="USK590" s="49"/>
      <c r="USL590" s="49"/>
      <c r="USM590" s="49"/>
      <c r="USN590" s="49"/>
      <c r="USO590" s="49"/>
      <c r="USP590" s="49"/>
      <c r="USQ590" s="49"/>
      <c r="USR590" s="49"/>
      <c r="USS590" s="49"/>
      <c r="UST590" s="49"/>
      <c r="USU590" s="49"/>
      <c r="USV590" s="49"/>
      <c r="USW590" s="49"/>
      <c r="USX590" s="49"/>
      <c r="USY590" s="49"/>
      <c r="USZ590" s="49"/>
      <c r="UTA590" s="49"/>
      <c r="UTB590" s="49"/>
      <c r="UTC590" s="49"/>
      <c r="UTD590" s="49"/>
      <c r="UTE590" s="49"/>
      <c r="UTF590" s="49"/>
      <c r="UTG590" s="49"/>
      <c r="UTH590" s="49"/>
      <c r="UTI590" s="49"/>
      <c r="UTJ590" s="49"/>
      <c r="UTK590" s="49"/>
      <c r="UTL590" s="49"/>
      <c r="UTM590" s="49"/>
      <c r="UTN590" s="49"/>
      <c r="UTO590" s="49"/>
      <c r="UTP590" s="49"/>
      <c r="UTQ590" s="49"/>
      <c r="UTR590" s="49"/>
      <c r="UTS590" s="49"/>
      <c r="UTT590" s="49"/>
      <c r="UTU590" s="49"/>
      <c r="UTV590" s="49"/>
      <c r="UTW590" s="49"/>
      <c r="UTX590" s="49"/>
      <c r="UTY590" s="49"/>
      <c r="UTZ590" s="49"/>
      <c r="UUA590" s="49"/>
      <c r="UUB590" s="49"/>
      <c r="UUC590" s="49"/>
      <c r="UUD590" s="49"/>
      <c r="UUE590" s="49"/>
      <c r="UUF590" s="49"/>
      <c r="UUG590" s="49"/>
      <c r="UUH590" s="49"/>
      <c r="UUI590" s="49"/>
      <c r="UUJ590" s="49"/>
      <c r="UUK590" s="49"/>
      <c r="UUL590" s="49"/>
      <c r="UUM590" s="49"/>
      <c r="UUN590" s="49"/>
      <c r="UUO590" s="49"/>
      <c r="UUP590" s="49"/>
      <c r="UUQ590" s="49"/>
      <c r="UUR590" s="49"/>
      <c r="UUS590" s="49"/>
      <c r="UUT590" s="49"/>
      <c r="UUU590" s="49"/>
      <c r="UUV590" s="49"/>
      <c r="UUW590" s="49"/>
      <c r="UUX590" s="49"/>
      <c r="UUY590" s="49"/>
      <c r="UUZ590" s="49"/>
      <c r="UVA590" s="49"/>
      <c r="UVB590" s="49"/>
      <c r="UVC590" s="49"/>
      <c r="UVD590" s="49"/>
      <c r="UVE590" s="49"/>
      <c r="UVF590" s="49"/>
      <c r="UVG590" s="49"/>
      <c r="UVH590" s="49"/>
      <c r="UVI590" s="49"/>
      <c r="UVJ590" s="49"/>
      <c r="UVK590" s="49"/>
      <c r="UVL590" s="49"/>
      <c r="UVM590" s="49"/>
      <c r="UVN590" s="49"/>
      <c r="UVO590" s="49"/>
      <c r="UVP590" s="49"/>
      <c r="UVQ590" s="49"/>
      <c r="UVR590" s="49"/>
      <c r="UVS590" s="49"/>
      <c r="UVT590" s="49"/>
      <c r="UVU590" s="49"/>
      <c r="UVV590" s="49"/>
      <c r="UVW590" s="49"/>
      <c r="UVX590" s="49"/>
      <c r="UVY590" s="49"/>
      <c r="UVZ590" s="49"/>
      <c r="UWA590" s="49"/>
      <c r="UWB590" s="49"/>
      <c r="UWC590" s="49"/>
      <c r="UWD590" s="49"/>
      <c r="UWE590" s="49"/>
      <c r="UWF590" s="49"/>
      <c r="UWG590" s="49"/>
      <c r="UWH590" s="49"/>
      <c r="UWI590" s="49"/>
      <c r="UWJ590" s="49"/>
      <c r="UWK590" s="49"/>
      <c r="UWL590" s="49"/>
      <c r="UWM590" s="49"/>
      <c r="UWN590" s="49"/>
      <c r="UWO590" s="49"/>
      <c r="UWP590" s="49"/>
      <c r="UWQ590" s="49"/>
      <c r="UWR590" s="49"/>
      <c r="UWS590" s="49"/>
      <c r="UWT590" s="49"/>
      <c r="UWU590" s="49"/>
      <c r="UWV590" s="49"/>
      <c r="UWW590" s="49"/>
      <c r="UWX590" s="49"/>
      <c r="UWY590" s="49"/>
      <c r="UWZ590" s="49"/>
      <c r="UXA590" s="49"/>
      <c r="UXB590" s="49"/>
      <c r="UXC590" s="49"/>
      <c r="UXD590" s="49"/>
      <c r="UXE590" s="49"/>
      <c r="UXF590" s="49"/>
      <c r="UXG590" s="49"/>
      <c r="UXH590" s="49"/>
      <c r="UXI590" s="49"/>
      <c r="UXJ590" s="49"/>
      <c r="UXK590" s="49"/>
      <c r="UXL590" s="49"/>
      <c r="UXM590" s="49"/>
      <c r="UXN590" s="49"/>
      <c r="UXO590" s="49"/>
      <c r="UXP590" s="49"/>
      <c r="UXQ590" s="49"/>
      <c r="UXR590" s="49"/>
      <c r="UXS590" s="49"/>
      <c r="UXT590" s="49"/>
      <c r="UXU590" s="49"/>
      <c r="UXV590" s="49"/>
      <c r="UXW590" s="49"/>
      <c r="UXX590" s="49"/>
      <c r="UXY590" s="49"/>
      <c r="UXZ590" s="49"/>
      <c r="UYA590" s="49"/>
      <c r="UYB590" s="49"/>
      <c r="UYC590" s="49"/>
      <c r="UYD590" s="49"/>
      <c r="UYE590" s="49"/>
      <c r="UYF590" s="49"/>
      <c r="UYG590" s="49"/>
      <c r="UYH590" s="49"/>
      <c r="UYI590" s="49"/>
      <c r="UYJ590" s="49"/>
      <c r="UYK590" s="49"/>
      <c r="UYL590" s="49"/>
      <c r="UYM590" s="49"/>
      <c r="UYN590" s="49"/>
      <c r="UYO590" s="49"/>
      <c r="UYP590" s="49"/>
      <c r="UYQ590" s="49"/>
      <c r="UYR590" s="49"/>
      <c r="UYS590" s="49"/>
      <c r="UYT590" s="49"/>
      <c r="UYU590" s="49"/>
      <c r="UYV590" s="49"/>
      <c r="UYW590" s="49"/>
      <c r="UYX590" s="49"/>
      <c r="UYY590" s="49"/>
      <c r="UYZ590" s="49"/>
      <c r="UZA590" s="49"/>
      <c r="UZB590" s="49"/>
      <c r="UZC590" s="49"/>
      <c r="UZD590" s="49"/>
      <c r="UZE590" s="49"/>
      <c r="UZF590" s="49"/>
      <c r="UZG590" s="49"/>
      <c r="UZH590" s="49"/>
      <c r="UZI590" s="49"/>
      <c r="UZJ590" s="49"/>
      <c r="UZK590" s="49"/>
      <c r="UZL590" s="49"/>
      <c r="UZM590" s="49"/>
      <c r="UZN590" s="49"/>
      <c r="UZO590" s="49"/>
      <c r="UZP590" s="49"/>
      <c r="UZQ590" s="49"/>
      <c r="UZR590" s="49"/>
      <c r="UZS590" s="49"/>
      <c r="UZT590" s="49"/>
      <c r="UZU590" s="49"/>
      <c r="UZV590" s="49"/>
      <c r="UZW590" s="49"/>
      <c r="UZX590" s="49"/>
      <c r="UZY590" s="49"/>
      <c r="UZZ590" s="49"/>
      <c r="VAA590" s="49"/>
      <c r="VAB590" s="49"/>
      <c r="VAC590" s="49"/>
      <c r="VAD590" s="49"/>
      <c r="VAE590" s="49"/>
      <c r="VAF590" s="49"/>
      <c r="VAG590" s="49"/>
      <c r="VAH590" s="49"/>
      <c r="VAI590" s="49"/>
      <c r="VAJ590" s="49"/>
      <c r="VAK590" s="49"/>
      <c r="VAL590" s="49"/>
      <c r="VAM590" s="49"/>
      <c r="VAN590" s="49"/>
      <c r="VAO590" s="49"/>
      <c r="VAP590" s="49"/>
      <c r="VAQ590" s="49"/>
      <c r="VAR590" s="49"/>
      <c r="VAS590" s="49"/>
      <c r="VAT590" s="49"/>
      <c r="VAU590" s="49"/>
      <c r="VAV590" s="49"/>
      <c r="VAW590" s="49"/>
      <c r="VAX590" s="49"/>
      <c r="VAY590" s="49"/>
      <c r="VAZ590" s="49"/>
      <c r="VBA590" s="49"/>
      <c r="VBB590" s="49"/>
      <c r="VBC590" s="49"/>
      <c r="VBD590" s="49"/>
      <c r="VBE590" s="49"/>
      <c r="VBF590" s="49"/>
      <c r="VBG590" s="49"/>
      <c r="VBH590" s="49"/>
      <c r="VBI590" s="49"/>
      <c r="VBJ590" s="49"/>
      <c r="VBK590" s="49"/>
      <c r="VBL590" s="49"/>
      <c r="VBM590" s="49"/>
      <c r="VBN590" s="49"/>
      <c r="VBO590" s="49"/>
      <c r="VBP590" s="49"/>
      <c r="VBQ590" s="49"/>
      <c r="VBR590" s="49"/>
      <c r="VBS590" s="49"/>
      <c r="VBT590" s="49"/>
      <c r="VBU590" s="49"/>
      <c r="VBV590" s="49"/>
      <c r="VBW590" s="49"/>
      <c r="VBX590" s="49"/>
      <c r="VBY590" s="49"/>
      <c r="VBZ590" s="49"/>
      <c r="VCA590" s="49"/>
      <c r="VCB590" s="49"/>
      <c r="VCC590" s="49"/>
      <c r="VCD590" s="49"/>
      <c r="VCE590" s="49"/>
      <c r="VCF590" s="49"/>
      <c r="VCG590" s="49"/>
      <c r="VCH590" s="49"/>
      <c r="VCI590" s="49"/>
      <c r="VCJ590" s="49"/>
      <c r="VCK590" s="49"/>
      <c r="VCL590" s="49"/>
      <c r="VCM590" s="49"/>
      <c r="VCN590" s="49"/>
      <c r="VCO590" s="49"/>
      <c r="VCP590" s="49"/>
      <c r="VCQ590" s="49"/>
      <c r="VCR590" s="49"/>
      <c r="VCS590" s="49"/>
      <c r="VCT590" s="49"/>
      <c r="VCU590" s="49"/>
      <c r="VCV590" s="49"/>
      <c r="VCW590" s="49"/>
      <c r="VCX590" s="49"/>
      <c r="VCY590" s="49"/>
      <c r="VCZ590" s="49"/>
      <c r="VDA590" s="49"/>
      <c r="VDB590" s="49"/>
      <c r="VDC590" s="49"/>
      <c r="VDD590" s="49"/>
      <c r="VDE590" s="49"/>
      <c r="VDF590" s="49"/>
      <c r="VDG590" s="49"/>
      <c r="VDH590" s="49"/>
      <c r="VDI590" s="49"/>
      <c r="VDJ590" s="49"/>
      <c r="VDK590" s="49"/>
      <c r="VDL590" s="49"/>
      <c r="VDM590" s="49"/>
      <c r="VDN590" s="49"/>
      <c r="VDO590" s="49"/>
      <c r="VDP590" s="49"/>
      <c r="VDQ590" s="49"/>
      <c r="VDR590" s="49"/>
      <c r="VDS590" s="49"/>
      <c r="VDT590" s="49"/>
      <c r="VDU590" s="49"/>
      <c r="VDV590" s="49"/>
      <c r="VDW590" s="49"/>
      <c r="VDX590" s="49"/>
      <c r="VDY590" s="49"/>
      <c r="VDZ590" s="49"/>
      <c r="VEA590" s="49"/>
      <c r="VEB590" s="49"/>
      <c r="VEC590" s="49"/>
      <c r="VED590" s="49"/>
      <c r="VEE590" s="49"/>
      <c r="VEF590" s="49"/>
      <c r="VEG590" s="49"/>
      <c r="VEH590" s="49"/>
      <c r="VEI590" s="49"/>
      <c r="VEJ590" s="49"/>
      <c r="VEK590" s="49"/>
      <c r="VEL590" s="49"/>
      <c r="VEM590" s="49"/>
      <c r="VEN590" s="49"/>
      <c r="VEO590" s="49"/>
      <c r="VEP590" s="49"/>
      <c r="VEQ590" s="49"/>
      <c r="VER590" s="49"/>
      <c r="VES590" s="49"/>
      <c r="VET590" s="49"/>
      <c r="VEU590" s="49"/>
      <c r="VEV590" s="49"/>
      <c r="VEW590" s="49"/>
      <c r="VEX590" s="49"/>
      <c r="VEY590" s="49"/>
      <c r="VEZ590" s="49"/>
      <c r="VFA590" s="49"/>
      <c r="VFB590" s="49"/>
      <c r="VFC590" s="49"/>
      <c r="VFD590" s="49"/>
      <c r="VFE590" s="49"/>
      <c r="VFF590" s="49"/>
      <c r="VFG590" s="49"/>
      <c r="VFH590" s="49"/>
      <c r="VFI590" s="49"/>
      <c r="VFJ590" s="49"/>
      <c r="VFK590" s="49"/>
      <c r="VFL590" s="49"/>
      <c r="VFM590" s="49"/>
      <c r="VFN590" s="49"/>
      <c r="VFO590" s="49"/>
      <c r="VFP590" s="49"/>
      <c r="VFQ590" s="49"/>
      <c r="VFR590" s="49"/>
      <c r="VFS590" s="49"/>
      <c r="VFT590" s="49"/>
      <c r="VFU590" s="49"/>
      <c r="VFV590" s="49"/>
      <c r="VFW590" s="49"/>
      <c r="VFX590" s="49"/>
      <c r="VFY590" s="49"/>
      <c r="VFZ590" s="49"/>
      <c r="VGA590" s="49"/>
      <c r="VGB590" s="49"/>
      <c r="VGC590" s="49"/>
      <c r="VGD590" s="49"/>
      <c r="VGE590" s="49"/>
      <c r="VGF590" s="49"/>
      <c r="VGG590" s="49"/>
      <c r="VGH590" s="49"/>
      <c r="VGI590" s="49"/>
      <c r="VGJ590" s="49"/>
      <c r="VGK590" s="49"/>
      <c r="VGL590" s="49"/>
      <c r="VGM590" s="49"/>
      <c r="VGN590" s="49"/>
      <c r="VGO590" s="49"/>
      <c r="VGP590" s="49"/>
      <c r="VGQ590" s="49"/>
      <c r="VGR590" s="49"/>
      <c r="VGS590" s="49"/>
      <c r="VGT590" s="49"/>
      <c r="VGU590" s="49"/>
      <c r="VGV590" s="49"/>
      <c r="VGW590" s="49"/>
      <c r="VGX590" s="49"/>
      <c r="VGY590" s="49"/>
      <c r="VGZ590" s="49"/>
      <c r="VHA590" s="49"/>
      <c r="VHB590" s="49"/>
      <c r="VHC590" s="49"/>
      <c r="VHD590" s="49"/>
      <c r="VHE590" s="49"/>
      <c r="VHF590" s="49"/>
      <c r="VHG590" s="49"/>
      <c r="VHH590" s="49"/>
      <c r="VHI590" s="49"/>
      <c r="VHJ590" s="49"/>
      <c r="VHK590" s="49"/>
      <c r="VHL590" s="49"/>
      <c r="VHM590" s="49"/>
      <c r="VHN590" s="49"/>
      <c r="VHO590" s="49"/>
      <c r="VHP590" s="49"/>
      <c r="VHQ590" s="49"/>
      <c r="VHR590" s="49"/>
      <c r="VHS590" s="49"/>
      <c r="VHT590" s="49"/>
      <c r="VHU590" s="49"/>
      <c r="VHV590" s="49"/>
      <c r="VHW590" s="49"/>
      <c r="VHX590" s="49"/>
      <c r="VHY590" s="49"/>
      <c r="VHZ590" s="49"/>
      <c r="VIA590" s="49"/>
      <c r="VIB590" s="49"/>
      <c r="VIC590" s="49"/>
      <c r="VID590" s="49"/>
      <c r="VIE590" s="49"/>
      <c r="VIF590" s="49"/>
      <c r="VIG590" s="49"/>
      <c r="VIH590" s="49"/>
      <c r="VII590" s="49"/>
      <c r="VIJ590" s="49"/>
      <c r="VIK590" s="49"/>
      <c r="VIL590" s="49"/>
      <c r="VIM590" s="49"/>
      <c r="VIN590" s="49"/>
      <c r="VIO590" s="49"/>
      <c r="VIP590" s="49"/>
      <c r="VIQ590" s="49"/>
      <c r="VIR590" s="49"/>
      <c r="VIS590" s="49"/>
      <c r="VIT590" s="49"/>
      <c r="VIU590" s="49"/>
      <c r="VIV590" s="49"/>
      <c r="VIW590" s="49"/>
      <c r="VIX590" s="49"/>
      <c r="VIY590" s="49"/>
      <c r="VIZ590" s="49"/>
      <c r="VJA590" s="49"/>
      <c r="VJB590" s="49"/>
      <c r="VJC590" s="49"/>
      <c r="VJD590" s="49"/>
      <c r="VJE590" s="49"/>
      <c r="VJF590" s="49"/>
      <c r="VJG590" s="49"/>
      <c r="VJH590" s="49"/>
      <c r="VJI590" s="49"/>
      <c r="VJJ590" s="49"/>
      <c r="VJK590" s="49"/>
      <c r="VJL590" s="49"/>
      <c r="VJM590" s="49"/>
      <c r="VJN590" s="49"/>
      <c r="VJO590" s="49"/>
      <c r="VJP590" s="49"/>
      <c r="VJQ590" s="49"/>
      <c r="VJR590" s="49"/>
      <c r="VJS590" s="49"/>
      <c r="VJT590" s="49"/>
      <c r="VJU590" s="49"/>
      <c r="VJV590" s="49"/>
      <c r="VJW590" s="49"/>
      <c r="VJX590" s="49"/>
      <c r="VJY590" s="49"/>
      <c r="VJZ590" s="49"/>
      <c r="VKA590" s="49"/>
      <c r="VKB590" s="49"/>
      <c r="VKC590" s="49"/>
      <c r="VKD590" s="49"/>
      <c r="VKE590" s="49"/>
      <c r="VKF590" s="49"/>
      <c r="VKG590" s="49"/>
      <c r="VKH590" s="49"/>
      <c r="VKI590" s="49"/>
      <c r="VKJ590" s="49"/>
      <c r="VKK590" s="49"/>
      <c r="VKL590" s="49"/>
      <c r="VKM590" s="49"/>
      <c r="VKN590" s="49"/>
      <c r="VKO590" s="49"/>
      <c r="VKP590" s="49"/>
      <c r="VKQ590" s="49"/>
      <c r="VKR590" s="49"/>
      <c r="VKS590" s="49"/>
      <c r="VKT590" s="49"/>
      <c r="VKU590" s="49"/>
      <c r="VKV590" s="49"/>
      <c r="VKW590" s="49"/>
      <c r="VKX590" s="49"/>
      <c r="VKY590" s="49"/>
      <c r="VKZ590" s="49"/>
      <c r="VLA590" s="49"/>
      <c r="VLB590" s="49"/>
      <c r="VLC590" s="49"/>
      <c r="VLD590" s="49"/>
      <c r="VLE590" s="49"/>
      <c r="VLF590" s="49"/>
      <c r="VLG590" s="49"/>
      <c r="VLH590" s="49"/>
      <c r="VLI590" s="49"/>
      <c r="VLJ590" s="49"/>
      <c r="VLK590" s="49"/>
      <c r="VLL590" s="49"/>
      <c r="VLM590" s="49"/>
      <c r="VLN590" s="49"/>
      <c r="VLO590" s="49"/>
      <c r="VLP590" s="49"/>
      <c r="VLQ590" s="49"/>
      <c r="VLR590" s="49"/>
      <c r="VLS590" s="49"/>
      <c r="VLT590" s="49"/>
      <c r="VLU590" s="49"/>
      <c r="VLV590" s="49"/>
      <c r="VLW590" s="49"/>
      <c r="VLX590" s="49"/>
      <c r="VLY590" s="49"/>
      <c r="VLZ590" s="49"/>
      <c r="VMA590" s="49"/>
      <c r="VMB590" s="49"/>
      <c r="VMC590" s="49"/>
      <c r="VMD590" s="49"/>
      <c r="VME590" s="49"/>
      <c r="VMF590" s="49"/>
      <c r="VMG590" s="49"/>
      <c r="VMH590" s="49"/>
      <c r="VMI590" s="49"/>
      <c r="VMJ590" s="49"/>
      <c r="VMK590" s="49"/>
      <c r="VML590" s="49"/>
      <c r="VMM590" s="49"/>
      <c r="VMN590" s="49"/>
      <c r="VMO590" s="49"/>
      <c r="VMP590" s="49"/>
      <c r="VMQ590" s="49"/>
      <c r="VMR590" s="49"/>
      <c r="VMS590" s="49"/>
      <c r="VMT590" s="49"/>
      <c r="VMU590" s="49"/>
      <c r="VMV590" s="49"/>
      <c r="VMW590" s="49"/>
      <c r="VMX590" s="49"/>
      <c r="VMY590" s="49"/>
      <c r="VMZ590" s="49"/>
      <c r="VNA590" s="49"/>
      <c r="VNB590" s="49"/>
      <c r="VNC590" s="49"/>
      <c r="VND590" s="49"/>
      <c r="VNE590" s="49"/>
      <c r="VNF590" s="49"/>
      <c r="VNG590" s="49"/>
      <c r="VNH590" s="49"/>
      <c r="VNI590" s="49"/>
      <c r="VNJ590" s="49"/>
      <c r="VNK590" s="49"/>
      <c r="VNL590" s="49"/>
      <c r="VNM590" s="49"/>
      <c r="VNN590" s="49"/>
      <c r="VNO590" s="49"/>
      <c r="VNP590" s="49"/>
      <c r="VNQ590" s="49"/>
      <c r="VNR590" s="49"/>
      <c r="VNS590" s="49"/>
      <c r="VNT590" s="49"/>
      <c r="VNU590" s="49"/>
      <c r="VNV590" s="49"/>
      <c r="VNW590" s="49"/>
      <c r="VNX590" s="49"/>
      <c r="VNY590" s="49"/>
      <c r="VNZ590" s="49"/>
      <c r="VOA590" s="49"/>
      <c r="VOB590" s="49"/>
      <c r="VOC590" s="49"/>
      <c r="VOD590" s="49"/>
      <c r="VOE590" s="49"/>
      <c r="VOF590" s="49"/>
      <c r="VOG590" s="49"/>
      <c r="VOH590" s="49"/>
      <c r="VOI590" s="49"/>
      <c r="VOJ590" s="49"/>
      <c r="VOK590" s="49"/>
      <c r="VOL590" s="49"/>
      <c r="VOM590" s="49"/>
      <c r="VON590" s="49"/>
      <c r="VOO590" s="49"/>
      <c r="VOP590" s="49"/>
      <c r="VOQ590" s="49"/>
      <c r="VOR590" s="49"/>
      <c r="VOS590" s="49"/>
      <c r="VOT590" s="49"/>
      <c r="VOU590" s="49"/>
      <c r="VOV590" s="49"/>
      <c r="VOW590" s="49"/>
      <c r="VOX590" s="49"/>
      <c r="VOY590" s="49"/>
      <c r="VOZ590" s="49"/>
      <c r="VPA590" s="49"/>
      <c r="VPB590" s="49"/>
      <c r="VPC590" s="49"/>
      <c r="VPD590" s="49"/>
      <c r="VPE590" s="49"/>
      <c r="VPF590" s="49"/>
      <c r="VPG590" s="49"/>
      <c r="VPH590" s="49"/>
      <c r="VPI590" s="49"/>
      <c r="VPJ590" s="49"/>
      <c r="VPK590" s="49"/>
      <c r="VPL590" s="49"/>
      <c r="VPM590" s="49"/>
      <c r="VPN590" s="49"/>
      <c r="VPO590" s="49"/>
      <c r="VPP590" s="49"/>
      <c r="VPQ590" s="49"/>
      <c r="VPR590" s="49"/>
      <c r="VPS590" s="49"/>
      <c r="VPT590" s="49"/>
      <c r="VPU590" s="49"/>
      <c r="VPV590" s="49"/>
      <c r="VPW590" s="49"/>
      <c r="VPX590" s="49"/>
      <c r="VPY590" s="49"/>
      <c r="VPZ590" s="49"/>
      <c r="VQA590" s="49"/>
      <c r="VQB590" s="49"/>
      <c r="VQC590" s="49"/>
      <c r="VQD590" s="49"/>
      <c r="VQE590" s="49"/>
      <c r="VQF590" s="49"/>
      <c r="VQG590" s="49"/>
      <c r="VQH590" s="49"/>
      <c r="VQI590" s="49"/>
      <c r="VQJ590" s="49"/>
      <c r="VQK590" s="49"/>
      <c r="VQL590" s="49"/>
      <c r="VQM590" s="49"/>
      <c r="VQN590" s="49"/>
      <c r="VQO590" s="49"/>
      <c r="VQP590" s="49"/>
      <c r="VQQ590" s="49"/>
      <c r="VQR590" s="49"/>
      <c r="VQS590" s="49"/>
      <c r="VQT590" s="49"/>
      <c r="VQU590" s="49"/>
      <c r="VQV590" s="49"/>
      <c r="VQW590" s="49"/>
      <c r="VQX590" s="49"/>
      <c r="VQY590" s="49"/>
      <c r="VQZ590" s="49"/>
      <c r="VRA590" s="49"/>
      <c r="VRB590" s="49"/>
      <c r="VRC590" s="49"/>
      <c r="VRD590" s="49"/>
      <c r="VRE590" s="49"/>
      <c r="VRF590" s="49"/>
      <c r="VRG590" s="49"/>
      <c r="VRH590" s="49"/>
      <c r="VRI590" s="49"/>
      <c r="VRJ590" s="49"/>
      <c r="VRK590" s="49"/>
      <c r="VRL590" s="49"/>
      <c r="VRM590" s="49"/>
      <c r="VRN590" s="49"/>
      <c r="VRO590" s="49"/>
      <c r="VRP590" s="49"/>
      <c r="VRQ590" s="49"/>
      <c r="VRR590" s="49"/>
      <c r="VRS590" s="49"/>
      <c r="VRT590" s="49"/>
      <c r="VRU590" s="49"/>
      <c r="VRV590" s="49"/>
      <c r="VRW590" s="49"/>
      <c r="VRX590" s="49"/>
      <c r="VRY590" s="49"/>
      <c r="VRZ590" s="49"/>
      <c r="VSA590" s="49"/>
      <c r="VSB590" s="49"/>
      <c r="VSC590" s="49"/>
      <c r="VSD590" s="49"/>
      <c r="VSE590" s="49"/>
      <c r="VSF590" s="49"/>
      <c r="VSG590" s="49"/>
      <c r="VSH590" s="49"/>
      <c r="VSI590" s="49"/>
      <c r="VSJ590" s="49"/>
      <c r="VSK590" s="49"/>
      <c r="VSL590" s="49"/>
      <c r="VSM590" s="49"/>
      <c r="VSN590" s="49"/>
      <c r="VSO590" s="49"/>
      <c r="VSP590" s="49"/>
      <c r="VSQ590" s="49"/>
      <c r="VSR590" s="49"/>
      <c r="VSS590" s="49"/>
      <c r="VST590" s="49"/>
      <c r="VSU590" s="49"/>
      <c r="VSV590" s="49"/>
      <c r="VSW590" s="49"/>
      <c r="VSX590" s="49"/>
      <c r="VSY590" s="49"/>
      <c r="VSZ590" s="49"/>
      <c r="VTA590" s="49"/>
      <c r="VTB590" s="49"/>
      <c r="VTC590" s="49"/>
      <c r="VTD590" s="49"/>
      <c r="VTE590" s="49"/>
      <c r="VTF590" s="49"/>
      <c r="VTG590" s="49"/>
      <c r="VTH590" s="49"/>
      <c r="VTI590" s="49"/>
      <c r="VTJ590" s="49"/>
      <c r="VTK590" s="49"/>
      <c r="VTL590" s="49"/>
      <c r="VTM590" s="49"/>
      <c r="VTN590" s="49"/>
      <c r="VTO590" s="49"/>
      <c r="VTP590" s="49"/>
      <c r="VTQ590" s="49"/>
      <c r="VTR590" s="49"/>
      <c r="VTS590" s="49"/>
      <c r="VTT590" s="49"/>
      <c r="VTU590" s="49"/>
      <c r="VTV590" s="49"/>
      <c r="VTW590" s="49"/>
      <c r="VTX590" s="49"/>
      <c r="VTY590" s="49"/>
      <c r="VTZ590" s="49"/>
      <c r="VUA590" s="49"/>
      <c r="VUB590" s="49"/>
      <c r="VUC590" s="49"/>
      <c r="VUD590" s="49"/>
      <c r="VUE590" s="49"/>
      <c r="VUF590" s="49"/>
      <c r="VUG590" s="49"/>
      <c r="VUH590" s="49"/>
      <c r="VUI590" s="49"/>
      <c r="VUJ590" s="49"/>
      <c r="VUK590" s="49"/>
      <c r="VUL590" s="49"/>
      <c r="VUM590" s="49"/>
      <c r="VUN590" s="49"/>
      <c r="VUO590" s="49"/>
      <c r="VUP590" s="49"/>
      <c r="VUQ590" s="49"/>
      <c r="VUR590" s="49"/>
      <c r="VUS590" s="49"/>
      <c r="VUT590" s="49"/>
      <c r="VUU590" s="49"/>
      <c r="VUV590" s="49"/>
      <c r="VUW590" s="49"/>
      <c r="VUX590" s="49"/>
      <c r="VUY590" s="49"/>
      <c r="VUZ590" s="49"/>
      <c r="VVA590" s="49"/>
      <c r="VVB590" s="49"/>
      <c r="VVC590" s="49"/>
      <c r="VVD590" s="49"/>
      <c r="VVE590" s="49"/>
      <c r="VVF590" s="49"/>
      <c r="VVG590" s="49"/>
      <c r="VVH590" s="49"/>
      <c r="VVI590" s="49"/>
      <c r="VVJ590" s="49"/>
      <c r="VVK590" s="49"/>
      <c r="VVL590" s="49"/>
      <c r="VVM590" s="49"/>
      <c r="VVN590" s="49"/>
      <c r="VVO590" s="49"/>
      <c r="VVP590" s="49"/>
      <c r="VVQ590" s="49"/>
      <c r="VVR590" s="49"/>
      <c r="VVS590" s="49"/>
      <c r="VVT590" s="49"/>
      <c r="VVU590" s="49"/>
      <c r="VVV590" s="49"/>
      <c r="VVW590" s="49"/>
      <c r="VVX590" s="49"/>
      <c r="VVY590" s="49"/>
      <c r="VVZ590" s="49"/>
      <c r="VWA590" s="49"/>
      <c r="VWB590" s="49"/>
      <c r="VWC590" s="49"/>
      <c r="VWD590" s="49"/>
      <c r="VWE590" s="49"/>
      <c r="VWF590" s="49"/>
      <c r="VWG590" s="49"/>
      <c r="VWH590" s="49"/>
      <c r="VWI590" s="49"/>
      <c r="VWJ590" s="49"/>
      <c r="VWK590" s="49"/>
      <c r="VWL590" s="49"/>
      <c r="VWM590" s="49"/>
      <c r="VWN590" s="49"/>
      <c r="VWO590" s="49"/>
      <c r="VWP590" s="49"/>
      <c r="VWQ590" s="49"/>
      <c r="VWR590" s="49"/>
      <c r="VWS590" s="49"/>
      <c r="VWT590" s="49"/>
      <c r="VWU590" s="49"/>
      <c r="VWV590" s="49"/>
      <c r="VWW590" s="49"/>
      <c r="VWX590" s="49"/>
      <c r="VWY590" s="49"/>
      <c r="VWZ590" s="49"/>
      <c r="VXA590" s="49"/>
      <c r="VXB590" s="49"/>
      <c r="VXC590" s="49"/>
      <c r="VXD590" s="49"/>
      <c r="VXE590" s="49"/>
      <c r="VXF590" s="49"/>
      <c r="VXG590" s="49"/>
      <c r="VXH590" s="49"/>
      <c r="VXI590" s="49"/>
      <c r="VXJ590" s="49"/>
      <c r="VXK590" s="49"/>
      <c r="VXL590" s="49"/>
      <c r="VXM590" s="49"/>
      <c r="VXN590" s="49"/>
      <c r="VXO590" s="49"/>
      <c r="VXP590" s="49"/>
      <c r="VXQ590" s="49"/>
      <c r="VXR590" s="49"/>
      <c r="VXS590" s="49"/>
      <c r="VXT590" s="49"/>
      <c r="VXU590" s="49"/>
      <c r="VXV590" s="49"/>
      <c r="VXW590" s="49"/>
      <c r="VXX590" s="49"/>
      <c r="VXY590" s="49"/>
      <c r="VXZ590" s="49"/>
      <c r="VYA590" s="49"/>
      <c r="VYB590" s="49"/>
      <c r="VYC590" s="49"/>
      <c r="VYD590" s="49"/>
      <c r="VYE590" s="49"/>
      <c r="VYF590" s="49"/>
      <c r="VYG590" s="49"/>
      <c r="VYH590" s="49"/>
      <c r="VYI590" s="49"/>
      <c r="VYJ590" s="49"/>
      <c r="VYK590" s="49"/>
      <c r="VYL590" s="49"/>
      <c r="VYM590" s="49"/>
      <c r="VYN590" s="49"/>
      <c r="VYO590" s="49"/>
      <c r="VYP590" s="49"/>
      <c r="VYQ590" s="49"/>
      <c r="VYR590" s="49"/>
      <c r="VYS590" s="49"/>
      <c r="VYT590" s="49"/>
      <c r="VYU590" s="49"/>
      <c r="VYV590" s="49"/>
      <c r="VYW590" s="49"/>
      <c r="VYX590" s="49"/>
      <c r="VYY590" s="49"/>
      <c r="VYZ590" s="49"/>
      <c r="VZA590" s="49"/>
      <c r="VZB590" s="49"/>
      <c r="VZC590" s="49"/>
      <c r="VZD590" s="49"/>
      <c r="VZE590" s="49"/>
      <c r="VZF590" s="49"/>
      <c r="VZG590" s="49"/>
      <c r="VZH590" s="49"/>
      <c r="VZI590" s="49"/>
      <c r="VZJ590" s="49"/>
      <c r="VZK590" s="49"/>
      <c r="VZL590" s="49"/>
      <c r="VZM590" s="49"/>
      <c r="VZN590" s="49"/>
      <c r="VZO590" s="49"/>
      <c r="VZP590" s="49"/>
      <c r="VZQ590" s="49"/>
      <c r="VZR590" s="49"/>
      <c r="VZS590" s="49"/>
      <c r="VZT590" s="49"/>
      <c r="VZU590" s="49"/>
      <c r="VZV590" s="49"/>
      <c r="VZW590" s="49"/>
      <c r="VZX590" s="49"/>
      <c r="VZY590" s="49"/>
      <c r="VZZ590" s="49"/>
      <c r="WAA590" s="49"/>
      <c r="WAB590" s="49"/>
      <c r="WAC590" s="49"/>
      <c r="WAD590" s="49"/>
      <c r="WAE590" s="49"/>
      <c r="WAF590" s="49"/>
      <c r="WAG590" s="49"/>
      <c r="WAH590" s="49"/>
      <c r="WAI590" s="49"/>
      <c r="WAJ590" s="49"/>
      <c r="WAK590" s="49"/>
      <c r="WAL590" s="49"/>
      <c r="WAM590" s="49"/>
      <c r="WAN590" s="49"/>
      <c r="WAO590" s="49"/>
      <c r="WAP590" s="49"/>
      <c r="WAQ590" s="49"/>
      <c r="WAR590" s="49"/>
      <c r="WAS590" s="49"/>
      <c r="WAT590" s="49"/>
      <c r="WAU590" s="49"/>
      <c r="WAV590" s="49"/>
      <c r="WAW590" s="49"/>
      <c r="WAX590" s="49"/>
      <c r="WAY590" s="49"/>
      <c r="WAZ590" s="49"/>
      <c r="WBA590" s="49"/>
      <c r="WBB590" s="49"/>
      <c r="WBC590" s="49"/>
      <c r="WBD590" s="49"/>
      <c r="WBE590" s="49"/>
      <c r="WBF590" s="49"/>
      <c r="WBG590" s="49"/>
      <c r="WBH590" s="49"/>
      <c r="WBI590" s="49"/>
      <c r="WBJ590" s="49"/>
      <c r="WBK590" s="49"/>
      <c r="WBL590" s="49"/>
      <c r="WBM590" s="49"/>
      <c r="WBN590" s="49"/>
      <c r="WBO590" s="49"/>
      <c r="WBP590" s="49"/>
      <c r="WBQ590" s="49"/>
      <c r="WBR590" s="49"/>
      <c r="WBS590" s="49"/>
      <c r="WBT590" s="49"/>
      <c r="WBU590" s="49"/>
      <c r="WBV590" s="49"/>
      <c r="WBW590" s="49"/>
      <c r="WBX590" s="49"/>
      <c r="WBY590" s="49"/>
      <c r="WBZ590" s="49"/>
      <c r="WCA590" s="49"/>
      <c r="WCB590" s="49"/>
      <c r="WCC590" s="49"/>
      <c r="WCD590" s="49"/>
      <c r="WCE590" s="49"/>
      <c r="WCF590" s="49"/>
      <c r="WCG590" s="49"/>
      <c r="WCH590" s="49"/>
      <c r="WCI590" s="49"/>
      <c r="WCJ590" s="49"/>
      <c r="WCK590" s="49"/>
      <c r="WCL590" s="49"/>
      <c r="WCM590" s="49"/>
      <c r="WCN590" s="49"/>
      <c r="WCO590" s="49"/>
      <c r="WCP590" s="49"/>
      <c r="WCQ590" s="49"/>
      <c r="WCR590" s="49"/>
      <c r="WCS590" s="49"/>
      <c r="WCT590" s="49"/>
      <c r="WCU590" s="49"/>
      <c r="WCV590" s="49"/>
      <c r="WCW590" s="49"/>
      <c r="WCX590" s="49"/>
      <c r="WCY590" s="49"/>
      <c r="WCZ590" s="49"/>
      <c r="WDA590" s="49"/>
      <c r="WDB590" s="49"/>
      <c r="WDC590" s="49"/>
      <c r="WDD590" s="49"/>
      <c r="WDE590" s="49"/>
      <c r="WDF590" s="49"/>
      <c r="WDG590" s="49"/>
      <c r="WDH590" s="49"/>
      <c r="WDI590" s="49"/>
      <c r="WDJ590" s="49"/>
      <c r="WDK590" s="49"/>
      <c r="WDL590" s="49"/>
      <c r="WDM590" s="49"/>
      <c r="WDN590" s="49"/>
      <c r="WDO590" s="49"/>
      <c r="WDP590" s="49"/>
      <c r="WDQ590" s="49"/>
      <c r="WDR590" s="49"/>
      <c r="WDS590" s="49"/>
      <c r="WDT590" s="49"/>
      <c r="WDU590" s="49"/>
      <c r="WDV590" s="49"/>
      <c r="WDW590" s="49"/>
      <c r="WDX590" s="49"/>
      <c r="WDY590" s="49"/>
      <c r="WDZ590" s="49"/>
      <c r="WEA590" s="49"/>
      <c r="WEB590" s="49"/>
      <c r="WEC590" s="49"/>
      <c r="WED590" s="49"/>
      <c r="WEE590" s="49"/>
      <c r="WEF590" s="49"/>
      <c r="WEG590" s="49"/>
      <c r="WEH590" s="49"/>
      <c r="WEI590" s="49"/>
      <c r="WEJ590" s="49"/>
      <c r="WEK590" s="49"/>
      <c r="WEL590" s="49"/>
      <c r="WEM590" s="49"/>
      <c r="WEN590" s="49"/>
      <c r="WEO590" s="49"/>
      <c r="WEP590" s="49"/>
      <c r="WEQ590" s="49"/>
      <c r="WER590" s="49"/>
      <c r="WES590" s="49"/>
      <c r="WET590" s="49"/>
      <c r="WEU590" s="49"/>
      <c r="WEV590" s="49"/>
      <c r="WEW590" s="49"/>
      <c r="WEX590" s="49"/>
      <c r="WEY590" s="49"/>
      <c r="WEZ590" s="49"/>
      <c r="WFA590" s="49"/>
      <c r="WFB590" s="49"/>
      <c r="WFC590" s="49"/>
      <c r="WFD590" s="49"/>
      <c r="WFE590" s="49"/>
      <c r="WFF590" s="49"/>
      <c r="WFG590" s="49"/>
      <c r="WFH590" s="49"/>
      <c r="WFI590" s="49"/>
      <c r="WFJ590" s="49"/>
      <c r="WFK590" s="49"/>
      <c r="WFL590" s="49"/>
      <c r="WFM590" s="49"/>
      <c r="WFN590" s="49"/>
      <c r="WFO590" s="49"/>
      <c r="WFP590" s="49"/>
      <c r="WFQ590" s="49"/>
      <c r="WFR590" s="49"/>
      <c r="WFS590" s="49"/>
      <c r="WFT590" s="49"/>
      <c r="WFU590" s="49"/>
      <c r="WFV590" s="49"/>
      <c r="WFW590" s="49"/>
      <c r="WFX590" s="49"/>
      <c r="WFY590" s="49"/>
      <c r="WFZ590" s="49"/>
      <c r="WGA590" s="49"/>
      <c r="WGB590" s="49"/>
      <c r="WGC590" s="49"/>
      <c r="WGD590" s="49"/>
      <c r="WGE590" s="49"/>
      <c r="WGF590" s="49"/>
      <c r="WGG590" s="49"/>
      <c r="WGH590" s="49"/>
      <c r="WGI590" s="49"/>
      <c r="WGJ590" s="49"/>
      <c r="WGK590" s="49"/>
      <c r="WGL590" s="49"/>
      <c r="WGM590" s="49"/>
      <c r="WGN590" s="49"/>
      <c r="WGO590" s="49"/>
      <c r="WGP590" s="49"/>
      <c r="WGQ590" s="49"/>
      <c r="WGR590" s="49"/>
      <c r="WGS590" s="49"/>
      <c r="WGT590" s="49"/>
      <c r="WGU590" s="49"/>
      <c r="WGV590" s="49"/>
      <c r="WGW590" s="49"/>
      <c r="WGX590" s="49"/>
      <c r="WGY590" s="49"/>
      <c r="WGZ590" s="49"/>
      <c r="WHA590" s="49"/>
      <c r="WHB590" s="49"/>
      <c r="WHC590" s="49"/>
      <c r="WHD590" s="49"/>
      <c r="WHE590" s="49"/>
      <c r="WHF590" s="49"/>
      <c r="WHG590" s="49"/>
      <c r="WHH590" s="49"/>
      <c r="WHI590" s="49"/>
      <c r="WHJ590" s="49"/>
      <c r="WHK590" s="49"/>
      <c r="WHL590" s="49"/>
      <c r="WHM590" s="49"/>
      <c r="WHN590" s="49"/>
      <c r="WHO590" s="49"/>
      <c r="WHP590" s="49"/>
      <c r="WHQ590" s="49"/>
      <c r="WHR590" s="49"/>
      <c r="WHS590" s="49"/>
      <c r="WHT590" s="49"/>
      <c r="WHU590" s="49"/>
      <c r="WHV590" s="49"/>
      <c r="WHW590" s="49"/>
      <c r="WHX590" s="49"/>
      <c r="WHY590" s="49"/>
      <c r="WHZ590" s="49"/>
      <c r="WIA590" s="49"/>
      <c r="WIB590" s="49"/>
      <c r="WIC590" s="49"/>
      <c r="WID590" s="49"/>
      <c r="WIE590" s="49"/>
      <c r="WIF590" s="49"/>
      <c r="WIG590" s="49"/>
      <c r="WIH590" s="49"/>
      <c r="WII590" s="49"/>
      <c r="WIJ590" s="49"/>
      <c r="WIK590" s="49"/>
      <c r="WIL590" s="49"/>
      <c r="WIM590" s="49"/>
      <c r="WIN590" s="49"/>
      <c r="WIO590" s="49"/>
      <c r="WIP590" s="49"/>
      <c r="WIQ590" s="49"/>
      <c r="WIR590" s="49"/>
      <c r="WIS590" s="49"/>
      <c r="WIT590" s="49"/>
      <c r="WIU590" s="49"/>
      <c r="WIV590" s="49"/>
      <c r="WIW590" s="49"/>
      <c r="WIX590" s="49"/>
      <c r="WIY590" s="49"/>
      <c r="WIZ590" s="49"/>
      <c r="WJA590" s="49"/>
      <c r="WJB590" s="49"/>
      <c r="WJC590" s="49"/>
      <c r="WJD590" s="49"/>
      <c r="WJE590" s="49"/>
      <c r="WJF590" s="49"/>
      <c r="WJG590" s="49"/>
      <c r="WJH590" s="49"/>
      <c r="WJI590" s="49"/>
      <c r="WJJ590" s="49"/>
      <c r="WJK590" s="49"/>
      <c r="WJL590" s="49"/>
      <c r="WJM590" s="49"/>
      <c r="WJN590" s="49"/>
      <c r="WJO590" s="49"/>
      <c r="WJP590" s="49"/>
      <c r="WJQ590" s="49"/>
      <c r="WJR590" s="49"/>
      <c r="WJS590" s="49"/>
      <c r="WJT590" s="49"/>
      <c r="WJU590" s="49"/>
      <c r="WJV590" s="49"/>
      <c r="WJW590" s="49"/>
      <c r="WJX590" s="49"/>
      <c r="WJY590" s="49"/>
      <c r="WJZ590" s="49"/>
      <c r="WKA590" s="49"/>
      <c r="WKB590" s="49"/>
      <c r="WKC590" s="49"/>
      <c r="WKD590" s="49"/>
      <c r="WKE590" s="49"/>
      <c r="WKF590" s="49"/>
      <c r="WKG590" s="49"/>
      <c r="WKH590" s="49"/>
      <c r="WKI590" s="49"/>
      <c r="WKJ590" s="49"/>
      <c r="WKK590" s="49"/>
      <c r="WKL590" s="49"/>
      <c r="WKM590" s="49"/>
      <c r="WKN590" s="49"/>
      <c r="WKO590" s="49"/>
      <c r="WKP590" s="49"/>
      <c r="WKQ590" s="49"/>
      <c r="WKR590" s="49"/>
      <c r="WKS590" s="49"/>
      <c r="WKT590" s="49"/>
      <c r="WKU590" s="49"/>
      <c r="WKV590" s="49"/>
      <c r="WKW590" s="49"/>
      <c r="WKX590" s="49"/>
      <c r="WKY590" s="49"/>
      <c r="WKZ590" s="49"/>
      <c r="WLA590" s="49"/>
      <c r="WLB590" s="49"/>
      <c r="WLC590" s="49"/>
      <c r="WLD590" s="49"/>
      <c r="WLE590" s="49"/>
      <c r="WLF590" s="49"/>
      <c r="WLG590" s="49"/>
      <c r="WLH590" s="49"/>
      <c r="WLI590" s="49"/>
      <c r="WLJ590" s="49"/>
      <c r="WLK590" s="49"/>
      <c r="WLL590" s="49"/>
      <c r="WLM590" s="49"/>
      <c r="WLN590" s="49"/>
      <c r="WLO590" s="49"/>
      <c r="WLP590" s="49"/>
      <c r="WLQ590" s="49"/>
      <c r="WLR590" s="49"/>
      <c r="WLS590" s="49"/>
      <c r="WLT590" s="49"/>
      <c r="WLU590" s="49"/>
      <c r="WLV590" s="49"/>
      <c r="WLW590" s="49"/>
      <c r="WLX590" s="49"/>
      <c r="WLY590" s="49"/>
      <c r="WLZ590" s="49"/>
      <c r="WMA590" s="49"/>
      <c r="WMB590" s="49"/>
      <c r="WMC590" s="49"/>
      <c r="WMD590" s="49"/>
      <c r="WME590" s="49"/>
      <c r="WMF590" s="49"/>
      <c r="WMG590" s="49"/>
      <c r="WMH590" s="49"/>
      <c r="WMI590" s="49"/>
      <c r="WMJ590" s="49"/>
      <c r="WMK590" s="49"/>
      <c r="WML590" s="49"/>
      <c r="WMM590" s="49"/>
      <c r="WMN590" s="49"/>
      <c r="WMO590" s="49"/>
      <c r="WMP590" s="49"/>
      <c r="WMQ590" s="49"/>
      <c r="WMR590" s="49"/>
      <c r="WMS590" s="49"/>
      <c r="WMT590" s="49"/>
      <c r="WMU590" s="49"/>
      <c r="WMV590" s="49"/>
      <c r="WMW590" s="49"/>
      <c r="WMX590" s="49"/>
      <c r="WMY590" s="49"/>
      <c r="WMZ590" s="49"/>
      <c r="WNA590" s="49"/>
      <c r="WNB590" s="49"/>
      <c r="WNC590" s="49"/>
      <c r="WND590" s="49"/>
      <c r="WNE590" s="49"/>
      <c r="WNF590" s="49"/>
      <c r="WNG590" s="49"/>
      <c r="WNH590" s="49"/>
      <c r="WNI590" s="49"/>
      <c r="WNJ590" s="49"/>
      <c r="WNK590" s="49"/>
      <c r="WNL590" s="49"/>
      <c r="WNM590" s="49"/>
      <c r="WNN590" s="49"/>
      <c r="WNO590" s="49"/>
      <c r="WNP590" s="49"/>
      <c r="WNQ590" s="49"/>
      <c r="WNR590" s="49"/>
      <c r="WNS590" s="49"/>
      <c r="WNT590" s="49"/>
      <c r="WNU590" s="49"/>
      <c r="WNV590" s="49"/>
      <c r="WNW590" s="49"/>
      <c r="WNX590" s="49"/>
      <c r="WNY590" s="49"/>
      <c r="WNZ590" s="49"/>
      <c r="WOA590" s="49"/>
      <c r="WOB590" s="49"/>
      <c r="WOC590" s="49"/>
      <c r="WOD590" s="49"/>
      <c r="WOE590" s="49"/>
      <c r="WOF590" s="49"/>
      <c r="WOG590" s="49"/>
      <c r="WOH590" s="49"/>
      <c r="WOI590" s="49"/>
      <c r="WOJ590" s="49"/>
      <c r="WOK590" s="49"/>
      <c r="WOL590" s="49"/>
      <c r="WOM590" s="49"/>
      <c r="WON590" s="49"/>
      <c r="WOO590" s="49"/>
      <c r="WOP590" s="49"/>
      <c r="WOQ590" s="49"/>
      <c r="WOR590" s="49"/>
      <c r="WOS590" s="49"/>
      <c r="WOT590" s="49"/>
      <c r="WOU590" s="49"/>
      <c r="WOV590" s="49"/>
      <c r="WOW590" s="49"/>
      <c r="WOX590" s="49"/>
      <c r="WOY590" s="49"/>
      <c r="WOZ590" s="49"/>
      <c r="WPA590" s="49"/>
      <c r="WPB590" s="49"/>
      <c r="WPC590" s="49"/>
      <c r="WPD590" s="49"/>
      <c r="WPE590" s="49"/>
      <c r="WPF590" s="49"/>
      <c r="WPG590" s="49"/>
      <c r="WPH590" s="49"/>
      <c r="WPI590" s="49"/>
      <c r="WPJ590" s="49"/>
      <c r="WPK590" s="49"/>
      <c r="WPL590" s="49"/>
      <c r="WPM590" s="49"/>
      <c r="WPN590" s="49"/>
      <c r="WPO590" s="49"/>
      <c r="WPP590" s="49"/>
      <c r="WPQ590" s="49"/>
      <c r="WPR590" s="49"/>
      <c r="WPS590" s="49"/>
      <c r="WPT590" s="49"/>
      <c r="WPU590" s="49"/>
      <c r="WPV590" s="49"/>
      <c r="WPW590" s="49"/>
      <c r="WPX590" s="49"/>
      <c r="WPY590" s="49"/>
      <c r="WPZ590" s="49"/>
      <c r="WQA590" s="49"/>
      <c r="WQB590" s="49"/>
      <c r="WQC590" s="49"/>
      <c r="WQD590" s="49"/>
      <c r="WQE590" s="49"/>
      <c r="WQF590" s="49"/>
      <c r="WQG590" s="49"/>
      <c r="WQH590" s="49"/>
      <c r="WQI590" s="49"/>
      <c r="WQJ590" s="49"/>
      <c r="WQK590" s="49"/>
      <c r="WQL590" s="49"/>
      <c r="WQM590" s="49"/>
      <c r="WQN590" s="49"/>
      <c r="WQO590" s="49"/>
      <c r="WQP590" s="49"/>
      <c r="WQQ590" s="49"/>
      <c r="WQR590" s="49"/>
      <c r="WQS590" s="49"/>
      <c r="WQT590" s="49"/>
      <c r="WQU590" s="49"/>
      <c r="WQV590" s="49"/>
      <c r="WQW590" s="49"/>
      <c r="WQX590" s="49"/>
      <c r="WQY590" s="49"/>
      <c r="WQZ590" s="49"/>
      <c r="WRA590" s="49"/>
      <c r="WRB590" s="49"/>
      <c r="WRC590" s="49"/>
      <c r="WRD590" s="49"/>
      <c r="WRE590" s="49"/>
      <c r="WRF590" s="49"/>
      <c r="WRG590" s="49"/>
      <c r="WRH590" s="49"/>
      <c r="WRI590" s="49"/>
      <c r="WRJ590" s="49"/>
      <c r="WRK590" s="49"/>
      <c r="WRL590" s="49"/>
      <c r="WRM590" s="49"/>
      <c r="WRN590" s="49"/>
      <c r="WRO590" s="49"/>
      <c r="WRP590" s="49"/>
      <c r="WRQ590" s="49"/>
      <c r="WRR590" s="49"/>
      <c r="WRS590" s="49"/>
      <c r="WRT590" s="49"/>
      <c r="WRU590" s="49"/>
      <c r="WRV590" s="49"/>
      <c r="WRW590" s="49"/>
      <c r="WRX590" s="49"/>
      <c r="WRY590" s="49"/>
      <c r="WRZ590" s="49"/>
      <c r="WSA590" s="49"/>
      <c r="WSB590" s="49"/>
      <c r="WSC590" s="49"/>
      <c r="WSD590" s="49"/>
      <c r="WSE590" s="49"/>
      <c r="WSF590" s="49"/>
      <c r="WSG590" s="49"/>
      <c r="WSH590" s="49"/>
      <c r="WSI590" s="49"/>
      <c r="WSJ590" s="49"/>
      <c r="WSK590" s="49"/>
      <c r="WSL590" s="49"/>
      <c r="WSM590" s="49"/>
      <c r="WSN590" s="49"/>
      <c r="WSO590" s="49"/>
      <c r="WSP590" s="49"/>
      <c r="WSQ590" s="49"/>
      <c r="WSR590" s="49"/>
      <c r="WSS590" s="49"/>
      <c r="WST590" s="49"/>
      <c r="WSU590" s="49"/>
      <c r="WSV590" s="49"/>
      <c r="WSW590" s="49"/>
      <c r="WSX590" s="49"/>
      <c r="WSY590" s="49"/>
      <c r="WSZ590" s="49"/>
      <c r="WTA590" s="49"/>
      <c r="WTB590" s="49"/>
      <c r="WTC590" s="49"/>
      <c r="WTD590" s="49"/>
      <c r="WTE590" s="49"/>
      <c r="WTF590" s="49"/>
      <c r="WTG590" s="49"/>
      <c r="WTH590" s="49"/>
      <c r="WTI590" s="49"/>
      <c r="WTJ590" s="49"/>
      <c r="WTK590" s="49"/>
      <c r="WTL590" s="49"/>
      <c r="WTM590" s="49"/>
      <c r="WTN590" s="49"/>
      <c r="WTO590" s="49"/>
      <c r="WTP590" s="49"/>
      <c r="WTQ590" s="49"/>
      <c r="WTR590" s="49"/>
      <c r="WTS590" s="49"/>
      <c r="WTT590" s="49"/>
      <c r="WTU590" s="49"/>
      <c r="WTV590" s="49"/>
      <c r="WTW590" s="49"/>
      <c r="WTX590" s="49"/>
      <c r="WTY590" s="49"/>
      <c r="WTZ590" s="49"/>
      <c r="WUA590" s="49"/>
      <c r="WUB590" s="49"/>
      <c r="WUC590" s="49"/>
      <c r="WUD590" s="49"/>
      <c r="WUE590" s="49"/>
      <c r="WUF590" s="49"/>
      <c r="WUG590" s="49"/>
      <c r="WUH590" s="49"/>
      <c r="WUI590" s="49"/>
      <c r="WUJ590" s="49"/>
      <c r="WUK590" s="49"/>
      <c r="WUL590" s="49"/>
      <c r="WUM590" s="49"/>
      <c r="WUN590" s="49"/>
      <c r="WUO590" s="49"/>
      <c r="WUP590" s="49"/>
      <c r="WUQ590" s="49"/>
      <c r="WUR590" s="49"/>
      <c r="WUS590" s="49"/>
      <c r="WUT590" s="49"/>
      <c r="WUU590" s="49"/>
      <c r="WUV590" s="49"/>
      <c r="WUW590" s="49"/>
      <c r="WUX590" s="49"/>
      <c r="WUY590" s="49"/>
      <c r="WUZ590" s="49"/>
      <c r="WVA590" s="49"/>
      <c r="WVB590" s="49"/>
      <c r="WVC590" s="49"/>
      <c r="WVD590" s="49"/>
      <c r="WVE590" s="49"/>
      <c r="WVF590" s="49"/>
      <c r="WVG590" s="49"/>
      <c r="WVH590" s="49"/>
      <c r="WVI590" s="49"/>
      <c r="WVJ590" s="49"/>
      <c r="WVK590" s="49"/>
      <c r="WVL590" s="49"/>
      <c r="WVM590" s="49"/>
      <c r="WVN590" s="49"/>
      <c r="WVO590" s="49"/>
      <c r="WVP590" s="49"/>
      <c r="WVQ590" s="49"/>
      <c r="WVR590" s="49"/>
      <c r="WVS590" s="49"/>
      <c r="WVT590" s="49"/>
      <c r="WVU590" s="49"/>
      <c r="WVV590" s="49"/>
      <c r="WVW590" s="49"/>
      <c r="WVX590" s="49"/>
      <c r="WVY590" s="49"/>
      <c r="WVZ590" s="49"/>
      <c r="WWA590" s="49"/>
      <c r="WWB590" s="49"/>
      <c r="WWC590" s="49"/>
      <c r="WWD590" s="49"/>
      <c r="WWE590" s="49"/>
      <c r="WWF590" s="49"/>
      <c r="WWG590" s="49"/>
      <c r="WWH590" s="49"/>
      <c r="WWI590" s="49"/>
      <c r="WWJ590" s="49"/>
      <c r="WWK590" s="49"/>
      <c r="WWL590" s="49"/>
      <c r="WWM590" s="49"/>
      <c r="WWN590" s="49"/>
      <c r="WWO590" s="49"/>
      <c r="WWP590" s="49"/>
      <c r="WWQ590" s="49"/>
      <c r="WWR590" s="49"/>
      <c r="WWS590" s="49"/>
      <c r="WWT590" s="49"/>
      <c r="WWU590" s="49"/>
      <c r="WWV590" s="49"/>
      <c r="WWW590" s="49"/>
      <c r="WWX590" s="49"/>
      <c r="WWY590" s="49"/>
      <c r="WWZ590" s="49"/>
      <c r="WXA590" s="49"/>
      <c r="WXB590" s="49"/>
      <c r="WXC590" s="49"/>
      <c r="WXD590" s="49"/>
      <c r="WXE590" s="49"/>
      <c r="WXF590" s="49"/>
      <c r="WXG590" s="49"/>
      <c r="WXH590" s="49"/>
      <c r="WXI590" s="49"/>
      <c r="WXJ590" s="49"/>
      <c r="WXK590" s="49"/>
      <c r="WXL590" s="49"/>
      <c r="WXM590" s="49"/>
      <c r="WXN590" s="49"/>
      <c r="WXO590" s="49"/>
      <c r="WXP590" s="49"/>
      <c r="WXQ590" s="49"/>
      <c r="WXR590" s="49"/>
      <c r="WXS590" s="49"/>
      <c r="WXT590" s="49"/>
      <c r="WXU590" s="49"/>
      <c r="WXV590" s="49"/>
      <c r="WXW590" s="49"/>
      <c r="WXX590" s="49"/>
      <c r="WXY590" s="49"/>
      <c r="WXZ590" s="49"/>
      <c r="WYA590" s="49"/>
      <c r="WYB590" s="49"/>
      <c r="WYC590" s="49"/>
      <c r="WYD590" s="49"/>
      <c r="WYE590" s="49"/>
      <c r="WYF590" s="49"/>
      <c r="WYG590" s="49"/>
      <c r="WYH590" s="49"/>
      <c r="WYI590" s="49"/>
      <c r="WYJ590" s="49"/>
      <c r="WYK590" s="49"/>
      <c r="WYL590" s="49"/>
      <c r="WYM590" s="49"/>
      <c r="WYN590" s="49"/>
      <c r="WYO590" s="49"/>
      <c r="WYP590" s="49"/>
      <c r="WYQ590" s="49"/>
      <c r="WYR590" s="49"/>
      <c r="WYS590" s="49"/>
      <c r="WYT590" s="49"/>
      <c r="WYU590" s="49"/>
      <c r="WYV590" s="49"/>
      <c r="WYW590" s="49"/>
      <c r="WYX590" s="49"/>
      <c r="WYY590" s="49"/>
      <c r="WYZ590" s="49"/>
      <c r="WZA590" s="49"/>
      <c r="WZB590" s="49"/>
      <c r="WZC590" s="49"/>
      <c r="WZD590" s="49"/>
      <c r="WZE590" s="49"/>
      <c r="WZF590" s="49"/>
      <c r="WZG590" s="49"/>
      <c r="WZH590" s="49"/>
      <c r="WZI590" s="49"/>
      <c r="WZJ590" s="49"/>
      <c r="WZK590" s="49"/>
      <c r="WZL590" s="49"/>
      <c r="WZM590" s="49"/>
      <c r="WZN590" s="49"/>
      <c r="WZO590" s="49"/>
      <c r="WZP590" s="49"/>
      <c r="WZQ590" s="49"/>
      <c r="WZR590" s="49"/>
      <c r="WZS590" s="49"/>
      <c r="WZT590" s="49"/>
      <c r="WZU590" s="49"/>
      <c r="WZV590" s="49"/>
      <c r="WZW590" s="49"/>
      <c r="WZX590" s="49"/>
      <c r="WZY590" s="49"/>
      <c r="WZZ590" s="49"/>
      <c r="XAA590" s="49"/>
      <c r="XAB590" s="49"/>
      <c r="XAC590" s="49"/>
      <c r="XAD590" s="49"/>
      <c r="XAE590" s="49"/>
      <c r="XAF590" s="49"/>
      <c r="XAG590" s="49"/>
      <c r="XAH590" s="49"/>
      <c r="XAI590" s="49"/>
      <c r="XAJ590" s="49"/>
      <c r="XAK590" s="49"/>
      <c r="XAL590" s="49"/>
      <c r="XAM590" s="49"/>
      <c r="XAN590" s="49"/>
      <c r="XAO590" s="49"/>
      <c r="XAP590" s="49"/>
      <c r="XAQ590" s="49"/>
      <c r="XAR590" s="49"/>
      <c r="XAS590" s="49"/>
      <c r="XAT590" s="49"/>
      <c r="XAU590" s="49"/>
      <c r="XAV590" s="49"/>
      <c r="XAW590" s="49"/>
      <c r="XAX590" s="49"/>
      <c r="XAY590" s="49"/>
      <c r="XAZ590" s="49"/>
      <c r="XBA590" s="49"/>
      <c r="XBB590" s="49"/>
      <c r="XBC590" s="49"/>
      <c r="XBD590" s="49"/>
      <c r="XBE590" s="49"/>
      <c r="XBF590" s="49"/>
      <c r="XBG590" s="49"/>
      <c r="XBH590" s="49"/>
      <c r="XBI590" s="49"/>
      <c r="XBJ590" s="49"/>
      <c r="XBK590" s="49"/>
      <c r="XBL590" s="49"/>
      <c r="XBM590" s="49"/>
      <c r="XBN590" s="49"/>
      <c r="XBO590" s="49"/>
      <c r="XBP590" s="49"/>
      <c r="XBQ590" s="49"/>
      <c r="XBR590" s="49"/>
      <c r="XBS590" s="49"/>
      <c r="XBT590" s="49"/>
      <c r="XBU590" s="49"/>
      <c r="XBV590" s="49"/>
      <c r="XBW590" s="49"/>
      <c r="XBX590" s="49"/>
      <c r="XBY590" s="49"/>
      <c r="XBZ590" s="49"/>
      <c r="XCA590" s="49"/>
      <c r="XCB590" s="49"/>
      <c r="XCC590" s="49"/>
      <c r="XCD590" s="49"/>
      <c r="XCE590" s="49"/>
      <c r="XCF590" s="49"/>
      <c r="XCG590" s="49"/>
      <c r="XCH590" s="49"/>
      <c r="XCI590" s="49"/>
      <c r="XCJ590" s="49"/>
      <c r="XCK590" s="49"/>
      <c r="XCL590" s="49"/>
      <c r="XCM590" s="49"/>
      <c r="XCN590" s="49"/>
      <c r="XCO590" s="49"/>
      <c r="XCP590" s="49"/>
      <c r="XCQ590" s="49"/>
      <c r="XCR590" s="49"/>
      <c r="XCS590" s="49"/>
      <c r="XCT590" s="49"/>
      <c r="XCU590" s="49"/>
      <c r="XCV590" s="49"/>
      <c r="XCW590" s="49"/>
      <c r="XCX590" s="49"/>
      <c r="XCY590" s="49"/>
      <c r="XCZ590" s="49"/>
      <c r="XDA590" s="49"/>
      <c r="XDB590" s="49"/>
      <c r="XDC590" s="49"/>
      <c r="XDD590" s="49"/>
      <c r="XDE590" s="49"/>
      <c r="XDF590" s="49"/>
      <c r="XDG590" s="49"/>
      <c r="XDH590" s="49"/>
      <c r="XDI590" s="49"/>
      <c r="XDJ590" s="49"/>
      <c r="XDK590" s="49"/>
      <c r="XDL590" s="49"/>
      <c r="XDM590" s="49"/>
      <c r="XDN590" s="49"/>
      <c r="XDO590" s="49"/>
      <c r="XDP590" s="49"/>
      <c r="XDQ590" s="49"/>
      <c r="XDR590" s="49"/>
      <c r="XDS590" s="49"/>
      <c r="XDT590" s="49"/>
      <c r="XDU590" s="49"/>
      <c r="XDV590" s="49"/>
      <c r="XDW590" s="49"/>
      <c r="XDX590" s="49"/>
      <c r="XDY590" s="49"/>
      <c r="XDZ590" s="49"/>
      <c r="XEA590" s="49"/>
      <c r="XEB590" s="49"/>
      <c r="XEC590" s="49"/>
      <c r="XED590" s="49"/>
      <c r="XEE590" s="49"/>
      <c r="XEF590" s="49"/>
      <c r="XEG590" s="49"/>
      <c r="XEH590" s="49"/>
      <c r="XEI590" s="49"/>
      <c r="XEJ590" s="49"/>
      <c r="XEK590" s="49"/>
      <c r="XEL590" s="49"/>
      <c r="XEM590" s="49"/>
      <c r="XEN590" s="49"/>
      <c r="XEO590" s="49"/>
      <c r="XEP590" s="49"/>
      <c r="XEQ590" s="49"/>
      <c r="XER590" s="49"/>
      <c r="XES590" s="49"/>
      <c r="XET590" s="49"/>
      <c r="XEU590" s="49"/>
      <c r="XEV590" s="49"/>
      <c r="XEW590" s="49"/>
      <c r="XEX590" s="49"/>
      <c r="XEY590" s="49"/>
      <c r="XEZ590" s="49"/>
      <c r="XFA590" s="49"/>
      <c r="XFB590" s="49"/>
      <c r="XFC590" s="49"/>
      <c r="XFD590" s="49"/>
    </row>
    <row r="591" spans="1:16384" s="20" customFormat="1" ht="9" customHeight="1">
      <c r="A591" s="51" t="s">
        <v>7</v>
      </c>
      <c r="B591" s="52">
        <f>SUM(B593:B624)</f>
        <v>4860.1080000000011</v>
      </c>
      <c r="C591" s="49"/>
      <c r="D591" s="49">
        <f>SUM(D593:D624)</f>
        <v>42186.413999999997</v>
      </c>
      <c r="E591" s="49">
        <f>SUM(E593:E624)</f>
        <v>2275.8549999999996</v>
      </c>
      <c r="F591" s="49">
        <f>SUM(F593:F624)</f>
        <v>7038.8179999999993</v>
      </c>
      <c r="G591" s="49">
        <f>SUM(G593:G624)</f>
        <v>1218.6890000000001</v>
      </c>
      <c r="H591" s="49">
        <f>SUM(H593:H624)</f>
        <v>17253.699000000001</v>
      </c>
      <c r="I591" s="49">
        <f t="shared" ref="I591" si="28">SUM(I593:I624)</f>
        <v>14399.353000000003</v>
      </c>
      <c r="J591" s="49"/>
      <c r="K591" s="49">
        <f>SUM(K593:K624)</f>
        <v>759.35099999999977</v>
      </c>
      <c r="L591" s="49">
        <f>SUM(L593:L624)</f>
        <v>759.32399999999984</v>
      </c>
      <c r="M591" s="52" t="s">
        <v>63</v>
      </c>
      <c r="P591" s="85"/>
    </row>
    <row r="592" spans="1:16384" s="20" customFormat="1" ht="3.95" customHeight="1">
      <c r="A592" s="71"/>
      <c r="B592" s="74"/>
      <c r="C592" s="75"/>
      <c r="D592" s="69"/>
      <c r="E592" s="69"/>
      <c r="F592" s="69"/>
      <c r="G592" s="69"/>
      <c r="H592" s="69"/>
      <c r="I592" s="69"/>
      <c r="J592" s="69"/>
      <c r="K592" s="69"/>
      <c r="L592" s="69"/>
      <c r="M592" s="69"/>
    </row>
    <row r="593" spans="1:16" s="20" customFormat="1" ht="9" customHeight="1">
      <c r="A593" s="21" t="s">
        <v>8</v>
      </c>
      <c r="B593" s="76">
        <v>0.49499999999999994</v>
      </c>
      <c r="C593" s="76"/>
      <c r="D593" s="76">
        <f t="shared" ref="D593:D624" si="29">SUM(E593:I593)</f>
        <v>386.29500000000002</v>
      </c>
      <c r="E593" s="76">
        <v>6.8919999999999986</v>
      </c>
      <c r="F593" s="76">
        <v>0</v>
      </c>
      <c r="G593" s="76">
        <v>0</v>
      </c>
      <c r="H593" s="76">
        <v>197.54600000000002</v>
      </c>
      <c r="I593" s="76">
        <v>181.857</v>
      </c>
      <c r="J593" s="76"/>
      <c r="K593" s="55">
        <v>0.52099999999999991</v>
      </c>
      <c r="L593" s="76">
        <v>0.52099999999999991</v>
      </c>
      <c r="M593" s="90">
        <v>0</v>
      </c>
      <c r="P593" s="85"/>
    </row>
    <row r="594" spans="1:16" s="20" customFormat="1" ht="9" customHeight="1">
      <c r="A594" s="21" t="s">
        <v>9</v>
      </c>
      <c r="B594" s="76">
        <v>3.1839999999999993</v>
      </c>
      <c r="C594" s="78"/>
      <c r="D594" s="76">
        <f t="shared" si="29"/>
        <v>713.74300000000005</v>
      </c>
      <c r="E594" s="76">
        <v>168.32599999999999</v>
      </c>
      <c r="F594" s="76">
        <v>0</v>
      </c>
      <c r="G594" s="76">
        <v>0</v>
      </c>
      <c r="H594" s="76">
        <v>221.42600000000004</v>
      </c>
      <c r="I594" s="76">
        <v>323.99099999999999</v>
      </c>
      <c r="J594" s="76"/>
      <c r="K594" s="55">
        <v>2.2809999999999997</v>
      </c>
      <c r="L594" s="76">
        <v>2.2809999999999997</v>
      </c>
      <c r="M594" s="90">
        <v>0</v>
      </c>
      <c r="P594" s="85"/>
    </row>
    <row r="595" spans="1:16" s="20" customFormat="1" ht="9" customHeight="1">
      <c r="A595" s="21" t="s">
        <v>10</v>
      </c>
      <c r="B595" s="76">
        <v>1.2770000000000001</v>
      </c>
      <c r="C595" s="78"/>
      <c r="D595" s="76">
        <f t="shared" si="29"/>
        <v>632.86</v>
      </c>
      <c r="E595" s="76">
        <v>76.396000000000001</v>
      </c>
      <c r="F595" s="76">
        <v>0</v>
      </c>
      <c r="G595" s="76">
        <v>0</v>
      </c>
      <c r="H595" s="76">
        <v>227.017</v>
      </c>
      <c r="I595" s="76">
        <v>329.447</v>
      </c>
      <c r="J595" s="76"/>
      <c r="K595" s="55">
        <v>0.17699999999999999</v>
      </c>
      <c r="L595" s="76">
        <v>0.17699999999999999</v>
      </c>
      <c r="M595" s="90">
        <v>0</v>
      </c>
      <c r="P595" s="85"/>
    </row>
    <row r="596" spans="1:16" s="20" customFormat="1" ht="9" customHeight="1">
      <c r="A596" s="23" t="s">
        <v>11</v>
      </c>
      <c r="B596" s="79">
        <v>0.52999999999999992</v>
      </c>
      <c r="C596" s="80"/>
      <c r="D596" s="79">
        <f t="shared" si="29"/>
        <v>547.66200000000003</v>
      </c>
      <c r="E596" s="79">
        <v>42.997999999999998</v>
      </c>
      <c r="F596" s="79">
        <v>0</v>
      </c>
      <c r="G596" s="79">
        <v>0</v>
      </c>
      <c r="H596" s="79">
        <v>206.37</v>
      </c>
      <c r="I596" s="79">
        <v>298.29399999999998</v>
      </c>
      <c r="J596" s="79"/>
      <c r="K596" s="59">
        <v>0.15100000000000002</v>
      </c>
      <c r="L596" s="79">
        <v>0.15100000000000002</v>
      </c>
      <c r="M596" s="91">
        <v>0</v>
      </c>
      <c r="P596" s="85"/>
    </row>
    <row r="597" spans="1:16" s="20" customFormat="1" ht="9" customHeight="1">
      <c r="A597" s="21" t="s">
        <v>12</v>
      </c>
      <c r="B597" s="76">
        <v>1.7069999999999999</v>
      </c>
      <c r="C597" s="78"/>
      <c r="D597" s="76">
        <f t="shared" si="29"/>
        <v>1027.0370000000003</v>
      </c>
      <c r="E597" s="76">
        <v>60.689999999999991</v>
      </c>
      <c r="F597" s="76">
        <v>0</v>
      </c>
      <c r="G597" s="76">
        <v>0</v>
      </c>
      <c r="H597" s="76">
        <v>440.10200000000003</v>
      </c>
      <c r="I597" s="76">
        <v>526.24500000000012</v>
      </c>
      <c r="J597" s="76"/>
      <c r="K597" s="55">
        <v>8.18</v>
      </c>
      <c r="L597" s="76">
        <v>8.1720000000000006</v>
      </c>
      <c r="M597" s="76" t="s">
        <v>63</v>
      </c>
      <c r="P597" s="85"/>
    </row>
    <row r="598" spans="1:16" s="20" customFormat="1" ht="9" customHeight="1">
      <c r="A598" s="21" t="s">
        <v>13</v>
      </c>
      <c r="B598" s="76">
        <v>0.47800000000000004</v>
      </c>
      <c r="C598" s="78"/>
      <c r="D598" s="76">
        <f t="shared" si="29"/>
        <v>233.13900000000001</v>
      </c>
      <c r="E598" s="76">
        <v>15.536</v>
      </c>
      <c r="F598" s="76">
        <v>0</v>
      </c>
      <c r="G598" s="76">
        <v>0</v>
      </c>
      <c r="H598" s="76">
        <v>139.904</v>
      </c>
      <c r="I598" s="76">
        <v>77.698999999999998</v>
      </c>
      <c r="J598" s="76"/>
      <c r="K598" s="55">
        <v>0.12400000000000001</v>
      </c>
      <c r="L598" s="76">
        <v>0.12400000000000001</v>
      </c>
      <c r="M598" s="90">
        <v>0</v>
      </c>
      <c r="P598" s="85"/>
    </row>
    <row r="599" spans="1:16" s="20" customFormat="1" ht="9" customHeight="1">
      <c r="A599" s="21" t="s">
        <v>14</v>
      </c>
      <c r="B599" s="76">
        <v>1.7370000000000001</v>
      </c>
      <c r="C599" s="78"/>
      <c r="D599" s="76">
        <f t="shared" si="29"/>
        <v>933.0920000000001</v>
      </c>
      <c r="E599" s="76">
        <v>56.763000000000005</v>
      </c>
      <c r="F599" s="76">
        <v>0</v>
      </c>
      <c r="G599" s="76">
        <v>0</v>
      </c>
      <c r="H599" s="76">
        <v>402.98499999999996</v>
      </c>
      <c r="I599" s="76">
        <v>473.34400000000011</v>
      </c>
      <c r="J599" s="76"/>
      <c r="K599" s="55">
        <v>0.36200000000000004</v>
      </c>
      <c r="L599" s="76">
        <v>0.36200000000000004</v>
      </c>
      <c r="M599" s="90">
        <v>0</v>
      </c>
      <c r="P599" s="85"/>
    </row>
    <row r="600" spans="1:16" s="20" customFormat="1" ht="9" customHeight="1">
      <c r="A600" s="23" t="s">
        <v>15</v>
      </c>
      <c r="B600" s="79">
        <v>1.3320000000000003</v>
      </c>
      <c r="C600" s="80"/>
      <c r="D600" s="79">
        <f t="shared" si="29"/>
        <v>852.3309999999999</v>
      </c>
      <c r="E600" s="79">
        <v>97.488</v>
      </c>
      <c r="F600" s="79">
        <v>0</v>
      </c>
      <c r="G600" s="79">
        <v>0</v>
      </c>
      <c r="H600" s="79">
        <v>337.30099999999999</v>
      </c>
      <c r="I600" s="79">
        <v>417.54199999999997</v>
      </c>
      <c r="J600" s="79"/>
      <c r="K600" s="59">
        <v>0.69800000000000006</v>
      </c>
      <c r="L600" s="79">
        <v>0.69500000000000006</v>
      </c>
      <c r="M600" s="79" t="s">
        <v>63</v>
      </c>
      <c r="P600" s="85"/>
    </row>
    <row r="601" spans="1:16" s="20" customFormat="1" ht="9" customHeight="1">
      <c r="A601" s="21" t="s">
        <v>16</v>
      </c>
      <c r="B601" s="76">
        <v>4808.3509999999997</v>
      </c>
      <c r="C601" s="78"/>
      <c r="D601" s="76">
        <f t="shared" si="29"/>
        <v>9732.6869999999981</v>
      </c>
      <c r="E601" s="76">
        <v>190.65499999999997</v>
      </c>
      <c r="F601" s="76">
        <v>7038.8179999999993</v>
      </c>
      <c r="G601" s="76">
        <v>1218.6890000000001</v>
      </c>
      <c r="H601" s="76">
        <v>650.27599999999995</v>
      </c>
      <c r="I601" s="76">
        <v>634.24899999999991</v>
      </c>
      <c r="J601" s="76"/>
      <c r="K601" s="55">
        <v>703.84499999999991</v>
      </c>
      <c r="L601" s="76">
        <v>703.84</v>
      </c>
      <c r="M601" s="76" t="s">
        <v>63</v>
      </c>
      <c r="P601" s="85"/>
    </row>
    <row r="602" spans="1:16" s="20" customFormat="1" ht="9" customHeight="1">
      <c r="A602" s="21" t="s">
        <v>17</v>
      </c>
      <c r="B602" s="76">
        <v>1.3069999999999999</v>
      </c>
      <c r="C602" s="78"/>
      <c r="D602" s="76">
        <f t="shared" si="29"/>
        <v>961.58100000000013</v>
      </c>
      <c r="E602" s="76">
        <v>55.335999999999999</v>
      </c>
      <c r="F602" s="76">
        <v>0</v>
      </c>
      <c r="G602" s="76">
        <v>0</v>
      </c>
      <c r="H602" s="76">
        <v>442.63799999999998</v>
      </c>
      <c r="I602" s="76">
        <v>463.60700000000008</v>
      </c>
      <c r="J602" s="76"/>
      <c r="K602" s="55">
        <v>0.31</v>
      </c>
      <c r="L602" s="76">
        <v>0.31</v>
      </c>
      <c r="M602" s="90">
        <v>0</v>
      </c>
      <c r="P602" s="85"/>
    </row>
    <row r="603" spans="1:16" s="20" customFormat="1" ht="9" customHeight="1">
      <c r="A603" s="21" t="s">
        <v>18</v>
      </c>
      <c r="B603" s="76">
        <v>2.5979999999999999</v>
      </c>
      <c r="C603" s="78"/>
      <c r="D603" s="76">
        <f t="shared" si="29"/>
        <v>1103.152</v>
      </c>
      <c r="E603" s="76">
        <v>32.505000000000003</v>
      </c>
      <c r="F603" s="76">
        <v>0</v>
      </c>
      <c r="G603" s="76">
        <v>0</v>
      </c>
      <c r="H603" s="76">
        <v>730.05900000000008</v>
      </c>
      <c r="I603" s="76">
        <v>340.58799999999997</v>
      </c>
      <c r="J603" s="76"/>
      <c r="K603" s="55">
        <v>1.9219999999999999</v>
      </c>
      <c r="L603" s="76">
        <v>1.9219999999999999</v>
      </c>
      <c r="M603" s="90">
        <v>0</v>
      </c>
      <c r="P603" s="85"/>
    </row>
    <row r="604" spans="1:16" s="20" customFormat="1" ht="9" customHeight="1">
      <c r="A604" s="23" t="s">
        <v>19</v>
      </c>
      <c r="B604" s="79">
        <v>0.81600000000000006</v>
      </c>
      <c r="C604" s="80"/>
      <c r="D604" s="79">
        <f t="shared" si="29"/>
        <v>1622.739</v>
      </c>
      <c r="E604" s="79">
        <v>69.964000000000013</v>
      </c>
      <c r="F604" s="79">
        <v>0</v>
      </c>
      <c r="G604" s="79">
        <v>0</v>
      </c>
      <c r="H604" s="79">
        <v>933.55500000000006</v>
      </c>
      <c r="I604" s="79">
        <v>619.22</v>
      </c>
      <c r="J604" s="79"/>
      <c r="K604" s="59">
        <v>0.42900000000000005</v>
      </c>
      <c r="L604" s="79">
        <v>0.42900000000000005</v>
      </c>
      <c r="M604" s="91">
        <v>0</v>
      </c>
      <c r="P604" s="85"/>
    </row>
    <row r="605" spans="1:16" s="20" customFormat="1" ht="9" customHeight="1">
      <c r="A605" s="21" t="s">
        <v>20</v>
      </c>
      <c r="B605" s="76">
        <v>0.68500000000000005</v>
      </c>
      <c r="C605" s="78"/>
      <c r="D605" s="76">
        <f t="shared" si="29"/>
        <v>950.60700000000008</v>
      </c>
      <c r="E605" s="76">
        <v>44.53</v>
      </c>
      <c r="F605" s="76">
        <v>0</v>
      </c>
      <c r="G605" s="76">
        <v>0</v>
      </c>
      <c r="H605" s="76">
        <v>627.4190000000001</v>
      </c>
      <c r="I605" s="76">
        <v>278.65800000000002</v>
      </c>
      <c r="J605" s="76"/>
      <c r="K605" s="55">
        <v>6.0109999999999992</v>
      </c>
      <c r="L605" s="76">
        <v>6.0109999999999992</v>
      </c>
      <c r="M605" s="90">
        <v>0</v>
      </c>
      <c r="P605" s="85"/>
    </row>
    <row r="606" spans="1:16" s="20" customFormat="1" ht="9" customHeight="1">
      <c r="A606" s="21" t="s">
        <v>21</v>
      </c>
      <c r="B606" s="76">
        <v>4.3710000000000004</v>
      </c>
      <c r="C606" s="78"/>
      <c r="D606" s="76">
        <f t="shared" si="29"/>
        <v>1744.105</v>
      </c>
      <c r="E606" s="76">
        <v>75.47399999999999</v>
      </c>
      <c r="F606" s="76">
        <v>0</v>
      </c>
      <c r="G606" s="76">
        <v>0</v>
      </c>
      <c r="H606" s="76">
        <v>1198.338</v>
      </c>
      <c r="I606" s="76">
        <v>470.29300000000001</v>
      </c>
      <c r="J606" s="76"/>
      <c r="K606" s="55">
        <v>2.4249999999999998</v>
      </c>
      <c r="L606" s="76">
        <v>2.4139999999999997</v>
      </c>
      <c r="M606" s="76" t="s">
        <v>63</v>
      </c>
      <c r="P606" s="85"/>
    </row>
    <row r="607" spans="1:16" s="20" customFormat="1" ht="9" customHeight="1">
      <c r="A607" s="21" t="s">
        <v>22</v>
      </c>
      <c r="B607" s="76">
        <v>3.528</v>
      </c>
      <c r="C607" s="78"/>
      <c r="D607" s="76">
        <f t="shared" si="29"/>
        <v>2935.6579999999994</v>
      </c>
      <c r="E607" s="76">
        <v>120.51900000000001</v>
      </c>
      <c r="F607" s="76">
        <v>0</v>
      </c>
      <c r="G607" s="76">
        <v>0</v>
      </c>
      <c r="H607" s="76">
        <v>1734.4849999999999</v>
      </c>
      <c r="I607" s="76">
        <v>1080.6539999999998</v>
      </c>
      <c r="J607" s="76"/>
      <c r="K607" s="55">
        <v>7.8610000000000007</v>
      </c>
      <c r="L607" s="76">
        <v>7.8610000000000007</v>
      </c>
      <c r="M607" s="90">
        <v>0</v>
      </c>
      <c r="P607" s="85"/>
    </row>
    <row r="608" spans="1:16" s="20" customFormat="1" ht="9" customHeight="1">
      <c r="A608" s="23" t="s">
        <v>23</v>
      </c>
      <c r="B608" s="79">
        <v>2.1870000000000003</v>
      </c>
      <c r="C608" s="80"/>
      <c r="D608" s="79">
        <f t="shared" si="29"/>
        <v>1280.8679999999999</v>
      </c>
      <c r="E608" s="79">
        <v>51.586999999999989</v>
      </c>
      <c r="F608" s="79">
        <v>0</v>
      </c>
      <c r="G608" s="79">
        <v>0</v>
      </c>
      <c r="H608" s="79">
        <v>816.25100000000009</v>
      </c>
      <c r="I608" s="79">
        <v>413.03</v>
      </c>
      <c r="J608" s="79"/>
      <c r="K608" s="59">
        <v>0.90600000000000014</v>
      </c>
      <c r="L608" s="79">
        <v>0.90600000000000014</v>
      </c>
      <c r="M608" s="91">
        <v>0</v>
      </c>
      <c r="P608" s="85"/>
    </row>
    <row r="609" spans="1:16" s="20" customFormat="1" ht="9" customHeight="1">
      <c r="A609" s="21" t="s">
        <v>24</v>
      </c>
      <c r="B609" s="76">
        <v>0.97699999999999987</v>
      </c>
      <c r="C609" s="78"/>
      <c r="D609" s="76">
        <f t="shared" si="29"/>
        <v>1325.3890000000001</v>
      </c>
      <c r="E609" s="76">
        <v>21.588000000000001</v>
      </c>
      <c r="F609" s="76">
        <v>0</v>
      </c>
      <c r="G609" s="76">
        <v>0</v>
      </c>
      <c r="H609" s="76">
        <v>965.86700000000008</v>
      </c>
      <c r="I609" s="76">
        <v>337.93400000000003</v>
      </c>
      <c r="J609" s="76"/>
      <c r="K609" s="55">
        <v>1.8689999999999998</v>
      </c>
      <c r="L609" s="76">
        <v>1.8689999999999998</v>
      </c>
      <c r="M609" s="90">
        <v>0</v>
      </c>
      <c r="P609" s="85"/>
    </row>
    <row r="610" spans="1:16" s="20" customFormat="1" ht="9" customHeight="1">
      <c r="A610" s="21" t="s">
        <v>25</v>
      </c>
      <c r="B610" s="76">
        <v>0.77400000000000002</v>
      </c>
      <c r="C610" s="78"/>
      <c r="D610" s="76">
        <f t="shared" si="29"/>
        <v>645.01400000000001</v>
      </c>
      <c r="E610" s="76">
        <v>26.861000000000001</v>
      </c>
      <c r="F610" s="76">
        <v>0</v>
      </c>
      <c r="G610" s="76">
        <v>0</v>
      </c>
      <c r="H610" s="76">
        <v>374.36500000000001</v>
      </c>
      <c r="I610" s="76">
        <v>243.78800000000001</v>
      </c>
      <c r="J610" s="76"/>
      <c r="K610" s="55">
        <v>0.39500000000000007</v>
      </c>
      <c r="L610" s="76">
        <v>0.39500000000000007</v>
      </c>
      <c r="M610" s="90">
        <v>0</v>
      </c>
      <c r="P610" s="85"/>
    </row>
    <row r="611" spans="1:16" s="20" customFormat="1" ht="9" customHeight="1">
      <c r="A611" s="21" t="s">
        <v>26</v>
      </c>
      <c r="B611" s="76">
        <v>5.742</v>
      </c>
      <c r="C611" s="78"/>
      <c r="D611" s="76">
        <f t="shared" si="29"/>
        <v>635.67900000000009</v>
      </c>
      <c r="E611" s="76">
        <v>195.42599999999999</v>
      </c>
      <c r="F611" s="76">
        <v>0</v>
      </c>
      <c r="G611" s="76">
        <v>0</v>
      </c>
      <c r="H611" s="76">
        <v>266.42900000000003</v>
      </c>
      <c r="I611" s="76">
        <v>173.82400000000001</v>
      </c>
      <c r="J611" s="76"/>
      <c r="K611" s="55">
        <v>4.3660000000000005</v>
      </c>
      <c r="L611" s="76">
        <v>4.3660000000000005</v>
      </c>
      <c r="M611" s="90">
        <v>0</v>
      </c>
      <c r="P611" s="85"/>
    </row>
    <row r="612" spans="1:16" s="20" customFormat="1" ht="9" customHeight="1">
      <c r="A612" s="23" t="s">
        <v>27</v>
      </c>
      <c r="B612" s="79">
        <v>1.25</v>
      </c>
      <c r="C612" s="80"/>
      <c r="D612" s="79">
        <f t="shared" si="29"/>
        <v>2483.3140000000003</v>
      </c>
      <c r="E612" s="79">
        <v>108.56800000000001</v>
      </c>
      <c r="F612" s="79">
        <v>0</v>
      </c>
      <c r="G612" s="79">
        <v>0</v>
      </c>
      <c r="H612" s="79">
        <v>1184.366</v>
      </c>
      <c r="I612" s="79">
        <v>1190.3800000000001</v>
      </c>
      <c r="J612" s="79"/>
      <c r="K612" s="59">
        <v>0.29199999999999998</v>
      </c>
      <c r="L612" s="79">
        <v>0.29199999999999998</v>
      </c>
      <c r="M612" s="91">
        <v>0</v>
      </c>
      <c r="P612" s="85"/>
    </row>
    <row r="613" spans="1:16" s="20" customFormat="1" ht="9" customHeight="1">
      <c r="A613" s="21" t="s">
        <v>28</v>
      </c>
      <c r="B613" s="76">
        <v>0.755</v>
      </c>
      <c r="C613" s="78"/>
      <c r="D613" s="76">
        <f t="shared" si="29"/>
        <v>1370.0079999999998</v>
      </c>
      <c r="E613" s="76">
        <v>51.410000000000004</v>
      </c>
      <c r="F613" s="76">
        <v>0</v>
      </c>
      <c r="G613" s="76">
        <v>0</v>
      </c>
      <c r="H613" s="76">
        <v>721.97399999999993</v>
      </c>
      <c r="I613" s="76">
        <v>596.62400000000002</v>
      </c>
      <c r="J613" s="76"/>
      <c r="K613" s="55">
        <v>0.81100000000000017</v>
      </c>
      <c r="L613" s="76">
        <v>0.81100000000000017</v>
      </c>
      <c r="M613" s="90">
        <v>0</v>
      </c>
      <c r="P613" s="85"/>
    </row>
    <row r="614" spans="1:16" s="20" customFormat="1" ht="9" customHeight="1">
      <c r="A614" s="21" t="s">
        <v>29</v>
      </c>
      <c r="B614" s="76">
        <v>1.175</v>
      </c>
      <c r="C614" s="78"/>
      <c r="D614" s="76">
        <f t="shared" si="29"/>
        <v>551.04700000000003</v>
      </c>
      <c r="E614" s="76">
        <v>27.951999999999998</v>
      </c>
      <c r="F614" s="76">
        <v>0</v>
      </c>
      <c r="G614" s="76">
        <v>0</v>
      </c>
      <c r="H614" s="76">
        <v>244.32499999999999</v>
      </c>
      <c r="I614" s="76">
        <v>278.77</v>
      </c>
      <c r="J614" s="76"/>
      <c r="K614" s="55">
        <v>1.8560000000000001</v>
      </c>
      <c r="L614" s="76">
        <v>1.8560000000000001</v>
      </c>
      <c r="M614" s="90">
        <v>0</v>
      </c>
      <c r="P614" s="85"/>
    </row>
    <row r="615" spans="1:16" s="20" customFormat="1" ht="9" customHeight="1">
      <c r="A615" s="21" t="s">
        <v>30</v>
      </c>
      <c r="B615" s="76">
        <v>3.8090000000000002</v>
      </c>
      <c r="C615" s="78"/>
      <c r="D615" s="76">
        <f t="shared" si="29"/>
        <v>528.125</v>
      </c>
      <c r="E615" s="76">
        <v>153.333</v>
      </c>
      <c r="F615" s="76">
        <v>0</v>
      </c>
      <c r="G615" s="76">
        <v>0</v>
      </c>
      <c r="H615" s="76">
        <v>176.768</v>
      </c>
      <c r="I615" s="76">
        <v>198.024</v>
      </c>
      <c r="J615" s="76"/>
      <c r="K615" s="55">
        <v>0.52200000000000002</v>
      </c>
      <c r="L615" s="76">
        <v>0.52200000000000002</v>
      </c>
      <c r="M615" s="90">
        <v>0</v>
      </c>
      <c r="P615" s="85"/>
    </row>
    <row r="616" spans="1:16" s="20" customFormat="1" ht="9" customHeight="1">
      <c r="A616" s="23" t="s">
        <v>31</v>
      </c>
      <c r="B616" s="79">
        <v>1.161</v>
      </c>
      <c r="C616" s="80"/>
      <c r="D616" s="79">
        <f t="shared" si="29"/>
        <v>989.10899999999992</v>
      </c>
      <c r="E616" s="79">
        <v>53.36399999999999</v>
      </c>
      <c r="F616" s="79">
        <v>0</v>
      </c>
      <c r="G616" s="79">
        <v>0</v>
      </c>
      <c r="H616" s="79">
        <v>560.44399999999996</v>
      </c>
      <c r="I616" s="79">
        <v>375.30099999999993</v>
      </c>
      <c r="J616" s="79"/>
      <c r="K616" s="59">
        <v>1.5609999999999999</v>
      </c>
      <c r="L616" s="79">
        <v>1.5609999999999999</v>
      </c>
      <c r="M616" s="91">
        <v>0</v>
      </c>
      <c r="P616" s="85"/>
    </row>
    <row r="617" spans="1:16" s="20" customFormat="1" ht="9" customHeight="1">
      <c r="A617" s="21" t="s">
        <v>32</v>
      </c>
      <c r="B617" s="76">
        <v>1.0879999999999999</v>
      </c>
      <c r="C617" s="78"/>
      <c r="D617" s="76">
        <f t="shared" si="29"/>
        <v>932.66600000000005</v>
      </c>
      <c r="E617" s="76">
        <v>55.965999999999994</v>
      </c>
      <c r="F617" s="76">
        <v>0</v>
      </c>
      <c r="G617" s="76">
        <v>0</v>
      </c>
      <c r="H617" s="76">
        <v>334.99199999999996</v>
      </c>
      <c r="I617" s="76">
        <v>541.70800000000008</v>
      </c>
      <c r="J617" s="76"/>
      <c r="K617" s="55">
        <v>0.64600000000000002</v>
      </c>
      <c r="L617" s="76">
        <v>0.64600000000000002</v>
      </c>
      <c r="M617" s="90">
        <v>0</v>
      </c>
      <c r="P617" s="85"/>
    </row>
    <row r="618" spans="1:16" s="20" customFormat="1" ht="9" customHeight="1">
      <c r="A618" s="21" t="s">
        <v>33</v>
      </c>
      <c r="B618" s="76">
        <v>1.5029999999999999</v>
      </c>
      <c r="C618" s="78"/>
      <c r="D618" s="76">
        <f t="shared" si="29"/>
        <v>1067.1869999999999</v>
      </c>
      <c r="E618" s="76">
        <v>80.229000000000013</v>
      </c>
      <c r="F618" s="76">
        <v>0</v>
      </c>
      <c r="G618" s="76">
        <v>0</v>
      </c>
      <c r="H618" s="76">
        <v>406.37599999999998</v>
      </c>
      <c r="I618" s="76">
        <v>580.58199999999988</v>
      </c>
      <c r="J618" s="76"/>
      <c r="K618" s="55">
        <v>1.361</v>
      </c>
      <c r="L618" s="76">
        <v>1.361</v>
      </c>
      <c r="M618" s="90">
        <v>0</v>
      </c>
      <c r="P618" s="85"/>
    </row>
    <row r="619" spans="1:16" s="20" customFormat="1" ht="9" customHeight="1">
      <c r="A619" s="21" t="s">
        <v>34</v>
      </c>
      <c r="B619" s="76">
        <v>0.42500000000000004</v>
      </c>
      <c r="C619" s="78"/>
      <c r="D619" s="76">
        <f t="shared" si="29"/>
        <v>958.13499999999999</v>
      </c>
      <c r="E619" s="76">
        <v>37.316000000000003</v>
      </c>
      <c r="F619" s="76">
        <v>0</v>
      </c>
      <c r="G619" s="76">
        <v>0</v>
      </c>
      <c r="H619" s="76">
        <v>332.22300000000007</v>
      </c>
      <c r="I619" s="76">
        <v>588.59599999999989</v>
      </c>
      <c r="J619" s="76"/>
      <c r="K619" s="55">
        <v>0.252</v>
      </c>
      <c r="L619" s="76">
        <v>0.252</v>
      </c>
      <c r="M619" s="90">
        <v>0</v>
      </c>
      <c r="P619" s="85"/>
    </row>
    <row r="620" spans="1:16" s="20" customFormat="1" ht="9" customHeight="1">
      <c r="A620" s="23" t="s">
        <v>35</v>
      </c>
      <c r="B620" s="79">
        <v>1.9570000000000001</v>
      </c>
      <c r="C620" s="80"/>
      <c r="D620" s="79">
        <f t="shared" si="29"/>
        <v>897.75800000000004</v>
      </c>
      <c r="E620" s="79">
        <v>133.52799999999999</v>
      </c>
      <c r="F620" s="79">
        <v>0</v>
      </c>
      <c r="G620" s="79">
        <v>0</v>
      </c>
      <c r="H620" s="79">
        <v>366.00700000000006</v>
      </c>
      <c r="I620" s="79">
        <v>398.22299999999996</v>
      </c>
      <c r="J620" s="79"/>
      <c r="K620" s="59">
        <v>3.4419999999999997</v>
      </c>
      <c r="L620" s="79">
        <v>3.4419999999999997</v>
      </c>
      <c r="M620" s="91">
        <v>0</v>
      </c>
      <c r="P620" s="85"/>
    </row>
    <row r="621" spans="1:16" s="20" customFormat="1" ht="9" customHeight="1">
      <c r="A621" s="21" t="s">
        <v>36</v>
      </c>
      <c r="B621" s="76">
        <v>0.23399999999999999</v>
      </c>
      <c r="C621" s="78"/>
      <c r="D621" s="76">
        <f t="shared" si="29"/>
        <v>249.53300000000002</v>
      </c>
      <c r="E621" s="76">
        <v>5.2649999999999997</v>
      </c>
      <c r="F621" s="76">
        <v>0</v>
      </c>
      <c r="G621" s="76">
        <v>0</v>
      </c>
      <c r="H621" s="76">
        <v>134.952</v>
      </c>
      <c r="I621" s="76">
        <v>109.31600000000002</v>
      </c>
      <c r="J621" s="76"/>
      <c r="K621" s="55">
        <v>0.41399999999999998</v>
      </c>
      <c r="L621" s="76">
        <v>0.41399999999999998</v>
      </c>
      <c r="M621" s="90">
        <v>0</v>
      </c>
      <c r="P621" s="85"/>
    </row>
    <row r="622" spans="1:16" s="20" customFormat="1" ht="9" customHeight="1">
      <c r="A622" s="21" t="s">
        <v>37</v>
      </c>
      <c r="B622" s="76">
        <v>2.68</v>
      </c>
      <c r="C622" s="78"/>
      <c r="D622" s="76">
        <f t="shared" si="29"/>
        <v>2539.4090000000006</v>
      </c>
      <c r="E622" s="76">
        <v>115.033</v>
      </c>
      <c r="F622" s="76">
        <v>0</v>
      </c>
      <c r="G622" s="76">
        <v>0</v>
      </c>
      <c r="H622" s="76">
        <v>1237.7030000000002</v>
      </c>
      <c r="I622" s="76">
        <v>1186.6730000000002</v>
      </c>
      <c r="J622" s="76"/>
      <c r="K622" s="55">
        <v>3.597</v>
      </c>
      <c r="L622" s="76">
        <v>3.597</v>
      </c>
      <c r="M622" s="90">
        <v>0</v>
      </c>
      <c r="P622" s="85"/>
    </row>
    <row r="623" spans="1:16" s="20" customFormat="1" ht="9" customHeight="1">
      <c r="A623" s="21" t="s">
        <v>38</v>
      </c>
      <c r="B623" s="76">
        <v>1.278</v>
      </c>
      <c r="C623" s="78"/>
      <c r="D623" s="76">
        <f t="shared" si="29"/>
        <v>608.01200000000006</v>
      </c>
      <c r="E623" s="76">
        <v>25.228999999999996</v>
      </c>
      <c r="F623" s="76">
        <v>0</v>
      </c>
      <c r="G623" s="76">
        <v>0</v>
      </c>
      <c r="H623" s="76">
        <v>181.57300000000001</v>
      </c>
      <c r="I623" s="76">
        <v>401.21000000000004</v>
      </c>
      <c r="J623" s="76"/>
      <c r="K623" s="55">
        <v>1.5659999999999998</v>
      </c>
      <c r="L623" s="76">
        <v>1.5659999999999998</v>
      </c>
      <c r="M623" s="90">
        <v>0</v>
      </c>
      <c r="P623" s="85"/>
    </row>
    <row r="624" spans="1:16" s="20" customFormat="1" ht="9" customHeight="1">
      <c r="A624" s="23" t="s">
        <v>39</v>
      </c>
      <c r="B624" s="79">
        <v>0.71699999999999986</v>
      </c>
      <c r="C624" s="80"/>
      <c r="D624" s="79">
        <f t="shared" si="29"/>
        <v>748.47299999999996</v>
      </c>
      <c r="E624" s="79">
        <v>19.128</v>
      </c>
      <c r="F624" s="79">
        <v>0</v>
      </c>
      <c r="G624" s="79">
        <v>0</v>
      </c>
      <c r="H624" s="79">
        <v>459.66300000000001</v>
      </c>
      <c r="I624" s="79">
        <v>269.68200000000002</v>
      </c>
      <c r="J624" s="79"/>
      <c r="K624" s="59">
        <v>0.19800000000000001</v>
      </c>
      <c r="L624" s="79">
        <v>0.19800000000000001</v>
      </c>
      <c r="M624" s="91">
        <v>0</v>
      </c>
      <c r="P624" s="85"/>
    </row>
    <row r="625" spans="1:16384" s="20" customFormat="1" ht="9" customHeight="1">
      <c r="A625" s="60"/>
      <c r="B625" s="86"/>
      <c r="C625" s="87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</row>
    <row r="626" spans="1:16384" ht="10.5" customHeight="1">
      <c r="A626" s="17" t="s">
        <v>88</v>
      </c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>
        <v>312.76600000000002</v>
      </c>
      <c r="P626" s="49" t="s">
        <v>63</v>
      </c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  <c r="DE626" s="49"/>
      <c r="DF626" s="49"/>
      <c r="DG626" s="49"/>
      <c r="DH626" s="49"/>
      <c r="DI626" s="49"/>
      <c r="DJ626" s="49"/>
      <c r="DK626" s="49"/>
      <c r="DL626" s="49"/>
      <c r="DM626" s="49"/>
      <c r="DN626" s="49"/>
      <c r="DO626" s="49"/>
      <c r="DP626" s="49"/>
      <c r="DQ626" s="49"/>
      <c r="DR626" s="49"/>
      <c r="DS626" s="49"/>
      <c r="DT626" s="49"/>
      <c r="DU626" s="49"/>
      <c r="DV626" s="49"/>
      <c r="DW626" s="49"/>
      <c r="DX626" s="49"/>
      <c r="DY626" s="49"/>
      <c r="DZ626" s="49"/>
      <c r="EA626" s="49"/>
      <c r="EB626" s="49"/>
      <c r="EC626" s="49"/>
      <c r="ED626" s="49"/>
      <c r="EE626" s="49"/>
      <c r="EF626" s="49"/>
      <c r="EG626" s="49"/>
      <c r="EH626" s="49"/>
      <c r="EI626" s="49"/>
      <c r="EJ626" s="49"/>
      <c r="EK626" s="49"/>
      <c r="EL626" s="49"/>
      <c r="EM626" s="49"/>
      <c r="EN626" s="49"/>
      <c r="EO626" s="49"/>
      <c r="EP626" s="49"/>
      <c r="EQ626" s="49"/>
      <c r="ER626" s="49"/>
      <c r="ES626" s="49"/>
      <c r="ET626" s="49"/>
      <c r="EU626" s="49"/>
      <c r="EV626" s="49"/>
      <c r="EW626" s="49"/>
      <c r="EX626" s="49"/>
      <c r="EY626" s="49"/>
      <c r="EZ626" s="49"/>
      <c r="FA626" s="49"/>
      <c r="FB626" s="49"/>
      <c r="FC626" s="49"/>
      <c r="FD626" s="49"/>
      <c r="FE626" s="49"/>
      <c r="FF626" s="49"/>
      <c r="FG626" s="49"/>
      <c r="FH626" s="49"/>
      <c r="FI626" s="49"/>
      <c r="FJ626" s="49"/>
      <c r="FK626" s="49"/>
      <c r="FL626" s="49"/>
      <c r="FM626" s="49"/>
      <c r="FN626" s="49"/>
      <c r="FO626" s="49"/>
      <c r="FP626" s="49"/>
      <c r="FQ626" s="49"/>
      <c r="FR626" s="49"/>
      <c r="FS626" s="49"/>
      <c r="FT626" s="49"/>
      <c r="FU626" s="49"/>
      <c r="FV626" s="49"/>
      <c r="FW626" s="49"/>
      <c r="FX626" s="49"/>
      <c r="FY626" s="49"/>
      <c r="FZ626" s="49"/>
      <c r="GA626" s="49"/>
      <c r="GB626" s="49"/>
      <c r="GC626" s="49"/>
      <c r="GD626" s="49"/>
      <c r="GE626" s="49"/>
      <c r="GF626" s="49"/>
      <c r="GG626" s="49"/>
      <c r="GH626" s="49"/>
      <c r="GI626" s="49"/>
      <c r="GJ626" s="49"/>
      <c r="GK626" s="49"/>
      <c r="GL626" s="49"/>
      <c r="GM626" s="49"/>
      <c r="GN626" s="49"/>
      <c r="GO626" s="49"/>
      <c r="GP626" s="49"/>
      <c r="GQ626" s="49"/>
      <c r="GR626" s="49"/>
      <c r="GS626" s="49"/>
      <c r="GT626" s="49"/>
      <c r="GU626" s="49"/>
      <c r="GV626" s="49"/>
      <c r="GW626" s="49"/>
      <c r="GX626" s="49"/>
      <c r="GY626" s="49"/>
      <c r="GZ626" s="49"/>
      <c r="HA626" s="49"/>
      <c r="HB626" s="49"/>
      <c r="HC626" s="49"/>
      <c r="HD626" s="49"/>
      <c r="HE626" s="49"/>
      <c r="HF626" s="49"/>
      <c r="HG626" s="49"/>
      <c r="HH626" s="49"/>
      <c r="HI626" s="49"/>
      <c r="HJ626" s="49"/>
      <c r="HK626" s="49"/>
      <c r="HL626" s="49"/>
      <c r="HM626" s="49"/>
      <c r="HN626" s="49"/>
      <c r="HO626" s="49"/>
      <c r="HP626" s="49"/>
      <c r="HQ626" s="49"/>
      <c r="HR626" s="49"/>
      <c r="HS626" s="49"/>
      <c r="HT626" s="49"/>
      <c r="HU626" s="49"/>
      <c r="HV626" s="49"/>
      <c r="HW626" s="49"/>
      <c r="HX626" s="49"/>
      <c r="HY626" s="49"/>
      <c r="HZ626" s="49"/>
      <c r="IA626" s="49"/>
      <c r="IB626" s="49"/>
      <c r="IC626" s="49"/>
      <c r="ID626" s="49"/>
      <c r="IE626" s="49"/>
      <c r="IF626" s="49"/>
      <c r="IG626" s="49"/>
      <c r="IH626" s="49"/>
      <c r="II626" s="49"/>
      <c r="IJ626" s="49"/>
      <c r="IK626" s="49"/>
      <c r="IL626" s="49"/>
      <c r="IM626" s="49"/>
      <c r="IN626" s="49"/>
      <c r="IO626" s="49"/>
      <c r="IP626" s="49"/>
      <c r="IQ626" s="49"/>
      <c r="IR626" s="49"/>
      <c r="IS626" s="49"/>
      <c r="IT626" s="49"/>
      <c r="IU626" s="49"/>
      <c r="IV626" s="49"/>
      <c r="IW626" s="49"/>
      <c r="IX626" s="49"/>
      <c r="IY626" s="49"/>
      <c r="IZ626" s="49"/>
      <c r="JA626" s="49"/>
      <c r="JB626" s="49"/>
      <c r="JC626" s="49"/>
      <c r="JD626" s="49"/>
      <c r="JE626" s="49"/>
      <c r="JF626" s="49"/>
      <c r="JG626" s="49"/>
      <c r="JH626" s="49"/>
      <c r="JI626" s="49"/>
      <c r="JJ626" s="49"/>
      <c r="JK626" s="49"/>
      <c r="JL626" s="49"/>
      <c r="JM626" s="49"/>
      <c r="JN626" s="49"/>
      <c r="JO626" s="49"/>
      <c r="JP626" s="49"/>
      <c r="JQ626" s="49"/>
      <c r="JR626" s="49"/>
      <c r="JS626" s="49"/>
      <c r="JT626" s="49"/>
      <c r="JU626" s="49"/>
      <c r="JV626" s="49"/>
      <c r="JW626" s="49"/>
      <c r="JX626" s="49"/>
      <c r="JY626" s="49"/>
      <c r="JZ626" s="49"/>
      <c r="KA626" s="49"/>
      <c r="KB626" s="49"/>
      <c r="KC626" s="49"/>
      <c r="KD626" s="49"/>
      <c r="KE626" s="49"/>
      <c r="KF626" s="49"/>
      <c r="KG626" s="49"/>
      <c r="KH626" s="49"/>
      <c r="KI626" s="49"/>
      <c r="KJ626" s="49"/>
      <c r="KK626" s="49"/>
      <c r="KL626" s="49"/>
      <c r="KM626" s="49"/>
      <c r="KN626" s="49"/>
      <c r="KO626" s="49"/>
      <c r="KP626" s="49"/>
      <c r="KQ626" s="49"/>
      <c r="KR626" s="49"/>
      <c r="KS626" s="49"/>
      <c r="KT626" s="49"/>
      <c r="KU626" s="49"/>
      <c r="KV626" s="49"/>
      <c r="KW626" s="49"/>
      <c r="KX626" s="49"/>
      <c r="KY626" s="49"/>
      <c r="KZ626" s="49"/>
      <c r="LA626" s="49"/>
      <c r="LB626" s="49"/>
      <c r="LC626" s="49"/>
      <c r="LD626" s="49"/>
      <c r="LE626" s="49"/>
      <c r="LF626" s="49"/>
      <c r="LG626" s="49"/>
      <c r="LH626" s="49"/>
      <c r="LI626" s="49"/>
      <c r="LJ626" s="49"/>
      <c r="LK626" s="49"/>
      <c r="LL626" s="49"/>
      <c r="LM626" s="49"/>
      <c r="LN626" s="49"/>
      <c r="LO626" s="49"/>
      <c r="LP626" s="49"/>
      <c r="LQ626" s="49"/>
      <c r="LR626" s="49"/>
      <c r="LS626" s="49"/>
      <c r="LT626" s="49"/>
      <c r="LU626" s="49"/>
      <c r="LV626" s="49"/>
      <c r="LW626" s="49"/>
      <c r="LX626" s="49"/>
      <c r="LY626" s="49"/>
      <c r="LZ626" s="49"/>
      <c r="MA626" s="49"/>
      <c r="MB626" s="49"/>
      <c r="MC626" s="49"/>
      <c r="MD626" s="49"/>
      <c r="ME626" s="49"/>
      <c r="MF626" s="49"/>
      <c r="MG626" s="49"/>
      <c r="MH626" s="49"/>
      <c r="MI626" s="49"/>
      <c r="MJ626" s="49"/>
      <c r="MK626" s="49"/>
      <c r="ML626" s="49"/>
      <c r="MM626" s="49"/>
      <c r="MN626" s="49"/>
      <c r="MO626" s="49"/>
      <c r="MP626" s="49"/>
      <c r="MQ626" s="49"/>
      <c r="MR626" s="49"/>
      <c r="MS626" s="49"/>
      <c r="MT626" s="49"/>
      <c r="MU626" s="49"/>
      <c r="MV626" s="49"/>
      <c r="MW626" s="49"/>
      <c r="MX626" s="49"/>
      <c r="MY626" s="49"/>
      <c r="MZ626" s="49"/>
      <c r="NA626" s="49"/>
      <c r="NB626" s="49"/>
      <c r="NC626" s="49"/>
      <c r="ND626" s="49"/>
      <c r="NE626" s="49"/>
      <c r="NF626" s="49"/>
      <c r="NG626" s="49"/>
      <c r="NH626" s="49"/>
      <c r="NI626" s="49"/>
      <c r="NJ626" s="49"/>
      <c r="NK626" s="49"/>
      <c r="NL626" s="49"/>
      <c r="NM626" s="49"/>
      <c r="NN626" s="49"/>
      <c r="NO626" s="49"/>
      <c r="NP626" s="49"/>
      <c r="NQ626" s="49"/>
      <c r="NR626" s="49"/>
      <c r="NS626" s="49"/>
      <c r="NT626" s="49"/>
      <c r="NU626" s="49"/>
      <c r="NV626" s="49"/>
      <c r="NW626" s="49"/>
      <c r="NX626" s="49"/>
      <c r="NY626" s="49"/>
      <c r="NZ626" s="49"/>
      <c r="OA626" s="49"/>
      <c r="OB626" s="49"/>
      <c r="OC626" s="49"/>
      <c r="OD626" s="49"/>
      <c r="OE626" s="49"/>
      <c r="OF626" s="49"/>
      <c r="OG626" s="49"/>
      <c r="OH626" s="49"/>
      <c r="OI626" s="49"/>
      <c r="OJ626" s="49"/>
      <c r="OK626" s="49"/>
      <c r="OL626" s="49"/>
      <c r="OM626" s="49"/>
      <c r="ON626" s="49"/>
      <c r="OO626" s="49"/>
      <c r="OP626" s="49"/>
      <c r="OQ626" s="49"/>
      <c r="OR626" s="49"/>
      <c r="OS626" s="49"/>
      <c r="OT626" s="49"/>
      <c r="OU626" s="49"/>
      <c r="OV626" s="49"/>
      <c r="OW626" s="49"/>
      <c r="OX626" s="49"/>
      <c r="OY626" s="49"/>
      <c r="OZ626" s="49"/>
      <c r="PA626" s="49"/>
      <c r="PB626" s="49"/>
      <c r="PC626" s="49"/>
      <c r="PD626" s="49"/>
      <c r="PE626" s="49"/>
      <c r="PF626" s="49"/>
      <c r="PG626" s="49"/>
      <c r="PH626" s="49"/>
      <c r="PI626" s="49"/>
      <c r="PJ626" s="49"/>
      <c r="PK626" s="49"/>
      <c r="PL626" s="49"/>
      <c r="PM626" s="49"/>
      <c r="PN626" s="49"/>
      <c r="PO626" s="49"/>
      <c r="PP626" s="49"/>
      <c r="PQ626" s="49"/>
      <c r="PR626" s="49"/>
      <c r="PS626" s="49"/>
      <c r="PT626" s="49"/>
      <c r="PU626" s="49"/>
      <c r="PV626" s="49"/>
      <c r="PW626" s="49"/>
      <c r="PX626" s="49"/>
      <c r="PY626" s="49"/>
      <c r="PZ626" s="49"/>
      <c r="QA626" s="49"/>
      <c r="QB626" s="49"/>
      <c r="QC626" s="49"/>
      <c r="QD626" s="49"/>
      <c r="QE626" s="49"/>
      <c r="QF626" s="49"/>
      <c r="QG626" s="49"/>
      <c r="QH626" s="49"/>
      <c r="QI626" s="49"/>
      <c r="QJ626" s="49"/>
      <c r="QK626" s="49"/>
      <c r="QL626" s="49"/>
      <c r="QM626" s="49"/>
      <c r="QN626" s="49"/>
      <c r="QO626" s="49"/>
      <c r="QP626" s="49"/>
      <c r="QQ626" s="49"/>
      <c r="QR626" s="49"/>
      <c r="QS626" s="49"/>
      <c r="QT626" s="49"/>
      <c r="QU626" s="49"/>
      <c r="QV626" s="49"/>
      <c r="QW626" s="49"/>
      <c r="QX626" s="49"/>
      <c r="QY626" s="49"/>
      <c r="QZ626" s="49"/>
      <c r="RA626" s="49"/>
      <c r="RB626" s="49"/>
      <c r="RC626" s="49"/>
      <c r="RD626" s="49"/>
      <c r="RE626" s="49"/>
      <c r="RF626" s="49"/>
      <c r="RG626" s="49"/>
      <c r="RH626" s="49"/>
      <c r="RI626" s="49"/>
      <c r="RJ626" s="49"/>
      <c r="RK626" s="49"/>
      <c r="RL626" s="49"/>
      <c r="RM626" s="49"/>
      <c r="RN626" s="49"/>
      <c r="RO626" s="49"/>
      <c r="RP626" s="49"/>
      <c r="RQ626" s="49"/>
      <c r="RR626" s="49"/>
      <c r="RS626" s="49"/>
      <c r="RT626" s="49"/>
      <c r="RU626" s="49"/>
      <c r="RV626" s="49"/>
      <c r="RW626" s="49"/>
      <c r="RX626" s="49"/>
      <c r="RY626" s="49"/>
      <c r="RZ626" s="49"/>
      <c r="SA626" s="49"/>
      <c r="SB626" s="49"/>
      <c r="SC626" s="49"/>
      <c r="SD626" s="49"/>
      <c r="SE626" s="49"/>
      <c r="SF626" s="49"/>
      <c r="SG626" s="49"/>
      <c r="SH626" s="49"/>
      <c r="SI626" s="49"/>
      <c r="SJ626" s="49"/>
      <c r="SK626" s="49"/>
      <c r="SL626" s="49"/>
      <c r="SM626" s="49"/>
      <c r="SN626" s="49"/>
      <c r="SO626" s="49"/>
      <c r="SP626" s="49"/>
      <c r="SQ626" s="49"/>
      <c r="SR626" s="49"/>
      <c r="SS626" s="49"/>
      <c r="ST626" s="49"/>
      <c r="SU626" s="49"/>
      <c r="SV626" s="49"/>
      <c r="SW626" s="49"/>
      <c r="SX626" s="49"/>
      <c r="SY626" s="49"/>
      <c r="SZ626" s="49"/>
      <c r="TA626" s="49"/>
      <c r="TB626" s="49"/>
      <c r="TC626" s="49"/>
      <c r="TD626" s="49"/>
      <c r="TE626" s="49"/>
      <c r="TF626" s="49"/>
      <c r="TG626" s="49"/>
      <c r="TH626" s="49"/>
      <c r="TI626" s="49"/>
      <c r="TJ626" s="49"/>
      <c r="TK626" s="49"/>
      <c r="TL626" s="49"/>
      <c r="TM626" s="49"/>
      <c r="TN626" s="49"/>
      <c r="TO626" s="49"/>
      <c r="TP626" s="49"/>
      <c r="TQ626" s="49"/>
      <c r="TR626" s="49"/>
      <c r="TS626" s="49"/>
      <c r="TT626" s="49"/>
      <c r="TU626" s="49"/>
      <c r="TV626" s="49"/>
      <c r="TW626" s="49"/>
      <c r="TX626" s="49"/>
      <c r="TY626" s="49"/>
      <c r="TZ626" s="49"/>
      <c r="UA626" s="49"/>
      <c r="UB626" s="49"/>
      <c r="UC626" s="49"/>
      <c r="UD626" s="49"/>
      <c r="UE626" s="49"/>
      <c r="UF626" s="49"/>
      <c r="UG626" s="49"/>
      <c r="UH626" s="49"/>
      <c r="UI626" s="49"/>
      <c r="UJ626" s="49"/>
      <c r="UK626" s="49"/>
      <c r="UL626" s="49"/>
      <c r="UM626" s="49"/>
      <c r="UN626" s="49"/>
      <c r="UO626" s="49"/>
      <c r="UP626" s="49"/>
      <c r="UQ626" s="49"/>
      <c r="UR626" s="49"/>
      <c r="US626" s="49"/>
      <c r="UT626" s="49"/>
      <c r="UU626" s="49"/>
      <c r="UV626" s="49"/>
      <c r="UW626" s="49"/>
      <c r="UX626" s="49"/>
      <c r="UY626" s="49"/>
      <c r="UZ626" s="49"/>
      <c r="VA626" s="49"/>
      <c r="VB626" s="49"/>
      <c r="VC626" s="49"/>
      <c r="VD626" s="49"/>
      <c r="VE626" s="49"/>
      <c r="VF626" s="49"/>
      <c r="VG626" s="49"/>
      <c r="VH626" s="49"/>
      <c r="VI626" s="49"/>
      <c r="VJ626" s="49"/>
      <c r="VK626" s="49"/>
      <c r="VL626" s="49"/>
      <c r="VM626" s="49"/>
      <c r="VN626" s="49"/>
      <c r="VO626" s="49"/>
      <c r="VP626" s="49"/>
      <c r="VQ626" s="49"/>
      <c r="VR626" s="49"/>
      <c r="VS626" s="49"/>
      <c r="VT626" s="49"/>
      <c r="VU626" s="49"/>
      <c r="VV626" s="49"/>
      <c r="VW626" s="49"/>
      <c r="VX626" s="49"/>
      <c r="VY626" s="49"/>
      <c r="VZ626" s="49"/>
      <c r="WA626" s="49"/>
      <c r="WB626" s="49"/>
      <c r="WC626" s="49"/>
      <c r="WD626" s="49"/>
      <c r="WE626" s="49"/>
      <c r="WF626" s="49"/>
      <c r="WG626" s="49"/>
      <c r="WH626" s="49"/>
      <c r="WI626" s="49"/>
      <c r="WJ626" s="49"/>
      <c r="WK626" s="49"/>
      <c r="WL626" s="49"/>
      <c r="WM626" s="49"/>
      <c r="WN626" s="49"/>
      <c r="WO626" s="49"/>
      <c r="WP626" s="49"/>
      <c r="WQ626" s="49"/>
      <c r="WR626" s="49"/>
      <c r="WS626" s="49"/>
      <c r="WT626" s="49"/>
      <c r="WU626" s="49"/>
      <c r="WV626" s="49"/>
      <c r="WW626" s="49"/>
      <c r="WX626" s="49"/>
      <c r="WY626" s="49"/>
      <c r="WZ626" s="49"/>
      <c r="XA626" s="49"/>
      <c r="XB626" s="49"/>
      <c r="XC626" s="49"/>
      <c r="XD626" s="49"/>
      <c r="XE626" s="49"/>
      <c r="XF626" s="49"/>
      <c r="XG626" s="49"/>
      <c r="XH626" s="49"/>
      <c r="XI626" s="49"/>
      <c r="XJ626" s="49"/>
      <c r="XK626" s="49"/>
      <c r="XL626" s="49"/>
      <c r="XM626" s="49"/>
      <c r="XN626" s="49"/>
      <c r="XO626" s="49"/>
      <c r="XP626" s="49"/>
      <c r="XQ626" s="49"/>
      <c r="XR626" s="49"/>
      <c r="XS626" s="49"/>
      <c r="XT626" s="49"/>
      <c r="XU626" s="49"/>
      <c r="XV626" s="49"/>
      <c r="XW626" s="49"/>
      <c r="XX626" s="49"/>
      <c r="XY626" s="49"/>
      <c r="XZ626" s="49"/>
      <c r="YA626" s="49"/>
      <c r="YB626" s="49"/>
      <c r="YC626" s="49"/>
      <c r="YD626" s="49"/>
      <c r="YE626" s="49"/>
      <c r="YF626" s="49"/>
      <c r="YG626" s="49"/>
      <c r="YH626" s="49"/>
      <c r="YI626" s="49"/>
      <c r="YJ626" s="49"/>
      <c r="YK626" s="49"/>
      <c r="YL626" s="49"/>
      <c r="YM626" s="49"/>
      <c r="YN626" s="49"/>
      <c r="YO626" s="49"/>
      <c r="YP626" s="49"/>
      <c r="YQ626" s="49"/>
      <c r="YR626" s="49"/>
      <c r="YS626" s="49"/>
      <c r="YT626" s="49"/>
      <c r="YU626" s="49"/>
      <c r="YV626" s="49"/>
      <c r="YW626" s="49"/>
      <c r="YX626" s="49"/>
      <c r="YY626" s="49"/>
      <c r="YZ626" s="49"/>
      <c r="ZA626" s="49"/>
      <c r="ZB626" s="49"/>
      <c r="ZC626" s="49"/>
      <c r="ZD626" s="49"/>
      <c r="ZE626" s="49"/>
      <c r="ZF626" s="49"/>
      <c r="ZG626" s="49"/>
      <c r="ZH626" s="49"/>
      <c r="ZI626" s="49"/>
      <c r="ZJ626" s="49"/>
      <c r="ZK626" s="49"/>
      <c r="ZL626" s="49"/>
      <c r="ZM626" s="49"/>
      <c r="ZN626" s="49"/>
      <c r="ZO626" s="49"/>
      <c r="ZP626" s="49"/>
      <c r="ZQ626" s="49"/>
      <c r="ZR626" s="49"/>
      <c r="ZS626" s="49"/>
      <c r="ZT626" s="49"/>
      <c r="ZU626" s="49"/>
      <c r="ZV626" s="49"/>
      <c r="ZW626" s="49"/>
      <c r="ZX626" s="49"/>
      <c r="ZY626" s="49"/>
      <c r="ZZ626" s="49"/>
      <c r="AAA626" s="49"/>
      <c r="AAB626" s="49"/>
      <c r="AAC626" s="49"/>
      <c r="AAD626" s="49"/>
      <c r="AAE626" s="49"/>
      <c r="AAF626" s="49"/>
      <c r="AAG626" s="49"/>
      <c r="AAH626" s="49"/>
      <c r="AAI626" s="49"/>
      <c r="AAJ626" s="49"/>
      <c r="AAK626" s="49"/>
      <c r="AAL626" s="49"/>
      <c r="AAM626" s="49"/>
      <c r="AAN626" s="49"/>
      <c r="AAO626" s="49"/>
      <c r="AAP626" s="49"/>
      <c r="AAQ626" s="49"/>
      <c r="AAR626" s="49"/>
      <c r="AAS626" s="49"/>
      <c r="AAT626" s="49"/>
      <c r="AAU626" s="49"/>
      <c r="AAV626" s="49"/>
      <c r="AAW626" s="49"/>
      <c r="AAX626" s="49"/>
      <c r="AAY626" s="49"/>
      <c r="AAZ626" s="49"/>
      <c r="ABA626" s="49"/>
      <c r="ABB626" s="49"/>
      <c r="ABC626" s="49"/>
      <c r="ABD626" s="49"/>
      <c r="ABE626" s="49"/>
      <c r="ABF626" s="49"/>
      <c r="ABG626" s="49"/>
      <c r="ABH626" s="49"/>
      <c r="ABI626" s="49"/>
      <c r="ABJ626" s="49"/>
      <c r="ABK626" s="49"/>
      <c r="ABL626" s="49"/>
      <c r="ABM626" s="49"/>
      <c r="ABN626" s="49"/>
      <c r="ABO626" s="49"/>
      <c r="ABP626" s="49"/>
      <c r="ABQ626" s="49"/>
      <c r="ABR626" s="49"/>
      <c r="ABS626" s="49"/>
      <c r="ABT626" s="49"/>
      <c r="ABU626" s="49"/>
      <c r="ABV626" s="49"/>
      <c r="ABW626" s="49"/>
      <c r="ABX626" s="49"/>
      <c r="ABY626" s="49"/>
      <c r="ABZ626" s="49"/>
      <c r="ACA626" s="49"/>
      <c r="ACB626" s="49"/>
      <c r="ACC626" s="49"/>
      <c r="ACD626" s="49"/>
      <c r="ACE626" s="49"/>
      <c r="ACF626" s="49"/>
      <c r="ACG626" s="49"/>
      <c r="ACH626" s="49"/>
      <c r="ACI626" s="49"/>
      <c r="ACJ626" s="49"/>
      <c r="ACK626" s="49"/>
      <c r="ACL626" s="49"/>
      <c r="ACM626" s="49"/>
      <c r="ACN626" s="49"/>
      <c r="ACO626" s="49"/>
      <c r="ACP626" s="49"/>
      <c r="ACQ626" s="49"/>
      <c r="ACR626" s="49"/>
      <c r="ACS626" s="49"/>
      <c r="ACT626" s="49"/>
      <c r="ACU626" s="49"/>
      <c r="ACV626" s="49"/>
      <c r="ACW626" s="49"/>
      <c r="ACX626" s="49"/>
      <c r="ACY626" s="49"/>
      <c r="ACZ626" s="49"/>
      <c r="ADA626" s="49"/>
      <c r="ADB626" s="49"/>
      <c r="ADC626" s="49"/>
      <c r="ADD626" s="49"/>
      <c r="ADE626" s="49"/>
      <c r="ADF626" s="49"/>
      <c r="ADG626" s="49"/>
      <c r="ADH626" s="49"/>
      <c r="ADI626" s="49"/>
      <c r="ADJ626" s="49"/>
      <c r="ADK626" s="49"/>
      <c r="ADL626" s="49"/>
      <c r="ADM626" s="49"/>
      <c r="ADN626" s="49"/>
      <c r="ADO626" s="49"/>
      <c r="ADP626" s="49"/>
      <c r="ADQ626" s="49"/>
      <c r="ADR626" s="49"/>
      <c r="ADS626" s="49"/>
      <c r="ADT626" s="49"/>
      <c r="ADU626" s="49"/>
      <c r="ADV626" s="49"/>
      <c r="ADW626" s="49"/>
      <c r="ADX626" s="49"/>
      <c r="ADY626" s="49"/>
      <c r="ADZ626" s="49"/>
      <c r="AEA626" s="49"/>
      <c r="AEB626" s="49"/>
      <c r="AEC626" s="49"/>
      <c r="AED626" s="49"/>
      <c r="AEE626" s="49"/>
      <c r="AEF626" s="49"/>
      <c r="AEG626" s="49"/>
      <c r="AEH626" s="49"/>
      <c r="AEI626" s="49"/>
      <c r="AEJ626" s="49"/>
      <c r="AEK626" s="49"/>
      <c r="AEL626" s="49"/>
      <c r="AEM626" s="49"/>
      <c r="AEN626" s="49"/>
      <c r="AEO626" s="49"/>
      <c r="AEP626" s="49"/>
      <c r="AEQ626" s="49"/>
      <c r="AER626" s="49"/>
      <c r="AES626" s="49"/>
      <c r="AET626" s="49"/>
      <c r="AEU626" s="49"/>
      <c r="AEV626" s="49"/>
      <c r="AEW626" s="49"/>
      <c r="AEX626" s="49"/>
      <c r="AEY626" s="49"/>
      <c r="AEZ626" s="49"/>
      <c r="AFA626" s="49"/>
      <c r="AFB626" s="49"/>
      <c r="AFC626" s="49"/>
      <c r="AFD626" s="49"/>
      <c r="AFE626" s="49"/>
      <c r="AFF626" s="49"/>
      <c r="AFG626" s="49"/>
      <c r="AFH626" s="49"/>
      <c r="AFI626" s="49"/>
      <c r="AFJ626" s="49"/>
      <c r="AFK626" s="49"/>
      <c r="AFL626" s="49"/>
      <c r="AFM626" s="49"/>
      <c r="AFN626" s="49"/>
      <c r="AFO626" s="49"/>
      <c r="AFP626" s="49"/>
      <c r="AFQ626" s="49"/>
      <c r="AFR626" s="49"/>
      <c r="AFS626" s="49"/>
      <c r="AFT626" s="49"/>
      <c r="AFU626" s="49"/>
      <c r="AFV626" s="49"/>
      <c r="AFW626" s="49"/>
      <c r="AFX626" s="49"/>
      <c r="AFY626" s="49"/>
      <c r="AFZ626" s="49"/>
      <c r="AGA626" s="49"/>
      <c r="AGB626" s="49"/>
      <c r="AGC626" s="49"/>
      <c r="AGD626" s="49"/>
      <c r="AGE626" s="49"/>
      <c r="AGF626" s="49"/>
      <c r="AGG626" s="49"/>
      <c r="AGH626" s="49"/>
      <c r="AGI626" s="49"/>
      <c r="AGJ626" s="49"/>
      <c r="AGK626" s="49"/>
      <c r="AGL626" s="49"/>
      <c r="AGM626" s="49"/>
      <c r="AGN626" s="49"/>
      <c r="AGO626" s="49"/>
      <c r="AGP626" s="49"/>
      <c r="AGQ626" s="49"/>
      <c r="AGR626" s="49"/>
      <c r="AGS626" s="49"/>
      <c r="AGT626" s="49"/>
      <c r="AGU626" s="49"/>
      <c r="AGV626" s="49"/>
      <c r="AGW626" s="49"/>
      <c r="AGX626" s="49"/>
      <c r="AGY626" s="49"/>
      <c r="AGZ626" s="49"/>
      <c r="AHA626" s="49"/>
      <c r="AHB626" s="49"/>
      <c r="AHC626" s="49"/>
      <c r="AHD626" s="49"/>
      <c r="AHE626" s="49"/>
      <c r="AHF626" s="49"/>
      <c r="AHG626" s="49"/>
      <c r="AHH626" s="49"/>
      <c r="AHI626" s="49"/>
      <c r="AHJ626" s="49"/>
      <c r="AHK626" s="49"/>
      <c r="AHL626" s="49"/>
      <c r="AHM626" s="49"/>
      <c r="AHN626" s="49"/>
      <c r="AHO626" s="49"/>
      <c r="AHP626" s="49"/>
      <c r="AHQ626" s="49"/>
      <c r="AHR626" s="49"/>
      <c r="AHS626" s="49"/>
      <c r="AHT626" s="49"/>
      <c r="AHU626" s="49"/>
      <c r="AHV626" s="49"/>
      <c r="AHW626" s="49"/>
      <c r="AHX626" s="49"/>
      <c r="AHY626" s="49"/>
      <c r="AHZ626" s="49"/>
      <c r="AIA626" s="49"/>
      <c r="AIB626" s="49"/>
      <c r="AIC626" s="49"/>
      <c r="AID626" s="49"/>
      <c r="AIE626" s="49"/>
      <c r="AIF626" s="49"/>
      <c r="AIG626" s="49"/>
      <c r="AIH626" s="49"/>
      <c r="AII626" s="49"/>
      <c r="AIJ626" s="49"/>
      <c r="AIK626" s="49"/>
      <c r="AIL626" s="49"/>
      <c r="AIM626" s="49"/>
      <c r="AIN626" s="49"/>
      <c r="AIO626" s="49"/>
      <c r="AIP626" s="49"/>
      <c r="AIQ626" s="49"/>
      <c r="AIR626" s="49"/>
      <c r="AIS626" s="49"/>
      <c r="AIT626" s="49"/>
      <c r="AIU626" s="49"/>
      <c r="AIV626" s="49"/>
      <c r="AIW626" s="49"/>
      <c r="AIX626" s="49"/>
      <c r="AIY626" s="49"/>
      <c r="AIZ626" s="49"/>
      <c r="AJA626" s="49"/>
      <c r="AJB626" s="49"/>
      <c r="AJC626" s="49"/>
      <c r="AJD626" s="49"/>
      <c r="AJE626" s="49"/>
      <c r="AJF626" s="49"/>
      <c r="AJG626" s="49"/>
      <c r="AJH626" s="49"/>
      <c r="AJI626" s="49"/>
      <c r="AJJ626" s="49"/>
      <c r="AJK626" s="49"/>
      <c r="AJL626" s="49"/>
      <c r="AJM626" s="49"/>
      <c r="AJN626" s="49"/>
      <c r="AJO626" s="49"/>
      <c r="AJP626" s="49"/>
      <c r="AJQ626" s="49"/>
      <c r="AJR626" s="49"/>
      <c r="AJS626" s="49"/>
      <c r="AJT626" s="49"/>
      <c r="AJU626" s="49"/>
      <c r="AJV626" s="49"/>
      <c r="AJW626" s="49"/>
      <c r="AJX626" s="49"/>
      <c r="AJY626" s="49"/>
      <c r="AJZ626" s="49"/>
      <c r="AKA626" s="49"/>
      <c r="AKB626" s="49"/>
      <c r="AKC626" s="49"/>
      <c r="AKD626" s="49"/>
      <c r="AKE626" s="49"/>
      <c r="AKF626" s="49"/>
      <c r="AKG626" s="49"/>
      <c r="AKH626" s="49"/>
      <c r="AKI626" s="49"/>
      <c r="AKJ626" s="49"/>
      <c r="AKK626" s="49"/>
      <c r="AKL626" s="49"/>
      <c r="AKM626" s="49"/>
      <c r="AKN626" s="49"/>
      <c r="AKO626" s="49"/>
      <c r="AKP626" s="49"/>
      <c r="AKQ626" s="49"/>
      <c r="AKR626" s="49"/>
      <c r="AKS626" s="49"/>
      <c r="AKT626" s="49"/>
      <c r="AKU626" s="49"/>
      <c r="AKV626" s="49"/>
      <c r="AKW626" s="49"/>
      <c r="AKX626" s="49"/>
      <c r="AKY626" s="49"/>
      <c r="AKZ626" s="49"/>
      <c r="ALA626" s="49"/>
      <c r="ALB626" s="49"/>
      <c r="ALC626" s="49"/>
      <c r="ALD626" s="49"/>
      <c r="ALE626" s="49"/>
      <c r="ALF626" s="49"/>
      <c r="ALG626" s="49"/>
      <c r="ALH626" s="49"/>
      <c r="ALI626" s="49"/>
      <c r="ALJ626" s="49"/>
      <c r="ALK626" s="49"/>
      <c r="ALL626" s="49"/>
      <c r="ALM626" s="49"/>
      <c r="ALN626" s="49"/>
      <c r="ALO626" s="49"/>
      <c r="ALP626" s="49"/>
      <c r="ALQ626" s="49"/>
      <c r="ALR626" s="49"/>
      <c r="ALS626" s="49"/>
      <c r="ALT626" s="49"/>
      <c r="ALU626" s="49"/>
      <c r="ALV626" s="49"/>
      <c r="ALW626" s="49"/>
      <c r="ALX626" s="49"/>
      <c r="ALY626" s="49"/>
      <c r="ALZ626" s="49"/>
      <c r="AMA626" s="49"/>
      <c r="AMB626" s="49"/>
      <c r="AMC626" s="49"/>
      <c r="AMD626" s="49"/>
      <c r="AME626" s="49"/>
      <c r="AMF626" s="49"/>
      <c r="AMG626" s="49"/>
      <c r="AMH626" s="49"/>
      <c r="AMI626" s="49"/>
      <c r="AMJ626" s="49"/>
      <c r="AMK626" s="49"/>
      <c r="AML626" s="49"/>
      <c r="AMM626" s="49"/>
      <c r="AMN626" s="49"/>
      <c r="AMO626" s="49"/>
      <c r="AMP626" s="49"/>
      <c r="AMQ626" s="49"/>
      <c r="AMR626" s="49"/>
      <c r="AMS626" s="49"/>
      <c r="AMT626" s="49"/>
      <c r="AMU626" s="49"/>
      <c r="AMV626" s="49"/>
      <c r="AMW626" s="49"/>
      <c r="AMX626" s="49"/>
      <c r="AMY626" s="49"/>
      <c r="AMZ626" s="49"/>
      <c r="ANA626" s="49"/>
      <c r="ANB626" s="49"/>
      <c r="ANC626" s="49"/>
      <c r="AND626" s="49"/>
      <c r="ANE626" s="49"/>
      <c r="ANF626" s="49"/>
      <c r="ANG626" s="49"/>
      <c r="ANH626" s="49"/>
      <c r="ANI626" s="49"/>
      <c r="ANJ626" s="49"/>
      <c r="ANK626" s="49"/>
      <c r="ANL626" s="49"/>
      <c r="ANM626" s="49"/>
      <c r="ANN626" s="49"/>
      <c r="ANO626" s="49"/>
      <c r="ANP626" s="49"/>
      <c r="ANQ626" s="49"/>
      <c r="ANR626" s="49"/>
      <c r="ANS626" s="49"/>
      <c r="ANT626" s="49"/>
      <c r="ANU626" s="49"/>
      <c r="ANV626" s="49"/>
      <c r="ANW626" s="49"/>
      <c r="ANX626" s="49"/>
      <c r="ANY626" s="49"/>
      <c r="ANZ626" s="49"/>
      <c r="AOA626" s="49"/>
      <c r="AOB626" s="49"/>
      <c r="AOC626" s="49"/>
      <c r="AOD626" s="49"/>
      <c r="AOE626" s="49"/>
      <c r="AOF626" s="49"/>
      <c r="AOG626" s="49"/>
      <c r="AOH626" s="49"/>
      <c r="AOI626" s="49"/>
      <c r="AOJ626" s="49"/>
      <c r="AOK626" s="49"/>
      <c r="AOL626" s="49"/>
      <c r="AOM626" s="49"/>
      <c r="AON626" s="49"/>
      <c r="AOO626" s="49"/>
      <c r="AOP626" s="49"/>
      <c r="AOQ626" s="49"/>
      <c r="AOR626" s="49"/>
      <c r="AOS626" s="49"/>
      <c r="AOT626" s="49"/>
      <c r="AOU626" s="49"/>
      <c r="AOV626" s="49"/>
      <c r="AOW626" s="49"/>
      <c r="AOX626" s="49"/>
      <c r="AOY626" s="49"/>
      <c r="AOZ626" s="49"/>
      <c r="APA626" s="49"/>
      <c r="APB626" s="49"/>
      <c r="APC626" s="49"/>
      <c r="APD626" s="49"/>
      <c r="APE626" s="49"/>
      <c r="APF626" s="49"/>
      <c r="APG626" s="49"/>
      <c r="APH626" s="49"/>
      <c r="API626" s="49"/>
      <c r="APJ626" s="49"/>
      <c r="APK626" s="49"/>
      <c r="APL626" s="49"/>
      <c r="APM626" s="49"/>
      <c r="APN626" s="49"/>
      <c r="APO626" s="49"/>
      <c r="APP626" s="49"/>
      <c r="APQ626" s="49"/>
      <c r="APR626" s="49"/>
      <c r="APS626" s="49"/>
      <c r="APT626" s="49"/>
      <c r="APU626" s="49"/>
      <c r="APV626" s="49"/>
      <c r="APW626" s="49"/>
      <c r="APX626" s="49"/>
      <c r="APY626" s="49"/>
      <c r="APZ626" s="49"/>
      <c r="AQA626" s="49"/>
      <c r="AQB626" s="49"/>
      <c r="AQC626" s="49"/>
      <c r="AQD626" s="49"/>
      <c r="AQE626" s="49"/>
      <c r="AQF626" s="49"/>
      <c r="AQG626" s="49"/>
      <c r="AQH626" s="49"/>
      <c r="AQI626" s="49"/>
      <c r="AQJ626" s="49"/>
      <c r="AQK626" s="49"/>
      <c r="AQL626" s="49"/>
      <c r="AQM626" s="49"/>
      <c r="AQN626" s="49"/>
      <c r="AQO626" s="49"/>
      <c r="AQP626" s="49"/>
      <c r="AQQ626" s="49"/>
      <c r="AQR626" s="49"/>
      <c r="AQS626" s="49"/>
      <c r="AQT626" s="49"/>
      <c r="AQU626" s="49"/>
      <c r="AQV626" s="49"/>
      <c r="AQW626" s="49"/>
      <c r="AQX626" s="49"/>
      <c r="AQY626" s="49"/>
      <c r="AQZ626" s="49"/>
      <c r="ARA626" s="49"/>
      <c r="ARB626" s="49"/>
      <c r="ARC626" s="49"/>
      <c r="ARD626" s="49"/>
      <c r="ARE626" s="49"/>
      <c r="ARF626" s="49"/>
      <c r="ARG626" s="49"/>
      <c r="ARH626" s="49"/>
      <c r="ARI626" s="49"/>
      <c r="ARJ626" s="49"/>
      <c r="ARK626" s="49"/>
      <c r="ARL626" s="49"/>
      <c r="ARM626" s="49"/>
      <c r="ARN626" s="49"/>
      <c r="ARO626" s="49"/>
      <c r="ARP626" s="49"/>
      <c r="ARQ626" s="49"/>
      <c r="ARR626" s="49"/>
      <c r="ARS626" s="49"/>
      <c r="ART626" s="49"/>
      <c r="ARU626" s="49"/>
      <c r="ARV626" s="49"/>
      <c r="ARW626" s="49"/>
      <c r="ARX626" s="49"/>
      <c r="ARY626" s="49"/>
      <c r="ARZ626" s="49"/>
      <c r="ASA626" s="49"/>
      <c r="ASB626" s="49"/>
      <c r="ASC626" s="49"/>
      <c r="ASD626" s="49"/>
      <c r="ASE626" s="49"/>
      <c r="ASF626" s="49"/>
      <c r="ASG626" s="49"/>
      <c r="ASH626" s="49"/>
      <c r="ASI626" s="49"/>
      <c r="ASJ626" s="49"/>
      <c r="ASK626" s="49"/>
      <c r="ASL626" s="49"/>
      <c r="ASM626" s="49"/>
      <c r="ASN626" s="49"/>
      <c r="ASO626" s="49"/>
      <c r="ASP626" s="49"/>
      <c r="ASQ626" s="49"/>
      <c r="ASR626" s="49"/>
      <c r="ASS626" s="49"/>
      <c r="AST626" s="49"/>
      <c r="ASU626" s="49"/>
      <c r="ASV626" s="49"/>
      <c r="ASW626" s="49"/>
      <c r="ASX626" s="49"/>
      <c r="ASY626" s="49"/>
      <c r="ASZ626" s="49"/>
      <c r="ATA626" s="49"/>
      <c r="ATB626" s="49"/>
      <c r="ATC626" s="49"/>
      <c r="ATD626" s="49"/>
      <c r="ATE626" s="49"/>
      <c r="ATF626" s="49"/>
      <c r="ATG626" s="49"/>
      <c r="ATH626" s="49"/>
      <c r="ATI626" s="49"/>
      <c r="ATJ626" s="49"/>
      <c r="ATK626" s="49"/>
      <c r="ATL626" s="49"/>
      <c r="ATM626" s="49"/>
      <c r="ATN626" s="49"/>
      <c r="ATO626" s="49"/>
      <c r="ATP626" s="49"/>
      <c r="ATQ626" s="49"/>
      <c r="ATR626" s="49"/>
      <c r="ATS626" s="49"/>
      <c r="ATT626" s="49"/>
      <c r="ATU626" s="49"/>
      <c r="ATV626" s="49"/>
      <c r="ATW626" s="49"/>
      <c r="ATX626" s="49"/>
      <c r="ATY626" s="49"/>
      <c r="ATZ626" s="49"/>
      <c r="AUA626" s="49"/>
      <c r="AUB626" s="49"/>
      <c r="AUC626" s="49"/>
      <c r="AUD626" s="49"/>
      <c r="AUE626" s="49"/>
      <c r="AUF626" s="49"/>
      <c r="AUG626" s="49"/>
      <c r="AUH626" s="49"/>
      <c r="AUI626" s="49"/>
      <c r="AUJ626" s="49"/>
      <c r="AUK626" s="49"/>
      <c r="AUL626" s="49"/>
      <c r="AUM626" s="49"/>
      <c r="AUN626" s="49"/>
      <c r="AUO626" s="49"/>
      <c r="AUP626" s="49"/>
      <c r="AUQ626" s="49"/>
      <c r="AUR626" s="49"/>
      <c r="AUS626" s="49"/>
      <c r="AUT626" s="49"/>
      <c r="AUU626" s="49"/>
      <c r="AUV626" s="49"/>
      <c r="AUW626" s="49"/>
      <c r="AUX626" s="49"/>
      <c r="AUY626" s="49"/>
      <c r="AUZ626" s="49"/>
      <c r="AVA626" s="49"/>
      <c r="AVB626" s="49"/>
      <c r="AVC626" s="49"/>
      <c r="AVD626" s="49"/>
      <c r="AVE626" s="49"/>
      <c r="AVF626" s="49"/>
      <c r="AVG626" s="49"/>
      <c r="AVH626" s="49"/>
      <c r="AVI626" s="49"/>
      <c r="AVJ626" s="49"/>
      <c r="AVK626" s="49"/>
      <c r="AVL626" s="49"/>
      <c r="AVM626" s="49"/>
      <c r="AVN626" s="49"/>
      <c r="AVO626" s="49"/>
      <c r="AVP626" s="49"/>
      <c r="AVQ626" s="49"/>
      <c r="AVR626" s="49"/>
      <c r="AVS626" s="49"/>
      <c r="AVT626" s="49"/>
      <c r="AVU626" s="49"/>
      <c r="AVV626" s="49"/>
      <c r="AVW626" s="49"/>
      <c r="AVX626" s="49"/>
      <c r="AVY626" s="49"/>
      <c r="AVZ626" s="49"/>
      <c r="AWA626" s="49"/>
      <c r="AWB626" s="49"/>
      <c r="AWC626" s="49"/>
      <c r="AWD626" s="49"/>
      <c r="AWE626" s="49"/>
      <c r="AWF626" s="49"/>
      <c r="AWG626" s="49"/>
      <c r="AWH626" s="49"/>
      <c r="AWI626" s="49"/>
      <c r="AWJ626" s="49"/>
      <c r="AWK626" s="49"/>
      <c r="AWL626" s="49"/>
      <c r="AWM626" s="49"/>
      <c r="AWN626" s="49"/>
      <c r="AWO626" s="49"/>
      <c r="AWP626" s="49"/>
      <c r="AWQ626" s="49"/>
      <c r="AWR626" s="49"/>
      <c r="AWS626" s="49"/>
      <c r="AWT626" s="49"/>
      <c r="AWU626" s="49"/>
      <c r="AWV626" s="49"/>
      <c r="AWW626" s="49"/>
      <c r="AWX626" s="49"/>
      <c r="AWY626" s="49"/>
      <c r="AWZ626" s="49"/>
      <c r="AXA626" s="49"/>
      <c r="AXB626" s="49"/>
      <c r="AXC626" s="49"/>
      <c r="AXD626" s="49"/>
      <c r="AXE626" s="49"/>
      <c r="AXF626" s="49"/>
      <c r="AXG626" s="49"/>
      <c r="AXH626" s="49"/>
      <c r="AXI626" s="49"/>
      <c r="AXJ626" s="49"/>
      <c r="AXK626" s="49"/>
      <c r="AXL626" s="49"/>
      <c r="AXM626" s="49"/>
      <c r="AXN626" s="49"/>
      <c r="AXO626" s="49"/>
      <c r="AXP626" s="49"/>
      <c r="AXQ626" s="49"/>
      <c r="AXR626" s="49"/>
      <c r="AXS626" s="49"/>
      <c r="AXT626" s="49"/>
      <c r="AXU626" s="49"/>
      <c r="AXV626" s="49"/>
      <c r="AXW626" s="49"/>
      <c r="AXX626" s="49"/>
      <c r="AXY626" s="49"/>
      <c r="AXZ626" s="49"/>
      <c r="AYA626" s="49"/>
      <c r="AYB626" s="49"/>
      <c r="AYC626" s="49"/>
      <c r="AYD626" s="49"/>
      <c r="AYE626" s="49"/>
      <c r="AYF626" s="49"/>
      <c r="AYG626" s="49"/>
      <c r="AYH626" s="49"/>
      <c r="AYI626" s="49"/>
      <c r="AYJ626" s="49"/>
      <c r="AYK626" s="49"/>
      <c r="AYL626" s="49"/>
      <c r="AYM626" s="49"/>
      <c r="AYN626" s="49"/>
      <c r="AYO626" s="49"/>
      <c r="AYP626" s="49"/>
      <c r="AYQ626" s="49"/>
      <c r="AYR626" s="49"/>
      <c r="AYS626" s="49"/>
      <c r="AYT626" s="49"/>
      <c r="AYU626" s="49"/>
      <c r="AYV626" s="49"/>
      <c r="AYW626" s="49"/>
      <c r="AYX626" s="49"/>
      <c r="AYY626" s="49"/>
      <c r="AYZ626" s="49"/>
      <c r="AZA626" s="49"/>
      <c r="AZB626" s="49"/>
      <c r="AZC626" s="49"/>
      <c r="AZD626" s="49"/>
      <c r="AZE626" s="49"/>
      <c r="AZF626" s="49"/>
      <c r="AZG626" s="49"/>
      <c r="AZH626" s="49"/>
      <c r="AZI626" s="49"/>
      <c r="AZJ626" s="49"/>
      <c r="AZK626" s="49"/>
      <c r="AZL626" s="49"/>
      <c r="AZM626" s="49"/>
      <c r="AZN626" s="49"/>
      <c r="AZO626" s="49"/>
      <c r="AZP626" s="49"/>
      <c r="AZQ626" s="49"/>
      <c r="AZR626" s="49"/>
      <c r="AZS626" s="49"/>
      <c r="AZT626" s="49"/>
      <c r="AZU626" s="49"/>
      <c r="AZV626" s="49"/>
      <c r="AZW626" s="49"/>
      <c r="AZX626" s="49"/>
      <c r="AZY626" s="49"/>
      <c r="AZZ626" s="49"/>
      <c r="BAA626" s="49"/>
      <c r="BAB626" s="49"/>
      <c r="BAC626" s="49"/>
      <c r="BAD626" s="49"/>
      <c r="BAE626" s="49"/>
      <c r="BAF626" s="49"/>
      <c r="BAG626" s="49"/>
      <c r="BAH626" s="49"/>
      <c r="BAI626" s="49"/>
      <c r="BAJ626" s="49"/>
      <c r="BAK626" s="49"/>
      <c r="BAL626" s="49"/>
      <c r="BAM626" s="49"/>
      <c r="BAN626" s="49"/>
      <c r="BAO626" s="49"/>
      <c r="BAP626" s="49"/>
      <c r="BAQ626" s="49"/>
      <c r="BAR626" s="49"/>
      <c r="BAS626" s="49"/>
      <c r="BAT626" s="49"/>
      <c r="BAU626" s="49"/>
      <c r="BAV626" s="49"/>
      <c r="BAW626" s="49"/>
      <c r="BAX626" s="49"/>
      <c r="BAY626" s="49"/>
      <c r="BAZ626" s="49"/>
      <c r="BBA626" s="49"/>
      <c r="BBB626" s="49"/>
      <c r="BBC626" s="49"/>
      <c r="BBD626" s="49"/>
      <c r="BBE626" s="49"/>
      <c r="BBF626" s="49"/>
      <c r="BBG626" s="49"/>
      <c r="BBH626" s="49"/>
      <c r="BBI626" s="49"/>
      <c r="BBJ626" s="49"/>
      <c r="BBK626" s="49"/>
      <c r="BBL626" s="49"/>
      <c r="BBM626" s="49"/>
      <c r="BBN626" s="49"/>
      <c r="BBO626" s="49"/>
      <c r="BBP626" s="49"/>
      <c r="BBQ626" s="49"/>
      <c r="BBR626" s="49"/>
      <c r="BBS626" s="49"/>
      <c r="BBT626" s="49"/>
      <c r="BBU626" s="49"/>
      <c r="BBV626" s="49"/>
      <c r="BBW626" s="49"/>
      <c r="BBX626" s="49"/>
      <c r="BBY626" s="49"/>
      <c r="BBZ626" s="49"/>
      <c r="BCA626" s="49"/>
      <c r="BCB626" s="49"/>
      <c r="BCC626" s="49"/>
      <c r="BCD626" s="49"/>
      <c r="BCE626" s="49"/>
      <c r="BCF626" s="49"/>
      <c r="BCG626" s="49"/>
      <c r="BCH626" s="49"/>
      <c r="BCI626" s="49"/>
      <c r="BCJ626" s="49"/>
      <c r="BCK626" s="49"/>
      <c r="BCL626" s="49"/>
      <c r="BCM626" s="49"/>
      <c r="BCN626" s="49"/>
      <c r="BCO626" s="49"/>
      <c r="BCP626" s="49"/>
      <c r="BCQ626" s="49"/>
      <c r="BCR626" s="49"/>
      <c r="BCS626" s="49"/>
      <c r="BCT626" s="49"/>
      <c r="BCU626" s="49"/>
      <c r="BCV626" s="49"/>
      <c r="BCW626" s="49"/>
      <c r="BCX626" s="49"/>
      <c r="BCY626" s="49"/>
      <c r="BCZ626" s="49"/>
      <c r="BDA626" s="49"/>
      <c r="BDB626" s="49"/>
      <c r="BDC626" s="49"/>
      <c r="BDD626" s="49"/>
      <c r="BDE626" s="49"/>
      <c r="BDF626" s="49"/>
      <c r="BDG626" s="49"/>
      <c r="BDH626" s="49"/>
      <c r="BDI626" s="49"/>
      <c r="BDJ626" s="49"/>
      <c r="BDK626" s="49"/>
      <c r="BDL626" s="49"/>
      <c r="BDM626" s="49"/>
      <c r="BDN626" s="49"/>
      <c r="BDO626" s="49"/>
      <c r="BDP626" s="49"/>
      <c r="BDQ626" s="49"/>
      <c r="BDR626" s="49"/>
      <c r="BDS626" s="49"/>
      <c r="BDT626" s="49"/>
      <c r="BDU626" s="49"/>
      <c r="BDV626" s="49"/>
      <c r="BDW626" s="49"/>
      <c r="BDX626" s="49"/>
      <c r="BDY626" s="49"/>
      <c r="BDZ626" s="49"/>
      <c r="BEA626" s="49"/>
      <c r="BEB626" s="49"/>
      <c r="BEC626" s="49"/>
      <c r="BED626" s="49"/>
      <c r="BEE626" s="49"/>
      <c r="BEF626" s="49"/>
      <c r="BEG626" s="49"/>
      <c r="BEH626" s="49"/>
      <c r="BEI626" s="49"/>
      <c r="BEJ626" s="49"/>
      <c r="BEK626" s="49"/>
      <c r="BEL626" s="49"/>
      <c r="BEM626" s="49"/>
      <c r="BEN626" s="49"/>
      <c r="BEO626" s="49"/>
      <c r="BEP626" s="49"/>
      <c r="BEQ626" s="49"/>
      <c r="BER626" s="49"/>
      <c r="BES626" s="49"/>
      <c r="BET626" s="49"/>
      <c r="BEU626" s="49"/>
      <c r="BEV626" s="49"/>
      <c r="BEW626" s="49"/>
      <c r="BEX626" s="49"/>
      <c r="BEY626" s="49"/>
      <c r="BEZ626" s="49"/>
      <c r="BFA626" s="49"/>
      <c r="BFB626" s="49"/>
      <c r="BFC626" s="49"/>
      <c r="BFD626" s="49"/>
      <c r="BFE626" s="49"/>
      <c r="BFF626" s="49"/>
      <c r="BFG626" s="49"/>
      <c r="BFH626" s="49"/>
      <c r="BFI626" s="49"/>
      <c r="BFJ626" s="49"/>
      <c r="BFK626" s="49"/>
      <c r="BFL626" s="49"/>
      <c r="BFM626" s="49"/>
      <c r="BFN626" s="49"/>
      <c r="BFO626" s="49"/>
      <c r="BFP626" s="49"/>
      <c r="BFQ626" s="49"/>
      <c r="BFR626" s="49"/>
      <c r="BFS626" s="49"/>
      <c r="BFT626" s="49"/>
      <c r="BFU626" s="49"/>
      <c r="BFV626" s="49"/>
      <c r="BFW626" s="49"/>
      <c r="BFX626" s="49"/>
      <c r="BFY626" s="49"/>
      <c r="BFZ626" s="49"/>
      <c r="BGA626" s="49"/>
      <c r="BGB626" s="49"/>
      <c r="BGC626" s="49"/>
      <c r="BGD626" s="49"/>
      <c r="BGE626" s="49"/>
      <c r="BGF626" s="49"/>
      <c r="BGG626" s="49"/>
      <c r="BGH626" s="49"/>
      <c r="BGI626" s="49"/>
      <c r="BGJ626" s="49"/>
      <c r="BGK626" s="49"/>
      <c r="BGL626" s="49"/>
      <c r="BGM626" s="49"/>
      <c r="BGN626" s="49"/>
      <c r="BGO626" s="49"/>
      <c r="BGP626" s="49"/>
      <c r="BGQ626" s="49"/>
      <c r="BGR626" s="49"/>
      <c r="BGS626" s="49"/>
      <c r="BGT626" s="49"/>
      <c r="BGU626" s="49"/>
      <c r="BGV626" s="49"/>
      <c r="BGW626" s="49"/>
      <c r="BGX626" s="49"/>
      <c r="BGY626" s="49"/>
      <c r="BGZ626" s="49"/>
      <c r="BHA626" s="49"/>
      <c r="BHB626" s="49"/>
      <c r="BHC626" s="49"/>
      <c r="BHD626" s="49"/>
      <c r="BHE626" s="49"/>
      <c r="BHF626" s="49"/>
      <c r="BHG626" s="49"/>
      <c r="BHH626" s="49"/>
      <c r="BHI626" s="49"/>
      <c r="BHJ626" s="49"/>
      <c r="BHK626" s="49"/>
      <c r="BHL626" s="49"/>
      <c r="BHM626" s="49"/>
      <c r="BHN626" s="49"/>
      <c r="BHO626" s="49"/>
      <c r="BHP626" s="49"/>
      <c r="BHQ626" s="49"/>
      <c r="BHR626" s="49"/>
      <c r="BHS626" s="49"/>
      <c r="BHT626" s="49"/>
      <c r="BHU626" s="49"/>
      <c r="BHV626" s="49"/>
      <c r="BHW626" s="49"/>
      <c r="BHX626" s="49"/>
      <c r="BHY626" s="49"/>
      <c r="BHZ626" s="49"/>
      <c r="BIA626" s="49"/>
      <c r="BIB626" s="49"/>
      <c r="BIC626" s="49"/>
      <c r="BID626" s="49"/>
      <c r="BIE626" s="49"/>
      <c r="BIF626" s="49"/>
      <c r="BIG626" s="49"/>
      <c r="BIH626" s="49"/>
      <c r="BII626" s="49"/>
      <c r="BIJ626" s="49"/>
      <c r="BIK626" s="49"/>
      <c r="BIL626" s="49"/>
      <c r="BIM626" s="49"/>
      <c r="BIN626" s="49"/>
      <c r="BIO626" s="49"/>
      <c r="BIP626" s="49"/>
      <c r="BIQ626" s="49"/>
      <c r="BIR626" s="49"/>
      <c r="BIS626" s="49"/>
      <c r="BIT626" s="49"/>
      <c r="BIU626" s="49"/>
      <c r="BIV626" s="49"/>
      <c r="BIW626" s="49"/>
      <c r="BIX626" s="49"/>
      <c r="BIY626" s="49"/>
      <c r="BIZ626" s="49"/>
      <c r="BJA626" s="49"/>
      <c r="BJB626" s="49"/>
      <c r="BJC626" s="49"/>
      <c r="BJD626" s="49"/>
      <c r="BJE626" s="49"/>
      <c r="BJF626" s="49"/>
      <c r="BJG626" s="49"/>
      <c r="BJH626" s="49"/>
      <c r="BJI626" s="49"/>
      <c r="BJJ626" s="49"/>
      <c r="BJK626" s="49"/>
      <c r="BJL626" s="49"/>
      <c r="BJM626" s="49"/>
      <c r="BJN626" s="49"/>
      <c r="BJO626" s="49"/>
      <c r="BJP626" s="49"/>
      <c r="BJQ626" s="49"/>
      <c r="BJR626" s="49"/>
      <c r="BJS626" s="49"/>
      <c r="BJT626" s="49"/>
      <c r="BJU626" s="49"/>
      <c r="BJV626" s="49"/>
      <c r="BJW626" s="49"/>
      <c r="BJX626" s="49"/>
      <c r="BJY626" s="49"/>
      <c r="BJZ626" s="49"/>
      <c r="BKA626" s="49"/>
      <c r="BKB626" s="49"/>
      <c r="BKC626" s="49"/>
      <c r="BKD626" s="49"/>
      <c r="BKE626" s="49"/>
      <c r="BKF626" s="49"/>
      <c r="BKG626" s="49"/>
      <c r="BKH626" s="49"/>
      <c r="BKI626" s="49"/>
      <c r="BKJ626" s="49"/>
      <c r="BKK626" s="49"/>
      <c r="BKL626" s="49"/>
      <c r="BKM626" s="49"/>
      <c r="BKN626" s="49"/>
      <c r="BKO626" s="49"/>
      <c r="BKP626" s="49"/>
      <c r="BKQ626" s="49"/>
      <c r="BKR626" s="49"/>
      <c r="BKS626" s="49"/>
      <c r="BKT626" s="49"/>
      <c r="BKU626" s="49"/>
      <c r="BKV626" s="49"/>
      <c r="BKW626" s="49"/>
      <c r="BKX626" s="49"/>
      <c r="BKY626" s="49"/>
      <c r="BKZ626" s="49"/>
      <c r="BLA626" s="49"/>
      <c r="BLB626" s="49"/>
      <c r="BLC626" s="49"/>
      <c r="BLD626" s="49"/>
      <c r="BLE626" s="49"/>
      <c r="BLF626" s="49"/>
      <c r="BLG626" s="49"/>
      <c r="BLH626" s="49"/>
      <c r="BLI626" s="49"/>
      <c r="BLJ626" s="49"/>
      <c r="BLK626" s="49"/>
      <c r="BLL626" s="49"/>
      <c r="BLM626" s="49"/>
      <c r="BLN626" s="49"/>
      <c r="BLO626" s="49"/>
      <c r="BLP626" s="49"/>
      <c r="BLQ626" s="49"/>
      <c r="BLR626" s="49"/>
      <c r="BLS626" s="49"/>
      <c r="BLT626" s="49"/>
      <c r="BLU626" s="49"/>
      <c r="BLV626" s="49"/>
      <c r="BLW626" s="49"/>
      <c r="BLX626" s="49"/>
      <c r="BLY626" s="49"/>
      <c r="BLZ626" s="49"/>
      <c r="BMA626" s="49"/>
      <c r="BMB626" s="49"/>
      <c r="BMC626" s="49"/>
      <c r="BMD626" s="49"/>
      <c r="BME626" s="49"/>
      <c r="BMF626" s="49"/>
      <c r="BMG626" s="49"/>
      <c r="BMH626" s="49"/>
      <c r="BMI626" s="49"/>
      <c r="BMJ626" s="49"/>
      <c r="BMK626" s="49"/>
      <c r="BML626" s="49"/>
      <c r="BMM626" s="49"/>
      <c r="BMN626" s="49"/>
      <c r="BMO626" s="49"/>
      <c r="BMP626" s="49"/>
      <c r="BMQ626" s="49"/>
      <c r="BMR626" s="49"/>
      <c r="BMS626" s="49"/>
      <c r="BMT626" s="49"/>
      <c r="BMU626" s="49"/>
      <c r="BMV626" s="49"/>
      <c r="BMW626" s="49"/>
      <c r="BMX626" s="49"/>
      <c r="BMY626" s="49"/>
      <c r="BMZ626" s="49"/>
      <c r="BNA626" s="49"/>
      <c r="BNB626" s="49"/>
      <c r="BNC626" s="49"/>
      <c r="BND626" s="49"/>
      <c r="BNE626" s="49"/>
      <c r="BNF626" s="49"/>
      <c r="BNG626" s="49"/>
      <c r="BNH626" s="49"/>
      <c r="BNI626" s="49"/>
      <c r="BNJ626" s="49"/>
      <c r="BNK626" s="49"/>
      <c r="BNL626" s="49"/>
      <c r="BNM626" s="49"/>
      <c r="BNN626" s="49"/>
      <c r="BNO626" s="49"/>
      <c r="BNP626" s="49"/>
      <c r="BNQ626" s="49"/>
      <c r="BNR626" s="49"/>
      <c r="BNS626" s="49"/>
      <c r="BNT626" s="49"/>
      <c r="BNU626" s="49"/>
      <c r="BNV626" s="49"/>
      <c r="BNW626" s="49"/>
      <c r="BNX626" s="49"/>
      <c r="BNY626" s="49"/>
      <c r="BNZ626" s="49"/>
      <c r="BOA626" s="49"/>
      <c r="BOB626" s="49"/>
      <c r="BOC626" s="49"/>
      <c r="BOD626" s="49"/>
      <c r="BOE626" s="49"/>
      <c r="BOF626" s="49"/>
      <c r="BOG626" s="49"/>
      <c r="BOH626" s="49"/>
      <c r="BOI626" s="49"/>
      <c r="BOJ626" s="49"/>
      <c r="BOK626" s="49"/>
      <c r="BOL626" s="49"/>
      <c r="BOM626" s="49"/>
      <c r="BON626" s="49"/>
      <c r="BOO626" s="49"/>
      <c r="BOP626" s="49"/>
      <c r="BOQ626" s="49"/>
      <c r="BOR626" s="49"/>
      <c r="BOS626" s="49"/>
      <c r="BOT626" s="49"/>
      <c r="BOU626" s="49"/>
      <c r="BOV626" s="49"/>
      <c r="BOW626" s="49"/>
      <c r="BOX626" s="49"/>
      <c r="BOY626" s="49"/>
      <c r="BOZ626" s="49"/>
      <c r="BPA626" s="49"/>
      <c r="BPB626" s="49"/>
      <c r="BPC626" s="49"/>
      <c r="BPD626" s="49"/>
      <c r="BPE626" s="49"/>
      <c r="BPF626" s="49"/>
      <c r="BPG626" s="49"/>
      <c r="BPH626" s="49"/>
      <c r="BPI626" s="49"/>
      <c r="BPJ626" s="49"/>
      <c r="BPK626" s="49"/>
      <c r="BPL626" s="49"/>
      <c r="BPM626" s="49"/>
      <c r="BPN626" s="49"/>
      <c r="BPO626" s="49"/>
      <c r="BPP626" s="49"/>
      <c r="BPQ626" s="49"/>
      <c r="BPR626" s="49"/>
      <c r="BPS626" s="49"/>
      <c r="BPT626" s="49"/>
      <c r="BPU626" s="49"/>
      <c r="BPV626" s="49"/>
      <c r="BPW626" s="49"/>
      <c r="BPX626" s="49"/>
      <c r="BPY626" s="49"/>
      <c r="BPZ626" s="49"/>
      <c r="BQA626" s="49"/>
      <c r="BQB626" s="49"/>
      <c r="BQC626" s="49"/>
      <c r="BQD626" s="49"/>
      <c r="BQE626" s="49"/>
      <c r="BQF626" s="49"/>
      <c r="BQG626" s="49"/>
      <c r="BQH626" s="49"/>
      <c r="BQI626" s="49"/>
      <c r="BQJ626" s="49"/>
      <c r="BQK626" s="49"/>
      <c r="BQL626" s="49"/>
      <c r="BQM626" s="49"/>
      <c r="BQN626" s="49"/>
      <c r="BQO626" s="49"/>
      <c r="BQP626" s="49"/>
      <c r="BQQ626" s="49"/>
      <c r="BQR626" s="49"/>
      <c r="BQS626" s="49"/>
      <c r="BQT626" s="49"/>
      <c r="BQU626" s="49"/>
      <c r="BQV626" s="49"/>
      <c r="BQW626" s="49"/>
      <c r="BQX626" s="49"/>
      <c r="BQY626" s="49"/>
      <c r="BQZ626" s="49"/>
      <c r="BRA626" s="49"/>
      <c r="BRB626" s="49"/>
      <c r="BRC626" s="49"/>
      <c r="BRD626" s="49"/>
      <c r="BRE626" s="49"/>
      <c r="BRF626" s="49"/>
      <c r="BRG626" s="49"/>
      <c r="BRH626" s="49"/>
      <c r="BRI626" s="49"/>
      <c r="BRJ626" s="49"/>
      <c r="BRK626" s="49"/>
      <c r="BRL626" s="49"/>
      <c r="BRM626" s="49"/>
      <c r="BRN626" s="49"/>
      <c r="BRO626" s="49"/>
      <c r="BRP626" s="49"/>
      <c r="BRQ626" s="49"/>
      <c r="BRR626" s="49"/>
      <c r="BRS626" s="49"/>
      <c r="BRT626" s="49"/>
      <c r="BRU626" s="49"/>
      <c r="BRV626" s="49"/>
      <c r="BRW626" s="49"/>
      <c r="BRX626" s="49"/>
      <c r="BRY626" s="49"/>
      <c r="BRZ626" s="49"/>
      <c r="BSA626" s="49"/>
      <c r="BSB626" s="49"/>
      <c r="BSC626" s="49"/>
      <c r="BSD626" s="49"/>
      <c r="BSE626" s="49"/>
      <c r="BSF626" s="49"/>
      <c r="BSG626" s="49"/>
      <c r="BSH626" s="49"/>
      <c r="BSI626" s="49"/>
      <c r="BSJ626" s="49"/>
      <c r="BSK626" s="49"/>
      <c r="BSL626" s="49"/>
      <c r="BSM626" s="49"/>
      <c r="BSN626" s="49"/>
      <c r="BSO626" s="49"/>
      <c r="BSP626" s="49"/>
      <c r="BSQ626" s="49"/>
      <c r="BSR626" s="49"/>
      <c r="BSS626" s="49"/>
      <c r="BST626" s="49"/>
      <c r="BSU626" s="49"/>
      <c r="BSV626" s="49"/>
      <c r="BSW626" s="49"/>
      <c r="BSX626" s="49"/>
      <c r="BSY626" s="49"/>
      <c r="BSZ626" s="49"/>
      <c r="BTA626" s="49"/>
      <c r="BTB626" s="49"/>
      <c r="BTC626" s="49"/>
      <c r="BTD626" s="49"/>
      <c r="BTE626" s="49"/>
      <c r="BTF626" s="49"/>
      <c r="BTG626" s="49"/>
      <c r="BTH626" s="49"/>
      <c r="BTI626" s="49"/>
      <c r="BTJ626" s="49"/>
      <c r="BTK626" s="49"/>
      <c r="BTL626" s="49"/>
      <c r="BTM626" s="49"/>
      <c r="BTN626" s="49"/>
      <c r="BTO626" s="49"/>
      <c r="BTP626" s="49"/>
      <c r="BTQ626" s="49"/>
      <c r="BTR626" s="49"/>
      <c r="BTS626" s="49"/>
      <c r="BTT626" s="49"/>
      <c r="BTU626" s="49"/>
      <c r="BTV626" s="49"/>
      <c r="BTW626" s="49"/>
      <c r="BTX626" s="49"/>
      <c r="BTY626" s="49"/>
      <c r="BTZ626" s="49"/>
      <c r="BUA626" s="49"/>
      <c r="BUB626" s="49"/>
      <c r="BUC626" s="49"/>
      <c r="BUD626" s="49"/>
      <c r="BUE626" s="49"/>
      <c r="BUF626" s="49"/>
      <c r="BUG626" s="49"/>
      <c r="BUH626" s="49"/>
      <c r="BUI626" s="49"/>
      <c r="BUJ626" s="49"/>
      <c r="BUK626" s="49"/>
      <c r="BUL626" s="49"/>
      <c r="BUM626" s="49"/>
      <c r="BUN626" s="49"/>
      <c r="BUO626" s="49"/>
      <c r="BUP626" s="49"/>
      <c r="BUQ626" s="49"/>
      <c r="BUR626" s="49"/>
      <c r="BUS626" s="49"/>
      <c r="BUT626" s="49"/>
      <c r="BUU626" s="49"/>
      <c r="BUV626" s="49"/>
      <c r="BUW626" s="49"/>
      <c r="BUX626" s="49"/>
      <c r="BUY626" s="49"/>
      <c r="BUZ626" s="49"/>
      <c r="BVA626" s="49"/>
      <c r="BVB626" s="49"/>
      <c r="BVC626" s="49"/>
      <c r="BVD626" s="49"/>
      <c r="BVE626" s="49"/>
      <c r="BVF626" s="49"/>
      <c r="BVG626" s="49"/>
      <c r="BVH626" s="49"/>
      <c r="BVI626" s="49"/>
      <c r="BVJ626" s="49"/>
      <c r="BVK626" s="49"/>
      <c r="BVL626" s="49"/>
      <c r="BVM626" s="49"/>
      <c r="BVN626" s="49"/>
      <c r="BVO626" s="49"/>
      <c r="BVP626" s="49"/>
      <c r="BVQ626" s="49"/>
      <c r="BVR626" s="49"/>
      <c r="BVS626" s="49"/>
      <c r="BVT626" s="49"/>
      <c r="BVU626" s="49"/>
      <c r="BVV626" s="49"/>
      <c r="BVW626" s="49"/>
      <c r="BVX626" s="49"/>
      <c r="BVY626" s="49"/>
      <c r="BVZ626" s="49"/>
      <c r="BWA626" s="49"/>
      <c r="BWB626" s="49"/>
      <c r="BWC626" s="49"/>
      <c r="BWD626" s="49"/>
      <c r="BWE626" s="49"/>
      <c r="BWF626" s="49"/>
      <c r="BWG626" s="49"/>
      <c r="BWH626" s="49"/>
      <c r="BWI626" s="49"/>
      <c r="BWJ626" s="49"/>
      <c r="BWK626" s="49"/>
      <c r="BWL626" s="49"/>
      <c r="BWM626" s="49"/>
      <c r="BWN626" s="49"/>
      <c r="BWO626" s="49"/>
      <c r="BWP626" s="49"/>
      <c r="BWQ626" s="49"/>
      <c r="BWR626" s="49"/>
      <c r="BWS626" s="49"/>
      <c r="BWT626" s="49"/>
      <c r="BWU626" s="49"/>
      <c r="BWV626" s="49"/>
      <c r="BWW626" s="49"/>
      <c r="BWX626" s="49"/>
      <c r="BWY626" s="49"/>
      <c r="BWZ626" s="49"/>
      <c r="BXA626" s="49"/>
      <c r="BXB626" s="49"/>
      <c r="BXC626" s="49"/>
      <c r="BXD626" s="49"/>
      <c r="BXE626" s="49"/>
      <c r="BXF626" s="49"/>
      <c r="BXG626" s="49"/>
      <c r="BXH626" s="49"/>
      <c r="BXI626" s="49"/>
      <c r="BXJ626" s="49"/>
      <c r="BXK626" s="49"/>
      <c r="BXL626" s="49"/>
      <c r="BXM626" s="49"/>
      <c r="BXN626" s="49"/>
      <c r="BXO626" s="49"/>
      <c r="BXP626" s="49"/>
      <c r="BXQ626" s="49"/>
      <c r="BXR626" s="49"/>
      <c r="BXS626" s="49"/>
      <c r="BXT626" s="49"/>
      <c r="BXU626" s="49"/>
      <c r="BXV626" s="49"/>
      <c r="BXW626" s="49"/>
      <c r="BXX626" s="49"/>
      <c r="BXY626" s="49"/>
      <c r="BXZ626" s="49"/>
      <c r="BYA626" s="49"/>
      <c r="BYB626" s="49"/>
      <c r="BYC626" s="49"/>
      <c r="BYD626" s="49"/>
      <c r="BYE626" s="49"/>
      <c r="BYF626" s="49"/>
      <c r="BYG626" s="49"/>
      <c r="BYH626" s="49"/>
      <c r="BYI626" s="49"/>
      <c r="BYJ626" s="49"/>
      <c r="BYK626" s="49"/>
      <c r="BYL626" s="49"/>
      <c r="BYM626" s="49"/>
      <c r="BYN626" s="49"/>
      <c r="BYO626" s="49"/>
      <c r="BYP626" s="49"/>
      <c r="BYQ626" s="49"/>
      <c r="BYR626" s="49"/>
      <c r="BYS626" s="49"/>
      <c r="BYT626" s="49"/>
      <c r="BYU626" s="49"/>
      <c r="BYV626" s="49"/>
      <c r="BYW626" s="49"/>
      <c r="BYX626" s="49"/>
      <c r="BYY626" s="49"/>
      <c r="BYZ626" s="49"/>
      <c r="BZA626" s="49"/>
      <c r="BZB626" s="49"/>
      <c r="BZC626" s="49"/>
      <c r="BZD626" s="49"/>
      <c r="BZE626" s="49"/>
      <c r="BZF626" s="49"/>
      <c r="BZG626" s="49"/>
      <c r="BZH626" s="49"/>
      <c r="BZI626" s="49"/>
      <c r="BZJ626" s="49"/>
      <c r="BZK626" s="49"/>
      <c r="BZL626" s="49"/>
      <c r="BZM626" s="49"/>
      <c r="BZN626" s="49"/>
      <c r="BZO626" s="49"/>
      <c r="BZP626" s="49"/>
      <c r="BZQ626" s="49"/>
      <c r="BZR626" s="49"/>
      <c r="BZS626" s="49"/>
      <c r="BZT626" s="49"/>
      <c r="BZU626" s="49"/>
      <c r="BZV626" s="49"/>
      <c r="BZW626" s="49"/>
      <c r="BZX626" s="49"/>
      <c r="BZY626" s="49"/>
      <c r="BZZ626" s="49"/>
      <c r="CAA626" s="49"/>
      <c r="CAB626" s="49"/>
      <c r="CAC626" s="49"/>
      <c r="CAD626" s="49"/>
      <c r="CAE626" s="49"/>
      <c r="CAF626" s="49"/>
      <c r="CAG626" s="49"/>
      <c r="CAH626" s="49"/>
      <c r="CAI626" s="49"/>
      <c r="CAJ626" s="49"/>
      <c r="CAK626" s="49"/>
      <c r="CAL626" s="49"/>
      <c r="CAM626" s="49"/>
      <c r="CAN626" s="49"/>
      <c r="CAO626" s="49"/>
      <c r="CAP626" s="49"/>
      <c r="CAQ626" s="49"/>
      <c r="CAR626" s="49"/>
      <c r="CAS626" s="49"/>
      <c r="CAT626" s="49"/>
      <c r="CAU626" s="49"/>
      <c r="CAV626" s="49"/>
      <c r="CAW626" s="49"/>
      <c r="CAX626" s="49"/>
      <c r="CAY626" s="49"/>
      <c r="CAZ626" s="49"/>
      <c r="CBA626" s="49"/>
      <c r="CBB626" s="49"/>
      <c r="CBC626" s="49"/>
      <c r="CBD626" s="49"/>
      <c r="CBE626" s="49"/>
      <c r="CBF626" s="49"/>
      <c r="CBG626" s="49"/>
      <c r="CBH626" s="49"/>
      <c r="CBI626" s="49"/>
      <c r="CBJ626" s="49"/>
      <c r="CBK626" s="49"/>
      <c r="CBL626" s="49"/>
      <c r="CBM626" s="49"/>
      <c r="CBN626" s="49"/>
      <c r="CBO626" s="49"/>
      <c r="CBP626" s="49"/>
      <c r="CBQ626" s="49"/>
      <c r="CBR626" s="49"/>
      <c r="CBS626" s="49"/>
      <c r="CBT626" s="49"/>
      <c r="CBU626" s="49"/>
      <c r="CBV626" s="49"/>
      <c r="CBW626" s="49"/>
      <c r="CBX626" s="49"/>
      <c r="CBY626" s="49"/>
      <c r="CBZ626" s="49"/>
      <c r="CCA626" s="49"/>
      <c r="CCB626" s="49"/>
      <c r="CCC626" s="49"/>
      <c r="CCD626" s="49"/>
      <c r="CCE626" s="49"/>
      <c r="CCF626" s="49"/>
      <c r="CCG626" s="49"/>
      <c r="CCH626" s="49"/>
      <c r="CCI626" s="49"/>
      <c r="CCJ626" s="49"/>
      <c r="CCK626" s="49"/>
      <c r="CCL626" s="49"/>
      <c r="CCM626" s="49"/>
      <c r="CCN626" s="49"/>
      <c r="CCO626" s="49"/>
      <c r="CCP626" s="49"/>
      <c r="CCQ626" s="49"/>
      <c r="CCR626" s="49"/>
      <c r="CCS626" s="49"/>
      <c r="CCT626" s="49"/>
      <c r="CCU626" s="49"/>
      <c r="CCV626" s="49"/>
      <c r="CCW626" s="49"/>
      <c r="CCX626" s="49"/>
      <c r="CCY626" s="49"/>
      <c r="CCZ626" s="49"/>
      <c r="CDA626" s="49"/>
      <c r="CDB626" s="49"/>
      <c r="CDC626" s="49"/>
      <c r="CDD626" s="49"/>
      <c r="CDE626" s="49"/>
      <c r="CDF626" s="49"/>
      <c r="CDG626" s="49"/>
      <c r="CDH626" s="49"/>
      <c r="CDI626" s="49"/>
      <c r="CDJ626" s="49"/>
      <c r="CDK626" s="49"/>
      <c r="CDL626" s="49"/>
      <c r="CDM626" s="49"/>
      <c r="CDN626" s="49"/>
      <c r="CDO626" s="49"/>
      <c r="CDP626" s="49"/>
      <c r="CDQ626" s="49"/>
      <c r="CDR626" s="49"/>
      <c r="CDS626" s="49"/>
      <c r="CDT626" s="49"/>
      <c r="CDU626" s="49"/>
      <c r="CDV626" s="49"/>
      <c r="CDW626" s="49"/>
      <c r="CDX626" s="49"/>
      <c r="CDY626" s="49"/>
      <c r="CDZ626" s="49"/>
      <c r="CEA626" s="49"/>
      <c r="CEB626" s="49"/>
      <c r="CEC626" s="49"/>
      <c r="CED626" s="49"/>
      <c r="CEE626" s="49"/>
      <c r="CEF626" s="49"/>
      <c r="CEG626" s="49"/>
      <c r="CEH626" s="49"/>
      <c r="CEI626" s="49"/>
      <c r="CEJ626" s="49"/>
      <c r="CEK626" s="49"/>
      <c r="CEL626" s="49"/>
      <c r="CEM626" s="49"/>
      <c r="CEN626" s="49"/>
      <c r="CEO626" s="49"/>
      <c r="CEP626" s="49"/>
      <c r="CEQ626" s="49"/>
      <c r="CER626" s="49"/>
      <c r="CES626" s="49"/>
      <c r="CET626" s="49"/>
      <c r="CEU626" s="49"/>
      <c r="CEV626" s="49"/>
      <c r="CEW626" s="49"/>
      <c r="CEX626" s="49"/>
      <c r="CEY626" s="49"/>
      <c r="CEZ626" s="49"/>
      <c r="CFA626" s="49"/>
      <c r="CFB626" s="49"/>
      <c r="CFC626" s="49"/>
      <c r="CFD626" s="49"/>
      <c r="CFE626" s="49"/>
      <c r="CFF626" s="49"/>
      <c r="CFG626" s="49"/>
      <c r="CFH626" s="49"/>
      <c r="CFI626" s="49"/>
      <c r="CFJ626" s="49"/>
      <c r="CFK626" s="49"/>
      <c r="CFL626" s="49"/>
      <c r="CFM626" s="49"/>
      <c r="CFN626" s="49"/>
      <c r="CFO626" s="49"/>
      <c r="CFP626" s="49"/>
      <c r="CFQ626" s="49"/>
      <c r="CFR626" s="49"/>
      <c r="CFS626" s="49"/>
      <c r="CFT626" s="49"/>
      <c r="CFU626" s="49"/>
      <c r="CFV626" s="49"/>
      <c r="CFW626" s="49"/>
      <c r="CFX626" s="49"/>
      <c r="CFY626" s="49"/>
      <c r="CFZ626" s="49"/>
      <c r="CGA626" s="49"/>
      <c r="CGB626" s="49"/>
      <c r="CGC626" s="49"/>
      <c r="CGD626" s="49"/>
      <c r="CGE626" s="49"/>
      <c r="CGF626" s="49"/>
      <c r="CGG626" s="49"/>
      <c r="CGH626" s="49"/>
      <c r="CGI626" s="49"/>
      <c r="CGJ626" s="49"/>
      <c r="CGK626" s="49"/>
      <c r="CGL626" s="49"/>
      <c r="CGM626" s="49"/>
      <c r="CGN626" s="49"/>
      <c r="CGO626" s="49"/>
      <c r="CGP626" s="49"/>
      <c r="CGQ626" s="49"/>
      <c r="CGR626" s="49"/>
      <c r="CGS626" s="49"/>
      <c r="CGT626" s="49"/>
      <c r="CGU626" s="49"/>
      <c r="CGV626" s="49"/>
      <c r="CGW626" s="49"/>
      <c r="CGX626" s="49"/>
      <c r="CGY626" s="49"/>
      <c r="CGZ626" s="49"/>
      <c r="CHA626" s="49"/>
      <c r="CHB626" s="49"/>
      <c r="CHC626" s="49"/>
      <c r="CHD626" s="49"/>
      <c r="CHE626" s="49"/>
      <c r="CHF626" s="49"/>
      <c r="CHG626" s="49"/>
      <c r="CHH626" s="49"/>
      <c r="CHI626" s="49"/>
      <c r="CHJ626" s="49"/>
      <c r="CHK626" s="49"/>
      <c r="CHL626" s="49"/>
      <c r="CHM626" s="49"/>
      <c r="CHN626" s="49"/>
      <c r="CHO626" s="49"/>
      <c r="CHP626" s="49"/>
      <c r="CHQ626" s="49"/>
      <c r="CHR626" s="49"/>
      <c r="CHS626" s="49"/>
      <c r="CHT626" s="49"/>
      <c r="CHU626" s="49"/>
      <c r="CHV626" s="49"/>
      <c r="CHW626" s="49"/>
      <c r="CHX626" s="49"/>
      <c r="CHY626" s="49"/>
      <c r="CHZ626" s="49"/>
      <c r="CIA626" s="49"/>
      <c r="CIB626" s="49"/>
      <c r="CIC626" s="49"/>
      <c r="CID626" s="49"/>
      <c r="CIE626" s="49"/>
      <c r="CIF626" s="49"/>
      <c r="CIG626" s="49"/>
      <c r="CIH626" s="49"/>
      <c r="CII626" s="49"/>
      <c r="CIJ626" s="49"/>
      <c r="CIK626" s="49"/>
      <c r="CIL626" s="49"/>
      <c r="CIM626" s="49"/>
      <c r="CIN626" s="49"/>
      <c r="CIO626" s="49"/>
      <c r="CIP626" s="49"/>
      <c r="CIQ626" s="49"/>
      <c r="CIR626" s="49"/>
      <c r="CIS626" s="49"/>
      <c r="CIT626" s="49"/>
      <c r="CIU626" s="49"/>
      <c r="CIV626" s="49"/>
      <c r="CIW626" s="49"/>
      <c r="CIX626" s="49"/>
      <c r="CIY626" s="49"/>
      <c r="CIZ626" s="49"/>
      <c r="CJA626" s="49"/>
      <c r="CJB626" s="49"/>
      <c r="CJC626" s="49"/>
      <c r="CJD626" s="49"/>
      <c r="CJE626" s="49"/>
      <c r="CJF626" s="49"/>
      <c r="CJG626" s="49"/>
      <c r="CJH626" s="49"/>
      <c r="CJI626" s="49"/>
      <c r="CJJ626" s="49"/>
      <c r="CJK626" s="49"/>
      <c r="CJL626" s="49"/>
      <c r="CJM626" s="49"/>
      <c r="CJN626" s="49"/>
      <c r="CJO626" s="49"/>
      <c r="CJP626" s="49"/>
      <c r="CJQ626" s="49"/>
      <c r="CJR626" s="49"/>
      <c r="CJS626" s="49"/>
      <c r="CJT626" s="49"/>
      <c r="CJU626" s="49"/>
      <c r="CJV626" s="49"/>
      <c r="CJW626" s="49"/>
      <c r="CJX626" s="49"/>
      <c r="CJY626" s="49"/>
      <c r="CJZ626" s="49"/>
      <c r="CKA626" s="49"/>
      <c r="CKB626" s="49"/>
      <c r="CKC626" s="49"/>
      <c r="CKD626" s="49"/>
      <c r="CKE626" s="49"/>
      <c r="CKF626" s="49"/>
      <c r="CKG626" s="49"/>
      <c r="CKH626" s="49"/>
      <c r="CKI626" s="49"/>
      <c r="CKJ626" s="49"/>
      <c r="CKK626" s="49"/>
      <c r="CKL626" s="49"/>
      <c r="CKM626" s="49"/>
      <c r="CKN626" s="49"/>
      <c r="CKO626" s="49"/>
      <c r="CKP626" s="49"/>
      <c r="CKQ626" s="49"/>
      <c r="CKR626" s="49"/>
      <c r="CKS626" s="49"/>
      <c r="CKT626" s="49"/>
      <c r="CKU626" s="49"/>
      <c r="CKV626" s="49"/>
      <c r="CKW626" s="49"/>
      <c r="CKX626" s="49"/>
      <c r="CKY626" s="49"/>
      <c r="CKZ626" s="49"/>
      <c r="CLA626" s="49"/>
      <c r="CLB626" s="49"/>
      <c r="CLC626" s="49"/>
      <c r="CLD626" s="49"/>
      <c r="CLE626" s="49"/>
      <c r="CLF626" s="49"/>
      <c r="CLG626" s="49"/>
      <c r="CLH626" s="49"/>
      <c r="CLI626" s="49"/>
      <c r="CLJ626" s="49"/>
      <c r="CLK626" s="49"/>
      <c r="CLL626" s="49"/>
      <c r="CLM626" s="49"/>
      <c r="CLN626" s="49"/>
      <c r="CLO626" s="49"/>
      <c r="CLP626" s="49"/>
      <c r="CLQ626" s="49"/>
      <c r="CLR626" s="49"/>
      <c r="CLS626" s="49"/>
      <c r="CLT626" s="49"/>
      <c r="CLU626" s="49"/>
      <c r="CLV626" s="49"/>
      <c r="CLW626" s="49"/>
      <c r="CLX626" s="49"/>
      <c r="CLY626" s="49"/>
      <c r="CLZ626" s="49"/>
      <c r="CMA626" s="49"/>
      <c r="CMB626" s="49"/>
      <c r="CMC626" s="49"/>
      <c r="CMD626" s="49"/>
      <c r="CME626" s="49"/>
      <c r="CMF626" s="49"/>
      <c r="CMG626" s="49"/>
      <c r="CMH626" s="49"/>
      <c r="CMI626" s="49"/>
      <c r="CMJ626" s="49"/>
      <c r="CMK626" s="49"/>
      <c r="CML626" s="49"/>
      <c r="CMM626" s="49"/>
      <c r="CMN626" s="49"/>
      <c r="CMO626" s="49"/>
      <c r="CMP626" s="49"/>
      <c r="CMQ626" s="49"/>
      <c r="CMR626" s="49"/>
      <c r="CMS626" s="49"/>
      <c r="CMT626" s="49"/>
      <c r="CMU626" s="49"/>
      <c r="CMV626" s="49"/>
      <c r="CMW626" s="49"/>
      <c r="CMX626" s="49"/>
      <c r="CMY626" s="49"/>
      <c r="CMZ626" s="49"/>
      <c r="CNA626" s="49"/>
      <c r="CNB626" s="49"/>
      <c r="CNC626" s="49"/>
      <c r="CND626" s="49"/>
      <c r="CNE626" s="49"/>
      <c r="CNF626" s="49"/>
      <c r="CNG626" s="49"/>
      <c r="CNH626" s="49"/>
      <c r="CNI626" s="49"/>
      <c r="CNJ626" s="49"/>
      <c r="CNK626" s="49"/>
      <c r="CNL626" s="49"/>
      <c r="CNM626" s="49"/>
      <c r="CNN626" s="49"/>
      <c r="CNO626" s="49"/>
      <c r="CNP626" s="49"/>
      <c r="CNQ626" s="49"/>
      <c r="CNR626" s="49"/>
      <c r="CNS626" s="49"/>
      <c r="CNT626" s="49"/>
      <c r="CNU626" s="49"/>
      <c r="CNV626" s="49"/>
      <c r="CNW626" s="49"/>
      <c r="CNX626" s="49"/>
      <c r="CNY626" s="49"/>
      <c r="CNZ626" s="49"/>
      <c r="COA626" s="49"/>
      <c r="COB626" s="49"/>
      <c r="COC626" s="49"/>
      <c r="COD626" s="49"/>
      <c r="COE626" s="49"/>
      <c r="COF626" s="49"/>
      <c r="COG626" s="49"/>
      <c r="COH626" s="49"/>
      <c r="COI626" s="49"/>
      <c r="COJ626" s="49"/>
      <c r="COK626" s="49"/>
      <c r="COL626" s="49"/>
      <c r="COM626" s="49"/>
      <c r="CON626" s="49"/>
      <c r="COO626" s="49"/>
      <c r="COP626" s="49"/>
      <c r="COQ626" s="49"/>
      <c r="COR626" s="49"/>
      <c r="COS626" s="49"/>
      <c r="COT626" s="49"/>
      <c r="COU626" s="49"/>
      <c r="COV626" s="49"/>
      <c r="COW626" s="49"/>
      <c r="COX626" s="49"/>
      <c r="COY626" s="49"/>
      <c r="COZ626" s="49"/>
      <c r="CPA626" s="49"/>
      <c r="CPB626" s="49"/>
      <c r="CPC626" s="49"/>
      <c r="CPD626" s="49"/>
      <c r="CPE626" s="49"/>
      <c r="CPF626" s="49"/>
      <c r="CPG626" s="49"/>
      <c r="CPH626" s="49"/>
      <c r="CPI626" s="49"/>
      <c r="CPJ626" s="49"/>
      <c r="CPK626" s="49"/>
      <c r="CPL626" s="49"/>
      <c r="CPM626" s="49"/>
      <c r="CPN626" s="49"/>
      <c r="CPO626" s="49"/>
      <c r="CPP626" s="49"/>
      <c r="CPQ626" s="49"/>
      <c r="CPR626" s="49"/>
      <c r="CPS626" s="49"/>
      <c r="CPT626" s="49"/>
      <c r="CPU626" s="49"/>
      <c r="CPV626" s="49"/>
      <c r="CPW626" s="49"/>
      <c r="CPX626" s="49"/>
      <c r="CPY626" s="49"/>
      <c r="CPZ626" s="49"/>
      <c r="CQA626" s="49"/>
      <c r="CQB626" s="49"/>
      <c r="CQC626" s="49"/>
      <c r="CQD626" s="49"/>
      <c r="CQE626" s="49"/>
      <c r="CQF626" s="49"/>
      <c r="CQG626" s="49"/>
      <c r="CQH626" s="49"/>
      <c r="CQI626" s="49"/>
      <c r="CQJ626" s="49"/>
      <c r="CQK626" s="49"/>
      <c r="CQL626" s="49"/>
      <c r="CQM626" s="49"/>
      <c r="CQN626" s="49"/>
      <c r="CQO626" s="49"/>
      <c r="CQP626" s="49"/>
      <c r="CQQ626" s="49"/>
      <c r="CQR626" s="49"/>
      <c r="CQS626" s="49"/>
      <c r="CQT626" s="49"/>
      <c r="CQU626" s="49"/>
      <c r="CQV626" s="49"/>
      <c r="CQW626" s="49"/>
      <c r="CQX626" s="49"/>
      <c r="CQY626" s="49"/>
      <c r="CQZ626" s="49"/>
      <c r="CRA626" s="49"/>
      <c r="CRB626" s="49"/>
      <c r="CRC626" s="49"/>
      <c r="CRD626" s="49"/>
      <c r="CRE626" s="49"/>
      <c r="CRF626" s="49"/>
      <c r="CRG626" s="49"/>
      <c r="CRH626" s="49"/>
      <c r="CRI626" s="49"/>
      <c r="CRJ626" s="49"/>
      <c r="CRK626" s="49"/>
      <c r="CRL626" s="49"/>
      <c r="CRM626" s="49"/>
      <c r="CRN626" s="49"/>
      <c r="CRO626" s="49"/>
      <c r="CRP626" s="49"/>
      <c r="CRQ626" s="49"/>
      <c r="CRR626" s="49"/>
      <c r="CRS626" s="49"/>
      <c r="CRT626" s="49"/>
      <c r="CRU626" s="49"/>
      <c r="CRV626" s="49"/>
      <c r="CRW626" s="49"/>
      <c r="CRX626" s="49"/>
      <c r="CRY626" s="49"/>
      <c r="CRZ626" s="49"/>
      <c r="CSA626" s="49"/>
      <c r="CSB626" s="49"/>
      <c r="CSC626" s="49"/>
      <c r="CSD626" s="49"/>
      <c r="CSE626" s="49"/>
      <c r="CSF626" s="49"/>
      <c r="CSG626" s="49"/>
      <c r="CSH626" s="49"/>
      <c r="CSI626" s="49"/>
      <c r="CSJ626" s="49"/>
      <c r="CSK626" s="49"/>
      <c r="CSL626" s="49"/>
      <c r="CSM626" s="49"/>
      <c r="CSN626" s="49"/>
      <c r="CSO626" s="49"/>
      <c r="CSP626" s="49"/>
      <c r="CSQ626" s="49"/>
      <c r="CSR626" s="49"/>
      <c r="CSS626" s="49"/>
      <c r="CST626" s="49"/>
      <c r="CSU626" s="49"/>
      <c r="CSV626" s="49"/>
      <c r="CSW626" s="49"/>
      <c r="CSX626" s="49"/>
      <c r="CSY626" s="49"/>
      <c r="CSZ626" s="49"/>
      <c r="CTA626" s="49"/>
      <c r="CTB626" s="49"/>
      <c r="CTC626" s="49"/>
      <c r="CTD626" s="49"/>
      <c r="CTE626" s="49"/>
      <c r="CTF626" s="49"/>
      <c r="CTG626" s="49"/>
      <c r="CTH626" s="49"/>
      <c r="CTI626" s="49"/>
      <c r="CTJ626" s="49"/>
      <c r="CTK626" s="49"/>
      <c r="CTL626" s="49"/>
      <c r="CTM626" s="49"/>
      <c r="CTN626" s="49"/>
      <c r="CTO626" s="49"/>
      <c r="CTP626" s="49"/>
      <c r="CTQ626" s="49"/>
      <c r="CTR626" s="49"/>
      <c r="CTS626" s="49"/>
      <c r="CTT626" s="49"/>
      <c r="CTU626" s="49"/>
      <c r="CTV626" s="49"/>
      <c r="CTW626" s="49"/>
      <c r="CTX626" s="49"/>
      <c r="CTY626" s="49"/>
      <c r="CTZ626" s="49"/>
      <c r="CUA626" s="49"/>
      <c r="CUB626" s="49"/>
      <c r="CUC626" s="49"/>
      <c r="CUD626" s="49"/>
      <c r="CUE626" s="49"/>
      <c r="CUF626" s="49"/>
      <c r="CUG626" s="49"/>
      <c r="CUH626" s="49"/>
      <c r="CUI626" s="49"/>
      <c r="CUJ626" s="49"/>
      <c r="CUK626" s="49"/>
      <c r="CUL626" s="49"/>
      <c r="CUM626" s="49"/>
      <c r="CUN626" s="49"/>
      <c r="CUO626" s="49"/>
      <c r="CUP626" s="49"/>
      <c r="CUQ626" s="49"/>
      <c r="CUR626" s="49"/>
      <c r="CUS626" s="49"/>
      <c r="CUT626" s="49"/>
      <c r="CUU626" s="49"/>
      <c r="CUV626" s="49"/>
      <c r="CUW626" s="49"/>
      <c r="CUX626" s="49"/>
      <c r="CUY626" s="49"/>
      <c r="CUZ626" s="49"/>
      <c r="CVA626" s="49"/>
      <c r="CVB626" s="49"/>
      <c r="CVC626" s="49"/>
      <c r="CVD626" s="49"/>
      <c r="CVE626" s="49"/>
      <c r="CVF626" s="49"/>
      <c r="CVG626" s="49"/>
      <c r="CVH626" s="49"/>
      <c r="CVI626" s="49"/>
      <c r="CVJ626" s="49"/>
      <c r="CVK626" s="49"/>
      <c r="CVL626" s="49"/>
      <c r="CVM626" s="49"/>
      <c r="CVN626" s="49"/>
      <c r="CVO626" s="49"/>
      <c r="CVP626" s="49"/>
      <c r="CVQ626" s="49"/>
      <c r="CVR626" s="49"/>
      <c r="CVS626" s="49"/>
      <c r="CVT626" s="49"/>
      <c r="CVU626" s="49"/>
      <c r="CVV626" s="49"/>
      <c r="CVW626" s="49"/>
      <c r="CVX626" s="49"/>
      <c r="CVY626" s="49"/>
      <c r="CVZ626" s="49"/>
      <c r="CWA626" s="49"/>
      <c r="CWB626" s="49"/>
      <c r="CWC626" s="49"/>
      <c r="CWD626" s="49"/>
      <c r="CWE626" s="49"/>
      <c r="CWF626" s="49"/>
      <c r="CWG626" s="49"/>
      <c r="CWH626" s="49"/>
      <c r="CWI626" s="49"/>
      <c r="CWJ626" s="49"/>
      <c r="CWK626" s="49"/>
      <c r="CWL626" s="49"/>
      <c r="CWM626" s="49"/>
      <c r="CWN626" s="49"/>
      <c r="CWO626" s="49"/>
      <c r="CWP626" s="49"/>
      <c r="CWQ626" s="49"/>
      <c r="CWR626" s="49"/>
      <c r="CWS626" s="49"/>
      <c r="CWT626" s="49"/>
      <c r="CWU626" s="49"/>
      <c r="CWV626" s="49"/>
      <c r="CWW626" s="49"/>
      <c r="CWX626" s="49"/>
      <c r="CWY626" s="49"/>
      <c r="CWZ626" s="49"/>
      <c r="CXA626" s="49"/>
      <c r="CXB626" s="49"/>
      <c r="CXC626" s="49"/>
      <c r="CXD626" s="49"/>
      <c r="CXE626" s="49"/>
      <c r="CXF626" s="49"/>
      <c r="CXG626" s="49"/>
      <c r="CXH626" s="49"/>
      <c r="CXI626" s="49"/>
      <c r="CXJ626" s="49"/>
      <c r="CXK626" s="49"/>
      <c r="CXL626" s="49"/>
      <c r="CXM626" s="49"/>
      <c r="CXN626" s="49"/>
      <c r="CXO626" s="49"/>
      <c r="CXP626" s="49"/>
      <c r="CXQ626" s="49"/>
      <c r="CXR626" s="49"/>
      <c r="CXS626" s="49"/>
      <c r="CXT626" s="49"/>
      <c r="CXU626" s="49"/>
      <c r="CXV626" s="49"/>
      <c r="CXW626" s="49"/>
      <c r="CXX626" s="49"/>
      <c r="CXY626" s="49"/>
      <c r="CXZ626" s="49"/>
      <c r="CYA626" s="49"/>
      <c r="CYB626" s="49"/>
      <c r="CYC626" s="49"/>
      <c r="CYD626" s="49"/>
      <c r="CYE626" s="49"/>
      <c r="CYF626" s="49"/>
      <c r="CYG626" s="49"/>
      <c r="CYH626" s="49"/>
      <c r="CYI626" s="49"/>
      <c r="CYJ626" s="49"/>
      <c r="CYK626" s="49"/>
      <c r="CYL626" s="49"/>
      <c r="CYM626" s="49"/>
      <c r="CYN626" s="49"/>
      <c r="CYO626" s="49"/>
      <c r="CYP626" s="49"/>
      <c r="CYQ626" s="49"/>
      <c r="CYR626" s="49"/>
      <c r="CYS626" s="49"/>
      <c r="CYT626" s="49"/>
      <c r="CYU626" s="49"/>
      <c r="CYV626" s="49"/>
      <c r="CYW626" s="49"/>
      <c r="CYX626" s="49"/>
      <c r="CYY626" s="49"/>
      <c r="CYZ626" s="49"/>
      <c r="CZA626" s="49"/>
      <c r="CZB626" s="49"/>
      <c r="CZC626" s="49"/>
      <c r="CZD626" s="49"/>
      <c r="CZE626" s="49"/>
      <c r="CZF626" s="49"/>
      <c r="CZG626" s="49"/>
      <c r="CZH626" s="49"/>
      <c r="CZI626" s="49"/>
      <c r="CZJ626" s="49"/>
      <c r="CZK626" s="49"/>
      <c r="CZL626" s="49"/>
      <c r="CZM626" s="49"/>
      <c r="CZN626" s="49"/>
      <c r="CZO626" s="49"/>
      <c r="CZP626" s="49"/>
      <c r="CZQ626" s="49"/>
      <c r="CZR626" s="49"/>
      <c r="CZS626" s="49"/>
      <c r="CZT626" s="49"/>
      <c r="CZU626" s="49"/>
      <c r="CZV626" s="49"/>
      <c r="CZW626" s="49"/>
      <c r="CZX626" s="49"/>
      <c r="CZY626" s="49"/>
      <c r="CZZ626" s="49"/>
      <c r="DAA626" s="49"/>
      <c r="DAB626" s="49"/>
      <c r="DAC626" s="49"/>
      <c r="DAD626" s="49"/>
      <c r="DAE626" s="49"/>
      <c r="DAF626" s="49"/>
      <c r="DAG626" s="49"/>
      <c r="DAH626" s="49"/>
      <c r="DAI626" s="49"/>
      <c r="DAJ626" s="49"/>
      <c r="DAK626" s="49"/>
      <c r="DAL626" s="49"/>
      <c r="DAM626" s="49"/>
      <c r="DAN626" s="49"/>
      <c r="DAO626" s="49"/>
      <c r="DAP626" s="49"/>
      <c r="DAQ626" s="49"/>
      <c r="DAR626" s="49"/>
      <c r="DAS626" s="49"/>
      <c r="DAT626" s="49"/>
      <c r="DAU626" s="49"/>
      <c r="DAV626" s="49"/>
      <c r="DAW626" s="49"/>
      <c r="DAX626" s="49"/>
      <c r="DAY626" s="49"/>
      <c r="DAZ626" s="49"/>
      <c r="DBA626" s="49"/>
      <c r="DBB626" s="49"/>
      <c r="DBC626" s="49"/>
      <c r="DBD626" s="49"/>
      <c r="DBE626" s="49"/>
      <c r="DBF626" s="49"/>
      <c r="DBG626" s="49"/>
      <c r="DBH626" s="49"/>
      <c r="DBI626" s="49"/>
      <c r="DBJ626" s="49"/>
      <c r="DBK626" s="49"/>
      <c r="DBL626" s="49"/>
      <c r="DBM626" s="49"/>
      <c r="DBN626" s="49"/>
      <c r="DBO626" s="49"/>
      <c r="DBP626" s="49"/>
      <c r="DBQ626" s="49"/>
      <c r="DBR626" s="49"/>
      <c r="DBS626" s="49"/>
      <c r="DBT626" s="49"/>
      <c r="DBU626" s="49"/>
      <c r="DBV626" s="49"/>
      <c r="DBW626" s="49"/>
      <c r="DBX626" s="49"/>
      <c r="DBY626" s="49"/>
      <c r="DBZ626" s="49"/>
      <c r="DCA626" s="49"/>
      <c r="DCB626" s="49"/>
      <c r="DCC626" s="49"/>
      <c r="DCD626" s="49"/>
      <c r="DCE626" s="49"/>
      <c r="DCF626" s="49"/>
      <c r="DCG626" s="49"/>
      <c r="DCH626" s="49"/>
      <c r="DCI626" s="49"/>
      <c r="DCJ626" s="49"/>
      <c r="DCK626" s="49"/>
      <c r="DCL626" s="49"/>
      <c r="DCM626" s="49"/>
      <c r="DCN626" s="49"/>
      <c r="DCO626" s="49"/>
      <c r="DCP626" s="49"/>
      <c r="DCQ626" s="49"/>
      <c r="DCR626" s="49"/>
      <c r="DCS626" s="49"/>
      <c r="DCT626" s="49"/>
      <c r="DCU626" s="49"/>
      <c r="DCV626" s="49"/>
      <c r="DCW626" s="49"/>
      <c r="DCX626" s="49"/>
      <c r="DCY626" s="49"/>
      <c r="DCZ626" s="49"/>
      <c r="DDA626" s="49"/>
      <c r="DDB626" s="49"/>
      <c r="DDC626" s="49"/>
      <c r="DDD626" s="49"/>
      <c r="DDE626" s="49"/>
      <c r="DDF626" s="49"/>
      <c r="DDG626" s="49"/>
      <c r="DDH626" s="49"/>
      <c r="DDI626" s="49"/>
      <c r="DDJ626" s="49"/>
      <c r="DDK626" s="49"/>
      <c r="DDL626" s="49"/>
      <c r="DDM626" s="49"/>
      <c r="DDN626" s="49"/>
      <c r="DDO626" s="49"/>
      <c r="DDP626" s="49"/>
      <c r="DDQ626" s="49"/>
      <c r="DDR626" s="49"/>
      <c r="DDS626" s="49"/>
      <c r="DDT626" s="49"/>
      <c r="DDU626" s="49"/>
      <c r="DDV626" s="49"/>
      <c r="DDW626" s="49"/>
      <c r="DDX626" s="49"/>
      <c r="DDY626" s="49"/>
      <c r="DDZ626" s="49"/>
      <c r="DEA626" s="49"/>
      <c r="DEB626" s="49"/>
      <c r="DEC626" s="49"/>
      <c r="DED626" s="49"/>
      <c r="DEE626" s="49"/>
      <c r="DEF626" s="49"/>
      <c r="DEG626" s="49"/>
      <c r="DEH626" s="49"/>
      <c r="DEI626" s="49"/>
      <c r="DEJ626" s="49"/>
      <c r="DEK626" s="49"/>
      <c r="DEL626" s="49"/>
      <c r="DEM626" s="49"/>
      <c r="DEN626" s="49"/>
      <c r="DEO626" s="49"/>
      <c r="DEP626" s="49"/>
      <c r="DEQ626" s="49"/>
      <c r="DER626" s="49"/>
      <c r="DES626" s="49"/>
      <c r="DET626" s="49"/>
      <c r="DEU626" s="49"/>
      <c r="DEV626" s="49"/>
      <c r="DEW626" s="49"/>
      <c r="DEX626" s="49"/>
      <c r="DEY626" s="49"/>
      <c r="DEZ626" s="49"/>
      <c r="DFA626" s="49"/>
      <c r="DFB626" s="49"/>
      <c r="DFC626" s="49"/>
      <c r="DFD626" s="49"/>
      <c r="DFE626" s="49"/>
      <c r="DFF626" s="49"/>
      <c r="DFG626" s="49"/>
      <c r="DFH626" s="49"/>
      <c r="DFI626" s="49"/>
      <c r="DFJ626" s="49"/>
      <c r="DFK626" s="49"/>
      <c r="DFL626" s="49"/>
      <c r="DFM626" s="49"/>
      <c r="DFN626" s="49"/>
      <c r="DFO626" s="49"/>
      <c r="DFP626" s="49"/>
      <c r="DFQ626" s="49"/>
      <c r="DFR626" s="49"/>
      <c r="DFS626" s="49"/>
      <c r="DFT626" s="49"/>
      <c r="DFU626" s="49"/>
      <c r="DFV626" s="49"/>
      <c r="DFW626" s="49"/>
      <c r="DFX626" s="49"/>
      <c r="DFY626" s="49"/>
      <c r="DFZ626" s="49"/>
      <c r="DGA626" s="49"/>
      <c r="DGB626" s="49"/>
      <c r="DGC626" s="49"/>
      <c r="DGD626" s="49"/>
      <c r="DGE626" s="49"/>
      <c r="DGF626" s="49"/>
      <c r="DGG626" s="49"/>
      <c r="DGH626" s="49"/>
      <c r="DGI626" s="49"/>
      <c r="DGJ626" s="49"/>
      <c r="DGK626" s="49"/>
      <c r="DGL626" s="49"/>
      <c r="DGM626" s="49"/>
      <c r="DGN626" s="49"/>
      <c r="DGO626" s="49"/>
      <c r="DGP626" s="49"/>
      <c r="DGQ626" s="49"/>
      <c r="DGR626" s="49"/>
      <c r="DGS626" s="49"/>
      <c r="DGT626" s="49"/>
      <c r="DGU626" s="49"/>
      <c r="DGV626" s="49"/>
      <c r="DGW626" s="49"/>
      <c r="DGX626" s="49"/>
      <c r="DGY626" s="49"/>
      <c r="DGZ626" s="49"/>
      <c r="DHA626" s="49"/>
      <c r="DHB626" s="49"/>
      <c r="DHC626" s="49"/>
      <c r="DHD626" s="49"/>
      <c r="DHE626" s="49"/>
      <c r="DHF626" s="49"/>
      <c r="DHG626" s="49"/>
      <c r="DHH626" s="49"/>
      <c r="DHI626" s="49"/>
      <c r="DHJ626" s="49"/>
      <c r="DHK626" s="49"/>
      <c r="DHL626" s="49"/>
      <c r="DHM626" s="49"/>
      <c r="DHN626" s="49"/>
      <c r="DHO626" s="49"/>
      <c r="DHP626" s="49"/>
      <c r="DHQ626" s="49"/>
      <c r="DHR626" s="49"/>
      <c r="DHS626" s="49"/>
      <c r="DHT626" s="49"/>
      <c r="DHU626" s="49"/>
      <c r="DHV626" s="49"/>
      <c r="DHW626" s="49"/>
      <c r="DHX626" s="49"/>
      <c r="DHY626" s="49"/>
      <c r="DHZ626" s="49"/>
      <c r="DIA626" s="49"/>
      <c r="DIB626" s="49"/>
      <c r="DIC626" s="49"/>
      <c r="DID626" s="49"/>
      <c r="DIE626" s="49"/>
      <c r="DIF626" s="49"/>
      <c r="DIG626" s="49"/>
      <c r="DIH626" s="49"/>
      <c r="DII626" s="49"/>
      <c r="DIJ626" s="49"/>
      <c r="DIK626" s="49"/>
      <c r="DIL626" s="49"/>
      <c r="DIM626" s="49"/>
      <c r="DIN626" s="49"/>
      <c r="DIO626" s="49"/>
      <c r="DIP626" s="49"/>
      <c r="DIQ626" s="49"/>
      <c r="DIR626" s="49"/>
      <c r="DIS626" s="49"/>
      <c r="DIT626" s="49"/>
      <c r="DIU626" s="49"/>
      <c r="DIV626" s="49"/>
      <c r="DIW626" s="49"/>
      <c r="DIX626" s="49"/>
      <c r="DIY626" s="49"/>
      <c r="DIZ626" s="49"/>
      <c r="DJA626" s="49"/>
      <c r="DJB626" s="49"/>
      <c r="DJC626" s="49"/>
      <c r="DJD626" s="49"/>
      <c r="DJE626" s="49"/>
      <c r="DJF626" s="49"/>
      <c r="DJG626" s="49"/>
      <c r="DJH626" s="49"/>
      <c r="DJI626" s="49"/>
      <c r="DJJ626" s="49"/>
      <c r="DJK626" s="49"/>
      <c r="DJL626" s="49"/>
      <c r="DJM626" s="49"/>
      <c r="DJN626" s="49"/>
      <c r="DJO626" s="49"/>
      <c r="DJP626" s="49"/>
      <c r="DJQ626" s="49"/>
      <c r="DJR626" s="49"/>
      <c r="DJS626" s="49"/>
      <c r="DJT626" s="49"/>
      <c r="DJU626" s="49"/>
      <c r="DJV626" s="49"/>
      <c r="DJW626" s="49"/>
      <c r="DJX626" s="49"/>
      <c r="DJY626" s="49"/>
      <c r="DJZ626" s="49"/>
      <c r="DKA626" s="49"/>
      <c r="DKB626" s="49"/>
      <c r="DKC626" s="49"/>
      <c r="DKD626" s="49"/>
      <c r="DKE626" s="49"/>
      <c r="DKF626" s="49"/>
      <c r="DKG626" s="49"/>
      <c r="DKH626" s="49"/>
      <c r="DKI626" s="49"/>
      <c r="DKJ626" s="49"/>
      <c r="DKK626" s="49"/>
      <c r="DKL626" s="49"/>
      <c r="DKM626" s="49"/>
      <c r="DKN626" s="49"/>
      <c r="DKO626" s="49"/>
      <c r="DKP626" s="49"/>
      <c r="DKQ626" s="49"/>
      <c r="DKR626" s="49"/>
      <c r="DKS626" s="49"/>
      <c r="DKT626" s="49"/>
      <c r="DKU626" s="49"/>
      <c r="DKV626" s="49"/>
      <c r="DKW626" s="49"/>
      <c r="DKX626" s="49"/>
      <c r="DKY626" s="49"/>
      <c r="DKZ626" s="49"/>
      <c r="DLA626" s="49"/>
      <c r="DLB626" s="49"/>
      <c r="DLC626" s="49"/>
      <c r="DLD626" s="49"/>
      <c r="DLE626" s="49"/>
      <c r="DLF626" s="49"/>
      <c r="DLG626" s="49"/>
      <c r="DLH626" s="49"/>
      <c r="DLI626" s="49"/>
      <c r="DLJ626" s="49"/>
      <c r="DLK626" s="49"/>
      <c r="DLL626" s="49"/>
      <c r="DLM626" s="49"/>
      <c r="DLN626" s="49"/>
      <c r="DLO626" s="49"/>
      <c r="DLP626" s="49"/>
      <c r="DLQ626" s="49"/>
      <c r="DLR626" s="49"/>
      <c r="DLS626" s="49"/>
      <c r="DLT626" s="49"/>
      <c r="DLU626" s="49"/>
      <c r="DLV626" s="49"/>
      <c r="DLW626" s="49"/>
      <c r="DLX626" s="49"/>
      <c r="DLY626" s="49"/>
      <c r="DLZ626" s="49"/>
      <c r="DMA626" s="49"/>
      <c r="DMB626" s="49"/>
      <c r="DMC626" s="49"/>
      <c r="DMD626" s="49"/>
      <c r="DME626" s="49"/>
      <c r="DMF626" s="49"/>
      <c r="DMG626" s="49"/>
      <c r="DMH626" s="49"/>
      <c r="DMI626" s="49"/>
      <c r="DMJ626" s="49"/>
      <c r="DMK626" s="49"/>
      <c r="DML626" s="49"/>
      <c r="DMM626" s="49"/>
      <c r="DMN626" s="49"/>
      <c r="DMO626" s="49"/>
      <c r="DMP626" s="49"/>
      <c r="DMQ626" s="49"/>
      <c r="DMR626" s="49"/>
      <c r="DMS626" s="49"/>
      <c r="DMT626" s="49"/>
      <c r="DMU626" s="49"/>
      <c r="DMV626" s="49"/>
      <c r="DMW626" s="49"/>
      <c r="DMX626" s="49"/>
      <c r="DMY626" s="49"/>
      <c r="DMZ626" s="49"/>
      <c r="DNA626" s="49"/>
      <c r="DNB626" s="49"/>
      <c r="DNC626" s="49"/>
      <c r="DND626" s="49"/>
      <c r="DNE626" s="49"/>
      <c r="DNF626" s="49"/>
      <c r="DNG626" s="49"/>
      <c r="DNH626" s="49"/>
      <c r="DNI626" s="49"/>
      <c r="DNJ626" s="49"/>
      <c r="DNK626" s="49"/>
      <c r="DNL626" s="49"/>
      <c r="DNM626" s="49"/>
      <c r="DNN626" s="49"/>
      <c r="DNO626" s="49"/>
      <c r="DNP626" s="49"/>
      <c r="DNQ626" s="49"/>
      <c r="DNR626" s="49"/>
      <c r="DNS626" s="49"/>
      <c r="DNT626" s="49"/>
      <c r="DNU626" s="49"/>
      <c r="DNV626" s="49"/>
      <c r="DNW626" s="49"/>
      <c r="DNX626" s="49"/>
      <c r="DNY626" s="49"/>
      <c r="DNZ626" s="49"/>
      <c r="DOA626" s="49"/>
      <c r="DOB626" s="49"/>
      <c r="DOC626" s="49"/>
      <c r="DOD626" s="49"/>
      <c r="DOE626" s="49"/>
      <c r="DOF626" s="49"/>
      <c r="DOG626" s="49"/>
      <c r="DOH626" s="49"/>
      <c r="DOI626" s="49"/>
      <c r="DOJ626" s="49"/>
      <c r="DOK626" s="49"/>
      <c r="DOL626" s="49"/>
      <c r="DOM626" s="49"/>
      <c r="DON626" s="49"/>
      <c r="DOO626" s="49"/>
      <c r="DOP626" s="49"/>
      <c r="DOQ626" s="49"/>
      <c r="DOR626" s="49"/>
      <c r="DOS626" s="49"/>
      <c r="DOT626" s="49"/>
      <c r="DOU626" s="49"/>
      <c r="DOV626" s="49"/>
      <c r="DOW626" s="49"/>
      <c r="DOX626" s="49"/>
      <c r="DOY626" s="49"/>
      <c r="DOZ626" s="49"/>
      <c r="DPA626" s="49"/>
      <c r="DPB626" s="49"/>
      <c r="DPC626" s="49"/>
      <c r="DPD626" s="49"/>
      <c r="DPE626" s="49"/>
      <c r="DPF626" s="49"/>
      <c r="DPG626" s="49"/>
      <c r="DPH626" s="49"/>
      <c r="DPI626" s="49"/>
      <c r="DPJ626" s="49"/>
      <c r="DPK626" s="49"/>
      <c r="DPL626" s="49"/>
      <c r="DPM626" s="49"/>
      <c r="DPN626" s="49"/>
      <c r="DPO626" s="49"/>
      <c r="DPP626" s="49"/>
      <c r="DPQ626" s="49"/>
      <c r="DPR626" s="49"/>
      <c r="DPS626" s="49"/>
      <c r="DPT626" s="49"/>
      <c r="DPU626" s="49"/>
      <c r="DPV626" s="49"/>
      <c r="DPW626" s="49"/>
      <c r="DPX626" s="49"/>
      <c r="DPY626" s="49"/>
      <c r="DPZ626" s="49"/>
      <c r="DQA626" s="49"/>
      <c r="DQB626" s="49"/>
      <c r="DQC626" s="49"/>
      <c r="DQD626" s="49"/>
      <c r="DQE626" s="49"/>
      <c r="DQF626" s="49"/>
      <c r="DQG626" s="49"/>
      <c r="DQH626" s="49"/>
      <c r="DQI626" s="49"/>
      <c r="DQJ626" s="49"/>
      <c r="DQK626" s="49"/>
      <c r="DQL626" s="49"/>
      <c r="DQM626" s="49"/>
      <c r="DQN626" s="49"/>
      <c r="DQO626" s="49"/>
      <c r="DQP626" s="49"/>
      <c r="DQQ626" s="49"/>
      <c r="DQR626" s="49"/>
      <c r="DQS626" s="49"/>
      <c r="DQT626" s="49"/>
      <c r="DQU626" s="49"/>
      <c r="DQV626" s="49"/>
      <c r="DQW626" s="49"/>
      <c r="DQX626" s="49"/>
      <c r="DQY626" s="49"/>
      <c r="DQZ626" s="49"/>
      <c r="DRA626" s="49"/>
      <c r="DRB626" s="49"/>
      <c r="DRC626" s="49"/>
      <c r="DRD626" s="49"/>
      <c r="DRE626" s="49"/>
      <c r="DRF626" s="49"/>
      <c r="DRG626" s="49"/>
      <c r="DRH626" s="49"/>
      <c r="DRI626" s="49"/>
      <c r="DRJ626" s="49"/>
      <c r="DRK626" s="49"/>
      <c r="DRL626" s="49"/>
      <c r="DRM626" s="49"/>
      <c r="DRN626" s="49"/>
      <c r="DRO626" s="49"/>
      <c r="DRP626" s="49"/>
      <c r="DRQ626" s="49"/>
      <c r="DRR626" s="49"/>
      <c r="DRS626" s="49"/>
      <c r="DRT626" s="49"/>
      <c r="DRU626" s="49"/>
      <c r="DRV626" s="49"/>
      <c r="DRW626" s="49"/>
      <c r="DRX626" s="49"/>
      <c r="DRY626" s="49"/>
      <c r="DRZ626" s="49"/>
      <c r="DSA626" s="49"/>
      <c r="DSB626" s="49"/>
      <c r="DSC626" s="49"/>
      <c r="DSD626" s="49"/>
      <c r="DSE626" s="49"/>
      <c r="DSF626" s="49"/>
      <c r="DSG626" s="49"/>
      <c r="DSH626" s="49"/>
      <c r="DSI626" s="49"/>
      <c r="DSJ626" s="49"/>
      <c r="DSK626" s="49"/>
      <c r="DSL626" s="49"/>
      <c r="DSM626" s="49"/>
      <c r="DSN626" s="49"/>
      <c r="DSO626" s="49"/>
      <c r="DSP626" s="49"/>
      <c r="DSQ626" s="49"/>
      <c r="DSR626" s="49"/>
      <c r="DSS626" s="49"/>
      <c r="DST626" s="49"/>
      <c r="DSU626" s="49"/>
      <c r="DSV626" s="49"/>
      <c r="DSW626" s="49"/>
      <c r="DSX626" s="49"/>
      <c r="DSY626" s="49"/>
      <c r="DSZ626" s="49"/>
      <c r="DTA626" s="49"/>
      <c r="DTB626" s="49"/>
      <c r="DTC626" s="49"/>
      <c r="DTD626" s="49"/>
      <c r="DTE626" s="49"/>
      <c r="DTF626" s="49"/>
      <c r="DTG626" s="49"/>
      <c r="DTH626" s="49"/>
      <c r="DTI626" s="49"/>
      <c r="DTJ626" s="49"/>
      <c r="DTK626" s="49"/>
      <c r="DTL626" s="49"/>
      <c r="DTM626" s="49"/>
      <c r="DTN626" s="49"/>
      <c r="DTO626" s="49"/>
      <c r="DTP626" s="49"/>
      <c r="DTQ626" s="49"/>
      <c r="DTR626" s="49"/>
      <c r="DTS626" s="49"/>
      <c r="DTT626" s="49"/>
      <c r="DTU626" s="49"/>
      <c r="DTV626" s="49"/>
      <c r="DTW626" s="49"/>
      <c r="DTX626" s="49"/>
      <c r="DTY626" s="49"/>
      <c r="DTZ626" s="49"/>
      <c r="DUA626" s="49"/>
      <c r="DUB626" s="49"/>
      <c r="DUC626" s="49"/>
      <c r="DUD626" s="49"/>
      <c r="DUE626" s="49"/>
      <c r="DUF626" s="49"/>
      <c r="DUG626" s="49"/>
      <c r="DUH626" s="49"/>
      <c r="DUI626" s="49"/>
      <c r="DUJ626" s="49"/>
      <c r="DUK626" s="49"/>
      <c r="DUL626" s="49"/>
      <c r="DUM626" s="49"/>
      <c r="DUN626" s="49"/>
      <c r="DUO626" s="49"/>
      <c r="DUP626" s="49"/>
      <c r="DUQ626" s="49"/>
      <c r="DUR626" s="49"/>
      <c r="DUS626" s="49"/>
      <c r="DUT626" s="49"/>
      <c r="DUU626" s="49"/>
      <c r="DUV626" s="49"/>
      <c r="DUW626" s="49"/>
      <c r="DUX626" s="49"/>
      <c r="DUY626" s="49"/>
      <c r="DUZ626" s="49"/>
      <c r="DVA626" s="49"/>
      <c r="DVB626" s="49"/>
      <c r="DVC626" s="49"/>
      <c r="DVD626" s="49"/>
      <c r="DVE626" s="49"/>
      <c r="DVF626" s="49"/>
      <c r="DVG626" s="49"/>
      <c r="DVH626" s="49"/>
      <c r="DVI626" s="49"/>
      <c r="DVJ626" s="49"/>
      <c r="DVK626" s="49"/>
      <c r="DVL626" s="49"/>
      <c r="DVM626" s="49"/>
      <c r="DVN626" s="49"/>
      <c r="DVO626" s="49"/>
      <c r="DVP626" s="49"/>
      <c r="DVQ626" s="49"/>
      <c r="DVR626" s="49"/>
      <c r="DVS626" s="49"/>
      <c r="DVT626" s="49"/>
      <c r="DVU626" s="49"/>
      <c r="DVV626" s="49"/>
      <c r="DVW626" s="49"/>
      <c r="DVX626" s="49"/>
      <c r="DVY626" s="49"/>
      <c r="DVZ626" s="49"/>
      <c r="DWA626" s="49"/>
      <c r="DWB626" s="49"/>
      <c r="DWC626" s="49"/>
      <c r="DWD626" s="49"/>
      <c r="DWE626" s="49"/>
      <c r="DWF626" s="49"/>
      <c r="DWG626" s="49"/>
      <c r="DWH626" s="49"/>
      <c r="DWI626" s="49"/>
      <c r="DWJ626" s="49"/>
      <c r="DWK626" s="49"/>
      <c r="DWL626" s="49"/>
      <c r="DWM626" s="49"/>
      <c r="DWN626" s="49"/>
      <c r="DWO626" s="49"/>
      <c r="DWP626" s="49"/>
      <c r="DWQ626" s="49"/>
      <c r="DWR626" s="49"/>
      <c r="DWS626" s="49"/>
      <c r="DWT626" s="49"/>
      <c r="DWU626" s="49"/>
      <c r="DWV626" s="49"/>
      <c r="DWW626" s="49"/>
      <c r="DWX626" s="49"/>
      <c r="DWY626" s="49"/>
      <c r="DWZ626" s="49"/>
      <c r="DXA626" s="49"/>
      <c r="DXB626" s="49"/>
      <c r="DXC626" s="49"/>
      <c r="DXD626" s="49"/>
      <c r="DXE626" s="49"/>
      <c r="DXF626" s="49"/>
      <c r="DXG626" s="49"/>
      <c r="DXH626" s="49"/>
      <c r="DXI626" s="49"/>
      <c r="DXJ626" s="49"/>
      <c r="DXK626" s="49"/>
      <c r="DXL626" s="49"/>
      <c r="DXM626" s="49"/>
      <c r="DXN626" s="49"/>
      <c r="DXO626" s="49"/>
      <c r="DXP626" s="49"/>
      <c r="DXQ626" s="49"/>
      <c r="DXR626" s="49"/>
      <c r="DXS626" s="49"/>
      <c r="DXT626" s="49"/>
      <c r="DXU626" s="49"/>
      <c r="DXV626" s="49"/>
      <c r="DXW626" s="49"/>
      <c r="DXX626" s="49"/>
      <c r="DXY626" s="49"/>
      <c r="DXZ626" s="49"/>
      <c r="DYA626" s="49"/>
      <c r="DYB626" s="49"/>
      <c r="DYC626" s="49"/>
      <c r="DYD626" s="49"/>
      <c r="DYE626" s="49"/>
      <c r="DYF626" s="49"/>
      <c r="DYG626" s="49"/>
      <c r="DYH626" s="49"/>
      <c r="DYI626" s="49"/>
      <c r="DYJ626" s="49"/>
      <c r="DYK626" s="49"/>
      <c r="DYL626" s="49"/>
      <c r="DYM626" s="49"/>
      <c r="DYN626" s="49"/>
      <c r="DYO626" s="49"/>
      <c r="DYP626" s="49"/>
      <c r="DYQ626" s="49"/>
      <c r="DYR626" s="49"/>
      <c r="DYS626" s="49"/>
      <c r="DYT626" s="49"/>
      <c r="DYU626" s="49"/>
      <c r="DYV626" s="49"/>
      <c r="DYW626" s="49"/>
      <c r="DYX626" s="49"/>
      <c r="DYY626" s="49"/>
      <c r="DYZ626" s="49"/>
      <c r="DZA626" s="49"/>
      <c r="DZB626" s="49"/>
      <c r="DZC626" s="49"/>
      <c r="DZD626" s="49"/>
      <c r="DZE626" s="49"/>
      <c r="DZF626" s="49"/>
      <c r="DZG626" s="49"/>
      <c r="DZH626" s="49"/>
      <c r="DZI626" s="49"/>
      <c r="DZJ626" s="49"/>
      <c r="DZK626" s="49"/>
      <c r="DZL626" s="49"/>
      <c r="DZM626" s="49"/>
      <c r="DZN626" s="49"/>
      <c r="DZO626" s="49"/>
      <c r="DZP626" s="49"/>
      <c r="DZQ626" s="49"/>
      <c r="DZR626" s="49"/>
      <c r="DZS626" s="49"/>
      <c r="DZT626" s="49"/>
      <c r="DZU626" s="49"/>
      <c r="DZV626" s="49"/>
      <c r="DZW626" s="49"/>
      <c r="DZX626" s="49"/>
      <c r="DZY626" s="49"/>
      <c r="DZZ626" s="49"/>
      <c r="EAA626" s="49"/>
      <c r="EAB626" s="49"/>
      <c r="EAC626" s="49"/>
      <c r="EAD626" s="49"/>
      <c r="EAE626" s="49"/>
      <c r="EAF626" s="49"/>
      <c r="EAG626" s="49"/>
      <c r="EAH626" s="49"/>
      <c r="EAI626" s="49"/>
      <c r="EAJ626" s="49"/>
      <c r="EAK626" s="49"/>
      <c r="EAL626" s="49"/>
      <c r="EAM626" s="49"/>
      <c r="EAN626" s="49"/>
      <c r="EAO626" s="49"/>
      <c r="EAP626" s="49"/>
      <c r="EAQ626" s="49"/>
      <c r="EAR626" s="49"/>
      <c r="EAS626" s="49"/>
      <c r="EAT626" s="49"/>
      <c r="EAU626" s="49"/>
      <c r="EAV626" s="49"/>
      <c r="EAW626" s="49"/>
      <c r="EAX626" s="49"/>
      <c r="EAY626" s="49"/>
      <c r="EAZ626" s="49"/>
      <c r="EBA626" s="49"/>
      <c r="EBB626" s="49"/>
      <c r="EBC626" s="49"/>
      <c r="EBD626" s="49"/>
      <c r="EBE626" s="49"/>
      <c r="EBF626" s="49"/>
      <c r="EBG626" s="49"/>
      <c r="EBH626" s="49"/>
      <c r="EBI626" s="49"/>
      <c r="EBJ626" s="49"/>
      <c r="EBK626" s="49"/>
      <c r="EBL626" s="49"/>
      <c r="EBM626" s="49"/>
      <c r="EBN626" s="49"/>
      <c r="EBO626" s="49"/>
      <c r="EBP626" s="49"/>
      <c r="EBQ626" s="49"/>
      <c r="EBR626" s="49"/>
      <c r="EBS626" s="49"/>
      <c r="EBT626" s="49"/>
      <c r="EBU626" s="49"/>
      <c r="EBV626" s="49"/>
      <c r="EBW626" s="49"/>
      <c r="EBX626" s="49"/>
      <c r="EBY626" s="49"/>
      <c r="EBZ626" s="49"/>
      <c r="ECA626" s="49"/>
      <c r="ECB626" s="49"/>
      <c r="ECC626" s="49"/>
      <c r="ECD626" s="49"/>
      <c r="ECE626" s="49"/>
      <c r="ECF626" s="49"/>
      <c r="ECG626" s="49"/>
      <c r="ECH626" s="49"/>
      <c r="ECI626" s="49"/>
      <c r="ECJ626" s="49"/>
      <c r="ECK626" s="49"/>
      <c r="ECL626" s="49"/>
      <c r="ECM626" s="49"/>
      <c r="ECN626" s="49"/>
      <c r="ECO626" s="49"/>
      <c r="ECP626" s="49"/>
      <c r="ECQ626" s="49"/>
      <c r="ECR626" s="49"/>
      <c r="ECS626" s="49"/>
      <c r="ECT626" s="49"/>
      <c r="ECU626" s="49"/>
      <c r="ECV626" s="49"/>
      <c r="ECW626" s="49"/>
      <c r="ECX626" s="49"/>
      <c r="ECY626" s="49"/>
      <c r="ECZ626" s="49"/>
      <c r="EDA626" s="49"/>
      <c r="EDB626" s="49"/>
      <c r="EDC626" s="49"/>
      <c r="EDD626" s="49"/>
      <c r="EDE626" s="49"/>
      <c r="EDF626" s="49"/>
      <c r="EDG626" s="49"/>
      <c r="EDH626" s="49"/>
      <c r="EDI626" s="49"/>
      <c r="EDJ626" s="49"/>
      <c r="EDK626" s="49"/>
      <c r="EDL626" s="49"/>
      <c r="EDM626" s="49"/>
      <c r="EDN626" s="49"/>
      <c r="EDO626" s="49"/>
      <c r="EDP626" s="49"/>
      <c r="EDQ626" s="49"/>
      <c r="EDR626" s="49"/>
      <c r="EDS626" s="49"/>
      <c r="EDT626" s="49"/>
      <c r="EDU626" s="49"/>
      <c r="EDV626" s="49"/>
      <c r="EDW626" s="49"/>
      <c r="EDX626" s="49"/>
      <c r="EDY626" s="49"/>
      <c r="EDZ626" s="49"/>
      <c r="EEA626" s="49"/>
      <c r="EEB626" s="49"/>
      <c r="EEC626" s="49"/>
      <c r="EED626" s="49"/>
      <c r="EEE626" s="49"/>
      <c r="EEF626" s="49"/>
      <c r="EEG626" s="49"/>
      <c r="EEH626" s="49"/>
      <c r="EEI626" s="49"/>
      <c r="EEJ626" s="49"/>
      <c r="EEK626" s="49"/>
      <c r="EEL626" s="49"/>
      <c r="EEM626" s="49"/>
      <c r="EEN626" s="49"/>
      <c r="EEO626" s="49"/>
      <c r="EEP626" s="49"/>
      <c r="EEQ626" s="49"/>
      <c r="EER626" s="49"/>
      <c r="EES626" s="49"/>
      <c r="EET626" s="49"/>
      <c r="EEU626" s="49"/>
      <c r="EEV626" s="49"/>
      <c r="EEW626" s="49"/>
      <c r="EEX626" s="49"/>
      <c r="EEY626" s="49"/>
      <c r="EEZ626" s="49"/>
      <c r="EFA626" s="49"/>
      <c r="EFB626" s="49"/>
      <c r="EFC626" s="49"/>
      <c r="EFD626" s="49"/>
      <c r="EFE626" s="49"/>
      <c r="EFF626" s="49"/>
      <c r="EFG626" s="49"/>
      <c r="EFH626" s="49"/>
      <c r="EFI626" s="49"/>
      <c r="EFJ626" s="49"/>
      <c r="EFK626" s="49"/>
      <c r="EFL626" s="49"/>
      <c r="EFM626" s="49"/>
      <c r="EFN626" s="49"/>
      <c r="EFO626" s="49"/>
      <c r="EFP626" s="49"/>
      <c r="EFQ626" s="49"/>
      <c r="EFR626" s="49"/>
      <c r="EFS626" s="49"/>
      <c r="EFT626" s="49"/>
      <c r="EFU626" s="49"/>
      <c r="EFV626" s="49"/>
      <c r="EFW626" s="49"/>
      <c r="EFX626" s="49"/>
      <c r="EFY626" s="49"/>
      <c r="EFZ626" s="49"/>
      <c r="EGA626" s="49"/>
      <c r="EGB626" s="49"/>
      <c r="EGC626" s="49"/>
      <c r="EGD626" s="49"/>
      <c r="EGE626" s="49"/>
      <c r="EGF626" s="49"/>
      <c r="EGG626" s="49"/>
      <c r="EGH626" s="49"/>
      <c r="EGI626" s="49"/>
      <c r="EGJ626" s="49"/>
      <c r="EGK626" s="49"/>
      <c r="EGL626" s="49"/>
      <c r="EGM626" s="49"/>
      <c r="EGN626" s="49"/>
      <c r="EGO626" s="49"/>
      <c r="EGP626" s="49"/>
      <c r="EGQ626" s="49"/>
      <c r="EGR626" s="49"/>
      <c r="EGS626" s="49"/>
      <c r="EGT626" s="49"/>
      <c r="EGU626" s="49"/>
      <c r="EGV626" s="49"/>
      <c r="EGW626" s="49"/>
      <c r="EGX626" s="49"/>
      <c r="EGY626" s="49"/>
      <c r="EGZ626" s="49"/>
      <c r="EHA626" s="49"/>
      <c r="EHB626" s="49"/>
      <c r="EHC626" s="49"/>
      <c r="EHD626" s="49"/>
      <c r="EHE626" s="49"/>
      <c r="EHF626" s="49"/>
      <c r="EHG626" s="49"/>
      <c r="EHH626" s="49"/>
      <c r="EHI626" s="49"/>
      <c r="EHJ626" s="49"/>
      <c r="EHK626" s="49"/>
      <c r="EHL626" s="49"/>
      <c r="EHM626" s="49"/>
      <c r="EHN626" s="49"/>
      <c r="EHO626" s="49"/>
      <c r="EHP626" s="49"/>
      <c r="EHQ626" s="49"/>
      <c r="EHR626" s="49"/>
      <c r="EHS626" s="49"/>
      <c r="EHT626" s="49"/>
      <c r="EHU626" s="49"/>
      <c r="EHV626" s="49"/>
      <c r="EHW626" s="49"/>
      <c r="EHX626" s="49"/>
      <c r="EHY626" s="49"/>
      <c r="EHZ626" s="49"/>
      <c r="EIA626" s="49"/>
      <c r="EIB626" s="49"/>
      <c r="EIC626" s="49"/>
      <c r="EID626" s="49"/>
      <c r="EIE626" s="49"/>
      <c r="EIF626" s="49"/>
      <c r="EIG626" s="49"/>
      <c r="EIH626" s="49"/>
      <c r="EII626" s="49"/>
      <c r="EIJ626" s="49"/>
      <c r="EIK626" s="49"/>
      <c r="EIL626" s="49"/>
      <c r="EIM626" s="49"/>
      <c r="EIN626" s="49"/>
      <c r="EIO626" s="49"/>
      <c r="EIP626" s="49"/>
      <c r="EIQ626" s="49"/>
      <c r="EIR626" s="49"/>
      <c r="EIS626" s="49"/>
      <c r="EIT626" s="49"/>
      <c r="EIU626" s="49"/>
      <c r="EIV626" s="49"/>
      <c r="EIW626" s="49"/>
      <c r="EIX626" s="49"/>
      <c r="EIY626" s="49"/>
      <c r="EIZ626" s="49"/>
      <c r="EJA626" s="49"/>
      <c r="EJB626" s="49"/>
      <c r="EJC626" s="49"/>
      <c r="EJD626" s="49"/>
      <c r="EJE626" s="49"/>
      <c r="EJF626" s="49"/>
      <c r="EJG626" s="49"/>
      <c r="EJH626" s="49"/>
      <c r="EJI626" s="49"/>
      <c r="EJJ626" s="49"/>
      <c r="EJK626" s="49"/>
      <c r="EJL626" s="49"/>
      <c r="EJM626" s="49"/>
      <c r="EJN626" s="49"/>
      <c r="EJO626" s="49"/>
      <c r="EJP626" s="49"/>
      <c r="EJQ626" s="49"/>
      <c r="EJR626" s="49"/>
      <c r="EJS626" s="49"/>
      <c r="EJT626" s="49"/>
      <c r="EJU626" s="49"/>
      <c r="EJV626" s="49"/>
      <c r="EJW626" s="49"/>
      <c r="EJX626" s="49"/>
      <c r="EJY626" s="49"/>
      <c r="EJZ626" s="49"/>
      <c r="EKA626" s="49"/>
      <c r="EKB626" s="49"/>
      <c r="EKC626" s="49"/>
      <c r="EKD626" s="49"/>
      <c r="EKE626" s="49"/>
      <c r="EKF626" s="49"/>
      <c r="EKG626" s="49"/>
      <c r="EKH626" s="49"/>
      <c r="EKI626" s="49"/>
      <c r="EKJ626" s="49"/>
      <c r="EKK626" s="49"/>
      <c r="EKL626" s="49"/>
      <c r="EKM626" s="49"/>
      <c r="EKN626" s="49"/>
      <c r="EKO626" s="49"/>
      <c r="EKP626" s="49"/>
      <c r="EKQ626" s="49"/>
      <c r="EKR626" s="49"/>
      <c r="EKS626" s="49"/>
      <c r="EKT626" s="49"/>
      <c r="EKU626" s="49"/>
      <c r="EKV626" s="49"/>
      <c r="EKW626" s="49"/>
      <c r="EKX626" s="49"/>
      <c r="EKY626" s="49"/>
      <c r="EKZ626" s="49"/>
      <c r="ELA626" s="49"/>
      <c r="ELB626" s="49"/>
      <c r="ELC626" s="49"/>
      <c r="ELD626" s="49"/>
      <c r="ELE626" s="49"/>
      <c r="ELF626" s="49"/>
      <c r="ELG626" s="49"/>
      <c r="ELH626" s="49"/>
      <c r="ELI626" s="49"/>
      <c r="ELJ626" s="49"/>
      <c r="ELK626" s="49"/>
      <c r="ELL626" s="49"/>
      <c r="ELM626" s="49"/>
      <c r="ELN626" s="49"/>
      <c r="ELO626" s="49"/>
      <c r="ELP626" s="49"/>
      <c r="ELQ626" s="49"/>
      <c r="ELR626" s="49"/>
      <c r="ELS626" s="49"/>
      <c r="ELT626" s="49"/>
      <c r="ELU626" s="49"/>
      <c r="ELV626" s="49"/>
      <c r="ELW626" s="49"/>
      <c r="ELX626" s="49"/>
      <c r="ELY626" s="49"/>
      <c r="ELZ626" s="49"/>
      <c r="EMA626" s="49"/>
      <c r="EMB626" s="49"/>
      <c r="EMC626" s="49"/>
      <c r="EMD626" s="49"/>
      <c r="EME626" s="49"/>
      <c r="EMF626" s="49"/>
      <c r="EMG626" s="49"/>
      <c r="EMH626" s="49"/>
      <c r="EMI626" s="49"/>
      <c r="EMJ626" s="49"/>
      <c r="EMK626" s="49"/>
      <c r="EML626" s="49"/>
      <c r="EMM626" s="49"/>
      <c r="EMN626" s="49"/>
      <c r="EMO626" s="49"/>
      <c r="EMP626" s="49"/>
      <c r="EMQ626" s="49"/>
      <c r="EMR626" s="49"/>
      <c r="EMS626" s="49"/>
      <c r="EMT626" s="49"/>
      <c r="EMU626" s="49"/>
      <c r="EMV626" s="49"/>
      <c r="EMW626" s="49"/>
      <c r="EMX626" s="49"/>
      <c r="EMY626" s="49"/>
      <c r="EMZ626" s="49"/>
      <c r="ENA626" s="49"/>
      <c r="ENB626" s="49"/>
      <c r="ENC626" s="49"/>
      <c r="END626" s="49"/>
      <c r="ENE626" s="49"/>
      <c r="ENF626" s="49"/>
      <c r="ENG626" s="49"/>
      <c r="ENH626" s="49"/>
      <c r="ENI626" s="49"/>
      <c r="ENJ626" s="49"/>
      <c r="ENK626" s="49"/>
      <c r="ENL626" s="49"/>
      <c r="ENM626" s="49"/>
      <c r="ENN626" s="49"/>
      <c r="ENO626" s="49"/>
      <c r="ENP626" s="49"/>
      <c r="ENQ626" s="49"/>
      <c r="ENR626" s="49"/>
      <c r="ENS626" s="49"/>
      <c r="ENT626" s="49"/>
      <c r="ENU626" s="49"/>
      <c r="ENV626" s="49"/>
      <c r="ENW626" s="49"/>
      <c r="ENX626" s="49"/>
      <c r="ENY626" s="49"/>
      <c r="ENZ626" s="49"/>
      <c r="EOA626" s="49"/>
      <c r="EOB626" s="49"/>
      <c r="EOC626" s="49"/>
      <c r="EOD626" s="49"/>
      <c r="EOE626" s="49"/>
      <c r="EOF626" s="49"/>
      <c r="EOG626" s="49"/>
      <c r="EOH626" s="49"/>
      <c r="EOI626" s="49"/>
      <c r="EOJ626" s="49"/>
      <c r="EOK626" s="49"/>
      <c r="EOL626" s="49"/>
      <c r="EOM626" s="49"/>
      <c r="EON626" s="49"/>
      <c r="EOO626" s="49"/>
      <c r="EOP626" s="49"/>
      <c r="EOQ626" s="49"/>
      <c r="EOR626" s="49"/>
      <c r="EOS626" s="49"/>
      <c r="EOT626" s="49"/>
      <c r="EOU626" s="49"/>
      <c r="EOV626" s="49"/>
      <c r="EOW626" s="49"/>
      <c r="EOX626" s="49"/>
      <c r="EOY626" s="49"/>
      <c r="EOZ626" s="49"/>
      <c r="EPA626" s="49"/>
      <c r="EPB626" s="49"/>
      <c r="EPC626" s="49"/>
      <c r="EPD626" s="49"/>
      <c r="EPE626" s="49"/>
      <c r="EPF626" s="49"/>
      <c r="EPG626" s="49"/>
      <c r="EPH626" s="49"/>
      <c r="EPI626" s="49"/>
      <c r="EPJ626" s="49"/>
      <c r="EPK626" s="49"/>
      <c r="EPL626" s="49"/>
      <c r="EPM626" s="49"/>
      <c r="EPN626" s="49"/>
      <c r="EPO626" s="49"/>
      <c r="EPP626" s="49"/>
      <c r="EPQ626" s="49"/>
      <c r="EPR626" s="49"/>
      <c r="EPS626" s="49"/>
      <c r="EPT626" s="49"/>
      <c r="EPU626" s="49"/>
      <c r="EPV626" s="49"/>
      <c r="EPW626" s="49"/>
      <c r="EPX626" s="49"/>
      <c r="EPY626" s="49"/>
      <c r="EPZ626" s="49"/>
      <c r="EQA626" s="49"/>
      <c r="EQB626" s="49"/>
      <c r="EQC626" s="49"/>
      <c r="EQD626" s="49"/>
      <c r="EQE626" s="49"/>
      <c r="EQF626" s="49"/>
      <c r="EQG626" s="49"/>
      <c r="EQH626" s="49"/>
      <c r="EQI626" s="49"/>
      <c r="EQJ626" s="49"/>
      <c r="EQK626" s="49"/>
      <c r="EQL626" s="49"/>
      <c r="EQM626" s="49"/>
      <c r="EQN626" s="49"/>
      <c r="EQO626" s="49"/>
      <c r="EQP626" s="49"/>
      <c r="EQQ626" s="49"/>
      <c r="EQR626" s="49"/>
      <c r="EQS626" s="49"/>
      <c r="EQT626" s="49"/>
      <c r="EQU626" s="49"/>
      <c r="EQV626" s="49"/>
      <c r="EQW626" s="49"/>
      <c r="EQX626" s="49"/>
      <c r="EQY626" s="49"/>
      <c r="EQZ626" s="49"/>
      <c r="ERA626" s="49"/>
      <c r="ERB626" s="49"/>
      <c r="ERC626" s="49"/>
      <c r="ERD626" s="49"/>
      <c r="ERE626" s="49"/>
      <c r="ERF626" s="49"/>
      <c r="ERG626" s="49"/>
      <c r="ERH626" s="49"/>
      <c r="ERI626" s="49"/>
      <c r="ERJ626" s="49"/>
      <c r="ERK626" s="49"/>
      <c r="ERL626" s="49"/>
      <c r="ERM626" s="49"/>
      <c r="ERN626" s="49"/>
      <c r="ERO626" s="49"/>
      <c r="ERP626" s="49"/>
      <c r="ERQ626" s="49"/>
      <c r="ERR626" s="49"/>
      <c r="ERS626" s="49"/>
      <c r="ERT626" s="49"/>
      <c r="ERU626" s="49"/>
      <c r="ERV626" s="49"/>
      <c r="ERW626" s="49"/>
      <c r="ERX626" s="49"/>
      <c r="ERY626" s="49"/>
      <c r="ERZ626" s="49"/>
      <c r="ESA626" s="49"/>
      <c r="ESB626" s="49"/>
      <c r="ESC626" s="49"/>
      <c r="ESD626" s="49"/>
      <c r="ESE626" s="49"/>
      <c r="ESF626" s="49"/>
      <c r="ESG626" s="49"/>
      <c r="ESH626" s="49"/>
      <c r="ESI626" s="49"/>
      <c r="ESJ626" s="49"/>
      <c r="ESK626" s="49"/>
      <c r="ESL626" s="49"/>
      <c r="ESM626" s="49"/>
      <c r="ESN626" s="49"/>
      <c r="ESO626" s="49"/>
      <c r="ESP626" s="49"/>
      <c r="ESQ626" s="49"/>
      <c r="ESR626" s="49"/>
      <c r="ESS626" s="49"/>
      <c r="EST626" s="49"/>
      <c r="ESU626" s="49"/>
      <c r="ESV626" s="49"/>
      <c r="ESW626" s="49"/>
      <c r="ESX626" s="49"/>
      <c r="ESY626" s="49"/>
      <c r="ESZ626" s="49"/>
      <c r="ETA626" s="49"/>
      <c r="ETB626" s="49"/>
      <c r="ETC626" s="49"/>
      <c r="ETD626" s="49"/>
      <c r="ETE626" s="49"/>
      <c r="ETF626" s="49"/>
      <c r="ETG626" s="49"/>
      <c r="ETH626" s="49"/>
      <c r="ETI626" s="49"/>
      <c r="ETJ626" s="49"/>
      <c r="ETK626" s="49"/>
      <c r="ETL626" s="49"/>
      <c r="ETM626" s="49"/>
      <c r="ETN626" s="49"/>
      <c r="ETO626" s="49"/>
      <c r="ETP626" s="49"/>
      <c r="ETQ626" s="49"/>
      <c r="ETR626" s="49"/>
      <c r="ETS626" s="49"/>
      <c r="ETT626" s="49"/>
      <c r="ETU626" s="49"/>
      <c r="ETV626" s="49"/>
      <c r="ETW626" s="49"/>
      <c r="ETX626" s="49"/>
      <c r="ETY626" s="49"/>
      <c r="ETZ626" s="49"/>
      <c r="EUA626" s="49"/>
      <c r="EUB626" s="49"/>
      <c r="EUC626" s="49"/>
      <c r="EUD626" s="49"/>
      <c r="EUE626" s="49"/>
      <c r="EUF626" s="49"/>
      <c r="EUG626" s="49"/>
      <c r="EUH626" s="49"/>
      <c r="EUI626" s="49"/>
      <c r="EUJ626" s="49"/>
      <c r="EUK626" s="49"/>
      <c r="EUL626" s="49"/>
      <c r="EUM626" s="49"/>
      <c r="EUN626" s="49"/>
      <c r="EUO626" s="49"/>
      <c r="EUP626" s="49"/>
      <c r="EUQ626" s="49"/>
      <c r="EUR626" s="49"/>
      <c r="EUS626" s="49"/>
      <c r="EUT626" s="49"/>
      <c r="EUU626" s="49"/>
      <c r="EUV626" s="49"/>
      <c r="EUW626" s="49"/>
      <c r="EUX626" s="49"/>
      <c r="EUY626" s="49"/>
      <c r="EUZ626" s="49"/>
      <c r="EVA626" s="49"/>
      <c r="EVB626" s="49"/>
      <c r="EVC626" s="49"/>
      <c r="EVD626" s="49"/>
      <c r="EVE626" s="49"/>
      <c r="EVF626" s="49"/>
      <c r="EVG626" s="49"/>
      <c r="EVH626" s="49"/>
      <c r="EVI626" s="49"/>
      <c r="EVJ626" s="49"/>
      <c r="EVK626" s="49"/>
      <c r="EVL626" s="49"/>
      <c r="EVM626" s="49"/>
      <c r="EVN626" s="49"/>
      <c r="EVO626" s="49"/>
      <c r="EVP626" s="49"/>
      <c r="EVQ626" s="49"/>
      <c r="EVR626" s="49"/>
      <c r="EVS626" s="49"/>
      <c r="EVT626" s="49"/>
      <c r="EVU626" s="49"/>
      <c r="EVV626" s="49"/>
      <c r="EVW626" s="49"/>
      <c r="EVX626" s="49"/>
      <c r="EVY626" s="49"/>
      <c r="EVZ626" s="49"/>
      <c r="EWA626" s="49"/>
      <c r="EWB626" s="49"/>
      <c r="EWC626" s="49"/>
      <c r="EWD626" s="49"/>
      <c r="EWE626" s="49"/>
      <c r="EWF626" s="49"/>
      <c r="EWG626" s="49"/>
      <c r="EWH626" s="49"/>
      <c r="EWI626" s="49"/>
      <c r="EWJ626" s="49"/>
      <c r="EWK626" s="49"/>
      <c r="EWL626" s="49"/>
      <c r="EWM626" s="49"/>
      <c r="EWN626" s="49"/>
      <c r="EWO626" s="49"/>
      <c r="EWP626" s="49"/>
      <c r="EWQ626" s="49"/>
      <c r="EWR626" s="49"/>
      <c r="EWS626" s="49"/>
      <c r="EWT626" s="49"/>
      <c r="EWU626" s="49"/>
      <c r="EWV626" s="49"/>
      <c r="EWW626" s="49"/>
      <c r="EWX626" s="49"/>
      <c r="EWY626" s="49"/>
      <c r="EWZ626" s="49"/>
      <c r="EXA626" s="49"/>
      <c r="EXB626" s="49"/>
      <c r="EXC626" s="49"/>
      <c r="EXD626" s="49"/>
      <c r="EXE626" s="49"/>
      <c r="EXF626" s="49"/>
      <c r="EXG626" s="49"/>
      <c r="EXH626" s="49"/>
      <c r="EXI626" s="49"/>
      <c r="EXJ626" s="49"/>
      <c r="EXK626" s="49"/>
      <c r="EXL626" s="49"/>
      <c r="EXM626" s="49"/>
      <c r="EXN626" s="49"/>
      <c r="EXO626" s="49"/>
      <c r="EXP626" s="49"/>
      <c r="EXQ626" s="49"/>
      <c r="EXR626" s="49"/>
      <c r="EXS626" s="49"/>
      <c r="EXT626" s="49"/>
      <c r="EXU626" s="49"/>
      <c r="EXV626" s="49"/>
      <c r="EXW626" s="49"/>
      <c r="EXX626" s="49"/>
      <c r="EXY626" s="49"/>
      <c r="EXZ626" s="49"/>
      <c r="EYA626" s="49"/>
      <c r="EYB626" s="49"/>
      <c r="EYC626" s="49"/>
      <c r="EYD626" s="49"/>
      <c r="EYE626" s="49"/>
      <c r="EYF626" s="49"/>
      <c r="EYG626" s="49"/>
      <c r="EYH626" s="49"/>
      <c r="EYI626" s="49"/>
      <c r="EYJ626" s="49"/>
      <c r="EYK626" s="49"/>
      <c r="EYL626" s="49"/>
      <c r="EYM626" s="49"/>
      <c r="EYN626" s="49"/>
      <c r="EYO626" s="49"/>
      <c r="EYP626" s="49"/>
      <c r="EYQ626" s="49"/>
      <c r="EYR626" s="49"/>
      <c r="EYS626" s="49"/>
      <c r="EYT626" s="49"/>
      <c r="EYU626" s="49"/>
      <c r="EYV626" s="49"/>
      <c r="EYW626" s="49"/>
      <c r="EYX626" s="49"/>
      <c r="EYY626" s="49"/>
      <c r="EYZ626" s="49"/>
      <c r="EZA626" s="49"/>
      <c r="EZB626" s="49"/>
      <c r="EZC626" s="49"/>
      <c r="EZD626" s="49"/>
      <c r="EZE626" s="49"/>
      <c r="EZF626" s="49"/>
      <c r="EZG626" s="49"/>
      <c r="EZH626" s="49"/>
      <c r="EZI626" s="49"/>
      <c r="EZJ626" s="49"/>
      <c r="EZK626" s="49"/>
      <c r="EZL626" s="49"/>
      <c r="EZM626" s="49"/>
      <c r="EZN626" s="49"/>
      <c r="EZO626" s="49"/>
      <c r="EZP626" s="49"/>
      <c r="EZQ626" s="49"/>
      <c r="EZR626" s="49"/>
      <c r="EZS626" s="49"/>
      <c r="EZT626" s="49"/>
      <c r="EZU626" s="49"/>
      <c r="EZV626" s="49"/>
      <c r="EZW626" s="49"/>
      <c r="EZX626" s="49"/>
      <c r="EZY626" s="49"/>
      <c r="EZZ626" s="49"/>
      <c r="FAA626" s="49"/>
      <c r="FAB626" s="49"/>
      <c r="FAC626" s="49"/>
      <c r="FAD626" s="49"/>
      <c r="FAE626" s="49"/>
      <c r="FAF626" s="49"/>
      <c r="FAG626" s="49"/>
      <c r="FAH626" s="49"/>
      <c r="FAI626" s="49"/>
      <c r="FAJ626" s="49"/>
      <c r="FAK626" s="49"/>
      <c r="FAL626" s="49"/>
      <c r="FAM626" s="49"/>
      <c r="FAN626" s="49"/>
      <c r="FAO626" s="49"/>
      <c r="FAP626" s="49"/>
      <c r="FAQ626" s="49"/>
      <c r="FAR626" s="49"/>
      <c r="FAS626" s="49"/>
      <c r="FAT626" s="49"/>
      <c r="FAU626" s="49"/>
      <c r="FAV626" s="49"/>
      <c r="FAW626" s="49"/>
      <c r="FAX626" s="49"/>
      <c r="FAY626" s="49"/>
      <c r="FAZ626" s="49"/>
      <c r="FBA626" s="49"/>
      <c r="FBB626" s="49"/>
      <c r="FBC626" s="49"/>
      <c r="FBD626" s="49"/>
      <c r="FBE626" s="49"/>
      <c r="FBF626" s="49"/>
      <c r="FBG626" s="49"/>
      <c r="FBH626" s="49"/>
      <c r="FBI626" s="49"/>
      <c r="FBJ626" s="49"/>
      <c r="FBK626" s="49"/>
      <c r="FBL626" s="49"/>
      <c r="FBM626" s="49"/>
      <c r="FBN626" s="49"/>
      <c r="FBO626" s="49"/>
      <c r="FBP626" s="49"/>
      <c r="FBQ626" s="49"/>
      <c r="FBR626" s="49"/>
      <c r="FBS626" s="49"/>
      <c r="FBT626" s="49"/>
      <c r="FBU626" s="49"/>
      <c r="FBV626" s="49"/>
      <c r="FBW626" s="49"/>
      <c r="FBX626" s="49"/>
      <c r="FBY626" s="49"/>
      <c r="FBZ626" s="49"/>
      <c r="FCA626" s="49"/>
      <c r="FCB626" s="49"/>
      <c r="FCC626" s="49"/>
      <c r="FCD626" s="49"/>
      <c r="FCE626" s="49"/>
      <c r="FCF626" s="49"/>
      <c r="FCG626" s="49"/>
      <c r="FCH626" s="49"/>
      <c r="FCI626" s="49"/>
      <c r="FCJ626" s="49"/>
      <c r="FCK626" s="49"/>
      <c r="FCL626" s="49"/>
      <c r="FCM626" s="49"/>
      <c r="FCN626" s="49"/>
      <c r="FCO626" s="49"/>
      <c r="FCP626" s="49"/>
      <c r="FCQ626" s="49"/>
      <c r="FCR626" s="49"/>
      <c r="FCS626" s="49"/>
      <c r="FCT626" s="49"/>
      <c r="FCU626" s="49"/>
      <c r="FCV626" s="49"/>
      <c r="FCW626" s="49"/>
      <c r="FCX626" s="49"/>
      <c r="FCY626" s="49"/>
      <c r="FCZ626" s="49"/>
      <c r="FDA626" s="49"/>
      <c r="FDB626" s="49"/>
      <c r="FDC626" s="49"/>
      <c r="FDD626" s="49"/>
      <c r="FDE626" s="49"/>
      <c r="FDF626" s="49"/>
      <c r="FDG626" s="49"/>
      <c r="FDH626" s="49"/>
      <c r="FDI626" s="49"/>
      <c r="FDJ626" s="49"/>
      <c r="FDK626" s="49"/>
      <c r="FDL626" s="49"/>
      <c r="FDM626" s="49"/>
      <c r="FDN626" s="49"/>
      <c r="FDO626" s="49"/>
      <c r="FDP626" s="49"/>
      <c r="FDQ626" s="49"/>
      <c r="FDR626" s="49"/>
      <c r="FDS626" s="49"/>
      <c r="FDT626" s="49"/>
      <c r="FDU626" s="49"/>
      <c r="FDV626" s="49"/>
      <c r="FDW626" s="49"/>
      <c r="FDX626" s="49"/>
      <c r="FDY626" s="49"/>
      <c r="FDZ626" s="49"/>
      <c r="FEA626" s="49"/>
      <c r="FEB626" s="49"/>
      <c r="FEC626" s="49"/>
      <c r="FED626" s="49"/>
      <c r="FEE626" s="49"/>
      <c r="FEF626" s="49"/>
      <c r="FEG626" s="49"/>
      <c r="FEH626" s="49"/>
      <c r="FEI626" s="49"/>
      <c r="FEJ626" s="49"/>
      <c r="FEK626" s="49"/>
      <c r="FEL626" s="49"/>
      <c r="FEM626" s="49"/>
      <c r="FEN626" s="49"/>
      <c r="FEO626" s="49"/>
      <c r="FEP626" s="49"/>
      <c r="FEQ626" s="49"/>
      <c r="FER626" s="49"/>
      <c r="FES626" s="49"/>
      <c r="FET626" s="49"/>
      <c r="FEU626" s="49"/>
      <c r="FEV626" s="49"/>
      <c r="FEW626" s="49"/>
      <c r="FEX626" s="49"/>
      <c r="FEY626" s="49"/>
      <c r="FEZ626" s="49"/>
      <c r="FFA626" s="49"/>
      <c r="FFB626" s="49"/>
      <c r="FFC626" s="49"/>
      <c r="FFD626" s="49"/>
      <c r="FFE626" s="49"/>
      <c r="FFF626" s="49"/>
      <c r="FFG626" s="49"/>
      <c r="FFH626" s="49"/>
      <c r="FFI626" s="49"/>
      <c r="FFJ626" s="49"/>
      <c r="FFK626" s="49"/>
      <c r="FFL626" s="49"/>
      <c r="FFM626" s="49"/>
      <c r="FFN626" s="49"/>
      <c r="FFO626" s="49"/>
      <c r="FFP626" s="49"/>
      <c r="FFQ626" s="49"/>
      <c r="FFR626" s="49"/>
      <c r="FFS626" s="49"/>
      <c r="FFT626" s="49"/>
      <c r="FFU626" s="49"/>
      <c r="FFV626" s="49"/>
      <c r="FFW626" s="49"/>
      <c r="FFX626" s="49"/>
      <c r="FFY626" s="49"/>
      <c r="FFZ626" s="49"/>
      <c r="FGA626" s="49"/>
      <c r="FGB626" s="49"/>
      <c r="FGC626" s="49"/>
      <c r="FGD626" s="49"/>
      <c r="FGE626" s="49"/>
      <c r="FGF626" s="49"/>
      <c r="FGG626" s="49"/>
      <c r="FGH626" s="49"/>
      <c r="FGI626" s="49"/>
      <c r="FGJ626" s="49"/>
      <c r="FGK626" s="49"/>
      <c r="FGL626" s="49"/>
      <c r="FGM626" s="49"/>
      <c r="FGN626" s="49"/>
      <c r="FGO626" s="49"/>
      <c r="FGP626" s="49"/>
      <c r="FGQ626" s="49"/>
      <c r="FGR626" s="49"/>
      <c r="FGS626" s="49"/>
      <c r="FGT626" s="49"/>
      <c r="FGU626" s="49"/>
      <c r="FGV626" s="49"/>
      <c r="FGW626" s="49"/>
      <c r="FGX626" s="49"/>
      <c r="FGY626" s="49"/>
      <c r="FGZ626" s="49"/>
      <c r="FHA626" s="49"/>
      <c r="FHB626" s="49"/>
      <c r="FHC626" s="49"/>
      <c r="FHD626" s="49"/>
      <c r="FHE626" s="49"/>
      <c r="FHF626" s="49"/>
      <c r="FHG626" s="49"/>
      <c r="FHH626" s="49"/>
      <c r="FHI626" s="49"/>
      <c r="FHJ626" s="49"/>
      <c r="FHK626" s="49"/>
      <c r="FHL626" s="49"/>
      <c r="FHM626" s="49"/>
      <c r="FHN626" s="49"/>
      <c r="FHO626" s="49"/>
      <c r="FHP626" s="49"/>
      <c r="FHQ626" s="49"/>
      <c r="FHR626" s="49"/>
      <c r="FHS626" s="49"/>
      <c r="FHT626" s="49"/>
      <c r="FHU626" s="49"/>
      <c r="FHV626" s="49"/>
      <c r="FHW626" s="49"/>
      <c r="FHX626" s="49"/>
      <c r="FHY626" s="49"/>
      <c r="FHZ626" s="49"/>
      <c r="FIA626" s="49"/>
      <c r="FIB626" s="49"/>
      <c r="FIC626" s="49"/>
      <c r="FID626" s="49"/>
      <c r="FIE626" s="49"/>
      <c r="FIF626" s="49"/>
      <c r="FIG626" s="49"/>
      <c r="FIH626" s="49"/>
      <c r="FII626" s="49"/>
      <c r="FIJ626" s="49"/>
      <c r="FIK626" s="49"/>
      <c r="FIL626" s="49"/>
      <c r="FIM626" s="49"/>
      <c r="FIN626" s="49"/>
      <c r="FIO626" s="49"/>
      <c r="FIP626" s="49"/>
      <c r="FIQ626" s="49"/>
      <c r="FIR626" s="49"/>
      <c r="FIS626" s="49"/>
      <c r="FIT626" s="49"/>
      <c r="FIU626" s="49"/>
      <c r="FIV626" s="49"/>
      <c r="FIW626" s="49"/>
      <c r="FIX626" s="49"/>
      <c r="FIY626" s="49"/>
      <c r="FIZ626" s="49"/>
      <c r="FJA626" s="49"/>
      <c r="FJB626" s="49"/>
      <c r="FJC626" s="49"/>
      <c r="FJD626" s="49"/>
      <c r="FJE626" s="49"/>
      <c r="FJF626" s="49"/>
      <c r="FJG626" s="49"/>
      <c r="FJH626" s="49"/>
      <c r="FJI626" s="49"/>
      <c r="FJJ626" s="49"/>
      <c r="FJK626" s="49"/>
      <c r="FJL626" s="49"/>
      <c r="FJM626" s="49"/>
      <c r="FJN626" s="49"/>
      <c r="FJO626" s="49"/>
      <c r="FJP626" s="49"/>
      <c r="FJQ626" s="49"/>
      <c r="FJR626" s="49"/>
      <c r="FJS626" s="49"/>
      <c r="FJT626" s="49"/>
      <c r="FJU626" s="49"/>
      <c r="FJV626" s="49"/>
      <c r="FJW626" s="49"/>
      <c r="FJX626" s="49"/>
      <c r="FJY626" s="49"/>
      <c r="FJZ626" s="49"/>
      <c r="FKA626" s="49"/>
      <c r="FKB626" s="49"/>
      <c r="FKC626" s="49"/>
      <c r="FKD626" s="49"/>
      <c r="FKE626" s="49"/>
      <c r="FKF626" s="49"/>
      <c r="FKG626" s="49"/>
      <c r="FKH626" s="49"/>
      <c r="FKI626" s="49"/>
      <c r="FKJ626" s="49"/>
      <c r="FKK626" s="49"/>
      <c r="FKL626" s="49"/>
      <c r="FKM626" s="49"/>
      <c r="FKN626" s="49"/>
      <c r="FKO626" s="49"/>
      <c r="FKP626" s="49"/>
      <c r="FKQ626" s="49"/>
      <c r="FKR626" s="49"/>
      <c r="FKS626" s="49"/>
      <c r="FKT626" s="49"/>
      <c r="FKU626" s="49"/>
      <c r="FKV626" s="49"/>
      <c r="FKW626" s="49"/>
      <c r="FKX626" s="49"/>
      <c r="FKY626" s="49"/>
      <c r="FKZ626" s="49"/>
      <c r="FLA626" s="49"/>
      <c r="FLB626" s="49"/>
      <c r="FLC626" s="49"/>
      <c r="FLD626" s="49"/>
      <c r="FLE626" s="49"/>
      <c r="FLF626" s="49"/>
      <c r="FLG626" s="49"/>
      <c r="FLH626" s="49"/>
      <c r="FLI626" s="49"/>
      <c r="FLJ626" s="49"/>
      <c r="FLK626" s="49"/>
      <c r="FLL626" s="49"/>
      <c r="FLM626" s="49"/>
      <c r="FLN626" s="49"/>
      <c r="FLO626" s="49"/>
      <c r="FLP626" s="49"/>
      <c r="FLQ626" s="49"/>
      <c r="FLR626" s="49"/>
      <c r="FLS626" s="49"/>
      <c r="FLT626" s="49"/>
      <c r="FLU626" s="49"/>
      <c r="FLV626" s="49"/>
      <c r="FLW626" s="49"/>
      <c r="FLX626" s="49"/>
      <c r="FLY626" s="49"/>
      <c r="FLZ626" s="49"/>
      <c r="FMA626" s="49"/>
      <c r="FMB626" s="49"/>
      <c r="FMC626" s="49"/>
      <c r="FMD626" s="49"/>
      <c r="FME626" s="49"/>
      <c r="FMF626" s="49"/>
      <c r="FMG626" s="49"/>
      <c r="FMH626" s="49"/>
      <c r="FMI626" s="49"/>
      <c r="FMJ626" s="49"/>
      <c r="FMK626" s="49"/>
      <c r="FML626" s="49"/>
      <c r="FMM626" s="49"/>
      <c r="FMN626" s="49"/>
      <c r="FMO626" s="49"/>
      <c r="FMP626" s="49"/>
      <c r="FMQ626" s="49"/>
      <c r="FMR626" s="49"/>
      <c r="FMS626" s="49"/>
      <c r="FMT626" s="49"/>
      <c r="FMU626" s="49"/>
      <c r="FMV626" s="49"/>
      <c r="FMW626" s="49"/>
      <c r="FMX626" s="49"/>
      <c r="FMY626" s="49"/>
      <c r="FMZ626" s="49"/>
      <c r="FNA626" s="49"/>
      <c r="FNB626" s="49"/>
      <c r="FNC626" s="49"/>
      <c r="FND626" s="49"/>
      <c r="FNE626" s="49"/>
      <c r="FNF626" s="49"/>
      <c r="FNG626" s="49"/>
      <c r="FNH626" s="49"/>
      <c r="FNI626" s="49"/>
      <c r="FNJ626" s="49"/>
      <c r="FNK626" s="49"/>
      <c r="FNL626" s="49"/>
      <c r="FNM626" s="49"/>
      <c r="FNN626" s="49"/>
      <c r="FNO626" s="49"/>
      <c r="FNP626" s="49"/>
      <c r="FNQ626" s="49"/>
      <c r="FNR626" s="49"/>
      <c r="FNS626" s="49"/>
      <c r="FNT626" s="49"/>
      <c r="FNU626" s="49"/>
      <c r="FNV626" s="49"/>
      <c r="FNW626" s="49"/>
      <c r="FNX626" s="49"/>
      <c r="FNY626" s="49"/>
      <c r="FNZ626" s="49"/>
      <c r="FOA626" s="49"/>
      <c r="FOB626" s="49"/>
      <c r="FOC626" s="49"/>
      <c r="FOD626" s="49"/>
      <c r="FOE626" s="49"/>
      <c r="FOF626" s="49"/>
      <c r="FOG626" s="49"/>
      <c r="FOH626" s="49"/>
      <c r="FOI626" s="49"/>
      <c r="FOJ626" s="49"/>
      <c r="FOK626" s="49"/>
      <c r="FOL626" s="49"/>
      <c r="FOM626" s="49"/>
      <c r="FON626" s="49"/>
      <c r="FOO626" s="49"/>
      <c r="FOP626" s="49"/>
      <c r="FOQ626" s="49"/>
      <c r="FOR626" s="49"/>
      <c r="FOS626" s="49"/>
      <c r="FOT626" s="49"/>
      <c r="FOU626" s="49"/>
      <c r="FOV626" s="49"/>
      <c r="FOW626" s="49"/>
      <c r="FOX626" s="49"/>
      <c r="FOY626" s="49"/>
      <c r="FOZ626" s="49"/>
      <c r="FPA626" s="49"/>
      <c r="FPB626" s="49"/>
      <c r="FPC626" s="49"/>
      <c r="FPD626" s="49"/>
      <c r="FPE626" s="49"/>
      <c r="FPF626" s="49"/>
      <c r="FPG626" s="49"/>
      <c r="FPH626" s="49"/>
      <c r="FPI626" s="49"/>
      <c r="FPJ626" s="49"/>
      <c r="FPK626" s="49"/>
      <c r="FPL626" s="49"/>
      <c r="FPM626" s="49"/>
      <c r="FPN626" s="49"/>
      <c r="FPO626" s="49"/>
      <c r="FPP626" s="49"/>
      <c r="FPQ626" s="49"/>
      <c r="FPR626" s="49"/>
      <c r="FPS626" s="49"/>
      <c r="FPT626" s="49"/>
      <c r="FPU626" s="49"/>
      <c r="FPV626" s="49"/>
      <c r="FPW626" s="49"/>
      <c r="FPX626" s="49"/>
      <c r="FPY626" s="49"/>
      <c r="FPZ626" s="49"/>
      <c r="FQA626" s="49"/>
      <c r="FQB626" s="49"/>
      <c r="FQC626" s="49"/>
      <c r="FQD626" s="49"/>
      <c r="FQE626" s="49"/>
      <c r="FQF626" s="49"/>
      <c r="FQG626" s="49"/>
      <c r="FQH626" s="49"/>
      <c r="FQI626" s="49"/>
      <c r="FQJ626" s="49"/>
      <c r="FQK626" s="49"/>
      <c r="FQL626" s="49"/>
      <c r="FQM626" s="49"/>
      <c r="FQN626" s="49"/>
      <c r="FQO626" s="49"/>
      <c r="FQP626" s="49"/>
      <c r="FQQ626" s="49"/>
      <c r="FQR626" s="49"/>
      <c r="FQS626" s="49"/>
      <c r="FQT626" s="49"/>
      <c r="FQU626" s="49"/>
      <c r="FQV626" s="49"/>
      <c r="FQW626" s="49"/>
      <c r="FQX626" s="49"/>
      <c r="FQY626" s="49"/>
      <c r="FQZ626" s="49"/>
      <c r="FRA626" s="49"/>
      <c r="FRB626" s="49"/>
      <c r="FRC626" s="49"/>
      <c r="FRD626" s="49"/>
      <c r="FRE626" s="49"/>
      <c r="FRF626" s="49"/>
      <c r="FRG626" s="49"/>
      <c r="FRH626" s="49"/>
      <c r="FRI626" s="49"/>
      <c r="FRJ626" s="49"/>
      <c r="FRK626" s="49"/>
      <c r="FRL626" s="49"/>
      <c r="FRM626" s="49"/>
      <c r="FRN626" s="49"/>
      <c r="FRO626" s="49"/>
      <c r="FRP626" s="49"/>
      <c r="FRQ626" s="49"/>
      <c r="FRR626" s="49"/>
      <c r="FRS626" s="49"/>
      <c r="FRT626" s="49"/>
      <c r="FRU626" s="49"/>
      <c r="FRV626" s="49"/>
      <c r="FRW626" s="49"/>
      <c r="FRX626" s="49"/>
      <c r="FRY626" s="49"/>
      <c r="FRZ626" s="49"/>
      <c r="FSA626" s="49"/>
      <c r="FSB626" s="49"/>
      <c r="FSC626" s="49"/>
      <c r="FSD626" s="49"/>
      <c r="FSE626" s="49"/>
      <c r="FSF626" s="49"/>
      <c r="FSG626" s="49"/>
      <c r="FSH626" s="49"/>
      <c r="FSI626" s="49"/>
      <c r="FSJ626" s="49"/>
      <c r="FSK626" s="49"/>
      <c r="FSL626" s="49"/>
      <c r="FSM626" s="49"/>
      <c r="FSN626" s="49"/>
      <c r="FSO626" s="49"/>
      <c r="FSP626" s="49"/>
      <c r="FSQ626" s="49"/>
      <c r="FSR626" s="49"/>
      <c r="FSS626" s="49"/>
      <c r="FST626" s="49"/>
      <c r="FSU626" s="49"/>
      <c r="FSV626" s="49"/>
      <c r="FSW626" s="49"/>
      <c r="FSX626" s="49"/>
      <c r="FSY626" s="49"/>
      <c r="FSZ626" s="49"/>
      <c r="FTA626" s="49"/>
      <c r="FTB626" s="49"/>
      <c r="FTC626" s="49"/>
      <c r="FTD626" s="49"/>
      <c r="FTE626" s="49"/>
      <c r="FTF626" s="49"/>
      <c r="FTG626" s="49"/>
      <c r="FTH626" s="49"/>
      <c r="FTI626" s="49"/>
      <c r="FTJ626" s="49"/>
      <c r="FTK626" s="49"/>
      <c r="FTL626" s="49"/>
      <c r="FTM626" s="49"/>
      <c r="FTN626" s="49"/>
      <c r="FTO626" s="49"/>
      <c r="FTP626" s="49"/>
      <c r="FTQ626" s="49"/>
      <c r="FTR626" s="49"/>
      <c r="FTS626" s="49"/>
      <c r="FTT626" s="49"/>
      <c r="FTU626" s="49"/>
      <c r="FTV626" s="49"/>
      <c r="FTW626" s="49"/>
      <c r="FTX626" s="49"/>
      <c r="FTY626" s="49"/>
      <c r="FTZ626" s="49"/>
      <c r="FUA626" s="49"/>
      <c r="FUB626" s="49"/>
      <c r="FUC626" s="49"/>
      <c r="FUD626" s="49"/>
      <c r="FUE626" s="49"/>
      <c r="FUF626" s="49"/>
      <c r="FUG626" s="49"/>
      <c r="FUH626" s="49"/>
      <c r="FUI626" s="49"/>
      <c r="FUJ626" s="49"/>
      <c r="FUK626" s="49"/>
      <c r="FUL626" s="49"/>
      <c r="FUM626" s="49"/>
      <c r="FUN626" s="49"/>
      <c r="FUO626" s="49"/>
      <c r="FUP626" s="49"/>
      <c r="FUQ626" s="49"/>
      <c r="FUR626" s="49"/>
      <c r="FUS626" s="49"/>
      <c r="FUT626" s="49"/>
      <c r="FUU626" s="49"/>
      <c r="FUV626" s="49"/>
      <c r="FUW626" s="49"/>
      <c r="FUX626" s="49"/>
      <c r="FUY626" s="49"/>
      <c r="FUZ626" s="49"/>
      <c r="FVA626" s="49"/>
      <c r="FVB626" s="49"/>
      <c r="FVC626" s="49"/>
      <c r="FVD626" s="49"/>
      <c r="FVE626" s="49"/>
      <c r="FVF626" s="49"/>
      <c r="FVG626" s="49"/>
      <c r="FVH626" s="49"/>
      <c r="FVI626" s="49"/>
      <c r="FVJ626" s="49"/>
      <c r="FVK626" s="49"/>
      <c r="FVL626" s="49"/>
      <c r="FVM626" s="49"/>
      <c r="FVN626" s="49"/>
      <c r="FVO626" s="49"/>
      <c r="FVP626" s="49"/>
      <c r="FVQ626" s="49"/>
      <c r="FVR626" s="49"/>
      <c r="FVS626" s="49"/>
      <c r="FVT626" s="49"/>
      <c r="FVU626" s="49"/>
      <c r="FVV626" s="49"/>
      <c r="FVW626" s="49"/>
      <c r="FVX626" s="49"/>
      <c r="FVY626" s="49"/>
      <c r="FVZ626" s="49"/>
      <c r="FWA626" s="49"/>
      <c r="FWB626" s="49"/>
      <c r="FWC626" s="49"/>
      <c r="FWD626" s="49"/>
      <c r="FWE626" s="49"/>
      <c r="FWF626" s="49"/>
      <c r="FWG626" s="49"/>
      <c r="FWH626" s="49"/>
      <c r="FWI626" s="49"/>
      <c r="FWJ626" s="49"/>
      <c r="FWK626" s="49"/>
      <c r="FWL626" s="49"/>
      <c r="FWM626" s="49"/>
      <c r="FWN626" s="49"/>
      <c r="FWO626" s="49"/>
      <c r="FWP626" s="49"/>
      <c r="FWQ626" s="49"/>
      <c r="FWR626" s="49"/>
      <c r="FWS626" s="49"/>
      <c r="FWT626" s="49"/>
      <c r="FWU626" s="49"/>
      <c r="FWV626" s="49"/>
      <c r="FWW626" s="49"/>
      <c r="FWX626" s="49"/>
      <c r="FWY626" s="49"/>
      <c r="FWZ626" s="49"/>
      <c r="FXA626" s="49"/>
      <c r="FXB626" s="49"/>
      <c r="FXC626" s="49"/>
      <c r="FXD626" s="49"/>
      <c r="FXE626" s="49"/>
      <c r="FXF626" s="49"/>
      <c r="FXG626" s="49"/>
      <c r="FXH626" s="49"/>
      <c r="FXI626" s="49"/>
      <c r="FXJ626" s="49"/>
      <c r="FXK626" s="49"/>
      <c r="FXL626" s="49"/>
      <c r="FXM626" s="49"/>
      <c r="FXN626" s="49"/>
      <c r="FXO626" s="49"/>
      <c r="FXP626" s="49"/>
      <c r="FXQ626" s="49"/>
      <c r="FXR626" s="49"/>
      <c r="FXS626" s="49"/>
      <c r="FXT626" s="49"/>
      <c r="FXU626" s="49"/>
      <c r="FXV626" s="49"/>
      <c r="FXW626" s="49"/>
      <c r="FXX626" s="49"/>
      <c r="FXY626" s="49"/>
      <c r="FXZ626" s="49"/>
      <c r="FYA626" s="49"/>
      <c r="FYB626" s="49"/>
      <c r="FYC626" s="49"/>
      <c r="FYD626" s="49"/>
      <c r="FYE626" s="49"/>
      <c r="FYF626" s="49"/>
      <c r="FYG626" s="49"/>
      <c r="FYH626" s="49"/>
      <c r="FYI626" s="49"/>
      <c r="FYJ626" s="49"/>
      <c r="FYK626" s="49"/>
      <c r="FYL626" s="49"/>
      <c r="FYM626" s="49"/>
      <c r="FYN626" s="49"/>
      <c r="FYO626" s="49"/>
      <c r="FYP626" s="49"/>
      <c r="FYQ626" s="49"/>
      <c r="FYR626" s="49"/>
      <c r="FYS626" s="49"/>
      <c r="FYT626" s="49"/>
      <c r="FYU626" s="49"/>
      <c r="FYV626" s="49"/>
      <c r="FYW626" s="49"/>
      <c r="FYX626" s="49"/>
      <c r="FYY626" s="49"/>
      <c r="FYZ626" s="49"/>
      <c r="FZA626" s="49"/>
      <c r="FZB626" s="49"/>
      <c r="FZC626" s="49"/>
      <c r="FZD626" s="49"/>
      <c r="FZE626" s="49"/>
      <c r="FZF626" s="49"/>
      <c r="FZG626" s="49"/>
      <c r="FZH626" s="49"/>
      <c r="FZI626" s="49"/>
      <c r="FZJ626" s="49"/>
      <c r="FZK626" s="49"/>
      <c r="FZL626" s="49"/>
      <c r="FZM626" s="49"/>
      <c r="FZN626" s="49"/>
      <c r="FZO626" s="49"/>
      <c r="FZP626" s="49"/>
      <c r="FZQ626" s="49"/>
      <c r="FZR626" s="49"/>
      <c r="FZS626" s="49"/>
      <c r="FZT626" s="49"/>
      <c r="FZU626" s="49"/>
      <c r="FZV626" s="49"/>
      <c r="FZW626" s="49"/>
      <c r="FZX626" s="49"/>
      <c r="FZY626" s="49"/>
      <c r="FZZ626" s="49"/>
      <c r="GAA626" s="49"/>
      <c r="GAB626" s="49"/>
      <c r="GAC626" s="49"/>
      <c r="GAD626" s="49"/>
      <c r="GAE626" s="49"/>
      <c r="GAF626" s="49"/>
      <c r="GAG626" s="49"/>
      <c r="GAH626" s="49"/>
      <c r="GAI626" s="49"/>
      <c r="GAJ626" s="49"/>
      <c r="GAK626" s="49"/>
      <c r="GAL626" s="49"/>
      <c r="GAM626" s="49"/>
      <c r="GAN626" s="49"/>
      <c r="GAO626" s="49"/>
      <c r="GAP626" s="49"/>
      <c r="GAQ626" s="49"/>
      <c r="GAR626" s="49"/>
      <c r="GAS626" s="49"/>
      <c r="GAT626" s="49"/>
      <c r="GAU626" s="49"/>
      <c r="GAV626" s="49"/>
      <c r="GAW626" s="49"/>
      <c r="GAX626" s="49"/>
      <c r="GAY626" s="49"/>
      <c r="GAZ626" s="49"/>
      <c r="GBA626" s="49"/>
      <c r="GBB626" s="49"/>
      <c r="GBC626" s="49"/>
      <c r="GBD626" s="49"/>
      <c r="GBE626" s="49"/>
      <c r="GBF626" s="49"/>
      <c r="GBG626" s="49"/>
      <c r="GBH626" s="49"/>
      <c r="GBI626" s="49"/>
      <c r="GBJ626" s="49"/>
      <c r="GBK626" s="49"/>
      <c r="GBL626" s="49"/>
      <c r="GBM626" s="49"/>
      <c r="GBN626" s="49"/>
      <c r="GBO626" s="49"/>
      <c r="GBP626" s="49"/>
      <c r="GBQ626" s="49"/>
      <c r="GBR626" s="49"/>
      <c r="GBS626" s="49"/>
      <c r="GBT626" s="49"/>
      <c r="GBU626" s="49"/>
      <c r="GBV626" s="49"/>
      <c r="GBW626" s="49"/>
      <c r="GBX626" s="49"/>
      <c r="GBY626" s="49"/>
      <c r="GBZ626" s="49"/>
      <c r="GCA626" s="49"/>
      <c r="GCB626" s="49"/>
      <c r="GCC626" s="49"/>
      <c r="GCD626" s="49"/>
      <c r="GCE626" s="49"/>
      <c r="GCF626" s="49"/>
      <c r="GCG626" s="49"/>
      <c r="GCH626" s="49"/>
      <c r="GCI626" s="49"/>
      <c r="GCJ626" s="49"/>
      <c r="GCK626" s="49"/>
      <c r="GCL626" s="49"/>
      <c r="GCM626" s="49"/>
      <c r="GCN626" s="49"/>
      <c r="GCO626" s="49"/>
      <c r="GCP626" s="49"/>
      <c r="GCQ626" s="49"/>
      <c r="GCR626" s="49"/>
      <c r="GCS626" s="49"/>
      <c r="GCT626" s="49"/>
      <c r="GCU626" s="49"/>
      <c r="GCV626" s="49"/>
      <c r="GCW626" s="49"/>
      <c r="GCX626" s="49"/>
      <c r="GCY626" s="49"/>
      <c r="GCZ626" s="49"/>
      <c r="GDA626" s="49"/>
      <c r="GDB626" s="49"/>
      <c r="GDC626" s="49"/>
      <c r="GDD626" s="49"/>
      <c r="GDE626" s="49"/>
      <c r="GDF626" s="49"/>
      <c r="GDG626" s="49"/>
      <c r="GDH626" s="49"/>
      <c r="GDI626" s="49"/>
      <c r="GDJ626" s="49"/>
      <c r="GDK626" s="49"/>
      <c r="GDL626" s="49"/>
      <c r="GDM626" s="49"/>
      <c r="GDN626" s="49"/>
      <c r="GDO626" s="49"/>
      <c r="GDP626" s="49"/>
      <c r="GDQ626" s="49"/>
      <c r="GDR626" s="49"/>
      <c r="GDS626" s="49"/>
      <c r="GDT626" s="49"/>
      <c r="GDU626" s="49"/>
      <c r="GDV626" s="49"/>
      <c r="GDW626" s="49"/>
      <c r="GDX626" s="49"/>
      <c r="GDY626" s="49"/>
      <c r="GDZ626" s="49"/>
      <c r="GEA626" s="49"/>
      <c r="GEB626" s="49"/>
      <c r="GEC626" s="49"/>
      <c r="GED626" s="49"/>
      <c r="GEE626" s="49"/>
      <c r="GEF626" s="49"/>
      <c r="GEG626" s="49"/>
      <c r="GEH626" s="49"/>
      <c r="GEI626" s="49"/>
      <c r="GEJ626" s="49"/>
      <c r="GEK626" s="49"/>
      <c r="GEL626" s="49"/>
      <c r="GEM626" s="49"/>
      <c r="GEN626" s="49"/>
      <c r="GEO626" s="49"/>
      <c r="GEP626" s="49"/>
      <c r="GEQ626" s="49"/>
      <c r="GER626" s="49"/>
      <c r="GES626" s="49"/>
      <c r="GET626" s="49"/>
      <c r="GEU626" s="49"/>
      <c r="GEV626" s="49"/>
      <c r="GEW626" s="49"/>
      <c r="GEX626" s="49"/>
      <c r="GEY626" s="49"/>
      <c r="GEZ626" s="49"/>
      <c r="GFA626" s="49"/>
      <c r="GFB626" s="49"/>
      <c r="GFC626" s="49"/>
      <c r="GFD626" s="49"/>
      <c r="GFE626" s="49"/>
      <c r="GFF626" s="49"/>
      <c r="GFG626" s="49"/>
      <c r="GFH626" s="49"/>
      <c r="GFI626" s="49"/>
      <c r="GFJ626" s="49"/>
      <c r="GFK626" s="49"/>
      <c r="GFL626" s="49"/>
      <c r="GFM626" s="49"/>
      <c r="GFN626" s="49"/>
      <c r="GFO626" s="49"/>
      <c r="GFP626" s="49"/>
      <c r="GFQ626" s="49"/>
      <c r="GFR626" s="49"/>
      <c r="GFS626" s="49"/>
      <c r="GFT626" s="49"/>
      <c r="GFU626" s="49"/>
      <c r="GFV626" s="49"/>
      <c r="GFW626" s="49"/>
      <c r="GFX626" s="49"/>
      <c r="GFY626" s="49"/>
      <c r="GFZ626" s="49"/>
      <c r="GGA626" s="49"/>
      <c r="GGB626" s="49"/>
      <c r="GGC626" s="49"/>
      <c r="GGD626" s="49"/>
      <c r="GGE626" s="49"/>
      <c r="GGF626" s="49"/>
      <c r="GGG626" s="49"/>
      <c r="GGH626" s="49"/>
      <c r="GGI626" s="49"/>
      <c r="GGJ626" s="49"/>
      <c r="GGK626" s="49"/>
      <c r="GGL626" s="49"/>
      <c r="GGM626" s="49"/>
      <c r="GGN626" s="49"/>
      <c r="GGO626" s="49"/>
      <c r="GGP626" s="49"/>
      <c r="GGQ626" s="49"/>
      <c r="GGR626" s="49"/>
      <c r="GGS626" s="49"/>
      <c r="GGT626" s="49"/>
      <c r="GGU626" s="49"/>
      <c r="GGV626" s="49"/>
      <c r="GGW626" s="49"/>
      <c r="GGX626" s="49"/>
      <c r="GGY626" s="49"/>
      <c r="GGZ626" s="49"/>
      <c r="GHA626" s="49"/>
      <c r="GHB626" s="49"/>
      <c r="GHC626" s="49"/>
      <c r="GHD626" s="49"/>
      <c r="GHE626" s="49"/>
      <c r="GHF626" s="49"/>
      <c r="GHG626" s="49"/>
      <c r="GHH626" s="49"/>
      <c r="GHI626" s="49"/>
      <c r="GHJ626" s="49"/>
      <c r="GHK626" s="49"/>
      <c r="GHL626" s="49"/>
      <c r="GHM626" s="49"/>
      <c r="GHN626" s="49"/>
      <c r="GHO626" s="49"/>
      <c r="GHP626" s="49"/>
      <c r="GHQ626" s="49"/>
      <c r="GHR626" s="49"/>
      <c r="GHS626" s="49"/>
      <c r="GHT626" s="49"/>
      <c r="GHU626" s="49"/>
      <c r="GHV626" s="49"/>
      <c r="GHW626" s="49"/>
      <c r="GHX626" s="49"/>
      <c r="GHY626" s="49"/>
      <c r="GHZ626" s="49"/>
      <c r="GIA626" s="49"/>
      <c r="GIB626" s="49"/>
      <c r="GIC626" s="49"/>
      <c r="GID626" s="49"/>
      <c r="GIE626" s="49"/>
      <c r="GIF626" s="49"/>
      <c r="GIG626" s="49"/>
      <c r="GIH626" s="49"/>
      <c r="GII626" s="49"/>
      <c r="GIJ626" s="49"/>
      <c r="GIK626" s="49"/>
      <c r="GIL626" s="49"/>
      <c r="GIM626" s="49"/>
      <c r="GIN626" s="49"/>
      <c r="GIO626" s="49"/>
      <c r="GIP626" s="49"/>
      <c r="GIQ626" s="49"/>
      <c r="GIR626" s="49"/>
      <c r="GIS626" s="49"/>
      <c r="GIT626" s="49"/>
      <c r="GIU626" s="49"/>
      <c r="GIV626" s="49"/>
      <c r="GIW626" s="49"/>
      <c r="GIX626" s="49"/>
      <c r="GIY626" s="49"/>
      <c r="GIZ626" s="49"/>
      <c r="GJA626" s="49"/>
      <c r="GJB626" s="49"/>
      <c r="GJC626" s="49"/>
      <c r="GJD626" s="49"/>
      <c r="GJE626" s="49"/>
      <c r="GJF626" s="49"/>
      <c r="GJG626" s="49"/>
      <c r="GJH626" s="49"/>
      <c r="GJI626" s="49"/>
      <c r="GJJ626" s="49"/>
      <c r="GJK626" s="49"/>
      <c r="GJL626" s="49"/>
      <c r="GJM626" s="49"/>
      <c r="GJN626" s="49"/>
      <c r="GJO626" s="49"/>
      <c r="GJP626" s="49"/>
      <c r="GJQ626" s="49"/>
      <c r="GJR626" s="49"/>
      <c r="GJS626" s="49"/>
      <c r="GJT626" s="49"/>
      <c r="GJU626" s="49"/>
      <c r="GJV626" s="49"/>
      <c r="GJW626" s="49"/>
      <c r="GJX626" s="49"/>
      <c r="GJY626" s="49"/>
      <c r="GJZ626" s="49"/>
      <c r="GKA626" s="49"/>
      <c r="GKB626" s="49"/>
      <c r="GKC626" s="49"/>
      <c r="GKD626" s="49"/>
      <c r="GKE626" s="49"/>
      <c r="GKF626" s="49"/>
      <c r="GKG626" s="49"/>
      <c r="GKH626" s="49"/>
      <c r="GKI626" s="49"/>
      <c r="GKJ626" s="49"/>
      <c r="GKK626" s="49"/>
      <c r="GKL626" s="49"/>
      <c r="GKM626" s="49"/>
      <c r="GKN626" s="49"/>
      <c r="GKO626" s="49"/>
      <c r="GKP626" s="49"/>
      <c r="GKQ626" s="49"/>
      <c r="GKR626" s="49"/>
      <c r="GKS626" s="49"/>
      <c r="GKT626" s="49"/>
      <c r="GKU626" s="49"/>
      <c r="GKV626" s="49"/>
      <c r="GKW626" s="49"/>
      <c r="GKX626" s="49"/>
      <c r="GKY626" s="49"/>
      <c r="GKZ626" s="49"/>
      <c r="GLA626" s="49"/>
      <c r="GLB626" s="49"/>
      <c r="GLC626" s="49"/>
      <c r="GLD626" s="49"/>
      <c r="GLE626" s="49"/>
      <c r="GLF626" s="49"/>
      <c r="GLG626" s="49"/>
      <c r="GLH626" s="49"/>
      <c r="GLI626" s="49"/>
      <c r="GLJ626" s="49"/>
      <c r="GLK626" s="49"/>
      <c r="GLL626" s="49"/>
      <c r="GLM626" s="49"/>
      <c r="GLN626" s="49"/>
      <c r="GLO626" s="49"/>
      <c r="GLP626" s="49"/>
      <c r="GLQ626" s="49"/>
      <c r="GLR626" s="49"/>
      <c r="GLS626" s="49"/>
      <c r="GLT626" s="49"/>
      <c r="GLU626" s="49"/>
      <c r="GLV626" s="49"/>
      <c r="GLW626" s="49"/>
      <c r="GLX626" s="49"/>
      <c r="GLY626" s="49"/>
      <c r="GLZ626" s="49"/>
      <c r="GMA626" s="49"/>
      <c r="GMB626" s="49"/>
      <c r="GMC626" s="49"/>
      <c r="GMD626" s="49"/>
      <c r="GME626" s="49"/>
      <c r="GMF626" s="49"/>
      <c r="GMG626" s="49"/>
      <c r="GMH626" s="49"/>
      <c r="GMI626" s="49"/>
      <c r="GMJ626" s="49"/>
      <c r="GMK626" s="49"/>
      <c r="GML626" s="49"/>
      <c r="GMM626" s="49"/>
      <c r="GMN626" s="49"/>
      <c r="GMO626" s="49"/>
      <c r="GMP626" s="49"/>
      <c r="GMQ626" s="49"/>
      <c r="GMR626" s="49"/>
      <c r="GMS626" s="49"/>
      <c r="GMT626" s="49"/>
      <c r="GMU626" s="49"/>
      <c r="GMV626" s="49"/>
      <c r="GMW626" s="49"/>
      <c r="GMX626" s="49"/>
      <c r="GMY626" s="49"/>
      <c r="GMZ626" s="49"/>
      <c r="GNA626" s="49"/>
      <c r="GNB626" s="49"/>
      <c r="GNC626" s="49"/>
      <c r="GND626" s="49"/>
      <c r="GNE626" s="49"/>
      <c r="GNF626" s="49"/>
      <c r="GNG626" s="49"/>
      <c r="GNH626" s="49"/>
      <c r="GNI626" s="49"/>
      <c r="GNJ626" s="49"/>
      <c r="GNK626" s="49"/>
      <c r="GNL626" s="49"/>
      <c r="GNM626" s="49"/>
      <c r="GNN626" s="49"/>
      <c r="GNO626" s="49"/>
      <c r="GNP626" s="49"/>
      <c r="GNQ626" s="49"/>
      <c r="GNR626" s="49"/>
      <c r="GNS626" s="49"/>
      <c r="GNT626" s="49"/>
      <c r="GNU626" s="49"/>
      <c r="GNV626" s="49"/>
      <c r="GNW626" s="49"/>
      <c r="GNX626" s="49"/>
      <c r="GNY626" s="49"/>
      <c r="GNZ626" s="49"/>
      <c r="GOA626" s="49"/>
      <c r="GOB626" s="49"/>
      <c r="GOC626" s="49"/>
      <c r="GOD626" s="49"/>
      <c r="GOE626" s="49"/>
      <c r="GOF626" s="49"/>
      <c r="GOG626" s="49"/>
      <c r="GOH626" s="49"/>
      <c r="GOI626" s="49"/>
      <c r="GOJ626" s="49"/>
      <c r="GOK626" s="49"/>
      <c r="GOL626" s="49"/>
      <c r="GOM626" s="49"/>
      <c r="GON626" s="49"/>
      <c r="GOO626" s="49"/>
      <c r="GOP626" s="49"/>
      <c r="GOQ626" s="49"/>
      <c r="GOR626" s="49"/>
      <c r="GOS626" s="49"/>
      <c r="GOT626" s="49"/>
      <c r="GOU626" s="49"/>
      <c r="GOV626" s="49"/>
      <c r="GOW626" s="49"/>
      <c r="GOX626" s="49"/>
      <c r="GOY626" s="49"/>
      <c r="GOZ626" s="49"/>
      <c r="GPA626" s="49"/>
      <c r="GPB626" s="49"/>
      <c r="GPC626" s="49"/>
      <c r="GPD626" s="49"/>
      <c r="GPE626" s="49"/>
      <c r="GPF626" s="49"/>
      <c r="GPG626" s="49"/>
      <c r="GPH626" s="49"/>
      <c r="GPI626" s="49"/>
      <c r="GPJ626" s="49"/>
      <c r="GPK626" s="49"/>
      <c r="GPL626" s="49"/>
      <c r="GPM626" s="49"/>
      <c r="GPN626" s="49"/>
      <c r="GPO626" s="49"/>
      <c r="GPP626" s="49"/>
      <c r="GPQ626" s="49"/>
      <c r="GPR626" s="49"/>
      <c r="GPS626" s="49"/>
      <c r="GPT626" s="49"/>
      <c r="GPU626" s="49"/>
      <c r="GPV626" s="49"/>
      <c r="GPW626" s="49"/>
      <c r="GPX626" s="49"/>
      <c r="GPY626" s="49"/>
      <c r="GPZ626" s="49"/>
      <c r="GQA626" s="49"/>
      <c r="GQB626" s="49"/>
      <c r="GQC626" s="49"/>
      <c r="GQD626" s="49"/>
      <c r="GQE626" s="49"/>
      <c r="GQF626" s="49"/>
      <c r="GQG626" s="49"/>
      <c r="GQH626" s="49"/>
      <c r="GQI626" s="49"/>
      <c r="GQJ626" s="49"/>
      <c r="GQK626" s="49"/>
      <c r="GQL626" s="49"/>
      <c r="GQM626" s="49"/>
      <c r="GQN626" s="49"/>
      <c r="GQO626" s="49"/>
      <c r="GQP626" s="49"/>
      <c r="GQQ626" s="49"/>
      <c r="GQR626" s="49"/>
      <c r="GQS626" s="49"/>
      <c r="GQT626" s="49"/>
      <c r="GQU626" s="49"/>
      <c r="GQV626" s="49"/>
      <c r="GQW626" s="49"/>
      <c r="GQX626" s="49"/>
      <c r="GQY626" s="49"/>
      <c r="GQZ626" s="49"/>
      <c r="GRA626" s="49"/>
      <c r="GRB626" s="49"/>
      <c r="GRC626" s="49"/>
      <c r="GRD626" s="49"/>
      <c r="GRE626" s="49"/>
      <c r="GRF626" s="49"/>
      <c r="GRG626" s="49"/>
      <c r="GRH626" s="49"/>
      <c r="GRI626" s="49"/>
      <c r="GRJ626" s="49"/>
      <c r="GRK626" s="49"/>
      <c r="GRL626" s="49"/>
      <c r="GRM626" s="49"/>
      <c r="GRN626" s="49"/>
      <c r="GRO626" s="49"/>
      <c r="GRP626" s="49"/>
      <c r="GRQ626" s="49"/>
      <c r="GRR626" s="49"/>
      <c r="GRS626" s="49"/>
      <c r="GRT626" s="49"/>
      <c r="GRU626" s="49"/>
      <c r="GRV626" s="49"/>
      <c r="GRW626" s="49"/>
      <c r="GRX626" s="49"/>
      <c r="GRY626" s="49"/>
      <c r="GRZ626" s="49"/>
      <c r="GSA626" s="49"/>
      <c r="GSB626" s="49"/>
      <c r="GSC626" s="49"/>
      <c r="GSD626" s="49"/>
      <c r="GSE626" s="49"/>
      <c r="GSF626" s="49"/>
      <c r="GSG626" s="49"/>
      <c r="GSH626" s="49"/>
      <c r="GSI626" s="49"/>
      <c r="GSJ626" s="49"/>
      <c r="GSK626" s="49"/>
      <c r="GSL626" s="49"/>
      <c r="GSM626" s="49"/>
      <c r="GSN626" s="49"/>
      <c r="GSO626" s="49"/>
      <c r="GSP626" s="49"/>
      <c r="GSQ626" s="49"/>
      <c r="GSR626" s="49"/>
      <c r="GSS626" s="49"/>
      <c r="GST626" s="49"/>
      <c r="GSU626" s="49"/>
      <c r="GSV626" s="49"/>
      <c r="GSW626" s="49"/>
      <c r="GSX626" s="49"/>
      <c r="GSY626" s="49"/>
      <c r="GSZ626" s="49"/>
      <c r="GTA626" s="49"/>
      <c r="GTB626" s="49"/>
      <c r="GTC626" s="49"/>
      <c r="GTD626" s="49"/>
      <c r="GTE626" s="49"/>
      <c r="GTF626" s="49"/>
      <c r="GTG626" s="49"/>
      <c r="GTH626" s="49"/>
      <c r="GTI626" s="49"/>
      <c r="GTJ626" s="49"/>
      <c r="GTK626" s="49"/>
      <c r="GTL626" s="49"/>
      <c r="GTM626" s="49"/>
      <c r="GTN626" s="49"/>
      <c r="GTO626" s="49"/>
      <c r="GTP626" s="49"/>
      <c r="GTQ626" s="49"/>
      <c r="GTR626" s="49"/>
      <c r="GTS626" s="49"/>
      <c r="GTT626" s="49"/>
      <c r="GTU626" s="49"/>
      <c r="GTV626" s="49"/>
      <c r="GTW626" s="49"/>
      <c r="GTX626" s="49"/>
      <c r="GTY626" s="49"/>
      <c r="GTZ626" s="49"/>
      <c r="GUA626" s="49"/>
      <c r="GUB626" s="49"/>
      <c r="GUC626" s="49"/>
      <c r="GUD626" s="49"/>
      <c r="GUE626" s="49"/>
      <c r="GUF626" s="49"/>
      <c r="GUG626" s="49"/>
      <c r="GUH626" s="49"/>
      <c r="GUI626" s="49"/>
      <c r="GUJ626" s="49"/>
      <c r="GUK626" s="49"/>
      <c r="GUL626" s="49"/>
      <c r="GUM626" s="49"/>
      <c r="GUN626" s="49"/>
      <c r="GUO626" s="49"/>
      <c r="GUP626" s="49"/>
      <c r="GUQ626" s="49"/>
      <c r="GUR626" s="49"/>
      <c r="GUS626" s="49"/>
      <c r="GUT626" s="49"/>
      <c r="GUU626" s="49"/>
      <c r="GUV626" s="49"/>
      <c r="GUW626" s="49"/>
      <c r="GUX626" s="49"/>
      <c r="GUY626" s="49"/>
      <c r="GUZ626" s="49"/>
      <c r="GVA626" s="49"/>
      <c r="GVB626" s="49"/>
      <c r="GVC626" s="49"/>
      <c r="GVD626" s="49"/>
      <c r="GVE626" s="49"/>
      <c r="GVF626" s="49"/>
      <c r="GVG626" s="49"/>
      <c r="GVH626" s="49"/>
      <c r="GVI626" s="49"/>
      <c r="GVJ626" s="49"/>
      <c r="GVK626" s="49"/>
      <c r="GVL626" s="49"/>
      <c r="GVM626" s="49"/>
      <c r="GVN626" s="49"/>
      <c r="GVO626" s="49"/>
      <c r="GVP626" s="49"/>
      <c r="GVQ626" s="49"/>
      <c r="GVR626" s="49"/>
      <c r="GVS626" s="49"/>
      <c r="GVT626" s="49"/>
      <c r="GVU626" s="49"/>
      <c r="GVV626" s="49"/>
      <c r="GVW626" s="49"/>
      <c r="GVX626" s="49"/>
      <c r="GVY626" s="49"/>
      <c r="GVZ626" s="49"/>
      <c r="GWA626" s="49"/>
      <c r="GWB626" s="49"/>
      <c r="GWC626" s="49"/>
      <c r="GWD626" s="49"/>
      <c r="GWE626" s="49"/>
      <c r="GWF626" s="49"/>
      <c r="GWG626" s="49"/>
      <c r="GWH626" s="49"/>
      <c r="GWI626" s="49"/>
      <c r="GWJ626" s="49"/>
      <c r="GWK626" s="49"/>
      <c r="GWL626" s="49"/>
      <c r="GWM626" s="49"/>
      <c r="GWN626" s="49"/>
      <c r="GWO626" s="49"/>
      <c r="GWP626" s="49"/>
      <c r="GWQ626" s="49"/>
      <c r="GWR626" s="49"/>
      <c r="GWS626" s="49"/>
      <c r="GWT626" s="49"/>
      <c r="GWU626" s="49"/>
      <c r="GWV626" s="49"/>
      <c r="GWW626" s="49"/>
      <c r="GWX626" s="49"/>
      <c r="GWY626" s="49"/>
      <c r="GWZ626" s="49"/>
      <c r="GXA626" s="49"/>
      <c r="GXB626" s="49"/>
      <c r="GXC626" s="49"/>
      <c r="GXD626" s="49"/>
      <c r="GXE626" s="49"/>
      <c r="GXF626" s="49"/>
      <c r="GXG626" s="49"/>
      <c r="GXH626" s="49"/>
      <c r="GXI626" s="49"/>
      <c r="GXJ626" s="49"/>
      <c r="GXK626" s="49"/>
      <c r="GXL626" s="49"/>
      <c r="GXM626" s="49"/>
      <c r="GXN626" s="49"/>
      <c r="GXO626" s="49"/>
      <c r="GXP626" s="49"/>
      <c r="GXQ626" s="49"/>
      <c r="GXR626" s="49"/>
      <c r="GXS626" s="49"/>
      <c r="GXT626" s="49"/>
      <c r="GXU626" s="49"/>
      <c r="GXV626" s="49"/>
      <c r="GXW626" s="49"/>
      <c r="GXX626" s="49"/>
      <c r="GXY626" s="49"/>
      <c r="GXZ626" s="49"/>
      <c r="GYA626" s="49"/>
      <c r="GYB626" s="49"/>
      <c r="GYC626" s="49"/>
      <c r="GYD626" s="49"/>
      <c r="GYE626" s="49"/>
      <c r="GYF626" s="49"/>
      <c r="GYG626" s="49"/>
      <c r="GYH626" s="49"/>
      <c r="GYI626" s="49"/>
      <c r="GYJ626" s="49"/>
      <c r="GYK626" s="49"/>
      <c r="GYL626" s="49"/>
      <c r="GYM626" s="49"/>
      <c r="GYN626" s="49"/>
      <c r="GYO626" s="49"/>
      <c r="GYP626" s="49"/>
      <c r="GYQ626" s="49"/>
      <c r="GYR626" s="49"/>
      <c r="GYS626" s="49"/>
      <c r="GYT626" s="49"/>
      <c r="GYU626" s="49"/>
      <c r="GYV626" s="49"/>
      <c r="GYW626" s="49"/>
      <c r="GYX626" s="49"/>
      <c r="GYY626" s="49"/>
      <c r="GYZ626" s="49"/>
      <c r="GZA626" s="49"/>
      <c r="GZB626" s="49"/>
      <c r="GZC626" s="49"/>
      <c r="GZD626" s="49"/>
      <c r="GZE626" s="49"/>
      <c r="GZF626" s="49"/>
      <c r="GZG626" s="49"/>
      <c r="GZH626" s="49"/>
      <c r="GZI626" s="49"/>
      <c r="GZJ626" s="49"/>
      <c r="GZK626" s="49"/>
      <c r="GZL626" s="49"/>
      <c r="GZM626" s="49"/>
      <c r="GZN626" s="49"/>
      <c r="GZO626" s="49"/>
      <c r="GZP626" s="49"/>
      <c r="GZQ626" s="49"/>
      <c r="GZR626" s="49"/>
      <c r="GZS626" s="49"/>
      <c r="GZT626" s="49"/>
      <c r="GZU626" s="49"/>
      <c r="GZV626" s="49"/>
      <c r="GZW626" s="49"/>
      <c r="GZX626" s="49"/>
      <c r="GZY626" s="49"/>
      <c r="GZZ626" s="49"/>
      <c r="HAA626" s="49"/>
      <c r="HAB626" s="49"/>
      <c r="HAC626" s="49"/>
      <c r="HAD626" s="49"/>
      <c r="HAE626" s="49"/>
      <c r="HAF626" s="49"/>
      <c r="HAG626" s="49"/>
      <c r="HAH626" s="49"/>
      <c r="HAI626" s="49"/>
      <c r="HAJ626" s="49"/>
      <c r="HAK626" s="49"/>
      <c r="HAL626" s="49"/>
      <c r="HAM626" s="49"/>
      <c r="HAN626" s="49"/>
      <c r="HAO626" s="49"/>
      <c r="HAP626" s="49"/>
      <c r="HAQ626" s="49"/>
      <c r="HAR626" s="49"/>
      <c r="HAS626" s="49"/>
      <c r="HAT626" s="49"/>
      <c r="HAU626" s="49"/>
      <c r="HAV626" s="49"/>
      <c r="HAW626" s="49"/>
      <c r="HAX626" s="49"/>
      <c r="HAY626" s="49"/>
      <c r="HAZ626" s="49"/>
      <c r="HBA626" s="49"/>
      <c r="HBB626" s="49"/>
      <c r="HBC626" s="49"/>
      <c r="HBD626" s="49"/>
      <c r="HBE626" s="49"/>
      <c r="HBF626" s="49"/>
      <c r="HBG626" s="49"/>
      <c r="HBH626" s="49"/>
      <c r="HBI626" s="49"/>
      <c r="HBJ626" s="49"/>
      <c r="HBK626" s="49"/>
      <c r="HBL626" s="49"/>
      <c r="HBM626" s="49"/>
      <c r="HBN626" s="49"/>
      <c r="HBO626" s="49"/>
      <c r="HBP626" s="49"/>
      <c r="HBQ626" s="49"/>
      <c r="HBR626" s="49"/>
      <c r="HBS626" s="49"/>
      <c r="HBT626" s="49"/>
      <c r="HBU626" s="49"/>
      <c r="HBV626" s="49"/>
      <c r="HBW626" s="49"/>
      <c r="HBX626" s="49"/>
      <c r="HBY626" s="49"/>
      <c r="HBZ626" s="49"/>
      <c r="HCA626" s="49"/>
      <c r="HCB626" s="49"/>
      <c r="HCC626" s="49"/>
      <c r="HCD626" s="49"/>
      <c r="HCE626" s="49"/>
      <c r="HCF626" s="49"/>
      <c r="HCG626" s="49"/>
      <c r="HCH626" s="49"/>
      <c r="HCI626" s="49"/>
      <c r="HCJ626" s="49"/>
      <c r="HCK626" s="49"/>
      <c r="HCL626" s="49"/>
      <c r="HCM626" s="49"/>
      <c r="HCN626" s="49"/>
      <c r="HCO626" s="49"/>
      <c r="HCP626" s="49"/>
      <c r="HCQ626" s="49"/>
      <c r="HCR626" s="49"/>
      <c r="HCS626" s="49"/>
      <c r="HCT626" s="49"/>
      <c r="HCU626" s="49"/>
      <c r="HCV626" s="49"/>
      <c r="HCW626" s="49"/>
      <c r="HCX626" s="49"/>
      <c r="HCY626" s="49"/>
      <c r="HCZ626" s="49"/>
      <c r="HDA626" s="49"/>
      <c r="HDB626" s="49"/>
      <c r="HDC626" s="49"/>
      <c r="HDD626" s="49"/>
      <c r="HDE626" s="49"/>
      <c r="HDF626" s="49"/>
      <c r="HDG626" s="49"/>
      <c r="HDH626" s="49"/>
      <c r="HDI626" s="49"/>
      <c r="HDJ626" s="49"/>
      <c r="HDK626" s="49"/>
      <c r="HDL626" s="49"/>
      <c r="HDM626" s="49"/>
      <c r="HDN626" s="49"/>
      <c r="HDO626" s="49"/>
      <c r="HDP626" s="49"/>
      <c r="HDQ626" s="49"/>
      <c r="HDR626" s="49"/>
      <c r="HDS626" s="49"/>
      <c r="HDT626" s="49"/>
      <c r="HDU626" s="49"/>
      <c r="HDV626" s="49"/>
      <c r="HDW626" s="49"/>
      <c r="HDX626" s="49"/>
      <c r="HDY626" s="49"/>
      <c r="HDZ626" s="49"/>
      <c r="HEA626" s="49"/>
      <c r="HEB626" s="49"/>
      <c r="HEC626" s="49"/>
      <c r="HED626" s="49"/>
      <c r="HEE626" s="49"/>
      <c r="HEF626" s="49"/>
      <c r="HEG626" s="49"/>
      <c r="HEH626" s="49"/>
      <c r="HEI626" s="49"/>
      <c r="HEJ626" s="49"/>
      <c r="HEK626" s="49"/>
      <c r="HEL626" s="49"/>
      <c r="HEM626" s="49"/>
      <c r="HEN626" s="49"/>
      <c r="HEO626" s="49"/>
      <c r="HEP626" s="49"/>
      <c r="HEQ626" s="49"/>
      <c r="HER626" s="49"/>
      <c r="HES626" s="49"/>
      <c r="HET626" s="49"/>
      <c r="HEU626" s="49"/>
      <c r="HEV626" s="49"/>
      <c r="HEW626" s="49"/>
      <c r="HEX626" s="49"/>
      <c r="HEY626" s="49"/>
      <c r="HEZ626" s="49"/>
      <c r="HFA626" s="49"/>
      <c r="HFB626" s="49"/>
      <c r="HFC626" s="49"/>
      <c r="HFD626" s="49"/>
      <c r="HFE626" s="49"/>
      <c r="HFF626" s="49"/>
      <c r="HFG626" s="49"/>
      <c r="HFH626" s="49"/>
      <c r="HFI626" s="49"/>
      <c r="HFJ626" s="49"/>
      <c r="HFK626" s="49"/>
      <c r="HFL626" s="49"/>
      <c r="HFM626" s="49"/>
      <c r="HFN626" s="49"/>
      <c r="HFO626" s="49"/>
      <c r="HFP626" s="49"/>
      <c r="HFQ626" s="49"/>
      <c r="HFR626" s="49"/>
      <c r="HFS626" s="49"/>
      <c r="HFT626" s="49"/>
      <c r="HFU626" s="49"/>
      <c r="HFV626" s="49"/>
      <c r="HFW626" s="49"/>
      <c r="HFX626" s="49"/>
      <c r="HFY626" s="49"/>
      <c r="HFZ626" s="49"/>
      <c r="HGA626" s="49"/>
      <c r="HGB626" s="49"/>
      <c r="HGC626" s="49"/>
      <c r="HGD626" s="49"/>
      <c r="HGE626" s="49"/>
      <c r="HGF626" s="49"/>
      <c r="HGG626" s="49"/>
      <c r="HGH626" s="49"/>
      <c r="HGI626" s="49"/>
      <c r="HGJ626" s="49"/>
      <c r="HGK626" s="49"/>
      <c r="HGL626" s="49"/>
      <c r="HGM626" s="49"/>
      <c r="HGN626" s="49"/>
      <c r="HGO626" s="49"/>
      <c r="HGP626" s="49"/>
      <c r="HGQ626" s="49"/>
      <c r="HGR626" s="49"/>
      <c r="HGS626" s="49"/>
      <c r="HGT626" s="49"/>
      <c r="HGU626" s="49"/>
      <c r="HGV626" s="49"/>
      <c r="HGW626" s="49"/>
      <c r="HGX626" s="49"/>
      <c r="HGY626" s="49"/>
      <c r="HGZ626" s="49"/>
      <c r="HHA626" s="49"/>
      <c r="HHB626" s="49"/>
      <c r="HHC626" s="49"/>
      <c r="HHD626" s="49"/>
      <c r="HHE626" s="49"/>
      <c r="HHF626" s="49"/>
      <c r="HHG626" s="49"/>
      <c r="HHH626" s="49"/>
      <c r="HHI626" s="49"/>
      <c r="HHJ626" s="49"/>
      <c r="HHK626" s="49"/>
      <c r="HHL626" s="49"/>
      <c r="HHM626" s="49"/>
      <c r="HHN626" s="49"/>
      <c r="HHO626" s="49"/>
      <c r="HHP626" s="49"/>
      <c r="HHQ626" s="49"/>
      <c r="HHR626" s="49"/>
      <c r="HHS626" s="49"/>
      <c r="HHT626" s="49"/>
      <c r="HHU626" s="49"/>
      <c r="HHV626" s="49"/>
      <c r="HHW626" s="49"/>
      <c r="HHX626" s="49"/>
      <c r="HHY626" s="49"/>
      <c r="HHZ626" s="49"/>
      <c r="HIA626" s="49"/>
      <c r="HIB626" s="49"/>
      <c r="HIC626" s="49"/>
      <c r="HID626" s="49"/>
      <c r="HIE626" s="49"/>
      <c r="HIF626" s="49"/>
      <c r="HIG626" s="49"/>
      <c r="HIH626" s="49"/>
      <c r="HII626" s="49"/>
      <c r="HIJ626" s="49"/>
      <c r="HIK626" s="49"/>
      <c r="HIL626" s="49"/>
      <c r="HIM626" s="49"/>
      <c r="HIN626" s="49"/>
      <c r="HIO626" s="49"/>
      <c r="HIP626" s="49"/>
      <c r="HIQ626" s="49"/>
      <c r="HIR626" s="49"/>
      <c r="HIS626" s="49"/>
      <c r="HIT626" s="49"/>
      <c r="HIU626" s="49"/>
      <c r="HIV626" s="49"/>
      <c r="HIW626" s="49"/>
      <c r="HIX626" s="49"/>
      <c r="HIY626" s="49"/>
      <c r="HIZ626" s="49"/>
      <c r="HJA626" s="49"/>
      <c r="HJB626" s="49"/>
      <c r="HJC626" s="49"/>
      <c r="HJD626" s="49"/>
      <c r="HJE626" s="49"/>
      <c r="HJF626" s="49"/>
      <c r="HJG626" s="49"/>
      <c r="HJH626" s="49"/>
      <c r="HJI626" s="49"/>
      <c r="HJJ626" s="49"/>
      <c r="HJK626" s="49"/>
      <c r="HJL626" s="49"/>
      <c r="HJM626" s="49"/>
      <c r="HJN626" s="49"/>
      <c r="HJO626" s="49"/>
      <c r="HJP626" s="49"/>
      <c r="HJQ626" s="49"/>
      <c r="HJR626" s="49"/>
      <c r="HJS626" s="49"/>
      <c r="HJT626" s="49"/>
      <c r="HJU626" s="49"/>
      <c r="HJV626" s="49"/>
      <c r="HJW626" s="49"/>
      <c r="HJX626" s="49"/>
      <c r="HJY626" s="49"/>
      <c r="HJZ626" s="49"/>
      <c r="HKA626" s="49"/>
      <c r="HKB626" s="49"/>
      <c r="HKC626" s="49"/>
      <c r="HKD626" s="49"/>
      <c r="HKE626" s="49"/>
      <c r="HKF626" s="49"/>
      <c r="HKG626" s="49"/>
      <c r="HKH626" s="49"/>
      <c r="HKI626" s="49"/>
      <c r="HKJ626" s="49"/>
      <c r="HKK626" s="49"/>
      <c r="HKL626" s="49"/>
      <c r="HKM626" s="49"/>
      <c r="HKN626" s="49"/>
      <c r="HKO626" s="49"/>
      <c r="HKP626" s="49"/>
      <c r="HKQ626" s="49"/>
      <c r="HKR626" s="49"/>
      <c r="HKS626" s="49"/>
      <c r="HKT626" s="49"/>
      <c r="HKU626" s="49"/>
      <c r="HKV626" s="49"/>
      <c r="HKW626" s="49"/>
      <c r="HKX626" s="49"/>
      <c r="HKY626" s="49"/>
      <c r="HKZ626" s="49"/>
      <c r="HLA626" s="49"/>
      <c r="HLB626" s="49"/>
      <c r="HLC626" s="49"/>
      <c r="HLD626" s="49"/>
      <c r="HLE626" s="49"/>
      <c r="HLF626" s="49"/>
      <c r="HLG626" s="49"/>
      <c r="HLH626" s="49"/>
      <c r="HLI626" s="49"/>
      <c r="HLJ626" s="49"/>
      <c r="HLK626" s="49"/>
      <c r="HLL626" s="49"/>
      <c r="HLM626" s="49"/>
      <c r="HLN626" s="49"/>
      <c r="HLO626" s="49"/>
      <c r="HLP626" s="49"/>
      <c r="HLQ626" s="49"/>
      <c r="HLR626" s="49"/>
      <c r="HLS626" s="49"/>
      <c r="HLT626" s="49"/>
      <c r="HLU626" s="49"/>
      <c r="HLV626" s="49"/>
      <c r="HLW626" s="49"/>
      <c r="HLX626" s="49"/>
      <c r="HLY626" s="49"/>
      <c r="HLZ626" s="49"/>
      <c r="HMA626" s="49"/>
      <c r="HMB626" s="49"/>
      <c r="HMC626" s="49"/>
      <c r="HMD626" s="49"/>
      <c r="HME626" s="49"/>
      <c r="HMF626" s="49"/>
      <c r="HMG626" s="49"/>
      <c r="HMH626" s="49"/>
      <c r="HMI626" s="49"/>
      <c r="HMJ626" s="49"/>
      <c r="HMK626" s="49"/>
      <c r="HML626" s="49"/>
      <c r="HMM626" s="49"/>
      <c r="HMN626" s="49"/>
      <c r="HMO626" s="49"/>
      <c r="HMP626" s="49"/>
      <c r="HMQ626" s="49"/>
      <c r="HMR626" s="49"/>
      <c r="HMS626" s="49"/>
      <c r="HMT626" s="49"/>
      <c r="HMU626" s="49"/>
      <c r="HMV626" s="49"/>
      <c r="HMW626" s="49"/>
      <c r="HMX626" s="49"/>
      <c r="HMY626" s="49"/>
      <c r="HMZ626" s="49"/>
      <c r="HNA626" s="49"/>
      <c r="HNB626" s="49"/>
      <c r="HNC626" s="49"/>
      <c r="HND626" s="49"/>
      <c r="HNE626" s="49"/>
      <c r="HNF626" s="49"/>
      <c r="HNG626" s="49"/>
      <c r="HNH626" s="49"/>
      <c r="HNI626" s="49"/>
      <c r="HNJ626" s="49"/>
      <c r="HNK626" s="49"/>
      <c r="HNL626" s="49"/>
      <c r="HNM626" s="49"/>
      <c r="HNN626" s="49"/>
      <c r="HNO626" s="49"/>
      <c r="HNP626" s="49"/>
      <c r="HNQ626" s="49"/>
      <c r="HNR626" s="49"/>
      <c r="HNS626" s="49"/>
      <c r="HNT626" s="49"/>
      <c r="HNU626" s="49"/>
      <c r="HNV626" s="49"/>
      <c r="HNW626" s="49"/>
      <c r="HNX626" s="49"/>
      <c r="HNY626" s="49"/>
      <c r="HNZ626" s="49"/>
      <c r="HOA626" s="49"/>
      <c r="HOB626" s="49"/>
      <c r="HOC626" s="49"/>
      <c r="HOD626" s="49"/>
      <c r="HOE626" s="49"/>
      <c r="HOF626" s="49"/>
      <c r="HOG626" s="49"/>
      <c r="HOH626" s="49"/>
      <c r="HOI626" s="49"/>
      <c r="HOJ626" s="49"/>
      <c r="HOK626" s="49"/>
      <c r="HOL626" s="49"/>
      <c r="HOM626" s="49"/>
      <c r="HON626" s="49"/>
      <c r="HOO626" s="49"/>
      <c r="HOP626" s="49"/>
      <c r="HOQ626" s="49"/>
      <c r="HOR626" s="49"/>
      <c r="HOS626" s="49"/>
      <c r="HOT626" s="49"/>
      <c r="HOU626" s="49"/>
      <c r="HOV626" s="49"/>
      <c r="HOW626" s="49"/>
      <c r="HOX626" s="49"/>
      <c r="HOY626" s="49"/>
      <c r="HOZ626" s="49"/>
      <c r="HPA626" s="49"/>
      <c r="HPB626" s="49"/>
      <c r="HPC626" s="49"/>
      <c r="HPD626" s="49"/>
      <c r="HPE626" s="49"/>
      <c r="HPF626" s="49"/>
      <c r="HPG626" s="49"/>
      <c r="HPH626" s="49"/>
      <c r="HPI626" s="49"/>
      <c r="HPJ626" s="49"/>
      <c r="HPK626" s="49"/>
      <c r="HPL626" s="49"/>
      <c r="HPM626" s="49"/>
      <c r="HPN626" s="49"/>
      <c r="HPO626" s="49"/>
      <c r="HPP626" s="49"/>
      <c r="HPQ626" s="49"/>
      <c r="HPR626" s="49"/>
      <c r="HPS626" s="49"/>
      <c r="HPT626" s="49"/>
      <c r="HPU626" s="49"/>
      <c r="HPV626" s="49"/>
      <c r="HPW626" s="49"/>
      <c r="HPX626" s="49"/>
      <c r="HPY626" s="49"/>
      <c r="HPZ626" s="49"/>
      <c r="HQA626" s="49"/>
      <c r="HQB626" s="49"/>
      <c r="HQC626" s="49"/>
      <c r="HQD626" s="49"/>
      <c r="HQE626" s="49"/>
      <c r="HQF626" s="49"/>
      <c r="HQG626" s="49"/>
      <c r="HQH626" s="49"/>
      <c r="HQI626" s="49"/>
      <c r="HQJ626" s="49"/>
      <c r="HQK626" s="49"/>
      <c r="HQL626" s="49"/>
      <c r="HQM626" s="49"/>
      <c r="HQN626" s="49"/>
      <c r="HQO626" s="49"/>
      <c r="HQP626" s="49"/>
      <c r="HQQ626" s="49"/>
      <c r="HQR626" s="49"/>
      <c r="HQS626" s="49"/>
      <c r="HQT626" s="49"/>
      <c r="HQU626" s="49"/>
      <c r="HQV626" s="49"/>
      <c r="HQW626" s="49"/>
      <c r="HQX626" s="49"/>
      <c r="HQY626" s="49"/>
      <c r="HQZ626" s="49"/>
      <c r="HRA626" s="49"/>
      <c r="HRB626" s="49"/>
      <c r="HRC626" s="49"/>
      <c r="HRD626" s="49"/>
      <c r="HRE626" s="49"/>
      <c r="HRF626" s="49"/>
      <c r="HRG626" s="49"/>
      <c r="HRH626" s="49"/>
      <c r="HRI626" s="49"/>
      <c r="HRJ626" s="49"/>
      <c r="HRK626" s="49"/>
      <c r="HRL626" s="49"/>
      <c r="HRM626" s="49"/>
      <c r="HRN626" s="49"/>
      <c r="HRO626" s="49"/>
      <c r="HRP626" s="49"/>
      <c r="HRQ626" s="49"/>
      <c r="HRR626" s="49"/>
      <c r="HRS626" s="49"/>
      <c r="HRT626" s="49"/>
      <c r="HRU626" s="49"/>
      <c r="HRV626" s="49"/>
      <c r="HRW626" s="49"/>
      <c r="HRX626" s="49"/>
      <c r="HRY626" s="49"/>
      <c r="HRZ626" s="49"/>
      <c r="HSA626" s="49"/>
      <c r="HSB626" s="49"/>
      <c r="HSC626" s="49"/>
      <c r="HSD626" s="49"/>
      <c r="HSE626" s="49"/>
      <c r="HSF626" s="49"/>
      <c r="HSG626" s="49"/>
      <c r="HSH626" s="49"/>
      <c r="HSI626" s="49"/>
      <c r="HSJ626" s="49"/>
      <c r="HSK626" s="49"/>
      <c r="HSL626" s="49"/>
      <c r="HSM626" s="49"/>
      <c r="HSN626" s="49"/>
      <c r="HSO626" s="49"/>
      <c r="HSP626" s="49"/>
      <c r="HSQ626" s="49"/>
      <c r="HSR626" s="49"/>
      <c r="HSS626" s="49"/>
      <c r="HST626" s="49"/>
      <c r="HSU626" s="49"/>
      <c r="HSV626" s="49"/>
      <c r="HSW626" s="49"/>
      <c r="HSX626" s="49"/>
      <c r="HSY626" s="49"/>
      <c r="HSZ626" s="49"/>
      <c r="HTA626" s="49"/>
      <c r="HTB626" s="49"/>
      <c r="HTC626" s="49"/>
      <c r="HTD626" s="49"/>
      <c r="HTE626" s="49"/>
      <c r="HTF626" s="49"/>
      <c r="HTG626" s="49"/>
      <c r="HTH626" s="49"/>
      <c r="HTI626" s="49"/>
      <c r="HTJ626" s="49"/>
      <c r="HTK626" s="49"/>
      <c r="HTL626" s="49"/>
      <c r="HTM626" s="49"/>
      <c r="HTN626" s="49"/>
      <c r="HTO626" s="49"/>
      <c r="HTP626" s="49"/>
      <c r="HTQ626" s="49"/>
      <c r="HTR626" s="49"/>
      <c r="HTS626" s="49"/>
      <c r="HTT626" s="49"/>
      <c r="HTU626" s="49"/>
      <c r="HTV626" s="49"/>
      <c r="HTW626" s="49"/>
      <c r="HTX626" s="49"/>
      <c r="HTY626" s="49"/>
      <c r="HTZ626" s="49"/>
      <c r="HUA626" s="49"/>
      <c r="HUB626" s="49"/>
      <c r="HUC626" s="49"/>
      <c r="HUD626" s="49"/>
      <c r="HUE626" s="49"/>
      <c r="HUF626" s="49"/>
      <c r="HUG626" s="49"/>
      <c r="HUH626" s="49"/>
      <c r="HUI626" s="49"/>
      <c r="HUJ626" s="49"/>
      <c r="HUK626" s="49"/>
      <c r="HUL626" s="49"/>
      <c r="HUM626" s="49"/>
      <c r="HUN626" s="49"/>
      <c r="HUO626" s="49"/>
      <c r="HUP626" s="49"/>
      <c r="HUQ626" s="49"/>
      <c r="HUR626" s="49"/>
      <c r="HUS626" s="49"/>
      <c r="HUT626" s="49"/>
      <c r="HUU626" s="49"/>
      <c r="HUV626" s="49"/>
      <c r="HUW626" s="49"/>
      <c r="HUX626" s="49"/>
      <c r="HUY626" s="49"/>
      <c r="HUZ626" s="49"/>
      <c r="HVA626" s="49"/>
      <c r="HVB626" s="49"/>
      <c r="HVC626" s="49"/>
      <c r="HVD626" s="49"/>
      <c r="HVE626" s="49"/>
      <c r="HVF626" s="49"/>
      <c r="HVG626" s="49"/>
      <c r="HVH626" s="49"/>
      <c r="HVI626" s="49"/>
      <c r="HVJ626" s="49"/>
      <c r="HVK626" s="49"/>
      <c r="HVL626" s="49"/>
      <c r="HVM626" s="49"/>
      <c r="HVN626" s="49"/>
      <c r="HVO626" s="49"/>
      <c r="HVP626" s="49"/>
      <c r="HVQ626" s="49"/>
      <c r="HVR626" s="49"/>
      <c r="HVS626" s="49"/>
      <c r="HVT626" s="49"/>
      <c r="HVU626" s="49"/>
      <c r="HVV626" s="49"/>
      <c r="HVW626" s="49"/>
      <c r="HVX626" s="49"/>
      <c r="HVY626" s="49"/>
      <c r="HVZ626" s="49"/>
      <c r="HWA626" s="49"/>
      <c r="HWB626" s="49"/>
      <c r="HWC626" s="49"/>
      <c r="HWD626" s="49"/>
      <c r="HWE626" s="49"/>
      <c r="HWF626" s="49"/>
      <c r="HWG626" s="49"/>
      <c r="HWH626" s="49"/>
      <c r="HWI626" s="49"/>
      <c r="HWJ626" s="49"/>
      <c r="HWK626" s="49"/>
      <c r="HWL626" s="49"/>
      <c r="HWM626" s="49"/>
      <c r="HWN626" s="49"/>
      <c r="HWO626" s="49"/>
      <c r="HWP626" s="49"/>
      <c r="HWQ626" s="49"/>
      <c r="HWR626" s="49"/>
      <c r="HWS626" s="49"/>
      <c r="HWT626" s="49"/>
      <c r="HWU626" s="49"/>
      <c r="HWV626" s="49"/>
      <c r="HWW626" s="49"/>
      <c r="HWX626" s="49"/>
      <c r="HWY626" s="49"/>
      <c r="HWZ626" s="49"/>
      <c r="HXA626" s="49"/>
      <c r="HXB626" s="49"/>
      <c r="HXC626" s="49"/>
      <c r="HXD626" s="49"/>
      <c r="HXE626" s="49"/>
      <c r="HXF626" s="49"/>
      <c r="HXG626" s="49"/>
      <c r="HXH626" s="49"/>
      <c r="HXI626" s="49"/>
      <c r="HXJ626" s="49"/>
      <c r="HXK626" s="49"/>
      <c r="HXL626" s="49"/>
      <c r="HXM626" s="49"/>
      <c r="HXN626" s="49"/>
      <c r="HXO626" s="49"/>
      <c r="HXP626" s="49"/>
      <c r="HXQ626" s="49"/>
      <c r="HXR626" s="49"/>
      <c r="HXS626" s="49"/>
      <c r="HXT626" s="49"/>
      <c r="HXU626" s="49"/>
      <c r="HXV626" s="49"/>
      <c r="HXW626" s="49"/>
      <c r="HXX626" s="49"/>
      <c r="HXY626" s="49"/>
      <c r="HXZ626" s="49"/>
      <c r="HYA626" s="49"/>
      <c r="HYB626" s="49"/>
      <c r="HYC626" s="49"/>
      <c r="HYD626" s="49"/>
      <c r="HYE626" s="49"/>
      <c r="HYF626" s="49"/>
      <c r="HYG626" s="49"/>
      <c r="HYH626" s="49"/>
      <c r="HYI626" s="49"/>
      <c r="HYJ626" s="49"/>
      <c r="HYK626" s="49"/>
      <c r="HYL626" s="49"/>
      <c r="HYM626" s="49"/>
      <c r="HYN626" s="49"/>
      <c r="HYO626" s="49"/>
      <c r="HYP626" s="49"/>
      <c r="HYQ626" s="49"/>
      <c r="HYR626" s="49"/>
      <c r="HYS626" s="49"/>
      <c r="HYT626" s="49"/>
      <c r="HYU626" s="49"/>
      <c r="HYV626" s="49"/>
      <c r="HYW626" s="49"/>
      <c r="HYX626" s="49"/>
      <c r="HYY626" s="49"/>
      <c r="HYZ626" s="49"/>
      <c r="HZA626" s="49"/>
      <c r="HZB626" s="49"/>
      <c r="HZC626" s="49"/>
      <c r="HZD626" s="49"/>
      <c r="HZE626" s="49"/>
      <c r="HZF626" s="49"/>
      <c r="HZG626" s="49"/>
      <c r="HZH626" s="49"/>
      <c r="HZI626" s="49"/>
      <c r="HZJ626" s="49"/>
      <c r="HZK626" s="49"/>
      <c r="HZL626" s="49"/>
      <c r="HZM626" s="49"/>
      <c r="HZN626" s="49"/>
      <c r="HZO626" s="49"/>
      <c r="HZP626" s="49"/>
      <c r="HZQ626" s="49"/>
      <c r="HZR626" s="49"/>
      <c r="HZS626" s="49"/>
      <c r="HZT626" s="49"/>
      <c r="HZU626" s="49"/>
      <c r="HZV626" s="49"/>
      <c r="HZW626" s="49"/>
      <c r="HZX626" s="49"/>
      <c r="HZY626" s="49"/>
      <c r="HZZ626" s="49"/>
      <c r="IAA626" s="49"/>
      <c r="IAB626" s="49"/>
      <c r="IAC626" s="49"/>
      <c r="IAD626" s="49"/>
      <c r="IAE626" s="49"/>
      <c r="IAF626" s="49"/>
      <c r="IAG626" s="49"/>
      <c r="IAH626" s="49"/>
      <c r="IAI626" s="49"/>
      <c r="IAJ626" s="49"/>
      <c r="IAK626" s="49"/>
      <c r="IAL626" s="49"/>
      <c r="IAM626" s="49"/>
      <c r="IAN626" s="49"/>
      <c r="IAO626" s="49"/>
      <c r="IAP626" s="49"/>
      <c r="IAQ626" s="49"/>
      <c r="IAR626" s="49"/>
      <c r="IAS626" s="49"/>
      <c r="IAT626" s="49"/>
      <c r="IAU626" s="49"/>
      <c r="IAV626" s="49"/>
      <c r="IAW626" s="49"/>
      <c r="IAX626" s="49"/>
      <c r="IAY626" s="49"/>
      <c r="IAZ626" s="49"/>
      <c r="IBA626" s="49"/>
      <c r="IBB626" s="49"/>
      <c r="IBC626" s="49"/>
      <c r="IBD626" s="49"/>
      <c r="IBE626" s="49"/>
      <c r="IBF626" s="49"/>
      <c r="IBG626" s="49"/>
      <c r="IBH626" s="49"/>
      <c r="IBI626" s="49"/>
      <c r="IBJ626" s="49"/>
      <c r="IBK626" s="49"/>
      <c r="IBL626" s="49"/>
      <c r="IBM626" s="49"/>
      <c r="IBN626" s="49"/>
      <c r="IBO626" s="49"/>
      <c r="IBP626" s="49"/>
      <c r="IBQ626" s="49"/>
      <c r="IBR626" s="49"/>
      <c r="IBS626" s="49"/>
      <c r="IBT626" s="49"/>
      <c r="IBU626" s="49"/>
      <c r="IBV626" s="49"/>
      <c r="IBW626" s="49"/>
      <c r="IBX626" s="49"/>
      <c r="IBY626" s="49"/>
      <c r="IBZ626" s="49"/>
      <c r="ICA626" s="49"/>
      <c r="ICB626" s="49"/>
      <c r="ICC626" s="49"/>
      <c r="ICD626" s="49"/>
      <c r="ICE626" s="49"/>
      <c r="ICF626" s="49"/>
      <c r="ICG626" s="49"/>
      <c r="ICH626" s="49"/>
      <c r="ICI626" s="49"/>
      <c r="ICJ626" s="49"/>
      <c r="ICK626" s="49"/>
      <c r="ICL626" s="49"/>
      <c r="ICM626" s="49"/>
      <c r="ICN626" s="49"/>
      <c r="ICO626" s="49"/>
      <c r="ICP626" s="49"/>
      <c r="ICQ626" s="49"/>
      <c r="ICR626" s="49"/>
      <c r="ICS626" s="49"/>
      <c r="ICT626" s="49"/>
      <c r="ICU626" s="49"/>
      <c r="ICV626" s="49"/>
      <c r="ICW626" s="49"/>
      <c r="ICX626" s="49"/>
      <c r="ICY626" s="49"/>
      <c r="ICZ626" s="49"/>
      <c r="IDA626" s="49"/>
      <c r="IDB626" s="49"/>
      <c r="IDC626" s="49"/>
      <c r="IDD626" s="49"/>
      <c r="IDE626" s="49"/>
      <c r="IDF626" s="49"/>
      <c r="IDG626" s="49"/>
      <c r="IDH626" s="49"/>
      <c r="IDI626" s="49"/>
      <c r="IDJ626" s="49"/>
      <c r="IDK626" s="49"/>
      <c r="IDL626" s="49"/>
      <c r="IDM626" s="49"/>
      <c r="IDN626" s="49"/>
      <c r="IDO626" s="49"/>
      <c r="IDP626" s="49"/>
      <c r="IDQ626" s="49"/>
      <c r="IDR626" s="49"/>
      <c r="IDS626" s="49"/>
      <c r="IDT626" s="49"/>
      <c r="IDU626" s="49"/>
      <c r="IDV626" s="49"/>
      <c r="IDW626" s="49"/>
      <c r="IDX626" s="49"/>
      <c r="IDY626" s="49"/>
      <c r="IDZ626" s="49"/>
      <c r="IEA626" s="49"/>
      <c r="IEB626" s="49"/>
      <c r="IEC626" s="49"/>
      <c r="IED626" s="49"/>
      <c r="IEE626" s="49"/>
      <c r="IEF626" s="49"/>
      <c r="IEG626" s="49"/>
      <c r="IEH626" s="49"/>
      <c r="IEI626" s="49"/>
      <c r="IEJ626" s="49"/>
      <c r="IEK626" s="49"/>
      <c r="IEL626" s="49"/>
      <c r="IEM626" s="49"/>
      <c r="IEN626" s="49"/>
      <c r="IEO626" s="49"/>
      <c r="IEP626" s="49"/>
      <c r="IEQ626" s="49"/>
      <c r="IER626" s="49"/>
      <c r="IES626" s="49"/>
      <c r="IET626" s="49"/>
      <c r="IEU626" s="49"/>
      <c r="IEV626" s="49"/>
      <c r="IEW626" s="49"/>
      <c r="IEX626" s="49"/>
      <c r="IEY626" s="49"/>
      <c r="IEZ626" s="49"/>
      <c r="IFA626" s="49"/>
      <c r="IFB626" s="49"/>
      <c r="IFC626" s="49"/>
      <c r="IFD626" s="49"/>
      <c r="IFE626" s="49"/>
      <c r="IFF626" s="49"/>
      <c r="IFG626" s="49"/>
      <c r="IFH626" s="49"/>
      <c r="IFI626" s="49"/>
      <c r="IFJ626" s="49"/>
      <c r="IFK626" s="49"/>
      <c r="IFL626" s="49"/>
      <c r="IFM626" s="49"/>
      <c r="IFN626" s="49"/>
      <c r="IFO626" s="49"/>
      <c r="IFP626" s="49"/>
      <c r="IFQ626" s="49"/>
      <c r="IFR626" s="49"/>
      <c r="IFS626" s="49"/>
      <c r="IFT626" s="49"/>
      <c r="IFU626" s="49"/>
      <c r="IFV626" s="49"/>
      <c r="IFW626" s="49"/>
      <c r="IFX626" s="49"/>
      <c r="IFY626" s="49"/>
      <c r="IFZ626" s="49"/>
      <c r="IGA626" s="49"/>
      <c r="IGB626" s="49"/>
      <c r="IGC626" s="49"/>
      <c r="IGD626" s="49"/>
      <c r="IGE626" s="49"/>
      <c r="IGF626" s="49"/>
      <c r="IGG626" s="49"/>
      <c r="IGH626" s="49"/>
      <c r="IGI626" s="49"/>
      <c r="IGJ626" s="49"/>
      <c r="IGK626" s="49"/>
      <c r="IGL626" s="49"/>
      <c r="IGM626" s="49"/>
      <c r="IGN626" s="49"/>
      <c r="IGO626" s="49"/>
      <c r="IGP626" s="49"/>
      <c r="IGQ626" s="49"/>
      <c r="IGR626" s="49"/>
      <c r="IGS626" s="49"/>
      <c r="IGT626" s="49"/>
      <c r="IGU626" s="49"/>
      <c r="IGV626" s="49"/>
      <c r="IGW626" s="49"/>
      <c r="IGX626" s="49"/>
      <c r="IGY626" s="49"/>
      <c r="IGZ626" s="49"/>
      <c r="IHA626" s="49"/>
      <c r="IHB626" s="49"/>
      <c r="IHC626" s="49"/>
      <c r="IHD626" s="49"/>
      <c r="IHE626" s="49"/>
      <c r="IHF626" s="49"/>
      <c r="IHG626" s="49"/>
      <c r="IHH626" s="49"/>
      <c r="IHI626" s="49"/>
      <c r="IHJ626" s="49"/>
      <c r="IHK626" s="49"/>
      <c r="IHL626" s="49"/>
      <c r="IHM626" s="49"/>
      <c r="IHN626" s="49"/>
      <c r="IHO626" s="49"/>
      <c r="IHP626" s="49"/>
      <c r="IHQ626" s="49"/>
      <c r="IHR626" s="49"/>
      <c r="IHS626" s="49"/>
      <c r="IHT626" s="49"/>
      <c r="IHU626" s="49"/>
      <c r="IHV626" s="49"/>
      <c r="IHW626" s="49"/>
      <c r="IHX626" s="49"/>
      <c r="IHY626" s="49"/>
      <c r="IHZ626" s="49"/>
      <c r="IIA626" s="49"/>
      <c r="IIB626" s="49"/>
      <c r="IIC626" s="49"/>
      <c r="IID626" s="49"/>
      <c r="IIE626" s="49"/>
      <c r="IIF626" s="49"/>
      <c r="IIG626" s="49"/>
      <c r="IIH626" s="49"/>
      <c r="III626" s="49"/>
      <c r="IIJ626" s="49"/>
      <c r="IIK626" s="49"/>
      <c r="IIL626" s="49"/>
      <c r="IIM626" s="49"/>
      <c r="IIN626" s="49"/>
      <c r="IIO626" s="49"/>
      <c r="IIP626" s="49"/>
      <c r="IIQ626" s="49"/>
      <c r="IIR626" s="49"/>
      <c r="IIS626" s="49"/>
      <c r="IIT626" s="49"/>
      <c r="IIU626" s="49"/>
      <c r="IIV626" s="49"/>
      <c r="IIW626" s="49"/>
      <c r="IIX626" s="49"/>
      <c r="IIY626" s="49"/>
      <c r="IIZ626" s="49"/>
      <c r="IJA626" s="49"/>
      <c r="IJB626" s="49"/>
      <c r="IJC626" s="49"/>
      <c r="IJD626" s="49"/>
      <c r="IJE626" s="49"/>
      <c r="IJF626" s="49"/>
      <c r="IJG626" s="49"/>
      <c r="IJH626" s="49"/>
      <c r="IJI626" s="49"/>
      <c r="IJJ626" s="49"/>
      <c r="IJK626" s="49"/>
      <c r="IJL626" s="49"/>
      <c r="IJM626" s="49"/>
      <c r="IJN626" s="49"/>
      <c r="IJO626" s="49"/>
      <c r="IJP626" s="49"/>
      <c r="IJQ626" s="49"/>
      <c r="IJR626" s="49"/>
      <c r="IJS626" s="49"/>
      <c r="IJT626" s="49"/>
      <c r="IJU626" s="49"/>
      <c r="IJV626" s="49"/>
      <c r="IJW626" s="49"/>
      <c r="IJX626" s="49"/>
      <c r="IJY626" s="49"/>
      <c r="IJZ626" s="49"/>
      <c r="IKA626" s="49"/>
      <c r="IKB626" s="49"/>
      <c r="IKC626" s="49"/>
      <c r="IKD626" s="49"/>
      <c r="IKE626" s="49"/>
      <c r="IKF626" s="49"/>
      <c r="IKG626" s="49"/>
      <c r="IKH626" s="49"/>
      <c r="IKI626" s="49"/>
      <c r="IKJ626" s="49"/>
      <c r="IKK626" s="49"/>
      <c r="IKL626" s="49"/>
      <c r="IKM626" s="49"/>
      <c r="IKN626" s="49"/>
      <c r="IKO626" s="49"/>
      <c r="IKP626" s="49"/>
      <c r="IKQ626" s="49"/>
      <c r="IKR626" s="49"/>
      <c r="IKS626" s="49"/>
      <c r="IKT626" s="49"/>
      <c r="IKU626" s="49"/>
      <c r="IKV626" s="49"/>
      <c r="IKW626" s="49"/>
      <c r="IKX626" s="49"/>
      <c r="IKY626" s="49"/>
      <c r="IKZ626" s="49"/>
      <c r="ILA626" s="49"/>
      <c r="ILB626" s="49"/>
      <c r="ILC626" s="49"/>
      <c r="ILD626" s="49"/>
      <c r="ILE626" s="49"/>
      <c r="ILF626" s="49"/>
      <c r="ILG626" s="49"/>
      <c r="ILH626" s="49"/>
      <c r="ILI626" s="49"/>
      <c r="ILJ626" s="49"/>
      <c r="ILK626" s="49"/>
      <c r="ILL626" s="49"/>
      <c r="ILM626" s="49"/>
      <c r="ILN626" s="49"/>
      <c r="ILO626" s="49"/>
      <c r="ILP626" s="49"/>
      <c r="ILQ626" s="49"/>
      <c r="ILR626" s="49"/>
      <c r="ILS626" s="49"/>
      <c r="ILT626" s="49"/>
      <c r="ILU626" s="49"/>
      <c r="ILV626" s="49"/>
      <c r="ILW626" s="49"/>
      <c r="ILX626" s="49"/>
      <c r="ILY626" s="49"/>
      <c r="ILZ626" s="49"/>
      <c r="IMA626" s="49"/>
      <c r="IMB626" s="49"/>
      <c r="IMC626" s="49"/>
      <c r="IMD626" s="49"/>
      <c r="IME626" s="49"/>
      <c r="IMF626" s="49"/>
      <c r="IMG626" s="49"/>
      <c r="IMH626" s="49"/>
      <c r="IMI626" s="49"/>
      <c r="IMJ626" s="49"/>
      <c r="IMK626" s="49"/>
      <c r="IML626" s="49"/>
      <c r="IMM626" s="49"/>
      <c r="IMN626" s="49"/>
      <c r="IMO626" s="49"/>
      <c r="IMP626" s="49"/>
      <c r="IMQ626" s="49"/>
      <c r="IMR626" s="49"/>
      <c r="IMS626" s="49"/>
      <c r="IMT626" s="49"/>
      <c r="IMU626" s="49"/>
      <c r="IMV626" s="49"/>
      <c r="IMW626" s="49"/>
      <c r="IMX626" s="49"/>
      <c r="IMY626" s="49"/>
      <c r="IMZ626" s="49"/>
      <c r="INA626" s="49"/>
      <c r="INB626" s="49"/>
      <c r="INC626" s="49"/>
      <c r="IND626" s="49"/>
      <c r="INE626" s="49"/>
      <c r="INF626" s="49"/>
      <c r="ING626" s="49"/>
      <c r="INH626" s="49"/>
      <c r="INI626" s="49"/>
      <c r="INJ626" s="49"/>
      <c r="INK626" s="49"/>
      <c r="INL626" s="49"/>
      <c r="INM626" s="49"/>
      <c r="INN626" s="49"/>
      <c r="INO626" s="49"/>
      <c r="INP626" s="49"/>
      <c r="INQ626" s="49"/>
      <c r="INR626" s="49"/>
      <c r="INS626" s="49"/>
      <c r="INT626" s="49"/>
      <c r="INU626" s="49"/>
      <c r="INV626" s="49"/>
      <c r="INW626" s="49"/>
      <c r="INX626" s="49"/>
      <c r="INY626" s="49"/>
      <c r="INZ626" s="49"/>
      <c r="IOA626" s="49"/>
      <c r="IOB626" s="49"/>
      <c r="IOC626" s="49"/>
      <c r="IOD626" s="49"/>
      <c r="IOE626" s="49"/>
      <c r="IOF626" s="49"/>
      <c r="IOG626" s="49"/>
      <c r="IOH626" s="49"/>
      <c r="IOI626" s="49"/>
      <c r="IOJ626" s="49"/>
      <c r="IOK626" s="49"/>
      <c r="IOL626" s="49"/>
      <c r="IOM626" s="49"/>
      <c r="ION626" s="49"/>
      <c r="IOO626" s="49"/>
      <c r="IOP626" s="49"/>
      <c r="IOQ626" s="49"/>
      <c r="IOR626" s="49"/>
      <c r="IOS626" s="49"/>
      <c r="IOT626" s="49"/>
      <c r="IOU626" s="49"/>
      <c r="IOV626" s="49"/>
      <c r="IOW626" s="49"/>
      <c r="IOX626" s="49"/>
      <c r="IOY626" s="49"/>
      <c r="IOZ626" s="49"/>
      <c r="IPA626" s="49"/>
      <c r="IPB626" s="49"/>
      <c r="IPC626" s="49"/>
      <c r="IPD626" s="49"/>
      <c r="IPE626" s="49"/>
      <c r="IPF626" s="49"/>
      <c r="IPG626" s="49"/>
      <c r="IPH626" s="49"/>
      <c r="IPI626" s="49"/>
      <c r="IPJ626" s="49"/>
      <c r="IPK626" s="49"/>
      <c r="IPL626" s="49"/>
      <c r="IPM626" s="49"/>
      <c r="IPN626" s="49"/>
      <c r="IPO626" s="49"/>
      <c r="IPP626" s="49"/>
      <c r="IPQ626" s="49"/>
      <c r="IPR626" s="49"/>
      <c r="IPS626" s="49"/>
      <c r="IPT626" s="49"/>
      <c r="IPU626" s="49"/>
      <c r="IPV626" s="49"/>
      <c r="IPW626" s="49"/>
      <c r="IPX626" s="49"/>
      <c r="IPY626" s="49"/>
      <c r="IPZ626" s="49"/>
      <c r="IQA626" s="49"/>
      <c r="IQB626" s="49"/>
      <c r="IQC626" s="49"/>
      <c r="IQD626" s="49"/>
      <c r="IQE626" s="49"/>
      <c r="IQF626" s="49"/>
      <c r="IQG626" s="49"/>
      <c r="IQH626" s="49"/>
      <c r="IQI626" s="49"/>
      <c r="IQJ626" s="49"/>
      <c r="IQK626" s="49"/>
      <c r="IQL626" s="49"/>
      <c r="IQM626" s="49"/>
      <c r="IQN626" s="49"/>
      <c r="IQO626" s="49"/>
      <c r="IQP626" s="49"/>
      <c r="IQQ626" s="49"/>
      <c r="IQR626" s="49"/>
      <c r="IQS626" s="49"/>
      <c r="IQT626" s="49"/>
      <c r="IQU626" s="49"/>
      <c r="IQV626" s="49"/>
      <c r="IQW626" s="49"/>
      <c r="IQX626" s="49"/>
      <c r="IQY626" s="49"/>
      <c r="IQZ626" s="49"/>
      <c r="IRA626" s="49"/>
      <c r="IRB626" s="49"/>
      <c r="IRC626" s="49"/>
      <c r="IRD626" s="49"/>
      <c r="IRE626" s="49"/>
      <c r="IRF626" s="49"/>
      <c r="IRG626" s="49"/>
      <c r="IRH626" s="49"/>
      <c r="IRI626" s="49"/>
      <c r="IRJ626" s="49"/>
      <c r="IRK626" s="49"/>
      <c r="IRL626" s="49"/>
      <c r="IRM626" s="49"/>
      <c r="IRN626" s="49"/>
      <c r="IRO626" s="49"/>
      <c r="IRP626" s="49"/>
      <c r="IRQ626" s="49"/>
      <c r="IRR626" s="49"/>
      <c r="IRS626" s="49"/>
      <c r="IRT626" s="49"/>
      <c r="IRU626" s="49"/>
      <c r="IRV626" s="49"/>
      <c r="IRW626" s="49"/>
      <c r="IRX626" s="49"/>
      <c r="IRY626" s="49"/>
      <c r="IRZ626" s="49"/>
      <c r="ISA626" s="49"/>
      <c r="ISB626" s="49"/>
      <c r="ISC626" s="49"/>
      <c r="ISD626" s="49"/>
      <c r="ISE626" s="49"/>
      <c r="ISF626" s="49"/>
      <c r="ISG626" s="49"/>
      <c r="ISH626" s="49"/>
      <c r="ISI626" s="49"/>
      <c r="ISJ626" s="49"/>
      <c r="ISK626" s="49"/>
      <c r="ISL626" s="49"/>
      <c r="ISM626" s="49"/>
      <c r="ISN626" s="49"/>
      <c r="ISO626" s="49"/>
      <c r="ISP626" s="49"/>
      <c r="ISQ626" s="49"/>
      <c r="ISR626" s="49"/>
      <c r="ISS626" s="49"/>
      <c r="IST626" s="49"/>
      <c r="ISU626" s="49"/>
      <c r="ISV626" s="49"/>
      <c r="ISW626" s="49"/>
      <c r="ISX626" s="49"/>
      <c r="ISY626" s="49"/>
      <c r="ISZ626" s="49"/>
      <c r="ITA626" s="49"/>
      <c r="ITB626" s="49"/>
      <c r="ITC626" s="49"/>
      <c r="ITD626" s="49"/>
      <c r="ITE626" s="49"/>
      <c r="ITF626" s="49"/>
      <c r="ITG626" s="49"/>
      <c r="ITH626" s="49"/>
      <c r="ITI626" s="49"/>
      <c r="ITJ626" s="49"/>
      <c r="ITK626" s="49"/>
      <c r="ITL626" s="49"/>
      <c r="ITM626" s="49"/>
      <c r="ITN626" s="49"/>
      <c r="ITO626" s="49"/>
      <c r="ITP626" s="49"/>
      <c r="ITQ626" s="49"/>
      <c r="ITR626" s="49"/>
      <c r="ITS626" s="49"/>
      <c r="ITT626" s="49"/>
      <c r="ITU626" s="49"/>
      <c r="ITV626" s="49"/>
      <c r="ITW626" s="49"/>
      <c r="ITX626" s="49"/>
      <c r="ITY626" s="49"/>
      <c r="ITZ626" s="49"/>
      <c r="IUA626" s="49"/>
      <c r="IUB626" s="49"/>
      <c r="IUC626" s="49"/>
      <c r="IUD626" s="49"/>
      <c r="IUE626" s="49"/>
      <c r="IUF626" s="49"/>
      <c r="IUG626" s="49"/>
      <c r="IUH626" s="49"/>
      <c r="IUI626" s="49"/>
      <c r="IUJ626" s="49"/>
      <c r="IUK626" s="49"/>
      <c r="IUL626" s="49"/>
      <c r="IUM626" s="49"/>
      <c r="IUN626" s="49"/>
      <c r="IUO626" s="49"/>
      <c r="IUP626" s="49"/>
      <c r="IUQ626" s="49"/>
      <c r="IUR626" s="49"/>
      <c r="IUS626" s="49"/>
      <c r="IUT626" s="49"/>
      <c r="IUU626" s="49"/>
      <c r="IUV626" s="49"/>
      <c r="IUW626" s="49"/>
      <c r="IUX626" s="49"/>
      <c r="IUY626" s="49"/>
      <c r="IUZ626" s="49"/>
      <c r="IVA626" s="49"/>
      <c r="IVB626" s="49"/>
      <c r="IVC626" s="49"/>
      <c r="IVD626" s="49"/>
      <c r="IVE626" s="49"/>
      <c r="IVF626" s="49"/>
      <c r="IVG626" s="49"/>
      <c r="IVH626" s="49"/>
      <c r="IVI626" s="49"/>
      <c r="IVJ626" s="49"/>
      <c r="IVK626" s="49"/>
      <c r="IVL626" s="49"/>
      <c r="IVM626" s="49"/>
      <c r="IVN626" s="49"/>
      <c r="IVO626" s="49"/>
      <c r="IVP626" s="49"/>
      <c r="IVQ626" s="49"/>
      <c r="IVR626" s="49"/>
      <c r="IVS626" s="49"/>
      <c r="IVT626" s="49"/>
      <c r="IVU626" s="49"/>
      <c r="IVV626" s="49"/>
      <c r="IVW626" s="49"/>
      <c r="IVX626" s="49"/>
      <c r="IVY626" s="49"/>
      <c r="IVZ626" s="49"/>
      <c r="IWA626" s="49"/>
      <c r="IWB626" s="49"/>
      <c r="IWC626" s="49"/>
      <c r="IWD626" s="49"/>
      <c r="IWE626" s="49"/>
      <c r="IWF626" s="49"/>
      <c r="IWG626" s="49"/>
      <c r="IWH626" s="49"/>
      <c r="IWI626" s="49"/>
      <c r="IWJ626" s="49"/>
      <c r="IWK626" s="49"/>
      <c r="IWL626" s="49"/>
      <c r="IWM626" s="49"/>
      <c r="IWN626" s="49"/>
      <c r="IWO626" s="49"/>
      <c r="IWP626" s="49"/>
      <c r="IWQ626" s="49"/>
      <c r="IWR626" s="49"/>
      <c r="IWS626" s="49"/>
      <c r="IWT626" s="49"/>
      <c r="IWU626" s="49"/>
      <c r="IWV626" s="49"/>
      <c r="IWW626" s="49"/>
      <c r="IWX626" s="49"/>
      <c r="IWY626" s="49"/>
      <c r="IWZ626" s="49"/>
      <c r="IXA626" s="49"/>
      <c r="IXB626" s="49"/>
      <c r="IXC626" s="49"/>
      <c r="IXD626" s="49"/>
      <c r="IXE626" s="49"/>
      <c r="IXF626" s="49"/>
      <c r="IXG626" s="49"/>
      <c r="IXH626" s="49"/>
      <c r="IXI626" s="49"/>
      <c r="IXJ626" s="49"/>
      <c r="IXK626" s="49"/>
      <c r="IXL626" s="49"/>
      <c r="IXM626" s="49"/>
      <c r="IXN626" s="49"/>
      <c r="IXO626" s="49"/>
      <c r="IXP626" s="49"/>
      <c r="IXQ626" s="49"/>
      <c r="IXR626" s="49"/>
      <c r="IXS626" s="49"/>
      <c r="IXT626" s="49"/>
      <c r="IXU626" s="49"/>
      <c r="IXV626" s="49"/>
      <c r="IXW626" s="49"/>
      <c r="IXX626" s="49"/>
      <c r="IXY626" s="49"/>
      <c r="IXZ626" s="49"/>
      <c r="IYA626" s="49"/>
      <c r="IYB626" s="49"/>
      <c r="IYC626" s="49"/>
      <c r="IYD626" s="49"/>
      <c r="IYE626" s="49"/>
      <c r="IYF626" s="49"/>
      <c r="IYG626" s="49"/>
      <c r="IYH626" s="49"/>
      <c r="IYI626" s="49"/>
      <c r="IYJ626" s="49"/>
      <c r="IYK626" s="49"/>
      <c r="IYL626" s="49"/>
      <c r="IYM626" s="49"/>
      <c r="IYN626" s="49"/>
      <c r="IYO626" s="49"/>
      <c r="IYP626" s="49"/>
      <c r="IYQ626" s="49"/>
      <c r="IYR626" s="49"/>
      <c r="IYS626" s="49"/>
      <c r="IYT626" s="49"/>
      <c r="IYU626" s="49"/>
      <c r="IYV626" s="49"/>
      <c r="IYW626" s="49"/>
      <c r="IYX626" s="49"/>
      <c r="IYY626" s="49"/>
      <c r="IYZ626" s="49"/>
      <c r="IZA626" s="49"/>
      <c r="IZB626" s="49"/>
      <c r="IZC626" s="49"/>
      <c r="IZD626" s="49"/>
      <c r="IZE626" s="49"/>
      <c r="IZF626" s="49"/>
      <c r="IZG626" s="49"/>
      <c r="IZH626" s="49"/>
      <c r="IZI626" s="49"/>
      <c r="IZJ626" s="49"/>
      <c r="IZK626" s="49"/>
      <c r="IZL626" s="49"/>
      <c r="IZM626" s="49"/>
      <c r="IZN626" s="49"/>
      <c r="IZO626" s="49"/>
      <c r="IZP626" s="49"/>
      <c r="IZQ626" s="49"/>
      <c r="IZR626" s="49"/>
      <c r="IZS626" s="49"/>
      <c r="IZT626" s="49"/>
      <c r="IZU626" s="49"/>
      <c r="IZV626" s="49"/>
      <c r="IZW626" s="49"/>
      <c r="IZX626" s="49"/>
      <c r="IZY626" s="49"/>
      <c r="IZZ626" s="49"/>
      <c r="JAA626" s="49"/>
      <c r="JAB626" s="49"/>
      <c r="JAC626" s="49"/>
      <c r="JAD626" s="49"/>
      <c r="JAE626" s="49"/>
      <c r="JAF626" s="49"/>
      <c r="JAG626" s="49"/>
      <c r="JAH626" s="49"/>
      <c r="JAI626" s="49"/>
      <c r="JAJ626" s="49"/>
      <c r="JAK626" s="49"/>
      <c r="JAL626" s="49"/>
      <c r="JAM626" s="49"/>
      <c r="JAN626" s="49"/>
      <c r="JAO626" s="49"/>
      <c r="JAP626" s="49"/>
      <c r="JAQ626" s="49"/>
      <c r="JAR626" s="49"/>
      <c r="JAS626" s="49"/>
      <c r="JAT626" s="49"/>
      <c r="JAU626" s="49"/>
      <c r="JAV626" s="49"/>
      <c r="JAW626" s="49"/>
      <c r="JAX626" s="49"/>
      <c r="JAY626" s="49"/>
      <c r="JAZ626" s="49"/>
      <c r="JBA626" s="49"/>
      <c r="JBB626" s="49"/>
      <c r="JBC626" s="49"/>
      <c r="JBD626" s="49"/>
      <c r="JBE626" s="49"/>
      <c r="JBF626" s="49"/>
      <c r="JBG626" s="49"/>
      <c r="JBH626" s="49"/>
      <c r="JBI626" s="49"/>
      <c r="JBJ626" s="49"/>
      <c r="JBK626" s="49"/>
      <c r="JBL626" s="49"/>
      <c r="JBM626" s="49"/>
      <c r="JBN626" s="49"/>
      <c r="JBO626" s="49"/>
      <c r="JBP626" s="49"/>
      <c r="JBQ626" s="49"/>
      <c r="JBR626" s="49"/>
      <c r="JBS626" s="49"/>
      <c r="JBT626" s="49"/>
      <c r="JBU626" s="49"/>
      <c r="JBV626" s="49"/>
      <c r="JBW626" s="49"/>
      <c r="JBX626" s="49"/>
      <c r="JBY626" s="49"/>
      <c r="JBZ626" s="49"/>
      <c r="JCA626" s="49"/>
      <c r="JCB626" s="49"/>
      <c r="JCC626" s="49"/>
      <c r="JCD626" s="49"/>
      <c r="JCE626" s="49"/>
      <c r="JCF626" s="49"/>
      <c r="JCG626" s="49"/>
      <c r="JCH626" s="49"/>
      <c r="JCI626" s="49"/>
      <c r="JCJ626" s="49"/>
      <c r="JCK626" s="49"/>
      <c r="JCL626" s="49"/>
      <c r="JCM626" s="49"/>
      <c r="JCN626" s="49"/>
      <c r="JCO626" s="49"/>
      <c r="JCP626" s="49"/>
      <c r="JCQ626" s="49"/>
      <c r="JCR626" s="49"/>
      <c r="JCS626" s="49"/>
      <c r="JCT626" s="49"/>
      <c r="JCU626" s="49"/>
      <c r="JCV626" s="49"/>
      <c r="JCW626" s="49"/>
      <c r="JCX626" s="49"/>
      <c r="JCY626" s="49"/>
      <c r="JCZ626" s="49"/>
      <c r="JDA626" s="49"/>
      <c r="JDB626" s="49"/>
      <c r="JDC626" s="49"/>
      <c r="JDD626" s="49"/>
      <c r="JDE626" s="49"/>
      <c r="JDF626" s="49"/>
      <c r="JDG626" s="49"/>
      <c r="JDH626" s="49"/>
      <c r="JDI626" s="49"/>
      <c r="JDJ626" s="49"/>
      <c r="JDK626" s="49"/>
      <c r="JDL626" s="49"/>
      <c r="JDM626" s="49"/>
      <c r="JDN626" s="49"/>
      <c r="JDO626" s="49"/>
      <c r="JDP626" s="49"/>
      <c r="JDQ626" s="49"/>
      <c r="JDR626" s="49"/>
      <c r="JDS626" s="49"/>
      <c r="JDT626" s="49"/>
      <c r="JDU626" s="49"/>
      <c r="JDV626" s="49"/>
      <c r="JDW626" s="49"/>
      <c r="JDX626" s="49"/>
      <c r="JDY626" s="49"/>
      <c r="JDZ626" s="49"/>
      <c r="JEA626" s="49"/>
      <c r="JEB626" s="49"/>
      <c r="JEC626" s="49"/>
      <c r="JED626" s="49"/>
      <c r="JEE626" s="49"/>
      <c r="JEF626" s="49"/>
      <c r="JEG626" s="49"/>
      <c r="JEH626" s="49"/>
      <c r="JEI626" s="49"/>
      <c r="JEJ626" s="49"/>
      <c r="JEK626" s="49"/>
      <c r="JEL626" s="49"/>
      <c r="JEM626" s="49"/>
      <c r="JEN626" s="49"/>
      <c r="JEO626" s="49"/>
      <c r="JEP626" s="49"/>
      <c r="JEQ626" s="49"/>
      <c r="JER626" s="49"/>
      <c r="JES626" s="49"/>
      <c r="JET626" s="49"/>
      <c r="JEU626" s="49"/>
      <c r="JEV626" s="49"/>
      <c r="JEW626" s="49"/>
      <c r="JEX626" s="49"/>
      <c r="JEY626" s="49"/>
      <c r="JEZ626" s="49"/>
      <c r="JFA626" s="49"/>
      <c r="JFB626" s="49"/>
      <c r="JFC626" s="49"/>
      <c r="JFD626" s="49"/>
      <c r="JFE626" s="49"/>
      <c r="JFF626" s="49"/>
      <c r="JFG626" s="49"/>
      <c r="JFH626" s="49"/>
      <c r="JFI626" s="49"/>
      <c r="JFJ626" s="49"/>
      <c r="JFK626" s="49"/>
      <c r="JFL626" s="49"/>
      <c r="JFM626" s="49"/>
      <c r="JFN626" s="49"/>
      <c r="JFO626" s="49"/>
      <c r="JFP626" s="49"/>
      <c r="JFQ626" s="49"/>
      <c r="JFR626" s="49"/>
      <c r="JFS626" s="49"/>
      <c r="JFT626" s="49"/>
      <c r="JFU626" s="49"/>
      <c r="JFV626" s="49"/>
      <c r="JFW626" s="49"/>
      <c r="JFX626" s="49"/>
      <c r="JFY626" s="49"/>
      <c r="JFZ626" s="49"/>
      <c r="JGA626" s="49"/>
      <c r="JGB626" s="49"/>
      <c r="JGC626" s="49"/>
      <c r="JGD626" s="49"/>
      <c r="JGE626" s="49"/>
      <c r="JGF626" s="49"/>
      <c r="JGG626" s="49"/>
      <c r="JGH626" s="49"/>
      <c r="JGI626" s="49"/>
      <c r="JGJ626" s="49"/>
      <c r="JGK626" s="49"/>
      <c r="JGL626" s="49"/>
      <c r="JGM626" s="49"/>
      <c r="JGN626" s="49"/>
      <c r="JGO626" s="49"/>
      <c r="JGP626" s="49"/>
      <c r="JGQ626" s="49"/>
      <c r="JGR626" s="49"/>
      <c r="JGS626" s="49"/>
      <c r="JGT626" s="49"/>
      <c r="JGU626" s="49"/>
      <c r="JGV626" s="49"/>
      <c r="JGW626" s="49"/>
      <c r="JGX626" s="49"/>
      <c r="JGY626" s="49"/>
      <c r="JGZ626" s="49"/>
      <c r="JHA626" s="49"/>
      <c r="JHB626" s="49"/>
      <c r="JHC626" s="49"/>
      <c r="JHD626" s="49"/>
      <c r="JHE626" s="49"/>
      <c r="JHF626" s="49"/>
      <c r="JHG626" s="49"/>
      <c r="JHH626" s="49"/>
      <c r="JHI626" s="49"/>
      <c r="JHJ626" s="49"/>
      <c r="JHK626" s="49"/>
      <c r="JHL626" s="49"/>
      <c r="JHM626" s="49"/>
      <c r="JHN626" s="49"/>
      <c r="JHO626" s="49"/>
      <c r="JHP626" s="49"/>
      <c r="JHQ626" s="49"/>
      <c r="JHR626" s="49"/>
      <c r="JHS626" s="49"/>
      <c r="JHT626" s="49"/>
      <c r="JHU626" s="49"/>
      <c r="JHV626" s="49"/>
      <c r="JHW626" s="49"/>
      <c r="JHX626" s="49"/>
      <c r="JHY626" s="49"/>
      <c r="JHZ626" s="49"/>
      <c r="JIA626" s="49"/>
      <c r="JIB626" s="49"/>
      <c r="JIC626" s="49"/>
      <c r="JID626" s="49"/>
      <c r="JIE626" s="49"/>
      <c r="JIF626" s="49"/>
      <c r="JIG626" s="49"/>
      <c r="JIH626" s="49"/>
      <c r="JII626" s="49"/>
      <c r="JIJ626" s="49"/>
      <c r="JIK626" s="49"/>
      <c r="JIL626" s="49"/>
      <c r="JIM626" s="49"/>
      <c r="JIN626" s="49"/>
      <c r="JIO626" s="49"/>
      <c r="JIP626" s="49"/>
      <c r="JIQ626" s="49"/>
      <c r="JIR626" s="49"/>
      <c r="JIS626" s="49"/>
      <c r="JIT626" s="49"/>
      <c r="JIU626" s="49"/>
      <c r="JIV626" s="49"/>
      <c r="JIW626" s="49"/>
      <c r="JIX626" s="49"/>
      <c r="JIY626" s="49"/>
      <c r="JIZ626" s="49"/>
      <c r="JJA626" s="49"/>
      <c r="JJB626" s="49"/>
      <c r="JJC626" s="49"/>
      <c r="JJD626" s="49"/>
      <c r="JJE626" s="49"/>
      <c r="JJF626" s="49"/>
      <c r="JJG626" s="49"/>
      <c r="JJH626" s="49"/>
      <c r="JJI626" s="49"/>
      <c r="JJJ626" s="49"/>
      <c r="JJK626" s="49"/>
      <c r="JJL626" s="49"/>
      <c r="JJM626" s="49"/>
      <c r="JJN626" s="49"/>
      <c r="JJO626" s="49"/>
      <c r="JJP626" s="49"/>
      <c r="JJQ626" s="49"/>
      <c r="JJR626" s="49"/>
      <c r="JJS626" s="49"/>
      <c r="JJT626" s="49"/>
      <c r="JJU626" s="49"/>
      <c r="JJV626" s="49"/>
      <c r="JJW626" s="49"/>
      <c r="JJX626" s="49"/>
      <c r="JJY626" s="49"/>
      <c r="JJZ626" s="49"/>
      <c r="JKA626" s="49"/>
      <c r="JKB626" s="49"/>
      <c r="JKC626" s="49"/>
      <c r="JKD626" s="49"/>
      <c r="JKE626" s="49"/>
      <c r="JKF626" s="49"/>
      <c r="JKG626" s="49"/>
      <c r="JKH626" s="49"/>
      <c r="JKI626" s="49"/>
      <c r="JKJ626" s="49"/>
      <c r="JKK626" s="49"/>
      <c r="JKL626" s="49"/>
      <c r="JKM626" s="49"/>
      <c r="JKN626" s="49"/>
      <c r="JKO626" s="49"/>
      <c r="JKP626" s="49"/>
      <c r="JKQ626" s="49"/>
      <c r="JKR626" s="49"/>
      <c r="JKS626" s="49"/>
      <c r="JKT626" s="49"/>
      <c r="JKU626" s="49"/>
      <c r="JKV626" s="49"/>
      <c r="JKW626" s="49"/>
      <c r="JKX626" s="49"/>
      <c r="JKY626" s="49"/>
      <c r="JKZ626" s="49"/>
      <c r="JLA626" s="49"/>
      <c r="JLB626" s="49"/>
      <c r="JLC626" s="49"/>
      <c r="JLD626" s="49"/>
      <c r="JLE626" s="49"/>
      <c r="JLF626" s="49"/>
      <c r="JLG626" s="49"/>
      <c r="JLH626" s="49"/>
      <c r="JLI626" s="49"/>
      <c r="JLJ626" s="49"/>
      <c r="JLK626" s="49"/>
      <c r="JLL626" s="49"/>
      <c r="JLM626" s="49"/>
      <c r="JLN626" s="49"/>
      <c r="JLO626" s="49"/>
      <c r="JLP626" s="49"/>
      <c r="JLQ626" s="49"/>
      <c r="JLR626" s="49"/>
      <c r="JLS626" s="49"/>
      <c r="JLT626" s="49"/>
      <c r="JLU626" s="49"/>
      <c r="JLV626" s="49"/>
      <c r="JLW626" s="49"/>
      <c r="JLX626" s="49"/>
      <c r="JLY626" s="49"/>
      <c r="JLZ626" s="49"/>
      <c r="JMA626" s="49"/>
      <c r="JMB626" s="49"/>
      <c r="JMC626" s="49"/>
      <c r="JMD626" s="49"/>
      <c r="JME626" s="49"/>
      <c r="JMF626" s="49"/>
      <c r="JMG626" s="49"/>
      <c r="JMH626" s="49"/>
      <c r="JMI626" s="49"/>
      <c r="JMJ626" s="49"/>
      <c r="JMK626" s="49"/>
      <c r="JML626" s="49"/>
      <c r="JMM626" s="49"/>
      <c r="JMN626" s="49"/>
      <c r="JMO626" s="49"/>
      <c r="JMP626" s="49"/>
      <c r="JMQ626" s="49"/>
      <c r="JMR626" s="49"/>
      <c r="JMS626" s="49"/>
      <c r="JMT626" s="49"/>
      <c r="JMU626" s="49"/>
      <c r="JMV626" s="49"/>
      <c r="JMW626" s="49"/>
      <c r="JMX626" s="49"/>
      <c r="JMY626" s="49"/>
      <c r="JMZ626" s="49"/>
      <c r="JNA626" s="49"/>
      <c r="JNB626" s="49"/>
      <c r="JNC626" s="49"/>
      <c r="JND626" s="49"/>
      <c r="JNE626" s="49"/>
      <c r="JNF626" s="49"/>
      <c r="JNG626" s="49"/>
      <c r="JNH626" s="49"/>
      <c r="JNI626" s="49"/>
      <c r="JNJ626" s="49"/>
      <c r="JNK626" s="49"/>
      <c r="JNL626" s="49"/>
      <c r="JNM626" s="49"/>
      <c r="JNN626" s="49"/>
      <c r="JNO626" s="49"/>
      <c r="JNP626" s="49"/>
      <c r="JNQ626" s="49"/>
      <c r="JNR626" s="49"/>
      <c r="JNS626" s="49"/>
      <c r="JNT626" s="49"/>
      <c r="JNU626" s="49"/>
      <c r="JNV626" s="49"/>
      <c r="JNW626" s="49"/>
      <c r="JNX626" s="49"/>
      <c r="JNY626" s="49"/>
      <c r="JNZ626" s="49"/>
      <c r="JOA626" s="49"/>
      <c r="JOB626" s="49"/>
      <c r="JOC626" s="49"/>
      <c r="JOD626" s="49"/>
      <c r="JOE626" s="49"/>
      <c r="JOF626" s="49"/>
      <c r="JOG626" s="49"/>
      <c r="JOH626" s="49"/>
      <c r="JOI626" s="49"/>
      <c r="JOJ626" s="49"/>
      <c r="JOK626" s="49"/>
      <c r="JOL626" s="49"/>
      <c r="JOM626" s="49"/>
      <c r="JON626" s="49"/>
      <c r="JOO626" s="49"/>
      <c r="JOP626" s="49"/>
      <c r="JOQ626" s="49"/>
      <c r="JOR626" s="49"/>
      <c r="JOS626" s="49"/>
      <c r="JOT626" s="49"/>
      <c r="JOU626" s="49"/>
      <c r="JOV626" s="49"/>
      <c r="JOW626" s="49"/>
      <c r="JOX626" s="49"/>
      <c r="JOY626" s="49"/>
      <c r="JOZ626" s="49"/>
      <c r="JPA626" s="49"/>
      <c r="JPB626" s="49"/>
      <c r="JPC626" s="49"/>
      <c r="JPD626" s="49"/>
      <c r="JPE626" s="49"/>
      <c r="JPF626" s="49"/>
      <c r="JPG626" s="49"/>
      <c r="JPH626" s="49"/>
      <c r="JPI626" s="49"/>
      <c r="JPJ626" s="49"/>
      <c r="JPK626" s="49"/>
      <c r="JPL626" s="49"/>
      <c r="JPM626" s="49"/>
      <c r="JPN626" s="49"/>
      <c r="JPO626" s="49"/>
      <c r="JPP626" s="49"/>
      <c r="JPQ626" s="49"/>
      <c r="JPR626" s="49"/>
      <c r="JPS626" s="49"/>
      <c r="JPT626" s="49"/>
      <c r="JPU626" s="49"/>
      <c r="JPV626" s="49"/>
      <c r="JPW626" s="49"/>
      <c r="JPX626" s="49"/>
      <c r="JPY626" s="49"/>
      <c r="JPZ626" s="49"/>
      <c r="JQA626" s="49"/>
      <c r="JQB626" s="49"/>
      <c r="JQC626" s="49"/>
      <c r="JQD626" s="49"/>
      <c r="JQE626" s="49"/>
      <c r="JQF626" s="49"/>
      <c r="JQG626" s="49"/>
      <c r="JQH626" s="49"/>
      <c r="JQI626" s="49"/>
      <c r="JQJ626" s="49"/>
      <c r="JQK626" s="49"/>
      <c r="JQL626" s="49"/>
      <c r="JQM626" s="49"/>
      <c r="JQN626" s="49"/>
      <c r="JQO626" s="49"/>
      <c r="JQP626" s="49"/>
      <c r="JQQ626" s="49"/>
      <c r="JQR626" s="49"/>
      <c r="JQS626" s="49"/>
      <c r="JQT626" s="49"/>
      <c r="JQU626" s="49"/>
      <c r="JQV626" s="49"/>
      <c r="JQW626" s="49"/>
      <c r="JQX626" s="49"/>
      <c r="JQY626" s="49"/>
      <c r="JQZ626" s="49"/>
      <c r="JRA626" s="49"/>
      <c r="JRB626" s="49"/>
      <c r="JRC626" s="49"/>
      <c r="JRD626" s="49"/>
      <c r="JRE626" s="49"/>
      <c r="JRF626" s="49"/>
      <c r="JRG626" s="49"/>
      <c r="JRH626" s="49"/>
      <c r="JRI626" s="49"/>
      <c r="JRJ626" s="49"/>
      <c r="JRK626" s="49"/>
      <c r="JRL626" s="49"/>
      <c r="JRM626" s="49"/>
      <c r="JRN626" s="49"/>
      <c r="JRO626" s="49"/>
      <c r="JRP626" s="49"/>
      <c r="JRQ626" s="49"/>
      <c r="JRR626" s="49"/>
      <c r="JRS626" s="49"/>
      <c r="JRT626" s="49"/>
      <c r="JRU626" s="49"/>
      <c r="JRV626" s="49"/>
      <c r="JRW626" s="49"/>
      <c r="JRX626" s="49"/>
      <c r="JRY626" s="49"/>
      <c r="JRZ626" s="49"/>
      <c r="JSA626" s="49"/>
      <c r="JSB626" s="49"/>
      <c r="JSC626" s="49"/>
      <c r="JSD626" s="49"/>
      <c r="JSE626" s="49"/>
      <c r="JSF626" s="49"/>
      <c r="JSG626" s="49"/>
      <c r="JSH626" s="49"/>
      <c r="JSI626" s="49"/>
      <c r="JSJ626" s="49"/>
      <c r="JSK626" s="49"/>
      <c r="JSL626" s="49"/>
      <c r="JSM626" s="49"/>
      <c r="JSN626" s="49"/>
      <c r="JSO626" s="49"/>
      <c r="JSP626" s="49"/>
      <c r="JSQ626" s="49"/>
      <c r="JSR626" s="49"/>
      <c r="JSS626" s="49"/>
      <c r="JST626" s="49"/>
      <c r="JSU626" s="49"/>
      <c r="JSV626" s="49"/>
      <c r="JSW626" s="49"/>
      <c r="JSX626" s="49"/>
      <c r="JSY626" s="49"/>
      <c r="JSZ626" s="49"/>
      <c r="JTA626" s="49"/>
      <c r="JTB626" s="49"/>
      <c r="JTC626" s="49"/>
      <c r="JTD626" s="49"/>
      <c r="JTE626" s="49"/>
      <c r="JTF626" s="49"/>
      <c r="JTG626" s="49"/>
      <c r="JTH626" s="49"/>
      <c r="JTI626" s="49"/>
      <c r="JTJ626" s="49"/>
      <c r="JTK626" s="49"/>
      <c r="JTL626" s="49"/>
      <c r="JTM626" s="49"/>
      <c r="JTN626" s="49"/>
      <c r="JTO626" s="49"/>
      <c r="JTP626" s="49"/>
      <c r="JTQ626" s="49"/>
      <c r="JTR626" s="49"/>
      <c r="JTS626" s="49"/>
      <c r="JTT626" s="49"/>
      <c r="JTU626" s="49"/>
      <c r="JTV626" s="49"/>
      <c r="JTW626" s="49"/>
      <c r="JTX626" s="49"/>
      <c r="JTY626" s="49"/>
      <c r="JTZ626" s="49"/>
      <c r="JUA626" s="49"/>
      <c r="JUB626" s="49"/>
      <c r="JUC626" s="49"/>
      <c r="JUD626" s="49"/>
      <c r="JUE626" s="49"/>
      <c r="JUF626" s="49"/>
      <c r="JUG626" s="49"/>
      <c r="JUH626" s="49"/>
      <c r="JUI626" s="49"/>
      <c r="JUJ626" s="49"/>
      <c r="JUK626" s="49"/>
      <c r="JUL626" s="49"/>
      <c r="JUM626" s="49"/>
      <c r="JUN626" s="49"/>
      <c r="JUO626" s="49"/>
      <c r="JUP626" s="49"/>
      <c r="JUQ626" s="49"/>
      <c r="JUR626" s="49"/>
      <c r="JUS626" s="49"/>
      <c r="JUT626" s="49"/>
      <c r="JUU626" s="49"/>
      <c r="JUV626" s="49"/>
      <c r="JUW626" s="49"/>
      <c r="JUX626" s="49"/>
      <c r="JUY626" s="49"/>
      <c r="JUZ626" s="49"/>
      <c r="JVA626" s="49"/>
      <c r="JVB626" s="49"/>
      <c r="JVC626" s="49"/>
      <c r="JVD626" s="49"/>
      <c r="JVE626" s="49"/>
      <c r="JVF626" s="49"/>
      <c r="JVG626" s="49"/>
      <c r="JVH626" s="49"/>
      <c r="JVI626" s="49"/>
      <c r="JVJ626" s="49"/>
      <c r="JVK626" s="49"/>
      <c r="JVL626" s="49"/>
      <c r="JVM626" s="49"/>
      <c r="JVN626" s="49"/>
      <c r="JVO626" s="49"/>
      <c r="JVP626" s="49"/>
      <c r="JVQ626" s="49"/>
      <c r="JVR626" s="49"/>
      <c r="JVS626" s="49"/>
      <c r="JVT626" s="49"/>
      <c r="JVU626" s="49"/>
      <c r="JVV626" s="49"/>
      <c r="JVW626" s="49"/>
      <c r="JVX626" s="49"/>
      <c r="JVY626" s="49"/>
      <c r="JVZ626" s="49"/>
      <c r="JWA626" s="49"/>
      <c r="JWB626" s="49"/>
      <c r="JWC626" s="49"/>
      <c r="JWD626" s="49"/>
      <c r="JWE626" s="49"/>
      <c r="JWF626" s="49"/>
      <c r="JWG626" s="49"/>
      <c r="JWH626" s="49"/>
      <c r="JWI626" s="49"/>
      <c r="JWJ626" s="49"/>
      <c r="JWK626" s="49"/>
      <c r="JWL626" s="49"/>
      <c r="JWM626" s="49"/>
      <c r="JWN626" s="49"/>
      <c r="JWO626" s="49"/>
      <c r="JWP626" s="49"/>
      <c r="JWQ626" s="49"/>
      <c r="JWR626" s="49"/>
      <c r="JWS626" s="49"/>
      <c r="JWT626" s="49"/>
      <c r="JWU626" s="49"/>
      <c r="JWV626" s="49"/>
      <c r="JWW626" s="49"/>
      <c r="JWX626" s="49"/>
      <c r="JWY626" s="49"/>
      <c r="JWZ626" s="49"/>
      <c r="JXA626" s="49"/>
      <c r="JXB626" s="49"/>
      <c r="JXC626" s="49"/>
      <c r="JXD626" s="49"/>
      <c r="JXE626" s="49"/>
      <c r="JXF626" s="49"/>
      <c r="JXG626" s="49"/>
      <c r="JXH626" s="49"/>
      <c r="JXI626" s="49"/>
      <c r="JXJ626" s="49"/>
      <c r="JXK626" s="49"/>
      <c r="JXL626" s="49"/>
      <c r="JXM626" s="49"/>
      <c r="JXN626" s="49"/>
      <c r="JXO626" s="49"/>
      <c r="JXP626" s="49"/>
      <c r="JXQ626" s="49"/>
      <c r="JXR626" s="49"/>
      <c r="JXS626" s="49"/>
      <c r="JXT626" s="49"/>
      <c r="JXU626" s="49"/>
      <c r="JXV626" s="49"/>
      <c r="JXW626" s="49"/>
      <c r="JXX626" s="49"/>
      <c r="JXY626" s="49"/>
      <c r="JXZ626" s="49"/>
      <c r="JYA626" s="49"/>
      <c r="JYB626" s="49"/>
      <c r="JYC626" s="49"/>
      <c r="JYD626" s="49"/>
      <c r="JYE626" s="49"/>
      <c r="JYF626" s="49"/>
      <c r="JYG626" s="49"/>
      <c r="JYH626" s="49"/>
      <c r="JYI626" s="49"/>
      <c r="JYJ626" s="49"/>
      <c r="JYK626" s="49"/>
      <c r="JYL626" s="49"/>
      <c r="JYM626" s="49"/>
      <c r="JYN626" s="49"/>
      <c r="JYO626" s="49"/>
      <c r="JYP626" s="49"/>
      <c r="JYQ626" s="49"/>
      <c r="JYR626" s="49"/>
      <c r="JYS626" s="49"/>
      <c r="JYT626" s="49"/>
      <c r="JYU626" s="49"/>
      <c r="JYV626" s="49"/>
      <c r="JYW626" s="49"/>
      <c r="JYX626" s="49"/>
      <c r="JYY626" s="49"/>
      <c r="JYZ626" s="49"/>
      <c r="JZA626" s="49"/>
      <c r="JZB626" s="49"/>
      <c r="JZC626" s="49"/>
      <c r="JZD626" s="49"/>
      <c r="JZE626" s="49"/>
      <c r="JZF626" s="49"/>
      <c r="JZG626" s="49"/>
      <c r="JZH626" s="49"/>
      <c r="JZI626" s="49"/>
      <c r="JZJ626" s="49"/>
      <c r="JZK626" s="49"/>
      <c r="JZL626" s="49"/>
      <c r="JZM626" s="49"/>
      <c r="JZN626" s="49"/>
      <c r="JZO626" s="49"/>
      <c r="JZP626" s="49"/>
      <c r="JZQ626" s="49"/>
      <c r="JZR626" s="49"/>
      <c r="JZS626" s="49"/>
      <c r="JZT626" s="49"/>
      <c r="JZU626" s="49"/>
      <c r="JZV626" s="49"/>
      <c r="JZW626" s="49"/>
      <c r="JZX626" s="49"/>
      <c r="JZY626" s="49"/>
      <c r="JZZ626" s="49"/>
      <c r="KAA626" s="49"/>
      <c r="KAB626" s="49"/>
      <c r="KAC626" s="49"/>
      <c r="KAD626" s="49"/>
      <c r="KAE626" s="49"/>
      <c r="KAF626" s="49"/>
      <c r="KAG626" s="49"/>
      <c r="KAH626" s="49"/>
      <c r="KAI626" s="49"/>
      <c r="KAJ626" s="49"/>
      <c r="KAK626" s="49"/>
      <c r="KAL626" s="49"/>
      <c r="KAM626" s="49"/>
      <c r="KAN626" s="49"/>
      <c r="KAO626" s="49"/>
      <c r="KAP626" s="49"/>
      <c r="KAQ626" s="49"/>
      <c r="KAR626" s="49"/>
      <c r="KAS626" s="49"/>
      <c r="KAT626" s="49"/>
      <c r="KAU626" s="49"/>
      <c r="KAV626" s="49"/>
      <c r="KAW626" s="49"/>
      <c r="KAX626" s="49"/>
      <c r="KAY626" s="49"/>
      <c r="KAZ626" s="49"/>
      <c r="KBA626" s="49"/>
      <c r="KBB626" s="49"/>
      <c r="KBC626" s="49"/>
      <c r="KBD626" s="49"/>
      <c r="KBE626" s="49"/>
      <c r="KBF626" s="49"/>
      <c r="KBG626" s="49"/>
      <c r="KBH626" s="49"/>
      <c r="KBI626" s="49"/>
      <c r="KBJ626" s="49"/>
      <c r="KBK626" s="49"/>
      <c r="KBL626" s="49"/>
      <c r="KBM626" s="49"/>
      <c r="KBN626" s="49"/>
      <c r="KBO626" s="49"/>
      <c r="KBP626" s="49"/>
      <c r="KBQ626" s="49"/>
      <c r="KBR626" s="49"/>
      <c r="KBS626" s="49"/>
      <c r="KBT626" s="49"/>
      <c r="KBU626" s="49"/>
      <c r="KBV626" s="49"/>
      <c r="KBW626" s="49"/>
      <c r="KBX626" s="49"/>
      <c r="KBY626" s="49"/>
      <c r="KBZ626" s="49"/>
      <c r="KCA626" s="49"/>
      <c r="KCB626" s="49"/>
      <c r="KCC626" s="49"/>
      <c r="KCD626" s="49"/>
      <c r="KCE626" s="49"/>
      <c r="KCF626" s="49"/>
      <c r="KCG626" s="49"/>
      <c r="KCH626" s="49"/>
      <c r="KCI626" s="49"/>
      <c r="KCJ626" s="49"/>
      <c r="KCK626" s="49"/>
      <c r="KCL626" s="49"/>
      <c r="KCM626" s="49"/>
      <c r="KCN626" s="49"/>
      <c r="KCO626" s="49"/>
      <c r="KCP626" s="49"/>
      <c r="KCQ626" s="49"/>
      <c r="KCR626" s="49"/>
      <c r="KCS626" s="49"/>
      <c r="KCT626" s="49"/>
      <c r="KCU626" s="49"/>
      <c r="KCV626" s="49"/>
      <c r="KCW626" s="49"/>
      <c r="KCX626" s="49"/>
      <c r="KCY626" s="49"/>
      <c r="KCZ626" s="49"/>
      <c r="KDA626" s="49"/>
      <c r="KDB626" s="49"/>
      <c r="KDC626" s="49"/>
      <c r="KDD626" s="49"/>
      <c r="KDE626" s="49"/>
      <c r="KDF626" s="49"/>
      <c r="KDG626" s="49"/>
      <c r="KDH626" s="49"/>
      <c r="KDI626" s="49"/>
      <c r="KDJ626" s="49"/>
      <c r="KDK626" s="49"/>
      <c r="KDL626" s="49"/>
      <c r="KDM626" s="49"/>
      <c r="KDN626" s="49"/>
      <c r="KDO626" s="49"/>
      <c r="KDP626" s="49"/>
      <c r="KDQ626" s="49"/>
      <c r="KDR626" s="49"/>
      <c r="KDS626" s="49"/>
      <c r="KDT626" s="49"/>
      <c r="KDU626" s="49"/>
      <c r="KDV626" s="49"/>
      <c r="KDW626" s="49"/>
      <c r="KDX626" s="49"/>
      <c r="KDY626" s="49"/>
      <c r="KDZ626" s="49"/>
      <c r="KEA626" s="49"/>
      <c r="KEB626" s="49"/>
      <c r="KEC626" s="49"/>
      <c r="KED626" s="49"/>
      <c r="KEE626" s="49"/>
      <c r="KEF626" s="49"/>
      <c r="KEG626" s="49"/>
      <c r="KEH626" s="49"/>
      <c r="KEI626" s="49"/>
      <c r="KEJ626" s="49"/>
      <c r="KEK626" s="49"/>
      <c r="KEL626" s="49"/>
      <c r="KEM626" s="49"/>
      <c r="KEN626" s="49"/>
      <c r="KEO626" s="49"/>
      <c r="KEP626" s="49"/>
      <c r="KEQ626" s="49"/>
      <c r="KER626" s="49"/>
      <c r="KES626" s="49"/>
      <c r="KET626" s="49"/>
      <c r="KEU626" s="49"/>
      <c r="KEV626" s="49"/>
      <c r="KEW626" s="49"/>
      <c r="KEX626" s="49"/>
      <c r="KEY626" s="49"/>
      <c r="KEZ626" s="49"/>
      <c r="KFA626" s="49"/>
      <c r="KFB626" s="49"/>
      <c r="KFC626" s="49"/>
      <c r="KFD626" s="49"/>
      <c r="KFE626" s="49"/>
      <c r="KFF626" s="49"/>
      <c r="KFG626" s="49"/>
      <c r="KFH626" s="49"/>
      <c r="KFI626" s="49"/>
      <c r="KFJ626" s="49"/>
      <c r="KFK626" s="49"/>
      <c r="KFL626" s="49"/>
      <c r="KFM626" s="49"/>
      <c r="KFN626" s="49"/>
      <c r="KFO626" s="49"/>
      <c r="KFP626" s="49"/>
      <c r="KFQ626" s="49"/>
      <c r="KFR626" s="49"/>
      <c r="KFS626" s="49"/>
      <c r="KFT626" s="49"/>
      <c r="KFU626" s="49"/>
      <c r="KFV626" s="49"/>
      <c r="KFW626" s="49"/>
      <c r="KFX626" s="49"/>
      <c r="KFY626" s="49"/>
      <c r="KFZ626" s="49"/>
      <c r="KGA626" s="49"/>
      <c r="KGB626" s="49"/>
      <c r="KGC626" s="49"/>
      <c r="KGD626" s="49"/>
      <c r="KGE626" s="49"/>
      <c r="KGF626" s="49"/>
      <c r="KGG626" s="49"/>
      <c r="KGH626" s="49"/>
      <c r="KGI626" s="49"/>
      <c r="KGJ626" s="49"/>
      <c r="KGK626" s="49"/>
      <c r="KGL626" s="49"/>
      <c r="KGM626" s="49"/>
      <c r="KGN626" s="49"/>
      <c r="KGO626" s="49"/>
      <c r="KGP626" s="49"/>
      <c r="KGQ626" s="49"/>
      <c r="KGR626" s="49"/>
      <c r="KGS626" s="49"/>
      <c r="KGT626" s="49"/>
      <c r="KGU626" s="49"/>
      <c r="KGV626" s="49"/>
      <c r="KGW626" s="49"/>
      <c r="KGX626" s="49"/>
      <c r="KGY626" s="49"/>
      <c r="KGZ626" s="49"/>
      <c r="KHA626" s="49"/>
      <c r="KHB626" s="49"/>
      <c r="KHC626" s="49"/>
      <c r="KHD626" s="49"/>
      <c r="KHE626" s="49"/>
      <c r="KHF626" s="49"/>
      <c r="KHG626" s="49"/>
      <c r="KHH626" s="49"/>
      <c r="KHI626" s="49"/>
      <c r="KHJ626" s="49"/>
      <c r="KHK626" s="49"/>
      <c r="KHL626" s="49"/>
      <c r="KHM626" s="49"/>
      <c r="KHN626" s="49"/>
      <c r="KHO626" s="49"/>
      <c r="KHP626" s="49"/>
      <c r="KHQ626" s="49"/>
      <c r="KHR626" s="49"/>
      <c r="KHS626" s="49"/>
      <c r="KHT626" s="49"/>
      <c r="KHU626" s="49"/>
      <c r="KHV626" s="49"/>
      <c r="KHW626" s="49"/>
      <c r="KHX626" s="49"/>
      <c r="KHY626" s="49"/>
      <c r="KHZ626" s="49"/>
      <c r="KIA626" s="49"/>
      <c r="KIB626" s="49"/>
      <c r="KIC626" s="49"/>
      <c r="KID626" s="49"/>
      <c r="KIE626" s="49"/>
      <c r="KIF626" s="49"/>
      <c r="KIG626" s="49"/>
      <c r="KIH626" s="49"/>
      <c r="KII626" s="49"/>
      <c r="KIJ626" s="49"/>
      <c r="KIK626" s="49"/>
      <c r="KIL626" s="49"/>
      <c r="KIM626" s="49"/>
      <c r="KIN626" s="49"/>
      <c r="KIO626" s="49"/>
      <c r="KIP626" s="49"/>
      <c r="KIQ626" s="49"/>
      <c r="KIR626" s="49"/>
      <c r="KIS626" s="49"/>
      <c r="KIT626" s="49"/>
      <c r="KIU626" s="49"/>
      <c r="KIV626" s="49"/>
      <c r="KIW626" s="49"/>
      <c r="KIX626" s="49"/>
      <c r="KIY626" s="49"/>
      <c r="KIZ626" s="49"/>
      <c r="KJA626" s="49"/>
      <c r="KJB626" s="49"/>
      <c r="KJC626" s="49"/>
      <c r="KJD626" s="49"/>
      <c r="KJE626" s="49"/>
      <c r="KJF626" s="49"/>
      <c r="KJG626" s="49"/>
      <c r="KJH626" s="49"/>
      <c r="KJI626" s="49"/>
      <c r="KJJ626" s="49"/>
      <c r="KJK626" s="49"/>
      <c r="KJL626" s="49"/>
      <c r="KJM626" s="49"/>
      <c r="KJN626" s="49"/>
      <c r="KJO626" s="49"/>
      <c r="KJP626" s="49"/>
      <c r="KJQ626" s="49"/>
      <c r="KJR626" s="49"/>
      <c r="KJS626" s="49"/>
      <c r="KJT626" s="49"/>
      <c r="KJU626" s="49"/>
      <c r="KJV626" s="49"/>
      <c r="KJW626" s="49"/>
      <c r="KJX626" s="49"/>
      <c r="KJY626" s="49"/>
      <c r="KJZ626" s="49"/>
      <c r="KKA626" s="49"/>
      <c r="KKB626" s="49"/>
      <c r="KKC626" s="49"/>
      <c r="KKD626" s="49"/>
      <c r="KKE626" s="49"/>
      <c r="KKF626" s="49"/>
      <c r="KKG626" s="49"/>
      <c r="KKH626" s="49"/>
      <c r="KKI626" s="49"/>
      <c r="KKJ626" s="49"/>
      <c r="KKK626" s="49"/>
      <c r="KKL626" s="49"/>
      <c r="KKM626" s="49"/>
      <c r="KKN626" s="49"/>
      <c r="KKO626" s="49"/>
      <c r="KKP626" s="49"/>
      <c r="KKQ626" s="49"/>
      <c r="KKR626" s="49"/>
      <c r="KKS626" s="49"/>
      <c r="KKT626" s="49"/>
      <c r="KKU626" s="49"/>
      <c r="KKV626" s="49"/>
      <c r="KKW626" s="49"/>
      <c r="KKX626" s="49"/>
      <c r="KKY626" s="49"/>
      <c r="KKZ626" s="49"/>
      <c r="KLA626" s="49"/>
      <c r="KLB626" s="49"/>
      <c r="KLC626" s="49"/>
      <c r="KLD626" s="49"/>
      <c r="KLE626" s="49"/>
      <c r="KLF626" s="49"/>
      <c r="KLG626" s="49"/>
      <c r="KLH626" s="49"/>
      <c r="KLI626" s="49"/>
      <c r="KLJ626" s="49"/>
      <c r="KLK626" s="49"/>
      <c r="KLL626" s="49"/>
      <c r="KLM626" s="49"/>
      <c r="KLN626" s="49"/>
      <c r="KLO626" s="49"/>
      <c r="KLP626" s="49"/>
      <c r="KLQ626" s="49"/>
      <c r="KLR626" s="49"/>
      <c r="KLS626" s="49"/>
      <c r="KLT626" s="49"/>
      <c r="KLU626" s="49"/>
      <c r="KLV626" s="49"/>
      <c r="KLW626" s="49"/>
      <c r="KLX626" s="49"/>
      <c r="KLY626" s="49"/>
      <c r="KLZ626" s="49"/>
      <c r="KMA626" s="49"/>
      <c r="KMB626" s="49"/>
      <c r="KMC626" s="49"/>
      <c r="KMD626" s="49"/>
      <c r="KME626" s="49"/>
      <c r="KMF626" s="49"/>
      <c r="KMG626" s="49"/>
      <c r="KMH626" s="49"/>
      <c r="KMI626" s="49"/>
      <c r="KMJ626" s="49"/>
      <c r="KMK626" s="49"/>
      <c r="KML626" s="49"/>
      <c r="KMM626" s="49"/>
      <c r="KMN626" s="49"/>
      <c r="KMO626" s="49"/>
      <c r="KMP626" s="49"/>
      <c r="KMQ626" s="49"/>
      <c r="KMR626" s="49"/>
      <c r="KMS626" s="49"/>
      <c r="KMT626" s="49"/>
      <c r="KMU626" s="49"/>
      <c r="KMV626" s="49"/>
      <c r="KMW626" s="49"/>
      <c r="KMX626" s="49"/>
      <c r="KMY626" s="49"/>
      <c r="KMZ626" s="49"/>
      <c r="KNA626" s="49"/>
      <c r="KNB626" s="49"/>
      <c r="KNC626" s="49"/>
      <c r="KND626" s="49"/>
      <c r="KNE626" s="49"/>
      <c r="KNF626" s="49"/>
      <c r="KNG626" s="49"/>
      <c r="KNH626" s="49"/>
      <c r="KNI626" s="49"/>
      <c r="KNJ626" s="49"/>
      <c r="KNK626" s="49"/>
      <c r="KNL626" s="49"/>
      <c r="KNM626" s="49"/>
      <c r="KNN626" s="49"/>
      <c r="KNO626" s="49"/>
      <c r="KNP626" s="49"/>
      <c r="KNQ626" s="49"/>
      <c r="KNR626" s="49"/>
      <c r="KNS626" s="49"/>
      <c r="KNT626" s="49"/>
      <c r="KNU626" s="49"/>
      <c r="KNV626" s="49"/>
      <c r="KNW626" s="49"/>
      <c r="KNX626" s="49"/>
      <c r="KNY626" s="49"/>
      <c r="KNZ626" s="49"/>
      <c r="KOA626" s="49"/>
      <c r="KOB626" s="49"/>
      <c r="KOC626" s="49"/>
      <c r="KOD626" s="49"/>
      <c r="KOE626" s="49"/>
      <c r="KOF626" s="49"/>
      <c r="KOG626" s="49"/>
      <c r="KOH626" s="49"/>
      <c r="KOI626" s="49"/>
      <c r="KOJ626" s="49"/>
      <c r="KOK626" s="49"/>
      <c r="KOL626" s="49"/>
      <c r="KOM626" s="49"/>
      <c r="KON626" s="49"/>
      <c r="KOO626" s="49"/>
      <c r="KOP626" s="49"/>
      <c r="KOQ626" s="49"/>
      <c r="KOR626" s="49"/>
      <c r="KOS626" s="49"/>
      <c r="KOT626" s="49"/>
      <c r="KOU626" s="49"/>
      <c r="KOV626" s="49"/>
      <c r="KOW626" s="49"/>
      <c r="KOX626" s="49"/>
      <c r="KOY626" s="49"/>
      <c r="KOZ626" s="49"/>
      <c r="KPA626" s="49"/>
      <c r="KPB626" s="49"/>
      <c r="KPC626" s="49"/>
      <c r="KPD626" s="49"/>
      <c r="KPE626" s="49"/>
      <c r="KPF626" s="49"/>
      <c r="KPG626" s="49"/>
      <c r="KPH626" s="49"/>
      <c r="KPI626" s="49"/>
      <c r="KPJ626" s="49"/>
      <c r="KPK626" s="49"/>
      <c r="KPL626" s="49"/>
      <c r="KPM626" s="49"/>
      <c r="KPN626" s="49"/>
      <c r="KPO626" s="49"/>
      <c r="KPP626" s="49"/>
      <c r="KPQ626" s="49"/>
      <c r="KPR626" s="49"/>
      <c r="KPS626" s="49"/>
      <c r="KPT626" s="49"/>
      <c r="KPU626" s="49"/>
      <c r="KPV626" s="49"/>
      <c r="KPW626" s="49"/>
      <c r="KPX626" s="49"/>
      <c r="KPY626" s="49"/>
      <c r="KPZ626" s="49"/>
      <c r="KQA626" s="49"/>
      <c r="KQB626" s="49"/>
      <c r="KQC626" s="49"/>
      <c r="KQD626" s="49"/>
      <c r="KQE626" s="49"/>
      <c r="KQF626" s="49"/>
      <c r="KQG626" s="49"/>
      <c r="KQH626" s="49"/>
      <c r="KQI626" s="49"/>
      <c r="KQJ626" s="49"/>
      <c r="KQK626" s="49"/>
      <c r="KQL626" s="49"/>
      <c r="KQM626" s="49"/>
      <c r="KQN626" s="49"/>
      <c r="KQO626" s="49"/>
      <c r="KQP626" s="49"/>
      <c r="KQQ626" s="49"/>
      <c r="KQR626" s="49"/>
      <c r="KQS626" s="49"/>
      <c r="KQT626" s="49"/>
      <c r="KQU626" s="49"/>
      <c r="KQV626" s="49"/>
      <c r="KQW626" s="49"/>
      <c r="KQX626" s="49"/>
      <c r="KQY626" s="49"/>
      <c r="KQZ626" s="49"/>
      <c r="KRA626" s="49"/>
      <c r="KRB626" s="49"/>
      <c r="KRC626" s="49"/>
      <c r="KRD626" s="49"/>
      <c r="KRE626" s="49"/>
      <c r="KRF626" s="49"/>
      <c r="KRG626" s="49"/>
      <c r="KRH626" s="49"/>
      <c r="KRI626" s="49"/>
      <c r="KRJ626" s="49"/>
      <c r="KRK626" s="49"/>
      <c r="KRL626" s="49"/>
      <c r="KRM626" s="49"/>
      <c r="KRN626" s="49"/>
      <c r="KRO626" s="49"/>
      <c r="KRP626" s="49"/>
      <c r="KRQ626" s="49"/>
      <c r="KRR626" s="49"/>
      <c r="KRS626" s="49"/>
      <c r="KRT626" s="49"/>
      <c r="KRU626" s="49"/>
      <c r="KRV626" s="49"/>
      <c r="KRW626" s="49"/>
      <c r="KRX626" s="49"/>
      <c r="KRY626" s="49"/>
      <c r="KRZ626" s="49"/>
      <c r="KSA626" s="49"/>
      <c r="KSB626" s="49"/>
      <c r="KSC626" s="49"/>
      <c r="KSD626" s="49"/>
      <c r="KSE626" s="49"/>
      <c r="KSF626" s="49"/>
      <c r="KSG626" s="49"/>
      <c r="KSH626" s="49"/>
      <c r="KSI626" s="49"/>
      <c r="KSJ626" s="49"/>
      <c r="KSK626" s="49"/>
      <c r="KSL626" s="49"/>
      <c r="KSM626" s="49"/>
      <c r="KSN626" s="49"/>
      <c r="KSO626" s="49"/>
      <c r="KSP626" s="49"/>
      <c r="KSQ626" s="49"/>
      <c r="KSR626" s="49"/>
      <c r="KSS626" s="49"/>
      <c r="KST626" s="49"/>
      <c r="KSU626" s="49"/>
      <c r="KSV626" s="49"/>
      <c r="KSW626" s="49"/>
      <c r="KSX626" s="49"/>
      <c r="KSY626" s="49"/>
      <c r="KSZ626" s="49"/>
      <c r="KTA626" s="49"/>
      <c r="KTB626" s="49"/>
      <c r="KTC626" s="49"/>
      <c r="KTD626" s="49"/>
      <c r="KTE626" s="49"/>
      <c r="KTF626" s="49"/>
      <c r="KTG626" s="49"/>
      <c r="KTH626" s="49"/>
      <c r="KTI626" s="49"/>
      <c r="KTJ626" s="49"/>
      <c r="KTK626" s="49"/>
      <c r="KTL626" s="49"/>
      <c r="KTM626" s="49"/>
      <c r="KTN626" s="49"/>
      <c r="KTO626" s="49"/>
      <c r="KTP626" s="49"/>
      <c r="KTQ626" s="49"/>
      <c r="KTR626" s="49"/>
      <c r="KTS626" s="49"/>
      <c r="KTT626" s="49"/>
      <c r="KTU626" s="49"/>
      <c r="KTV626" s="49"/>
      <c r="KTW626" s="49"/>
      <c r="KTX626" s="49"/>
      <c r="KTY626" s="49"/>
      <c r="KTZ626" s="49"/>
      <c r="KUA626" s="49"/>
      <c r="KUB626" s="49"/>
      <c r="KUC626" s="49"/>
      <c r="KUD626" s="49"/>
      <c r="KUE626" s="49"/>
      <c r="KUF626" s="49"/>
      <c r="KUG626" s="49"/>
      <c r="KUH626" s="49"/>
      <c r="KUI626" s="49"/>
      <c r="KUJ626" s="49"/>
      <c r="KUK626" s="49"/>
      <c r="KUL626" s="49"/>
      <c r="KUM626" s="49"/>
      <c r="KUN626" s="49"/>
      <c r="KUO626" s="49"/>
      <c r="KUP626" s="49"/>
      <c r="KUQ626" s="49"/>
      <c r="KUR626" s="49"/>
      <c r="KUS626" s="49"/>
      <c r="KUT626" s="49"/>
      <c r="KUU626" s="49"/>
      <c r="KUV626" s="49"/>
      <c r="KUW626" s="49"/>
      <c r="KUX626" s="49"/>
      <c r="KUY626" s="49"/>
      <c r="KUZ626" s="49"/>
      <c r="KVA626" s="49"/>
      <c r="KVB626" s="49"/>
      <c r="KVC626" s="49"/>
      <c r="KVD626" s="49"/>
      <c r="KVE626" s="49"/>
      <c r="KVF626" s="49"/>
      <c r="KVG626" s="49"/>
      <c r="KVH626" s="49"/>
      <c r="KVI626" s="49"/>
      <c r="KVJ626" s="49"/>
      <c r="KVK626" s="49"/>
      <c r="KVL626" s="49"/>
      <c r="KVM626" s="49"/>
      <c r="KVN626" s="49"/>
      <c r="KVO626" s="49"/>
      <c r="KVP626" s="49"/>
      <c r="KVQ626" s="49"/>
      <c r="KVR626" s="49"/>
      <c r="KVS626" s="49"/>
      <c r="KVT626" s="49"/>
      <c r="KVU626" s="49"/>
      <c r="KVV626" s="49"/>
      <c r="KVW626" s="49"/>
      <c r="KVX626" s="49"/>
      <c r="KVY626" s="49"/>
      <c r="KVZ626" s="49"/>
      <c r="KWA626" s="49"/>
      <c r="KWB626" s="49"/>
      <c r="KWC626" s="49"/>
      <c r="KWD626" s="49"/>
      <c r="KWE626" s="49"/>
      <c r="KWF626" s="49"/>
      <c r="KWG626" s="49"/>
      <c r="KWH626" s="49"/>
      <c r="KWI626" s="49"/>
      <c r="KWJ626" s="49"/>
      <c r="KWK626" s="49"/>
      <c r="KWL626" s="49"/>
      <c r="KWM626" s="49"/>
      <c r="KWN626" s="49"/>
      <c r="KWO626" s="49"/>
      <c r="KWP626" s="49"/>
      <c r="KWQ626" s="49"/>
      <c r="KWR626" s="49"/>
      <c r="KWS626" s="49"/>
      <c r="KWT626" s="49"/>
      <c r="KWU626" s="49"/>
      <c r="KWV626" s="49"/>
      <c r="KWW626" s="49"/>
      <c r="KWX626" s="49"/>
      <c r="KWY626" s="49"/>
      <c r="KWZ626" s="49"/>
      <c r="KXA626" s="49"/>
      <c r="KXB626" s="49"/>
      <c r="KXC626" s="49"/>
      <c r="KXD626" s="49"/>
      <c r="KXE626" s="49"/>
      <c r="KXF626" s="49"/>
      <c r="KXG626" s="49"/>
      <c r="KXH626" s="49"/>
      <c r="KXI626" s="49"/>
      <c r="KXJ626" s="49"/>
      <c r="KXK626" s="49"/>
      <c r="KXL626" s="49"/>
      <c r="KXM626" s="49"/>
      <c r="KXN626" s="49"/>
      <c r="KXO626" s="49"/>
      <c r="KXP626" s="49"/>
      <c r="KXQ626" s="49"/>
      <c r="KXR626" s="49"/>
      <c r="KXS626" s="49"/>
      <c r="KXT626" s="49"/>
      <c r="KXU626" s="49"/>
      <c r="KXV626" s="49"/>
      <c r="KXW626" s="49"/>
      <c r="KXX626" s="49"/>
      <c r="KXY626" s="49"/>
      <c r="KXZ626" s="49"/>
      <c r="KYA626" s="49"/>
      <c r="KYB626" s="49"/>
      <c r="KYC626" s="49"/>
      <c r="KYD626" s="49"/>
      <c r="KYE626" s="49"/>
      <c r="KYF626" s="49"/>
      <c r="KYG626" s="49"/>
      <c r="KYH626" s="49"/>
      <c r="KYI626" s="49"/>
      <c r="KYJ626" s="49"/>
      <c r="KYK626" s="49"/>
      <c r="KYL626" s="49"/>
      <c r="KYM626" s="49"/>
      <c r="KYN626" s="49"/>
      <c r="KYO626" s="49"/>
      <c r="KYP626" s="49"/>
      <c r="KYQ626" s="49"/>
      <c r="KYR626" s="49"/>
      <c r="KYS626" s="49"/>
      <c r="KYT626" s="49"/>
      <c r="KYU626" s="49"/>
      <c r="KYV626" s="49"/>
      <c r="KYW626" s="49"/>
      <c r="KYX626" s="49"/>
      <c r="KYY626" s="49"/>
      <c r="KYZ626" s="49"/>
      <c r="KZA626" s="49"/>
      <c r="KZB626" s="49"/>
      <c r="KZC626" s="49"/>
      <c r="KZD626" s="49"/>
      <c r="KZE626" s="49"/>
      <c r="KZF626" s="49"/>
      <c r="KZG626" s="49"/>
      <c r="KZH626" s="49"/>
      <c r="KZI626" s="49"/>
      <c r="KZJ626" s="49"/>
      <c r="KZK626" s="49"/>
      <c r="KZL626" s="49"/>
      <c r="KZM626" s="49"/>
      <c r="KZN626" s="49"/>
      <c r="KZO626" s="49"/>
      <c r="KZP626" s="49"/>
      <c r="KZQ626" s="49"/>
      <c r="KZR626" s="49"/>
      <c r="KZS626" s="49"/>
      <c r="KZT626" s="49"/>
      <c r="KZU626" s="49"/>
      <c r="KZV626" s="49"/>
      <c r="KZW626" s="49"/>
      <c r="KZX626" s="49"/>
      <c r="KZY626" s="49"/>
      <c r="KZZ626" s="49"/>
      <c r="LAA626" s="49"/>
      <c r="LAB626" s="49"/>
      <c r="LAC626" s="49"/>
      <c r="LAD626" s="49"/>
      <c r="LAE626" s="49"/>
      <c r="LAF626" s="49"/>
      <c r="LAG626" s="49"/>
      <c r="LAH626" s="49"/>
      <c r="LAI626" s="49"/>
      <c r="LAJ626" s="49"/>
      <c r="LAK626" s="49"/>
      <c r="LAL626" s="49"/>
      <c r="LAM626" s="49"/>
      <c r="LAN626" s="49"/>
      <c r="LAO626" s="49"/>
      <c r="LAP626" s="49"/>
      <c r="LAQ626" s="49"/>
      <c r="LAR626" s="49"/>
      <c r="LAS626" s="49"/>
      <c r="LAT626" s="49"/>
      <c r="LAU626" s="49"/>
      <c r="LAV626" s="49"/>
      <c r="LAW626" s="49"/>
      <c r="LAX626" s="49"/>
      <c r="LAY626" s="49"/>
      <c r="LAZ626" s="49"/>
      <c r="LBA626" s="49"/>
      <c r="LBB626" s="49"/>
      <c r="LBC626" s="49"/>
      <c r="LBD626" s="49"/>
      <c r="LBE626" s="49"/>
      <c r="LBF626" s="49"/>
      <c r="LBG626" s="49"/>
      <c r="LBH626" s="49"/>
      <c r="LBI626" s="49"/>
      <c r="LBJ626" s="49"/>
      <c r="LBK626" s="49"/>
      <c r="LBL626" s="49"/>
      <c r="LBM626" s="49"/>
      <c r="LBN626" s="49"/>
      <c r="LBO626" s="49"/>
      <c r="LBP626" s="49"/>
      <c r="LBQ626" s="49"/>
      <c r="LBR626" s="49"/>
      <c r="LBS626" s="49"/>
      <c r="LBT626" s="49"/>
      <c r="LBU626" s="49"/>
      <c r="LBV626" s="49"/>
      <c r="LBW626" s="49"/>
      <c r="LBX626" s="49"/>
      <c r="LBY626" s="49"/>
      <c r="LBZ626" s="49"/>
      <c r="LCA626" s="49"/>
      <c r="LCB626" s="49"/>
      <c r="LCC626" s="49"/>
      <c r="LCD626" s="49"/>
      <c r="LCE626" s="49"/>
      <c r="LCF626" s="49"/>
      <c r="LCG626" s="49"/>
      <c r="LCH626" s="49"/>
      <c r="LCI626" s="49"/>
      <c r="LCJ626" s="49"/>
      <c r="LCK626" s="49"/>
      <c r="LCL626" s="49"/>
      <c r="LCM626" s="49"/>
      <c r="LCN626" s="49"/>
      <c r="LCO626" s="49"/>
      <c r="LCP626" s="49"/>
      <c r="LCQ626" s="49"/>
      <c r="LCR626" s="49"/>
      <c r="LCS626" s="49"/>
      <c r="LCT626" s="49"/>
      <c r="LCU626" s="49"/>
      <c r="LCV626" s="49"/>
      <c r="LCW626" s="49"/>
      <c r="LCX626" s="49"/>
      <c r="LCY626" s="49"/>
      <c r="LCZ626" s="49"/>
      <c r="LDA626" s="49"/>
      <c r="LDB626" s="49"/>
      <c r="LDC626" s="49"/>
      <c r="LDD626" s="49"/>
      <c r="LDE626" s="49"/>
      <c r="LDF626" s="49"/>
      <c r="LDG626" s="49"/>
      <c r="LDH626" s="49"/>
      <c r="LDI626" s="49"/>
      <c r="LDJ626" s="49"/>
      <c r="LDK626" s="49"/>
      <c r="LDL626" s="49"/>
      <c r="LDM626" s="49"/>
      <c r="LDN626" s="49"/>
      <c r="LDO626" s="49"/>
      <c r="LDP626" s="49"/>
      <c r="LDQ626" s="49"/>
      <c r="LDR626" s="49"/>
      <c r="LDS626" s="49"/>
      <c r="LDT626" s="49"/>
      <c r="LDU626" s="49"/>
      <c r="LDV626" s="49"/>
      <c r="LDW626" s="49"/>
      <c r="LDX626" s="49"/>
      <c r="LDY626" s="49"/>
      <c r="LDZ626" s="49"/>
      <c r="LEA626" s="49"/>
      <c r="LEB626" s="49"/>
      <c r="LEC626" s="49"/>
      <c r="LED626" s="49"/>
      <c r="LEE626" s="49"/>
      <c r="LEF626" s="49"/>
      <c r="LEG626" s="49"/>
      <c r="LEH626" s="49"/>
      <c r="LEI626" s="49"/>
      <c r="LEJ626" s="49"/>
      <c r="LEK626" s="49"/>
      <c r="LEL626" s="49"/>
      <c r="LEM626" s="49"/>
      <c r="LEN626" s="49"/>
      <c r="LEO626" s="49"/>
      <c r="LEP626" s="49"/>
      <c r="LEQ626" s="49"/>
      <c r="LER626" s="49"/>
      <c r="LES626" s="49"/>
      <c r="LET626" s="49"/>
      <c r="LEU626" s="49"/>
      <c r="LEV626" s="49"/>
      <c r="LEW626" s="49"/>
      <c r="LEX626" s="49"/>
      <c r="LEY626" s="49"/>
      <c r="LEZ626" s="49"/>
      <c r="LFA626" s="49"/>
      <c r="LFB626" s="49"/>
      <c r="LFC626" s="49"/>
      <c r="LFD626" s="49"/>
      <c r="LFE626" s="49"/>
      <c r="LFF626" s="49"/>
      <c r="LFG626" s="49"/>
      <c r="LFH626" s="49"/>
      <c r="LFI626" s="49"/>
      <c r="LFJ626" s="49"/>
      <c r="LFK626" s="49"/>
      <c r="LFL626" s="49"/>
      <c r="LFM626" s="49"/>
      <c r="LFN626" s="49"/>
      <c r="LFO626" s="49"/>
      <c r="LFP626" s="49"/>
      <c r="LFQ626" s="49"/>
      <c r="LFR626" s="49"/>
      <c r="LFS626" s="49"/>
      <c r="LFT626" s="49"/>
      <c r="LFU626" s="49"/>
      <c r="LFV626" s="49"/>
      <c r="LFW626" s="49"/>
      <c r="LFX626" s="49"/>
      <c r="LFY626" s="49"/>
      <c r="LFZ626" s="49"/>
      <c r="LGA626" s="49"/>
      <c r="LGB626" s="49"/>
      <c r="LGC626" s="49"/>
      <c r="LGD626" s="49"/>
      <c r="LGE626" s="49"/>
      <c r="LGF626" s="49"/>
      <c r="LGG626" s="49"/>
      <c r="LGH626" s="49"/>
      <c r="LGI626" s="49"/>
      <c r="LGJ626" s="49"/>
      <c r="LGK626" s="49"/>
      <c r="LGL626" s="49"/>
      <c r="LGM626" s="49"/>
      <c r="LGN626" s="49"/>
      <c r="LGO626" s="49"/>
      <c r="LGP626" s="49"/>
      <c r="LGQ626" s="49"/>
      <c r="LGR626" s="49"/>
      <c r="LGS626" s="49"/>
      <c r="LGT626" s="49"/>
      <c r="LGU626" s="49"/>
      <c r="LGV626" s="49"/>
      <c r="LGW626" s="49"/>
      <c r="LGX626" s="49"/>
      <c r="LGY626" s="49"/>
      <c r="LGZ626" s="49"/>
      <c r="LHA626" s="49"/>
      <c r="LHB626" s="49"/>
      <c r="LHC626" s="49"/>
      <c r="LHD626" s="49"/>
      <c r="LHE626" s="49"/>
      <c r="LHF626" s="49"/>
      <c r="LHG626" s="49"/>
      <c r="LHH626" s="49"/>
      <c r="LHI626" s="49"/>
      <c r="LHJ626" s="49"/>
      <c r="LHK626" s="49"/>
      <c r="LHL626" s="49"/>
      <c r="LHM626" s="49"/>
      <c r="LHN626" s="49"/>
      <c r="LHO626" s="49"/>
      <c r="LHP626" s="49"/>
      <c r="LHQ626" s="49"/>
      <c r="LHR626" s="49"/>
      <c r="LHS626" s="49"/>
      <c r="LHT626" s="49"/>
      <c r="LHU626" s="49"/>
      <c r="LHV626" s="49"/>
      <c r="LHW626" s="49"/>
      <c r="LHX626" s="49"/>
      <c r="LHY626" s="49"/>
      <c r="LHZ626" s="49"/>
      <c r="LIA626" s="49"/>
      <c r="LIB626" s="49"/>
      <c r="LIC626" s="49"/>
      <c r="LID626" s="49"/>
      <c r="LIE626" s="49"/>
      <c r="LIF626" s="49"/>
      <c r="LIG626" s="49"/>
      <c r="LIH626" s="49"/>
      <c r="LII626" s="49"/>
      <c r="LIJ626" s="49"/>
      <c r="LIK626" s="49"/>
      <c r="LIL626" s="49"/>
      <c r="LIM626" s="49"/>
      <c r="LIN626" s="49"/>
      <c r="LIO626" s="49"/>
      <c r="LIP626" s="49"/>
      <c r="LIQ626" s="49"/>
      <c r="LIR626" s="49"/>
      <c r="LIS626" s="49"/>
      <c r="LIT626" s="49"/>
      <c r="LIU626" s="49"/>
      <c r="LIV626" s="49"/>
      <c r="LIW626" s="49"/>
      <c r="LIX626" s="49"/>
      <c r="LIY626" s="49"/>
      <c r="LIZ626" s="49"/>
      <c r="LJA626" s="49"/>
      <c r="LJB626" s="49"/>
      <c r="LJC626" s="49"/>
      <c r="LJD626" s="49"/>
      <c r="LJE626" s="49"/>
      <c r="LJF626" s="49"/>
      <c r="LJG626" s="49"/>
      <c r="LJH626" s="49"/>
      <c r="LJI626" s="49"/>
      <c r="LJJ626" s="49"/>
      <c r="LJK626" s="49"/>
      <c r="LJL626" s="49"/>
      <c r="LJM626" s="49"/>
      <c r="LJN626" s="49"/>
      <c r="LJO626" s="49"/>
      <c r="LJP626" s="49"/>
      <c r="LJQ626" s="49"/>
      <c r="LJR626" s="49"/>
      <c r="LJS626" s="49"/>
      <c r="LJT626" s="49"/>
      <c r="LJU626" s="49"/>
      <c r="LJV626" s="49"/>
      <c r="LJW626" s="49"/>
      <c r="LJX626" s="49"/>
      <c r="LJY626" s="49"/>
      <c r="LJZ626" s="49"/>
      <c r="LKA626" s="49"/>
      <c r="LKB626" s="49"/>
      <c r="LKC626" s="49"/>
      <c r="LKD626" s="49"/>
      <c r="LKE626" s="49"/>
      <c r="LKF626" s="49"/>
      <c r="LKG626" s="49"/>
      <c r="LKH626" s="49"/>
      <c r="LKI626" s="49"/>
      <c r="LKJ626" s="49"/>
      <c r="LKK626" s="49"/>
      <c r="LKL626" s="49"/>
      <c r="LKM626" s="49"/>
      <c r="LKN626" s="49"/>
      <c r="LKO626" s="49"/>
      <c r="LKP626" s="49"/>
      <c r="LKQ626" s="49"/>
      <c r="LKR626" s="49"/>
      <c r="LKS626" s="49"/>
      <c r="LKT626" s="49"/>
      <c r="LKU626" s="49"/>
      <c r="LKV626" s="49"/>
      <c r="LKW626" s="49"/>
      <c r="LKX626" s="49"/>
      <c r="LKY626" s="49"/>
      <c r="LKZ626" s="49"/>
      <c r="LLA626" s="49"/>
      <c r="LLB626" s="49"/>
      <c r="LLC626" s="49"/>
      <c r="LLD626" s="49"/>
      <c r="LLE626" s="49"/>
      <c r="LLF626" s="49"/>
      <c r="LLG626" s="49"/>
      <c r="LLH626" s="49"/>
      <c r="LLI626" s="49"/>
      <c r="LLJ626" s="49"/>
      <c r="LLK626" s="49"/>
      <c r="LLL626" s="49"/>
      <c r="LLM626" s="49"/>
      <c r="LLN626" s="49"/>
      <c r="LLO626" s="49"/>
      <c r="LLP626" s="49"/>
      <c r="LLQ626" s="49"/>
      <c r="LLR626" s="49"/>
      <c r="LLS626" s="49"/>
      <c r="LLT626" s="49"/>
      <c r="LLU626" s="49"/>
      <c r="LLV626" s="49"/>
      <c r="LLW626" s="49"/>
      <c r="LLX626" s="49"/>
      <c r="LLY626" s="49"/>
      <c r="LLZ626" s="49"/>
      <c r="LMA626" s="49"/>
      <c r="LMB626" s="49"/>
      <c r="LMC626" s="49"/>
      <c r="LMD626" s="49"/>
      <c r="LME626" s="49"/>
      <c r="LMF626" s="49"/>
      <c r="LMG626" s="49"/>
      <c r="LMH626" s="49"/>
      <c r="LMI626" s="49"/>
      <c r="LMJ626" s="49"/>
      <c r="LMK626" s="49"/>
      <c r="LML626" s="49"/>
      <c r="LMM626" s="49"/>
      <c r="LMN626" s="49"/>
      <c r="LMO626" s="49"/>
      <c r="LMP626" s="49"/>
      <c r="LMQ626" s="49"/>
      <c r="LMR626" s="49"/>
      <c r="LMS626" s="49"/>
      <c r="LMT626" s="49"/>
      <c r="LMU626" s="49"/>
      <c r="LMV626" s="49"/>
      <c r="LMW626" s="49"/>
      <c r="LMX626" s="49"/>
      <c r="LMY626" s="49"/>
      <c r="LMZ626" s="49"/>
      <c r="LNA626" s="49"/>
      <c r="LNB626" s="49"/>
      <c r="LNC626" s="49"/>
      <c r="LND626" s="49"/>
      <c r="LNE626" s="49"/>
      <c r="LNF626" s="49"/>
      <c r="LNG626" s="49"/>
      <c r="LNH626" s="49"/>
      <c r="LNI626" s="49"/>
      <c r="LNJ626" s="49"/>
      <c r="LNK626" s="49"/>
      <c r="LNL626" s="49"/>
      <c r="LNM626" s="49"/>
      <c r="LNN626" s="49"/>
      <c r="LNO626" s="49"/>
      <c r="LNP626" s="49"/>
      <c r="LNQ626" s="49"/>
      <c r="LNR626" s="49"/>
      <c r="LNS626" s="49"/>
      <c r="LNT626" s="49"/>
      <c r="LNU626" s="49"/>
      <c r="LNV626" s="49"/>
      <c r="LNW626" s="49"/>
      <c r="LNX626" s="49"/>
      <c r="LNY626" s="49"/>
      <c r="LNZ626" s="49"/>
      <c r="LOA626" s="49"/>
      <c r="LOB626" s="49"/>
      <c r="LOC626" s="49"/>
      <c r="LOD626" s="49"/>
      <c r="LOE626" s="49"/>
      <c r="LOF626" s="49"/>
      <c r="LOG626" s="49"/>
      <c r="LOH626" s="49"/>
      <c r="LOI626" s="49"/>
      <c r="LOJ626" s="49"/>
      <c r="LOK626" s="49"/>
      <c r="LOL626" s="49"/>
      <c r="LOM626" s="49"/>
      <c r="LON626" s="49"/>
      <c r="LOO626" s="49"/>
      <c r="LOP626" s="49"/>
      <c r="LOQ626" s="49"/>
      <c r="LOR626" s="49"/>
      <c r="LOS626" s="49"/>
      <c r="LOT626" s="49"/>
      <c r="LOU626" s="49"/>
      <c r="LOV626" s="49"/>
      <c r="LOW626" s="49"/>
      <c r="LOX626" s="49"/>
      <c r="LOY626" s="49"/>
      <c r="LOZ626" s="49"/>
      <c r="LPA626" s="49"/>
      <c r="LPB626" s="49"/>
      <c r="LPC626" s="49"/>
      <c r="LPD626" s="49"/>
      <c r="LPE626" s="49"/>
      <c r="LPF626" s="49"/>
      <c r="LPG626" s="49"/>
      <c r="LPH626" s="49"/>
      <c r="LPI626" s="49"/>
      <c r="LPJ626" s="49"/>
      <c r="LPK626" s="49"/>
      <c r="LPL626" s="49"/>
      <c r="LPM626" s="49"/>
      <c r="LPN626" s="49"/>
      <c r="LPO626" s="49"/>
      <c r="LPP626" s="49"/>
      <c r="LPQ626" s="49"/>
      <c r="LPR626" s="49"/>
      <c r="LPS626" s="49"/>
      <c r="LPT626" s="49"/>
      <c r="LPU626" s="49"/>
      <c r="LPV626" s="49"/>
      <c r="LPW626" s="49"/>
      <c r="LPX626" s="49"/>
      <c r="LPY626" s="49"/>
      <c r="LPZ626" s="49"/>
      <c r="LQA626" s="49"/>
      <c r="LQB626" s="49"/>
      <c r="LQC626" s="49"/>
      <c r="LQD626" s="49"/>
      <c r="LQE626" s="49"/>
      <c r="LQF626" s="49"/>
      <c r="LQG626" s="49"/>
      <c r="LQH626" s="49"/>
      <c r="LQI626" s="49"/>
      <c r="LQJ626" s="49"/>
      <c r="LQK626" s="49"/>
      <c r="LQL626" s="49"/>
      <c r="LQM626" s="49"/>
      <c r="LQN626" s="49"/>
      <c r="LQO626" s="49"/>
      <c r="LQP626" s="49"/>
      <c r="LQQ626" s="49"/>
      <c r="LQR626" s="49"/>
      <c r="LQS626" s="49"/>
      <c r="LQT626" s="49"/>
      <c r="LQU626" s="49"/>
      <c r="LQV626" s="49"/>
      <c r="LQW626" s="49"/>
      <c r="LQX626" s="49"/>
      <c r="LQY626" s="49"/>
      <c r="LQZ626" s="49"/>
      <c r="LRA626" s="49"/>
      <c r="LRB626" s="49"/>
      <c r="LRC626" s="49"/>
      <c r="LRD626" s="49"/>
      <c r="LRE626" s="49"/>
      <c r="LRF626" s="49"/>
      <c r="LRG626" s="49"/>
      <c r="LRH626" s="49"/>
      <c r="LRI626" s="49"/>
      <c r="LRJ626" s="49"/>
      <c r="LRK626" s="49"/>
      <c r="LRL626" s="49"/>
      <c r="LRM626" s="49"/>
      <c r="LRN626" s="49"/>
      <c r="LRO626" s="49"/>
      <c r="LRP626" s="49"/>
      <c r="LRQ626" s="49"/>
      <c r="LRR626" s="49"/>
      <c r="LRS626" s="49"/>
      <c r="LRT626" s="49"/>
      <c r="LRU626" s="49"/>
      <c r="LRV626" s="49"/>
      <c r="LRW626" s="49"/>
      <c r="LRX626" s="49"/>
      <c r="LRY626" s="49"/>
      <c r="LRZ626" s="49"/>
      <c r="LSA626" s="49"/>
      <c r="LSB626" s="49"/>
      <c r="LSC626" s="49"/>
      <c r="LSD626" s="49"/>
      <c r="LSE626" s="49"/>
      <c r="LSF626" s="49"/>
      <c r="LSG626" s="49"/>
      <c r="LSH626" s="49"/>
      <c r="LSI626" s="49"/>
      <c r="LSJ626" s="49"/>
      <c r="LSK626" s="49"/>
      <c r="LSL626" s="49"/>
      <c r="LSM626" s="49"/>
      <c r="LSN626" s="49"/>
      <c r="LSO626" s="49"/>
      <c r="LSP626" s="49"/>
      <c r="LSQ626" s="49"/>
      <c r="LSR626" s="49"/>
      <c r="LSS626" s="49"/>
      <c r="LST626" s="49"/>
      <c r="LSU626" s="49"/>
      <c r="LSV626" s="49"/>
      <c r="LSW626" s="49"/>
      <c r="LSX626" s="49"/>
      <c r="LSY626" s="49"/>
      <c r="LSZ626" s="49"/>
      <c r="LTA626" s="49"/>
      <c r="LTB626" s="49"/>
      <c r="LTC626" s="49"/>
      <c r="LTD626" s="49"/>
      <c r="LTE626" s="49"/>
      <c r="LTF626" s="49"/>
      <c r="LTG626" s="49"/>
      <c r="LTH626" s="49"/>
      <c r="LTI626" s="49"/>
      <c r="LTJ626" s="49"/>
      <c r="LTK626" s="49"/>
      <c r="LTL626" s="49"/>
      <c r="LTM626" s="49"/>
      <c r="LTN626" s="49"/>
      <c r="LTO626" s="49"/>
      <c r="LTP626" s="49"/>
      <c r="LTQ626" s="49"/>
      <c r="LTR626" s="49"/>
      <c r="LTS626" s="49"/>
      <c r="LTT626" s="49"/>
      <c r="LTU626" s="49"/>
      <c r="LTV626" s="49"/>
      <c r="LTW626" s="49"/>
      <c r="LTX626" s="49"/>
      <c r="LTY626" s="49"/>
      <c r="LTZ626" s="49"/>
      <c r="LUA626" s="49"/>
      <c r="LUB626" s="49"/>
      <c r="LUC626" s="49"/>
      <c r="LUD626" s="49"/>
      <c r="LUE626" s="49"/>
      <c r="LUF626" s="49"/>
      <c r="LUG626" s="49"/>
      <c r="LUH626" s="49"/>
      <c r="LUI626" s="49"/>
      <c r="LUJ626" s="49"/>
      <c r="LUK626" s="49"/>
      <c r="LUL626" s="49"/>
      <c r="LUM626" s="49"/>
      <c r="LUN626" s="49"/>
      <c r="LUO626" s="49"/>
      <c r="LUP626" s="49"/>
      <c r="LUQ626" s="49"/>
      <c r="LUR626" s="49"/>
      <c r="LUS626" s="49"/>
      <c r="LUT626" s="49"/>
      <c r="LUU626" s="49"/>
      <c r="LUV626" s="49"/>
      <c r="LUW626" s="49"/>
      <c r="LUX626" s="49"/>
      <c r="LUY626" s="49"/>
      <c r="LUZ626" s="49"/>
      <c r="LVA626" s="49"/>
      <c r="LVB626" s="49"/>
      <c r="LVC626" s="49"/>
      <c r="LVD626" s="49"/>
      <c r="LVE626" s="49"/>
      <c r="LVF626" s="49"/>
      <c r="LVG626" s="49"/>
      <c r="LVH626" s="49"/>
      <c r="LVI626" s="49"/>
      <c r="LVJ626" s="49"/>
      <c r="LVK626" s="49"/>
      <c r="LVL626" s="49"/>
      <c r="LVM626" s="49"/>
      <c r="LVN626" s="49"/>
      <c r="LVO626" s="49"/>
      <c r="LVP626" s="49"/>
      <c r="LVQ626" s="49"/>
      <c r="LVR626" s="49"/>
      <c r="LVS626" s="49"/>
      <c r="LVT626" s="49"/>
      <c r="LVU626" s="49"/>
      <c r="LVV626" s="49"/>
      <c r="LVW626" s="49"/>
      <c r="LVX626" s="49"/>
      <c r="LVY626" s="49"/>
      <c r="LVZ626" s="49"/>
      <c r="LWA626" s="49"/>
      <c r="LWB626" s="49"/>
      <c r="LWC626" s="49"/>
      <c r="LWD626" s="49"/>
      <c r="LWE626" s="49"/>
      <c r="LWF626" s="49"/>
      <c r="LWG626" s="49"/>
      <c r="LWH626" s="49"/>
      <c r="LWI626" s="49"/>
      <c r="LWJ626" s="49"/>
      <c r="LWK626" s="49"/>
      <c r="LWL626" s="49"/>
      <c r="LWM626" s="49"/>
      <c r="LWN626" s="49"/>
      <c r="LWO626" s="49"/>
      <c r="LWP626" s="49"/>
      <c r="LWQ626" s="49"/>
      <c r="LWR626" s="49"/>
      <c r="LWS626" s="49"/>
      <c r="LWT626" s="49"/>
      <c r="LWU626" s="49"/>
      <c r="LWV626" s="49"/>
      <c r="LWW626" s="49"/>
      <c r="LWX626" s="49"/>
      <c r="LWY626" s="49"/>
      <c r="LWZ626" s="49"/>
      <c r="LXA626" s="49"/>
      <c r="LXB626" s="49"/>
      <c r="LXC626" s="49"/>
      <c r="LXD626" s="49"/>
      <c r="LXE626" s="49"/>
      <c r="LXF626" s="49"/>
      <c r="LXG626" s="49"/>
      <c r="LXH626" s="49"/>
      <c r="LXI626" s="49"/>
      <c r="LXJ626" s="49"/>
      <c r="LXK626" s="49"/>
      <c r="LXL626" s="49"/>
      <c r="LXM626" s="49"/>
      <c r="LXN626" s="49"/>
      <c r="LXO626" s="49"/>
      <c r="LXP626" s="49"/>
      <c r="LXQ626" s="49"/>
      <c r="LXR626" s="49"/>
      <c r="LXS626" s="49"/>
      <c r="LXT626" s="49"/>
      <c r="LXU626" s="49"/>
      <c r="LXV626" s="49"/>
      <c r="LXW626" s="49"/>
      <c r="LXX626" s="49"/>
      <c r="LXY626" s="49"/>
      <c r="LXZ626" s="49"/>
      <c r="LYA626" s="49"/>
      <c r="LYB626" s="49"/>
      <c r="LYC626" s="49"/>
      <c r="LYD626" s="49"/>
      <c r="LYE626" s="49"/>
      <c r="LYF626" s="49"/>
      <c r="LYG626" s="49"/>
      <c r="LYH626" s="49"/>
      <c r="LYI626" s="49"/>
      <c r="LYJ626" s="49"/>
      <c r="LYK626" s="49"/>
      <c r="LYL626" s="49"/>
      <c r="LYM626" s="49"/>
      <c r="LYN626" s="49"/>
      <c r="LYO626" s="49"/>
      <c r="LYP626" s="49"/>
      <c r="LYQ626" s="49"/>
      <c r="LYR626" s="49"/>
      <c r="LYS626" s="49"/>
      <c r="LYT626" s="49"/>
      <c r="LYU626" s="49"/>
      <c r="LYV626" s="49"/>
      <c r="LYW626" s="49"/>
      <c r="LYX626" s="49"/>
      <c r="LYY626" s="49"/>
      <c r="LYZ626" s="49"/>
      <c r="LZA626" s="49"/>
      <c r="LZB626" s="49"/>
      <c r="LZC626" s="49"/>
      <c r="LZD626" s="49"/>
      <c r="LZE626" s="49"/>
      <c r="LZF626" s="49"/>
      <c r="LZG626" s="49"/>
      <c r="LZH626" s="49"/>
      <c r="LZI626" s="49"/>
      <c r="LZJ626" s="49"/>
      <c r="LZK626" s="49"/>
      <c r="LZL626" s="49"/>
      <c r="LZM626" s="49"/>
      <c r="LZN626" s="49"/>
      <c r="LZO626" s="49"/>
      <c r="LZP626" s="49"/>
      <c r="LZQ626" s="49"/>
      <c r="LZR626" s="49"/>
      <c r="LZS626" s="49"/>
      <c r="LZT626" s="49"/>
      <c r="LZU626" s="49"/>
      <c r="LZV626" s="49"/>
      <c r="LZW626" s="49"/>
      <c r="LZX626" s="49"/>
      <c r="LZY626" s="49"/>
      <c r="LZZ626" s="49"/>
      <c r="MAA626" s="49"/>
      <c r="MAB626" s="49"/>
      <c r="MAC626" s="49"/>
      <c r="MAD626" s="49"/>
      <c r="MAE626" s="49"/>
      <c r="MAF626" s="49"/>
      <c r="MAG626" s="49"/>
      <c r="MAH626" s="49"/>
      <c r="MAI626" s="49"/>
      <c r="MAJ626" s="49"/>
      <c r="MAK626" s="49"/>
      <c r="MAL626" s="49"/>
      <c r="MAM626" s="49"/>
      <c r="MAN626" s="49"/>
      <c r="MAO626" s="49"/>
      <c r="MAP626" s="49"/>
      <c r="MAQ626" s="49"/>
      <c r="MAR626" s="49"/>
      <c r="MAS626" s="49"/>
      <c r="MAT626" s="49"/>
      <c r="MAU626" s="49"/>
      <c r="MAV626" s="49"/>
      <c r="MAW626" s="49"/>
      <c r="MAX626" s="49"/>
      <c r="MAY626" s="49"/>
      <c r="MAZ626" s="49"/>
      <c r="MBA626" s="49"/>
      <c r="MBB626" s="49"/>
      <c r="MBC626" s="49"/>
      <c r="MBD626" s="49"/>
      <c r="MBE626" s="49"/>
      <c r="MBF626" s="49"/>
      <c r="MBG626" s="49"/>
      <c r="MBH626" s="49"/>
      <c r="MBI626" s="49"/>
      <c r="MBJ626" s="49"/>
      <c r="MBK626" s="49"/>
      <c r="MBL626" s="49"/>
      <c r="MBM626" s="49"/>
      <c r="MBN626" s="49"/>
      <c r="MBO626" s="49"/>
      <c r="MBP626" s="49"/>
      <c r="MBQ626" s="49"/>
      <c r="MBR626" s="49"/>
      <c r="MBS626" s="49"/>
      <c r="MBT626" s="49"/>
      <c r="MBU626" s="49"/>
      <c r="MBV626" s="49"/>
      <c r="MBW626" s="49"/>
      <c r="MBX626" s="49"/>
      <c r="MBY626" s="49"/>
      <c r="MBZ626" s="49"/>
      <c r="MCA626" s="49"/>
      <c r="MCB626" s="49"/>
      <c r="MCC626" s="49"/>
      <c r="MCD626" s="49"/>
      <c r="MCE626" s="49"/>
      <c r="MCF626" s="49"/>
      <c r="MCG626" s="49"/>
      <c r="MCH626" s="49"/>
      <c r="MCI626" s="49"/>
      <c r="MCJ626" s="49"/>
      <c r="MCK626" s="49"/>
      <c r="MCL626" s="49"/>
      <c r="MCM626" s="49"/>
      <c r="MCN626" s="49"/>
      <c r="MCO626" s="49"/>
      <c r="MCP626" s="49"/>
      <c r="MCQ626" s="49"/>
      <c r="MCR626" s="49"/>
      <c r="MCS626" s="49"/>
      <c r="MCT626" s="49"/>
      <c r="MCU626" s="49"/>
      <c r="MCV626" s="49"/>
      <c r="MCW626" s="49"/>
      <c r="MCX626" s="49"/>
      <c r="MCY626" s="49"/>
      <c r="MCZ626" s="49"/>
      <c r="MDA626" s="49"/>
      <c r="MDB626" s="49"/>
      <c r="MDC626" s="49"/>
      <c r="MDD626" s="49"/>
      <c r="MDE626" s="49"/>
      <c r="MDF626" s="49"/>
      <c r="MDG626" s="49"/>
      <c r="MDH626" s="49"/>
      <c r="MDI626" s="49"/>
      <c r="MDJ626" s="49"/>
      <c r="MDK626" s="49"/>
      <c r="MDL626" s="49"/>
      <c r="MDM626" s="49"/>
      <c r="MDN626" s="49"/>
      <c r="MDO626" s="49"/>
      <c r="MDP626" s="49"/>
      <c r="MDQ626" s="49"/>
      <c r="MDR626" s="49"/>
      <c r="MDS626" s="49"/>
      <c r="MDT626" s="49"/>
      <c r="MDU626" s="49"/>
      <c r="MDV626" s="49"/>
      <c r="MDW626" s="49"/>
      <c r="MDX626" s="49"/>
      <c r="MDY626" s="49"/>
      <c r="MDZ626" s="49"/>
      <c r="MEA626" s="49"/>
      <c r="MEB626" s="49"/>
      <c r="MEC626" s="49"/>
      <c r="MED626" s="49"/>
      <c r="MEE626" s="49"/>
      <c r="MEF626" s="49"/>
      <c r="MEG626" s="49"/>
      <c r="MEH626" s="49"/>
      <c r="MEI626" s="49"/>
      <c r="MEJ626" s="49"/>
      <c r="MEK626" s="49"/>
      <c r="MEL626" s="49"/>
      <c r="MEM626" s="49"/>
      <c r="MEN626" s="49"/>
      <c r="MEO626" s="49"/>
      <c r="MEP626" s="49"/>
      <c r="MEQ626" s="49"/>
      <c r="MER626" s="49"/>
      <c r="MES626" s="49"/>
      <c r="MET626" s="49"/>
      <c r="MEU626" s="49"/>
      <c r="MEV626" s="49"/>
      <c r="MEW626" s="49"/>
      <c r="MEX626" s="49"/>
      <c r="MEY626" s="49"/>
      <c r="MEZ626" s="49"/>
      <c r="MFA626" s="49"/>
      <c r="MFB626" s="49"/>
      <c r="MFC626" s="49"/>
      <c r="MFD626" s="49"/>
      <c r="MFE626" s="49"/>
      <c r="MFF626" s="49"/>
      <c r="MFG626" s="49"/>
      <c r="MFH626" s="49"/>
      <c r="MFI626" s="49"/>
      <c r="MFJ626" s="49"/>
      <c r="MFK626" s="49"/>
      <c r="MFL626" s="49"/>
      <c r="MFM626" s="49"/>
      <c r="MFN626" s="49"/>
      <c r="MFO626" s="49"/>
      <c r="MFP626" s="49"/>
      <c r="MFQ626" s="49"/>
      <c r="MFR626" s="49"/>
      <c r="MFS626" s="49"/>
      <c r="MFT626" s="49"/>
      <c r="MFU626" s="49"/>
      <c r="MFV626" s="49"/>
      <c r="MFW626" s="49"/>
      <c r="MFX626" s="49"/>
      <c r="MFY626" s="49"/>
      <c r="MFZ626" s="49"/>
      <c r="MGA626" s="49"/>
      <c r="MGB626" s="49"/>
      <c r="MGC626" s="49"/>
      <c r="MGD626" s="49"/>
      <c r="MGE626" s="49"/>
      <c r="MGF626" s="49"/>
      <c r="MGG626" s="49"/>
      <c r="MGH626" s="49"/>
      <c r="MGI626" s="49"/>
      <c r="MGJ626" s="49"/>
      <c r="MGK626" s="49"/>
      <c r="MGL626" s="49"/>
      <c r="MGM626" s="49"/>
      <c r="MGN626" s="49"/>
      <c r="MGO626" s="49"/>
      <c r="MGP626" s="49"/>
      <c r="MGQ626" s="49"/>
      <c r="MGR626" s="49"/>
      <c r="MGS626" s="49"/>
      <c r="MGT626" s="49"/>
      <c r="MGU626" s="49"/>
      <c r="MGV626" s="49"/>
      <c r="MGW626" s="49"/>
      <c r="MGX626" s="49"/>
      <c r="MGY626" s="49"/>
      <c r="MGZ626" s="49"/>
      <c r="MHA626" s="49"/>
      <c r="MHB626" s="49"/>
      <c r="MHC626" s="49"/>
      <c r="MHD626" s="49"/>
      <c r="MHE626" s="49"/>
      <c r="MHF626" s="49"/>
      <c r="MHG626" s="49"/>
      <c r="MHH626" s="49"/>
      <c r="MHI626" s="49"/>
      <c r="MHJ626" s="49"/>
      <c r="MHK626" s="49"/>
      <c r="MHL626" s="49"/>
      <c r="MHM626" s="49"/>
      <c r="MHN626" s="49"/>
      <c r="MHO626" s="49"/>
      <c r="MHP626" s="49"/>
      <c r="MHQ626" s="49"/>
      <c r="MHR626" s="49"/>
      <c r="MHS626" s="49"/>
      <c r="MHT626" s="49"/>
      <c r="MHU626" s="49"/>
      <c r="MHV626" s="49"/>
      <c r="MHW626" s="49"/>
      <c r="MHX626" s="49"/>
      <c r="MHY626" s="49"/>
      <c r="MHZ626" s="49"/>
      <c r="MIA626" s="49"/>
      <c r="MIB626" s="49"/>
      <c r="MIC626" s="49"/>
      <c r="MID626" s="49"/>
      <c r="MIE626" s="49"/>
      <c r="MIF626" s="49"/>
      <c r="MIG626" s="49"/>
      <c r="MIH626" s="49"/>
      <c r="MII626" s="49"/>
      <c r="MIJ626" s="49"/>
      <c r="MIK626" s="49"/>
      <c r="MIL626" s="49"/>
      <c r="MIM626" s="49"/>
      <c r="MIN626" s="49"/>
      <c r="MIO626" s="49"/>
      <c r="MIP626" s="49"/>
      <c r="MIQ626" s="49"/>
      <c r="MIR626" s="49"/>
      <c r="MIS626" s="49"/>
      <c r="MIT626" s="49"/>
      <c r="MIU626" s="49"/>
      <c r="MIV626" s="49"/>
      <c r="MIW626" s="49"/>
      <c r="MIX626" s="49"/>
      <c r="MIY626" s="49"/>
      <c r="MIZ626" s="49"/>
      <c r="MJA626" s="49"/>
      <c r="MJB626" s="49"/>
      <c r="MJC626" s="49"/>
      <c r="MJD626" s="49"/>
      <c r="MJE626" s="49"/>
      <c r="MJF626" s="49"/>
      <c r="MJG626" s="49"/>
      <c r="MJH626" s="49"/>
      <c r="MJI626" s="49"/>
      <c r="MJJ626" s="49"/>
      <c r="MJK626" s="49"/>
      <c r="MJL626" s="49"/>
      <c r="MJM626" s="49"/>
      <c r="MJN626" s="49"/>
      <c r="MJO626" s="49"/>
      <c r="MJP626" s="49"/>
      <c r="MJQ626" s="49"/>
      <c r="MJR626" s="49"/>
      <c r="MJS626" s="49"/>
      <c r="MJT626" s="49"/>
      <c r="MJU626" s="49"/>
      <c r="MJV626" s="49"/>
      <c r="MJW626" s="49"/>
      <c r="MJX626" s="49"/>
      <c r="MJY626" s="49"/>
      <c r="MJZ626" s="49"/>
      <c r="MKA626" s="49"/>
      <c r="MKB626" s="49"/>
      <c r="MKC626" s="49"/>
      <c r="MKD626" s="49"/>
      <c r="MKE626" s="49"/>
      <c r="MKF626" s="49"/>
      <c r="MKG626" s="49"/>
      <c r="MKH626" s="49"/>
      <c r="MKI626" s="49"/>
      <c r="MKJ626" s="49"/>
      <c r="MKK626" s="49"/>
      <c r="MKL626" s="49"/>
      <c r="MKM626" s="49"/>
      <c r="MKN626" s="49"/>
      <c r="MKO626" s="49"/>
      <c r="MKP626" s="49"/>
      <c r="MKQ626" s="49"/>
      <c r="MKR626" s="49"/>
      <c r="MKS626" s="49"/>
      <c r="MKT626" s="49"/>
      <c r="MKU626" s="49"/>
      <c r="MKV626" s="49"/>
      <c r="MKW626" s="49"/>
      <c r="MKX626" s="49"/>
      <c r="MKY626" s="49"/>
      <c r="MKZ626" s="49"/>
      <c r="MLA626" s="49"/>
      <c r="MLB626" s="49"/>
      <c r="MLC626" s="49"/>
      <c r="MLD626" s="49"/>
      <c r="MLE626" s="49"/>
      <c r="MLF626" s="49"/>
      <c r="MLG626" s="49"/>
      <c r="MLH626" s="49"/>
      <c r="MLI626" s="49"/>
      <c r="MLJ626" s="49"/>
      <c r="MLK626" s="49"/>
      <c r="MLL626" s="49"/>
      <c r="MLM626" s="49"/>
      <c r="MLN626" s="49"/>
      <c r="MLO626" s="49"/>
      <c r="MLP626" s="49"/>
      <c r="MLQ626" s="49"/>
      <c r="MLR626" s="49"/>
      <c r="MLS626" s="49"/>
      <c r="MLT626" s="49"/>
      <c r="MLU626" s="49"/>
      <c r="MLV626" s="49"/>
      <c r="MLW626" s="49"/>
      <c r="MLX626" s="49"/>
      <c r="MLY626" s="49"/>
      <c r="MLZ626" s="49"/>
      <c r="MMA626" s="49"/>
      <c r="MMB626" s="49"/>
      <c r="MMC626" s="49"/>
      <c r="MMD626" s="49"/>
      <c r="MME626" s="49"/>
      <c r="MMF626" s="49"/>
      <c r="MMG626" s="49"/>
      <c r="MMH626" s="49"/>
      <c r="MMI626" s="49"/>
      <c r="MMJ626" s="49"/>
      <c r="MMK626" s="49"/>
      <c r="MML626" s="49"/>
      <c r="MMM626" s="49"/>
      <c r="MMN626" s="49"/>
      <c r="MMO626" s="49"/>
      <c r="MMP626" s="49"/>
      <c r="MMQ626" s="49"/>
      <c r="MMR626" s="49"/>
      <c r="MMS626" s="49"/>
      <c r="MMT626" s="49"/>
      <c r="MMU626" s="49"/>
      <c r="MMV626" s="49"/>
      <c r="MMW626" s="49"/>
      <c r="MMX626" s="49"/>
      <c r="MMY626" s="49"/>
      <c r="MMZ626" s="49"/>
      <c r="MNA626" s="49"/>
      <c r="MNB626" s="49"/>
      <c r="MNC626" s="49"/>
      <c r="MND626" s="49"/>
      <c r="MNE626" s="49"/>
      <c r="MNF626" s="49"/>
      <c r="MNG626" s="49"/>
      <c r="MNH626" s="49"/>
      <c r="MNI626" s="49"/>
      <c r="MNJ626" s="49"/>
      <c r="MNK626" s="49"/>
      <c r="MNL626" s="49"/>
      <c r="MNM626" s="49"/>
      <c r="MNN626" s="49"/>
      <c r="MNO626" s="49"/>
      <c r="MNP626" s="49"/>
      <c r="MNQ626" s="49"/>
      <c r="MNR626" s="49"/>
      <c r="MNS626" s="49"/>
      <c r="MNT626" s="49"/>
      <c r="MNU626" s="49"/>
      <c r="MNV626" s="49"/>
      <c r="MNW626" s="49"/>
      <c r="MNX626" s="49"/>
      <c r="MNY626" s="49"/>
      <c r="MNZ626" s="49"/>
      <c r="MOA626" s="49"/>
      <c r="MOB626" s="49"/>
      <c r="MOC626" s="49"/>
      <c r="MOD626" s="49"/>
      <c r="MOE626" s="49"/>
      <c r="MOF626" s="49"/>
      <c r="MOG626" s="49"/>
      <c r="MOH626" s="49"/>
      <c r="MOI626" s="49"/>
      <c r="MOJ626" s="49"/>
      <c r="MOK626" s="49"/>
      <c r="MOL626" s="49"/>
      <c r="MOM626" s="49"/>
      <c r="MON626" s="49"/>
      <c r="MOO626" s="49"/>
      <c r="MOP626" s="49"/>
      <c r="MOQ626" s="49"/>
      <c r="MOR626" s="49"/>
      <c r="MOS626" s="49"/>
      <c r="MOT626" s="49"/>
      <c r="MOU626" s="49"/>
      <c r="MOV626" s="49"/>
      <c r="MOW626" s="49"/>
      <c r="MOX626" s="49"/>
      <c r="MOY626" s="49"/>
      <c r="MOZ626" s="49"/>
      <c r="MPA626" s="49"/>
      <c r="MPB626" s="49"/>
      <c r="MPC626" s="49"/>
      <c r="MPD626" s="49"/>
      <c r="MPE626" s="49"/>
      <c r="MPF626" s="49"/>
      <c r="MPG626" s="49"/>
      <c r="MPH626" s="49"/>
      <c r="MPI626" s="49"/>
      <c r="MPJ626" s="49"/>
      <c r="MPK626" s="49"/>
      <c r="MPL626" s="49"/>
      <c r="MPM626" s="49"/>
      <c r="MPN626" s="49"/>
      <c r="MPO626" s="49"/>
      <c r="MPP626" s="49"/>
      <c r="MPQ626" s="49"/>
      <c r="MPR626" s="49"/>
      <c r="MPS626" s="49"/>
      <c r="MPT626" s="49"/>
      <c r="MPU626" s="49"/>
      <c r="MPV626" s="49"/>
      <c r="MPW626" s="49"/>
      <c r="MPX626" s="49"/>
      <c r="MPY626" s="49"/>
      <c r="MPZ626" s="49"/>
      <c r="MQA626" s="49"/>
      <c r="MQB626" s="49"/>
      <c r="MQC626" s="49"/>
      <c r="MQD626" s="49"/>
      <c r="MQE626" s="49"/>
      <c r="MQF626" s="49"/>
      <c r="MQG626" s="49"/>
      <c r="MQH626" s="49"/>
      <c r="MQI626" s="49"/>
      <c r="MQJ626" s="49"/>
      <c r="MQK626" s="49"/>
      <c r="MQL626" s="49"/>
      <c r="MQM626" s="49"/>
      <c r="MQN626" s="49"/>
      <c r="MQO626" s="49"/>
      <c r="MQP626" s="49"/>
      <c r="MQQ626" s="49"/>
      <c r="MQR626" s="49"/>
      <c r="MQS626" s="49"/>
      <c r="MQT626" s="49"/>
      <c r="MQU626" s="49"/>
      <c r="MQV626" s="49"/>
      <c r="MQW626" s="49"/>
      <c r="MQX626" s="49"/>
      <c r="MQY626" s="49"/>
      <c r="MQZ626" s="49"/>
      <c r="MRA626" s="49"/>
      <c r="MRB626" s="49"/>
      <c r="MRC626" s="49"/>
      <c r="MRD626" s="49"/>
      <c r="MRE626" s="49"/>
      <c r="MRF626" s="49"/>
      <c r="MRG626" s="49"/>
      <c r="MRH626" s="49"/>
      <c r="MRI626" s="49"/>
      <c r="MRJ626" s="49"/>
      <c r="MRK626" s="49"/>
      <c r="MRL626" s="49"/>
      <c r="MRM626" s="49"/>
      <c r="MRN626" s="49"/>
      <c r="MRO626" s="49"/>
      <c r="MRP626" s="49"/>
      <c r="MRQ626" s="49"/>
      <c r="MRR626" s="49"/>
      <c r="MRS626" s="49"/>
      <c r="MRT626" s="49"/>
      <c r="MRU626" s="49"/>
      <c r="MRV626" s="49"/>
      <c r="MRW626" s="49"/>
      <c r="MRX626" s="49"/>
      <c r="MRY626" s="49"/>
      <c r="MRZ626" s="49"/>
      <c r="MSA626" s="49"/>
      <c r="MSB626" s="49"/>
      <c r="MSC626" s="49"/>
      <c r="MSD626" s="49"/>
      <c r="MSE626" s="49"/>
      <c r="MSF626" s="49"/>
      <c r="MSG626" s="49"/>
      <c r="MSH626" s="49"/>
      <c r="MSI626" s="49"/>
      <c r="MSJ626" s="49"/>
      <c r="MSK626" s="49"/>
      <c r="MSL626" s="49"/>
      <c r="MSM626" s="49"/>
      <c r="MSN626" s="49"/>
      <c r="MSO626" s="49"/>
      <c r="MSP626" s="49"/>
      <c r="MSQ626" s="49"/>
      <c r="MSR626" s="49"/>
      <c r="MSS626" s="49"/>
      <c r="MST626" s="49"/>
      <c r="MSU626" s="49"/>
      <c r="MSV626" s="49"/>
      <c r="MSW626" s="49"/>
      <c r="MSX626" s="49"/>
      <c r="MSY626" s="49"/>
      <c r="MSZ626" s="49"/>
      <c r="MTA626" s="49"/>
      <c r="MTB626" s="49"/>
      <c r="MTC626" s="49"/>
      <c r="MTD626" s="49"/>
      <c r="MTE626" s="49"/>
      <c r="MTF626" s="49"/>
      <c r="MTG626" s="49"/>
      <c r="MTH626" s="49"/>
      <c r="MTI626" s="49"/>
      <c r="MTJ626" s="49"/>
      <c r="MTK626" s="49"/>
      <c r="MTL626" s="49"/>
      <c r="MTM626" s="49"/>
      <c r="MTN626" s="49"/>
      <c r="MTO626" s="49"/>
      <c r="MTP626" s="49"/>
      <c r="MTQ626" s="49"/>
      <c r="MTR626" s="49"/>
      <c r="MTS626" s="49"/>
      <c r="MTT626" s="49"/>
      <c r="MTU626" s="49"/>
      <c r="MTV626" s="49"/>
      <c r="MTW626" s="49"/>
      <c r="MTX626" s="49"/>
      <c r="MTY626" s="49"/>
      <c r="MTZ626" s="49"/>
      <c r="MUA626" s="49"/>
      <c r="MUB626" s="49"/>
      <c r="MUC626" s="49"/>
      <c r="MUD626" s="49"/>
      <c r="MUE626" s="49"/>
      <c r="MUF626" s="49"/>
      <c r="MUG626" s="49"/>
      <c r="MUH626" s="49"/>
      <c r="MUI626" s="49"/>
      <c r="MUJ626" s="49"/>
      <c r="MUK626" s="49"/>
      <c r="MUL626" s="49"/>
      <c r="MUM626" s="49"/>
      <c r="MUN626" s="49"/>
      <c r="MUO626" s="49"/>
      <c r="MUP626" s="49"/>
      <c r="MUQ626" s="49"/>
      <c r="MUR626" s="49"/>
      <c r="MUS626" s="49"/>
      <c r="MUT626" s="49"/>
      <c r="MUU626" s="49"/>
      <c r="MUV626" s="49"/>
      <c r="MUW626" s="49"/>
      <c r="MUX626" s="49"/>
      <c r="MUY626" s="49"/>
      <c r="MUZ626" s="49"/>
      <c r="MVA626" s="49"/>
      <c r="MVB626" s="49"/>
      <c r="MVC626" s="49"/>
      <c r="MVD626" s="49"/>
      <c r="MVE626" s="49"/>
      <c r="MVF626" s="49"/>
      <c r="MVG626" s="49"/>
      <c r="MVH626" s="49"/>
      <c r="MVI626" s="49"/>
      <c r="MVJ626" s="49"/>
      <c r="MVK626" s="49"/>
      <c r="MVL626" s="49"/>
      <c r="MVM626" s="49"/>
      <c r="MVN626" s="49"/>
      <c r="MVO626" s="49"/>
      <c r="MVP626" s="49"/>
      <c r="MVQ626" s="49"/>
      <c r="MVR626" s="49"/>
      <c r="MVS626" s="49"/>
      <c r="MVT626" s="49"/>
      <c r="MVU626" s="49"/>
      <c r="MVV626" s="49"/>
      <c r="MVW626" s="49"/>
      <c r="MVX626" s="49"/>
      <c r="MVY626" s="49"/>
      <c r="MVZ626" s="49"/>
      <c r="MWA626" s="49"/>
      <c r="MWB626" s="49"/>
      <c r="MWC626" s="49"/>
      <c r="MWD626" s="49"/>
      <c r="MWE626" s="49"/>
      <c r="MWF626" s="49"/>
      <c r="MWG626" s="49"/>
      <c r="MWH626" s="49"/>
      <c r="MWI626" s="49"/>
      <c r="MWJ626" s="49"/>
      <c r="MWK626" s="49"/>
      <c r="MWL626" s="49"/>
      <c r="MWM626" s="49"/>
      <c r="MWN626" s="49"/>
      <c r="MWO626" s="49"/>
      <c r="MWP626" s="49"/>
      <c r="MWQ626" s="49"/>
      <c r="MWR626" s="49"/>
      <c r="MWS626" s="49"/>
      <c r="MWT626" s="49"/>
      <c r="MWU626" s="49"/>
      <c r="MWV626" s="49"/>
      <c r="MWW626" s="49"/>
      <c r="MWX626" s="49"/>
      <c r="MWY626" s="49"/>
      <c r="MWZ626" s="49"/>
      <c r="MXA626" s="49"/>
      <c r="MXB626" s="49"/>
      <c r="MXC626" s="49"/>
      <c r="MXD626" s="49"/>
      <c r="MXE626" s="49"/>
      <c r="MXF626" s="49"/>
      <c r="MXG626" s="49"/>
      <c r="MXH626" s="49"/>
      <c r="MXI626" s="49"/>
      <c r="MXJ626" s="49"/>
      <c r="MXK626" s="49"/>
      <c r="MXL626" s="49"/>
      <c r="MXM626" s="49"/>
      <c r="MXN626" s="49"/>
      <c r="MXO626" s="49"/>
      <c r="MXP626" s="49"/>
      <c r="MXQ626" s="49"/>
      <c r="MXR626" s="49"/>
      <c r="MXS626" s="49"/>
      <c r="MXT626" s="49"/>
      <c r="MXU626" s="49"/>
      <c r="MXV626" s="49"/>
      <c r="MXW626" s="49"/>
      <c r="MXX626" s="49"/>
      <c r="MXY626" s="49"/>
      <c r="MXZ626" s="49"/>
      <c r="MYA626" s="49"/>
      <c r="MYB626" s="49"/>
      <c r="MYC626" s="49"/>
      <c r="MYD626" s="49"/>
      <c r="MYE626" s="49"/>
      <c r="MYF626" s="49"/>
      <c r="MYG626" s="49"/>
      <c r="MYH626" s="49"/>
      <c r="MYI626" s="49"/>
      <c r="MYJ626" s="49"/>
      <c r="MYK626" s="49"/>
      <c r="MYL626" s="49"/>
      <c r="MYM626" s="49"/>
      <c r="MYN626" s="49"/>
      <c r="MYO626" s="49"/>
      <c r="MYP626" s="49"/>
      <c r="MYQ626" s="49"/>
      <c r="MYR626" s="49"/>
      <c r="MYS626" s="49"/>
      <c r="MYT626" s="49"/>
      <c r="MYU626" s="49"/>
      <c r="MYV626" s="49"/>
      <c r="MYW626" s="49"/>
      <c r="MYX626" s="49"/>
      <c r="MYY626" s="49"/>
      <c r="MYZ626" s="49"/>
      <c r="MZA626" s="49"/>
      <c r="MZB626" s="49"/>
      <c r="MZC626" s="49"/>
      <c r="MZD626" s="49"/>
      <c r="MZE626" s="49"/>
      <c r="MZF626" s="49"/>
      <c r="MZG626" s="49"/>
      <c r="MZH626" s="49"/>
      <c r="MZI626" s="49"/>
      <c r="MZJ626" s="49"/>
      <c r="MZK626" s="49"/>
      <c r="MZL626" s="49"/>
      <c r="MZM626" s="49"/>
      <c r="MZN626" s="49"/>
      <c r="MZO626" s="49"/>
      <c r="MZP626" s="49"/>
      <c r="MZQ626" s="49"/>
      <c r="MZR626" s="49"/>
      <c r="MZS626" s="49"/>
      <c r="MZT626" s="49"/>
      <c r="MZU626" s="49"/>
      <c r="MZV626" s="49"/>
      <c r="MZW626" s="49"/>
      <c r="MZX626" s="49"/>
      <c r="MZY626" s="49"/>
      <c r="MZZ626" s="49"/>
      <c r="NAA626" s="49"/>
      <c r="NAB626" s="49"/>
      <c r="NAC626" s="49"/>
      <c r="NAD626" s="49"/>
      <c r="NAE626" s="49"/>
      <c r="NAF626" s="49"/>
      <c r="NAG626" s="49"/>
      <c r="NAH626" s="49"/>
      <c r="NAI626" s="49"/>
      <c r="NAJ626" s="49"/>
      <c r="NAK626" s="49"/>
      <c r="NAL626" s="49"/>
      <c r="NAM626" s="49"/>
      <c r="NAN626" s="49"/>
      <c r="NAO626" s="49"/>
      <c r="NAP626" s="49"/>
      <c r="NAQ626" s="49"/>
      <c r="NAR626" s="49"/>
      <c r="NAS626" s="49"/>
      <c r="NAT626" s="49"/>
      <c r="NAU626" s="49"/>
      <c r="NAV626" s="49"/>
      <c r="NAW626" s="49"/>
      <c r="NAX626" s="49"/>
      <c r="NAY626" s="49"/>
      <c r="NAZ626" s="49"/>
      <c r="NBA626" s="49"/>
      <c r="NBB626" s="49"/>
      <c r="NBC626" s="49"/>
      <c r="NBD626" s="49"/>
      <c r="NBE626" s="49"/>
      <c r="NBF626" s="49"/>
      <c r="NBG626" s="49"/>
      <c r="NBH626" s="49"/>
      <c r="NBI626" s="49"/>
      <c r="NBJ626" s="49"/>
      <c r="NBK626" s="49"/>
      <c r="NBL626" s="49"/>
      <c r="NBM626" s="49"/>
      <c r="NBN626" s="49"/>
      <c r="NBO626" s="49"/>
      <c r="NBP626" s="49"/>
      <c r="NBQ626" s="49"/>
      <c r="NBR626" s="49"/>
      <c r="NBS626" s="49"/>
      <c r="NBT626" s="49"/>
      <c r="NBU626" s="49"/>
      <c r="NBV626" s="49"/>
      <c r="NBW626" s="49"/>
      <c r="NBX626" s="49"/>
      <c r="NBY626" s="49"/>
      <c r="NBZ626" s="49"/>
      <c r="NCA626" s="49"/>
      <c r="NCB626" s="49"/>
      <c r="NCC626" s="49"/>
      <c r="NCD626" s="49"/>
      <c r="NCE626" s="49"/>
      <c r="NCF626" s="49"/>
      <c r="NCG626" s="49"/>
      <c r="NCH626" s="49"/>
      <c r="NCI626" s="49"/>
      <c r="NCJ626" s="49"/>
      <c r="NCK626" s="49"/>
      <c r="NCL626" s="49"/>
      <c r="NCM626" s="49"/>
      <c r="NCN626" s="49"/>
      <c r="NCO626" s="49"/>
      <c r="NCP626" s="49"/>
      <c r="NCQ626" s="49"/>
      <c r="NCR626" s="49"/>
      <c r="NCS626" s="49"/>
      <c r="NCT626" s="49"/>
      <c r="NCU626" s="49"/>
      <c r="NCV626" s="49"/>
      <c r="NCW626" s="49"/>
      <c r="NCX626" s="49"/>
      <c r="NCY626" s="49"/>
      <c r="NCZ626" s="49"/>
      <c r="NDA626" s="49"/>
      <c r="NDB626" s="49"/>
      <c r="NDC626" s="49"/>
      <c r="NDD626" s="49"/>
      <c r="NDE626" s="49"/>
      <c r="NDF626" s="49"/>
      <c r="NDG626" s="49"/>
      <c r="NDH626" s="49"/>
      <c r="NDI626" s="49"/>
      <c r="NDJ626" s="49"/>
      <c r="NDK626" s="49"/>
      <c r="NDL626" s="49"/>
      <c r="NDM626" s="49"/>
      <c r="NDN626" s="49"/>
      <c r="NDO626" s="49"/>
      <c r="NDP626" s="49"/>
      <c r="NDQ626" s="49"/>
      <c r="NDR626" s="49"/>
      <c r="NDS626" s="49"/>
      <c r="NDT626" s="49"/>
      <c r="NDU626" s="49"/>
      <c r="NDV626" s="49"/>
      <c r="NDW626" s="49"/>
      <c r="NDX626" s="49"/>
      <c r="NDY626" s="49"/>
      <c r="NDZ626" s="49"/>
      <c r="NEA626" s="49"/>
      <c r="NEB626" s="49"/>
      <c r="NEC626" s="49"/>
      <c r="NED626" s="49"/>
      <c r="NEE626" s="49"/>
      <c r="NEF626" s="49"/>
      <c r="NEG626" s="49"/>
      <c r="NEH626" s="49"/>
      <c r="NEI626" s="49"/>
      <c r="NEJ626" s="49"/>
      <c r="NEK626" s="49"/>
      <c r="NEL626" s="49"/>
      <c r="NEM626" s="49"/>
      <c r="NEN626" s="49"/>
      <c r="NEO626" s="49"/>
      <c r="NEP626" s="49"/>
      <c r="NEQ626" s="49"/>
      <c r="NER626" s="49"/>
      <c r="NES626" s="49"/>
      <c r="NET626" s="49"/>
      <c r="NEU626" s="49"/>
      <c r="NEV626" s="49"/>
      <c r="NEW626" s="49"/>
      <c r="NEX626" s="49"/>
      <c r="NEY626" s="49"/>
      <c r="NEZ626" s="49"/>
      <c r="NFA626" s="49"/>
      <c r="NFB626" s="49"/>
      <c r="NFC626" s="49"/>
      <c r="NFD626" s="49"/>
      <c r="NFE626" s="49"/>
      <c r="NFF626" s="49"/>
      <c r="NFG626" s="49"/>
      <c r="NFH626" s="49"/>
      <c r="NFI626" s="49"/>
      <c r="NFJ626" s="49"/>
      <c r="NFK626" s="49"/>
      <c r="NFL626" s="49"/>
      <c r="NFM626" s="49"/>
      <c r="NFN626" s="49"/>
      <c r="NFO626" s="49"/>
      <c r="NFP626" s="49"/>
      <c r="NFQ626" s="49"/>
      <c r="NFR626" s="49"/>
      <c r="NFS626" s="49"/>
      <c r="NFT626" s="49"/>
      <c r="NFU626" s="49"/>
      <c r="NFV626" s="49"/>
      <c r="NFW626" s="49"/>
      <c r="NFX626" s="49"/>
      <c r="NFY626" s="49"/>
      <c r="NFZ626" s="49"/>
      <c r="NGA626" s="49"/>
      <c r="NGB626" s="49"/>
      <c r="NGC626" s="49"/>
      <c r="NGD626" s="49"/>
      <c r="NGE626" s="49"/>
      <c r="NGF626" s="49"/>
      <c r="NGG626" s="49"/>
      <c r="NGH626" s="49"/>
      <c r="NGI626" s="49"/>
      <c r="NGJ626" s="49"/>
      <c r="NGK626" s="49"/>
      <c r="NGL626" s="49"/>
      <c r="NGM626" s="49"/>
      <c r="NGN626" s="49"/>
      <c r="NGO626" s="49"/>
      <c r="NGP626" s="49"/>
      <c r="NGQ626" s="49"/>
      <c r="NGR626" s="49"/>
      <c r="NGS626" s="49"/>
      <c r="NGT626" s="49"/>
      <c r="NGU626" s="49"/>
      <c r="NGV626" s="49"/>
      <c r="NGW626" s="49"/>
      <c r="NGX626" s="49"/>
      <c r="NGY626" s="49"/>
      <c r="NGZ626" s="49"/>
      <c r="NHA626" s="49"/>
      <c r="NHB626" s="49"/>
      <c r="NHC626" s="49"/>
      <c r="NHD626" s="49"/>
      <c r="NHE626" s="49"/>
      <c r="NHF626" s="49"/>
      <c r="NHG626" s="49"/>
      <c r="NHH626" s="49"/>
      <c r="NHI626" s="49"/>
      <c r="NHJ626" s="49"/>
      <c r="NHK626" s="49"/>
      <c r="NHL626" s="49"/>
      <c r="NHM626" s="49"/>
      <c r="NHN626" s="49"/>
      <c r="NHO626" s="49"/>
      <c r="NHP626" s="49"/>
      <c r="NHQ626" s="49"/>
      <c r="NHR626" s="49"/>
      <c r="NHS626" s="49"/>
      <c r="NHT626" s="49"/>
      <c r="NHU626" s="49"/>
      <c r="NHV626" s="49"/>
      <c r="NHW626" s="49"/>
      <c r="NHX626" s="49"/>
      <c r="NHY626" s="49"/>
      <c r="NHZ626" s="49"/>
      <c r="NIA626" s="49"/>
      <c r="NIB626" s="49"/>
      <c r="NIC626" s="49"/>
      <c r="NID626" s="49"/>
      <c r="NIE626" s="49"/>
      <c r="NIF626" s="49"/>
      <c r="NIG626" s="49"/>
      <c r="NIH626" s="49"/>
      <c r="NII626" s="49"/>
      <c r="NIJ626" s="49"/>
      <c r="NIK626" s="49"/>
      <c r="NIL626" s="49"/>
      <c r="NIM626" s="49"/>
      <c r="NIN626" s="49"/>
      <c r="NIO626" s="49"/>
      <c r="NIP626" s="49"/>
      <c r="NIQ626" s="49"/>
      <c r="NIR626" s="49"/>
      <c r="NIS626" s="49"/>
      <c r="NIT626" s="49"/>
      <c r="NIU626" s="49"/>
      <c r="NIV626" s="49"/>
      <c r="NIW626" s="49"/>
      <c r="NIX626" s="49"/>
      <c r="NIY626" s="49"/>
      <c r="NIZ626" s="49"/>
      <c r="NJA626" s="49"/>
      <c r="NJB626" s="49"/>
      <c r="NJC626" s="49"/>
      <c r="NJD626" s="49"/>
      <c r="NJE626" s="49"/>
      <c r="NJF626" s="49"/>
      <c r="NJG626" s="49"/>
      <c r="NJH626" s="49"/>
      <c r="NJI626" s="49"/>
      <c r="NJJ626" s="49"/>
      <c r="NJK626" s="49"/>
      <c r="NJL626" s="49"/>
      <c r="NJM626" s="49"/>
      <c r="NJN626" s="49"/>
      <c r="NJO626" s="49"/>
      <c r="NJP626" s="49"/>
      <c r="NJQ626" s="49"/>
      <c r="NJR626" s="49"/>
      <c r="NJS626" s="49"/>
      <c r="NJT626" s="49"/>
      <c r="NJU626" s="49"/>
      <c r="NJV626" s="49"/>
      <c r="NJW626" s="49"/>
      <c r="NJX626" s="49"/>
      <c r="NJY626" s="49"/>
      <c r="NJZ626" s="49"/>
      <c r="NKA626" s="49"/>
      <c r="NKB626" s="49"/>
      <c r="NKC626" s="49"/>
      <c r="NKD626" s="49"/>
      <c r="NKE626" s="49"/>
      <c r="NKF626" s="49"/>
      <c r="NKG626" s="49"/>
      <c r="NKH626" s="49"/>
      <c r="NKI626" s="49"/>
      <c r="NKJ626" s="49"/>
      <c r="NKK626" s="49"/>
      <c r="NKL626" s="49"/>
      <c r="NKM626" s="49"/>
      <c r="NKN626" s="49"/>
      <c r="NKO626" s="49"/>
      <c r="NKP626" s="49"/>
      <c r="NKQ626" s="49"/>
      <c r="NKR626" s="49"/>
      <c r="NKS626" s="49"/>
      <c r="NKT626" s="49"/>
      <c r="NKU626" s="49"/>
      <c r="NKV626" s="49"/>
      <c r="NKW626" s="49"/>
      <c r="NKX626" s="49"/>
      <c r="NKY626" s="49"/>
      <c r="NKZ626" s="49"/>
      <c r="NLA626" s="49"/>
      <c r="NLB626" s="49"/>
      <c r="NLC626" s="49"/>
      <c r="NLD626" s="49"/>
      <c r="NLE626" s="49"/>
      <c r="NLF626" s="49"/>
      <c r="NLG626" s="49"/>
      <c r="NLH626" s="49"/>
      <c r="NLI626" s="49"/>
      <c r="NLJ626" s="49"/>
      <c r="NLK626" s="49"/>
      <c r="NLL626" s="49"/>
      <c r="NLM626" s="49"/>
      <c r="NLN626" s="49"/>
      <c r="NLO626" s="49"/>
      <c r="NLP626" s="49"/>
      <c r="NLQ626" s="49"/>
      <c r="NLR626" s="49"/>
      <c r="NLS626" s="49"/>
      <c r="NLT626" s="49"/>
      <c r="NLU626" s="49"/>
      <c r="NLV626" s="49"/>
      <c r="NLW626" s="49"/>
      <c r="NLX626" s="49"/>
      <c r="NLY626" s="49"/>
      <c r="NLZ626" s="49"/>
      <c r="NMA626" s="49"/>
      <c r="NMB626" s="49"/>
      <c r="NMC626" s="49"/>
      <c r="NMD626" s="49"/>
      <c r="NME626" s="49"/>
      <c r="NMF626" s="49"/>
      <c r="NMG626" s="49"/>
      <c r="NMH626" s="49"/>
      <c r="NMI626" s="49"/>
      <c r="NMJ626" s="49"/>
      <c r="NMK626" s="49"/>
      <c r="NML626" s="49"/>
      <c r="NMM626" s="49"/>
      <c r="NMN626" s="49"/>
      <c r="NMO626" s="49"/>
      <c r="NMP626" s="49"/>
      <c r="NMQ626" s="49"/>
      <c r="NMR626" s="49"/>
      <c r="NMS626" s="49"/>
      <c r="NMT626" s="49"/>
      <c r="NMU626" s="49"/>
      <c r="NMV626" s="49"/>
      <c r="NMW626" s="49"/>
      <c r="NMX626" s="49"/>
      <c r="NMY626" s="49"/>
      <c r="NMZ626" s="49"/>
      <c r="NNA626" s="49"/>
      <c r="NNB626" s="49"/>
      <c r="NNC626" s="49"/>
      <c r="NND626" s="49"/>
      <c r="NNE626" s="49"/>
      <c r="NNF626" s="49"/>
      <c r="NNG626" s="49"/>
      <c r="NNH626" s="49"/>
      <c r="NNI626" s="49"/>
      <c r="NNJ626" s="49"/>
      <c r="NNK626" s="49"/>
      <c r="NNL626" s="49"/>
      <c r="NNM626" s="49"/>
      <c r="NNN626" s="49"/>
      <c r="NNO626" s="49"/>
      <c r="NNP626" s="49"/>
      <c r="NNQ626" s="49"/>
      <c r="NNR626" s="49"/>
      <c r="NNS626" s="49"/>
      <c r="NNT626" s="49"/>
      <c r="NNU626" s="49"/>
      <c r="NNV626" s="49"/>
      <c r="NNW626" s="49"/>
      <c r="NNX626" s="49"/>
      <c r="NNY626" s="49"/>
      <c r="NNZ626" s="49"/>
      <c r="NOA626" s="49"/>
      <c r="NOB626" s="49"/>
      <c r="NOC626" s="49"/>
      <c r="NOD626" s="49"/>
      <c r="NOE626" s="49"/>
      <c r="NOF626" s="49"/>
      <c r="NOG626" s="49"/>
      <c r="NOH626" s="49"/>
      <c r="NOI626" s="49"/>
      <c r="NOJ626" s="49"/>
      <c r="NOK626" s="49"/>
      <c r="NOL626" s="49"/>
      <c r="NOM626" s="49"/>
      <c r="NON626" s="49"/>
      <c r="NOO626" s="49"/>
      <c r="NOP626" s="49"/>
      <c r="NOQ626" s="49"/>
      <c r="NOR626" s="49"/>
      <c r="NOS626" s="49"/>
      <c r="NOT626" s="49"/>
      <c r="NOU626" s="49"/>
      <c r="NOV626" s="49"/>
      <c r="NOW626" s="49"/>
      <c r="NOX626" s="49"/>
      <c r="NOY626" s="49"/>
      <c r="NOZ626" s="49"/>
      <c r="NPA626" s="49"/>
      <c r="NPB626" s="49"/>
      <c r="NPC626" s="49"/>
      <c r="NPD626" s="49"/>
      <c r="NPE626" s="49"/>
      <c r="NPF626" s="49"/>
      <c r="NPG626" s="49"/>
      <c r="NPH626" s="49"/>
      <c r="NPI626" s="49"/>
      <c r="NPJ626" s="49"/>
      <c r="NPK626" s="49"/>
      <c r="NPL626" s="49"/>
      <c r="NPM626" s="49"/>
      <c r="NPN626" s="49"/>
      <c r="NPO626" s="49"/>
      <c r="NPP626" s="49"/>
      <c r="NPQ626" s="49"/>
      <c r="NPR626" s="49"/>
      <c r="NPS626" s="49"/>
      <c r="NPT626" s="49"/>
      <c r="NPU626" s="49"/>
      <c r="NPV626" s="49"/>
      <c r="NPW626" s="49"/>
      <c r="NPX626" s="49"/>
      <c r="NPY626" s="49"/>
      <c r="NPZ626" s="49"/>
      <c r="NQA626" s="49"/>
      <c r="NQB626" s="49"/>
      <c r="NQC626" s="49"/>
      <c r="NQD626" s="49"/>
      <c r="NQE626" s="49"/>
      <c r="NQF626" s="49"/>
      <c r="NQG626" s="49"/>
      <c r="NQH626" s="49"/>
      <c r="NQI626" s="49"/>
      <c r="NQJ626" s="49"/>
      <c r="NQK626" s="49"/>
      <c r="NQL626" s="49"/>
      <c r="NQM626" s="49"/>
      <c r="NQN626" s="49"/>
      <c r="NQO626" s="49"/>
      <c r="NQP626" s="49"/>
      <c r="NQQ626" s="49"/>
      <c r="NQR626" s="49"/>
      <c r="NQS626" s="49"/>
      <c r="NQT626" s="49"/>
      <c r="NQU626" s="49"/>
      <c r="NQV626" s="49"/>
      <c r="NQW626" s="49"/>
      <c r="NQX626" s="49"/>
      <c r="NQY626" s="49"/>
      <c r="NQZ626" s="49"/>
      <c r="NRA626" s="49"/>
      <c r="NRB626" s="49"/>
      <c r="NRC626" s="49"/>
      <c r="NRD626" s="49"/>
      <c r="NRE626" s="49"/>
      <c r="NRF626" s="49"/>
      <c r="NRG626" s="49"/>
      <c r="NRH626" s="49"/>
      <c r="NRI626" s="49"/>
      <c r="NRJ626" s="49"/>
      <c r="NRK626" s="49"/>
      <c r="NRL626" s="49"/>
      <c r="NRM626" s="49"/>
      <c r="NRN626" s="49"/>
      <c r="NRO626" s="49"/>
      <c r="NRP626" s="49"/>
      <c r="NRQ626" s="49"/>
      <c r="NRR626" s="49"/>
      <c r="NRS626" s="49"/>
      <c r="NRT626" s="49"/>
      <c r="NRU626" s="49"/>
      <c r="NRV626" s="49"/>
      <c r="NRW626" s="49"/>
      <c r="NRX626" s="49"/>
      <c r="NRY626" s="49"/>
      <c r="NRZ626" s="49"/>
      <c r="NSA626" s="49"/>
      <c r="NSB626" s="49"/>
      <c r="NSC626" s="49"/>
      <c r="NSD626" s="49"/>
      <c r="NSE626" s="49"/>
      <c r="NSF626" s="49"/>
      <c r="NSG626" s="49"/>
      <c r="NSH626" s="49"/>
      <c r="NSI626" s="49"/>
      <c r="NSJ626" s="49"/>
      <c r="NSK626" s="49"/>
      <c r="NSL626" s="49"/>
      <c r="NSM626" s="49"/>
      <c r="NSN626" s="49"/>
      <c r="NSO626" s="49"/>
      <c r="NSP626" s="49"/>
      <c r="NSQ626" s="49"/>
      <c r="NSR626" s="49"/>
      <c r="NSS626" s="49"/>
      <c r="NST626" s="49"/>
      <c r="NSU626" s="49"/>
      <c r="NSV626" s="49"/>
      <c r="NSW626" s="49"/>
      <c r="NSX626" s="49"/>
      <c r="NSY626" s="49"/>
      <c r="NSZ626" s="49"/>
      <c r="NTA626" s="49"/>
      <c r="NTB626" s="49"/>
      <c r="NTC626" s="49"/>
      <c r="NTD626" s="49"/>
      <c r="NTE626" s="49"/>
      <c r="NTF626" s="49"/>
      <c r="NTG626" s="49"/>
      <c r="NTH626" s="49"/>
      <c r="NTI626" s="49"/>
      <c r="NTJ626" s="49"/>
      <c r="NTK626" s="49"/>
      <c r="NTL626" s="49"/>
      <c r="NTM626" s="49"/>
      <c r="NTN626" s="49"/>
      <c r="NTO626" s="49"/>
      <c r="NTP626" s="49"/>
      <c r="NTQ626" s="49"/>
      <c r="NTR626" s="49"/>
      <c r="NTS626" s="49"/>
      <c r="NTT626" s="49"/>
      <c r="NTU626" s="49"/>
      <c r="NTV626" s="49"/>
      <c r="NTW626" s="49"/>
      <c r="NTX626" s="49"/>
      <c r="NTY626" s="49"/>
      <c r="NTZ626" s="49"/>
      <c r="NUA626" s="49"/>
      <c r="NUB626" s="49"/>
      <c r="NUC626" s="49"/>
      <c r="NUD626" s="49"/>
      <c r="NUE626" s="49"/>
      <c r="NUF626" s="49"/>
      <c r="NUG626" s="49"/>
      <c r="NUH626" s="49"/>
      <c r="NUI626" s="49"/>
      <c r="NUJ626" s="49"/>
      <c r="NUK626" s="49"/>
      <c r="NUL626" s="49"/>
      <c r="NUM626" s="49"/>
      <c r="NUN626" s="49"/>
      <c r="NUO626" s="49"/>
      <c r="NUP626" s="49"/>
      <c r="NUQ626" s="49"/>
      <c r="NUR626" s="49"/>
      <c r="NUS626" s="49"/>
      <c r="NUT626" s="49"/>
      <c r="NUU626" s="49"/>
      <c r="NUV626" s="49"/>
      <c r="NUW626" s="49"/>
      <c r="NUX626" s="49"/>
      <c r="NUY626" s="49"/>
      <c r="NUZ626" s="49"/>
      <c r="NVA626" s="49"/>
      <c r="NVB626" s="49"/>
      <c r="NVC626" s="49"/>
      <c r="NVD626" s="49"/>
      <c r="NVE626" s="49"/>
      <c r="NVF626" s="49"/>
      <c r="NVG626" s="49"/>
      <c r="NVH626" s="49"/>
      <c r="NVI626" s="49"/>
      <c r="NVJ626" s="49"/>
      <c r="NVK626" s="49"/>
      <c r="NVL626" s="49"/>
      <c r="NVM626" s="49"/>
      <c r="NVN626" s="49"/>
      <c r="NVO626" s="49"/>
      <c r="NVP626" s="49"/>
      <c r="NVQ626" s="49"/>
      <c r="NVR626" s="49"/>
      <c r="NVS626" s="49"/>
      <c r="NVT626" s="49"/>
      <c r="NVU626" s="49"/>
      <c r="NVV626" s="49"/>
      <c r="NVW626" s="49"/>
      <c r="NVX626" s="49"/>
      <c r="NVY626" s="49"/>
      <c r="NVZ626" s="49"/>
      <c r="NWA626" s="49"/>
      <c r="NWB626" s="49"/>
      <c r="NWC626" s="49"/>
      <c r="NWD626" s="49"/>
      <c r="NWE626" s="49"/>
      <c r="NWF626" s="49"/>
      <c r="NWG626" s="49"/>
      <c r="NWH626" s="49"/>
      <c r="NWI626" s="49"/>
      <c r="NWJ626" s="49"/>
      <c r="NWK626" s="49"/>
      <c r="NWL626" s="49"/>
      <c r="NWM626" s="49"/>
      <c r="NWN626" s="49"/>
      <c r="NWO626" s="49"/>
      <c r="NWP626" s="49"/>
      <c r="NWQ626" s="49"/>
      <c r="NWR626" s="49"/>
      <c r="NWS626" s="49"/>
      <c r="NWT626" s="49"/>
      <c r="NWU626" s="49"/>
      <c r="NWV626" s="49"/>
      <c r="NWW626" s="49"/>
      <c r="NWX626" s="49"/>
      <c r="NWY626" s="49"/>
      <c r="NWZ626" s="49"/>
      <c r="NXA626" s="49"/>
      <c r="NXB626" s="49"/>
      <c r="NXC626" s="49"/>
      <c r="NXD626" s="49"/>
      <c r="NXE626" s="49"/>
      <c r="NXF626" s="49"/>
      <c r="NXG626" s="49"/>
      <c r="NXH626" s="49"/>
      <c r="NXI626" s="49"/>
      <c r="NXJ626" s="49"/>
      <c r="NXK626" s="49"/>
      <c r="NXL626" s="49"/>
      <c r="NXM626" s="49"/>
      <c r="NXN626" s="49"/>
      <c r="NXO626" s="49"/>
      <c r="NXP626" s="49"/>
      <c r="NXQ626" s="49"/>
      <c r="NXR626" s="49"/>
      <c r="NXS626" s="49"/>
      <c r="NXT626" s="49"/>
      <c r="NXU626" s="49"/>
      <c r="NXV626" s="49"/>
      <c r="NXW626" s="49"/>
      <c r="NXX626" s="49"/>
      <c r="NXY626" s="49"/>
      <c r="NXZ626" s="49"/>
      <c r="NYA626" s="49"/>
      <c r="NYB626" s="49"/>
      <c r="NYC626" s="49"/>
      <c r="NYD626" s="49"/>
      <c r="NYE626" s="49"/>
      <c r="NYF626" s="49"/>
      <c r="NYG626" s="49"/>
      <c r="NYH626" s="49"/>
      <c r="NYI626" s="49"/>
      <c r="NYJ626" s="49"/>
      <c r="NYK626" s="49"/>
      <c r="NYL626" s="49"/>
      <c r="NYM626" s="49"/>
      <c r="NYN626" s="49"/>
      <c r="NYO626" s="49"/>
      <c r="NYP626" s="49"/>
      <c r="NYQ626" s="49"/>
      <c r="NYR626" s="49"/>
      <c r="NYS626" s="49"/>
      <c r="NYT626" s="49"/>
      <c r="NYU626" s="49"/>
      <c r="NYV626" s="49"/>
      <c r="NYW626" s="49"/>
      <c r="NYX626" s="49"/>
      <c r="NYY626" s="49"/>
      <c r="NYZ626" s="49"/>
      <c r="NZA626" s="49"/>
      <c r="NZB626" s="49"/>
      <c r="NZC626" s="49"/>
      <c r="NZD626" s="49"/>
      <c r="NZE626" s="49"/>
      <c r="NZF626" s="49"/>
      <c r="NZG626" s="49"/>
      <c r="NZH626" s="49"/>
      <c r="NZI626" s="49"/>
      <c r="NZJ626" s="49"/>
      <c r="NZK626" s="49"/>
      <c r="NZL626" s="49"/>
      <c r="NZM626" s="49"/>
      <c r="NZN626" s="49"/>
      <c r="NZO626" s="49"/>
      <c r="NZP626" s="49"/>
      <c r="NZQ626" s="49"/>
      <c r="NZR626" s="49"/>
      <c r="NZS626" s="49"/>
      <c r="NZT626" s="49"/>
      <c r="NZU626" s="49"/>
      <c r="NZV626" s="49"/>
      <c r="NZW626" s="49"/>
      <c r="NZX626" s="49"/>
      <c r="NZY626" s="49"/>
      <c r="NZZ626" s="49"/>
      <c r="OAA626" s="49"/>
      <c r="OAB626" s="49"/>
      <c r="OAC626" s="49"/>
      <c r="OAD626" s="49"/>
      <c r="OAE626" s="49"/>
      <c r="OAF626" s="49"/>
      <c r="OAG626" s="49"/>
      <c r="OAH626" s="49"/>
      <c r="OAI626" s="49"/>
      <c r="OAJ626" s="49"/>
      <c r="OAK626" s="49"/>
      <c r="OAL626" s="49"/>
      <c r="OAM626" s="49"/>
      <c r="OAN626" s="49"/>
      <c r="OAO626" s="49"/>
      <c r="OAP626" s="49"/>
      <c r="OAQ626" s="49"/>
      <c r="OAR626" s="49"/>
      <c r="OAS626" s="49"/>
      <c r="OAT626" s="49"/>
      <c r="OAU626" s="49"/>
      <c r="OAV626" s="49"/>
      <c r="OAW626" s="49"/>
      <c r="OAX626" s="49"/>
      <c r="OAY626" s="49"/>
      <c r="OAZ626" s="49"/>
      <c r="OBA626" s="49"/>
      <c r="OBB626" s="49"/>
      <c r="OBC626" s="49"/>
      <c r="OBD626" s="49"/>
      <c r="OBE626" s="49"/>
      <c r="OBF626" s="49"/>
      <c r="OBG626" s="49"/>
      <c r="OBH626" s="49"/>
      <c r="OBI626" s="49"/>
      <c r="OBJ626" s="49"/>
      <c r="OBK626" s="49"/>
      <c r="OBL626" s="49"/>
      <c r="OBM626" s="49"/>
      <c r="OBN626" s="49"/>
      <c r="OBO626" s="49"/>
      <c r="OBP626" s="49"/>
      <c r="OBQ626" s="49"/>
      <c r="OBR626" s="49"/>
      <c r="OBS626" s="49"/>
      <c r="OBT626" s="49"/>
      <c r="OBU626" s="49"/>
      <c r="OBV626" s="49"/>
      <c r="OBW626" s="49"/>
      <c r="OBX626" s="49"/>
      <c r="OBY626" s="49"/>
      <c r="OBZ626" s="49"/>
      <c r="OCA626" s="49"/>
      <c r="OCB626" s="49"/>
      <c r="OCC626" s="49"/>
      <c r="OCD626" s="49"/>
      <c r="OCE626" s="49"/>
      <c r="OCF626" s="49"/>
      <c r="OCG626" s="49"/>
      <c r="OCH626" s="49"/>
      <c r="OCI626" s="49"/>
      <c r="OCJ626" s="49"/>
      <c r="OCK626" s="49"/>
      <c r="OCL626" s="49"/>
      <c r="OCM626" s="49"/>
      <c r="OCN626" s="49"/>
      <c r="OCO626" s="49"/>
      <c r="OCP626" s="49"/>
      <c r="OCQ626" s="49"/>
      <c r="OCR626" s="49"/>
      <c r="OCS626" s="49"/>
      <c r="OCT626" s="49"/>
      <c r="OCU626" s="49"/>
      <c r="OCV626" s="49"/>
      <c r="OCW626" s="49"/>
      <c r="OCX626" s="49"/>
      <c r="OCY626" s="49"/>
      <c r="OCZ626" s="49"/>
      <c r="ODA626" s="49"/>
      <c r="ODB626" s="49"/>
      <c r="ODC626" s="49"/>
      <c r="ODD626" s="49"/>
      <c r="ODE626" s="49"/>
      <c r="ODF626" s="49"/>
      <c r="ODG626" s="49"/>
      <c r="ODH626" s="49"/>
      <c r="ODI626" s="49"/>
      <c r="ODJ626" s="49"/>
      <c r="ODK626" s="49"/>
      <c r="ODL626" s="49"/>
      <c r="ODM626" s="49"/>
      <c r="ODN626" s="49"/>
      <c r="ODO626" s="49"/>
      <c r="ODP626" s="49"/>
      <c r="ODQ626" s="49"/>
      <c r="ODR626" s="49"/>
      <c r="ODS626" s="49"/>
      <c r="ODT626" s="49"/>
      <c r="ODU626" s="49"/>
      <c r="ODV626" s="49"/>
      <c r="ODW626" s="49"/>
      <c r="ODX626" s="49"/>
      <c r="ODY626" s="49"/>
      <c r="ODZ626" s="49"/>
      <c r="OEA626" s="49"/>
      <c r="OEB626" s="49"/>
      <c r="OEC626" s="49"/>
      <c r="OED626" s="49"/>
      <c r="OEE626" s="49"/>
      <c r="OEF626" s="49"/>
      <c r="OEG626" s="49"/>
      <c r="OEH626" s="49"/>
      <c r="OEI626" s="49"/>
      <c r="OEJ626" s="49"/>
      <c r="OEK626" s="49"/>
      <c r="OEL626" s="49"/>
      <c r="OEM626" s="49"/>
      <c r="OEN626" s="49"/>
      <c r="OEO626" s="49"/>
      <c r="OEP626" s="49"/>
      <c r="OEQ626" s="49"/>
      <c r="OER626" s="49"/>
      <c r="OES626" s="49"/>
      <c r="OET626" s="49"/>
      <c r="OEU626" s="49"/>
      <c r="OEV626" s="49"/>
      <c r="OEW626" s="49"/>
      <c r="OEX626" s="49"/>
      <c r="OEY626" s="49"/>
      <c r="OEZ626" s="49"/>
      <c r="OFA626" s="49"/>
      <c r="OFB626" s="49"/>
      <c r="OFC626" s="49"/>
      <c r="OFD626" s="49"/>
      <c r="OFE626" s="49"/>
      <c r="OFF626" s="49"/>
      <c r="OFG626" s="49"/>
      <c r="OFH626" s="49"/>
      <c r="OFI626" s="49"/>
      <c r="OFJ626" s="49"/>
      <c r="OFK626" s="49"/>
      <c r="OFL626" s="49"/>
      <c r="OFM626" s="49"/>
      <c r="OFN626" s="49"/>
      <c r="OFO626" s="49"/>
      <c r="OFP626" s="49"/>
      <c r="OFQ626" s="49"/>
      <c r="OFR626" s="49"/>
      <c r="OFS626" s="49"/>
      <c r="OFT626" s="49"/>
      <c r="OFU626" s="49"/>
      <c r="OFV626" s="49"/>
      <c r="OFW626" s="49"/>
      <c r="OFX626" s="49"/>
      <c r="OFY626" s="49"/>
      <c r="OFZ626" s="49"/>
      <c r="OGA626" s="49"/>
      <c r="OGB626" s="49"/>
      <c r="OGC626" s="49"/>
      <c r="OGD626" s="49"/>
      <c r="OGE626" s="49"/>
      <c r="OGF626" s="49"/>
      <c r="OGG626" s="49"/>
      <c r="OGH626" s="49"/>
      <c r="OGI626" s="49"/>
      <c r="OGJ626" s="49"/>
      <c r="OGK626" s="49"/>
      <c r="OGL626" s="49"/>
      <c r="OGM626" s="49"/>
      <c r="OGN626" s="49"/>
      <c r="OGO626" s="49"/>
      <c r="OGP626" s="49"/>
      <c r="OGQ626" s="49"/>
      <c r="OGR626" s="49"/>
      <c r="OGS626" s="49"/>
      <c r="OGT626" s="49"/>
      <c r="OGU626" s="49"/>
      <c r="OGV626" s="49"/>
      <c r="OGW626" s="49"/>
      <c r="OGX626" s="49"/>
      <c r="OGY626" s="49"/>
      <c r="OGZ626" s="49"/>
      <c r="OHA626" s="49"/>
      <c r="OHB626" s="49"/>
      <c r="OHC626" s="49"/>
      <c r="OHD626" s="49"/>
      <c r="OHE626" s="49"/>
      <c r="OHF626" s="49"/>
      <c r="OHG626" s="49"/>
      <c r="OHH626" s="49"/>
      <c r="OHI626" s="49"/>
      <c r="OHJ626" s="49"/>
      <c r="OHK626" s="49"/>
      <c r="OHL626" s="49"/>
      <c r="OHM626" s="49"/>
      <c r="OHN626" s="49"/>
      <c r="OHO626" s="49"/>
      <c r="OHP626" s="49"/>
      <c r="OHQ626" s="49"/>
      <c r="OHR626" s="49"/>
      <c r="OHS626" s="49"/>
      <c r="OHT626" s="49"/>
      <c r="OHU626" s="49"/>
      <c r="OHV626" s="49"/>
      <c r="OHW626" s="49"/>
      <c r="OHX626" s="49"/>
      <c r="OHY626" s="49"/>
      <c r="OHZ626" s="49"/>
      <c r="OIA626" s="49"/>
      <c r="OIB626" s="49"/>
      <c r="OIC626" s="49"/>
      <c r="OID626" s="49"/>
      <c r="OIE626" s="49"/>
      <c r="OIF626" s="49"/>
      <c r="OIG626" s="49"/>
      <c r="OIH626" s="49"/>
      <c r="OII626" s="49"/>
      <c r="OIJ626" s="49"/>
      <c r="OIK626" s="49"/>
      <c r="OIL626" s="49"/>
      <c r="OIM626" s="49"/>
      <c r="OIN626" s="49"/>
      <c r="OIO626" s="49"/>
      <c r="OIP626" s="49"/>
      <c r="OIQ626" s="49"/>
      <c r="OIR626" s="49"/>
      <c r="OIS626" s="49"/>
      <c r="OIT626" s="49"/>
      <c r="OIU626" s="49"/>
      <c r="OIV626" s="49"/>
      <c r="OIW626" s="49"/>
      <c r="OIX626" s="49"/>
      <c r="OIY626" s="49"/>
      <c r="OIZ626" s="49"/>
      <c r="OJA626" s="49"/>
      <c r="OJB626" s="49"/>
      <c r="OJC626" s="49"/>
      <c r="OJD626" s="49"/>
      <c r="OJE626" s="49"/>
      <c r="OJF626" s="49"/>
      <c r="OJG626" s="49"/>
      <c r="OJH626" s="49"/>
      <c r="OJI626" s="49"/>
      <c r="OJJ626" s="49"/>
      <c r="OJK626" s="49"/>
      <c r="OJL626" s="49"/>
      <c r="OJM626" s="49"/>
      <c r="OJN626" s="49"/>
      <c r="OJO626" s="49"/>
      <c r="OJP626" s="49"/>
      <c r="OJQ626" s="49"/>
      <c r="OJR626" s="49"/>
      <c r="OJS626" s="49"/>
      <c r="OJT626" s="49"/>
      <c r="OJU626" s="49"/>
      <c r="OJV626" s="49"/>
      <c r="OJW626" s="49"/>
      <c r="OJX626" s="49"/>
      <c r="OJY626" s="49"/>
      <c r="OJZ626" s="49"/>
      <c r="OKA626" s="49"/>
      <c r="OKB626" s="49"/>
      <c r="OKC626" s="49"/>
      <c r="OKD626" s="49"/>
      <c r="OKE626" s="49"/>
      <c r="OKF626" s="49"/>
      <c r="OKG626" s="49"/>
      <c r="OKH626" s="49"/>
      <c r="OKI626" s="49"/>
      <c r="OKJ626" s="49"/>
      <c r="OKK626" s="49"/>
      <c r="OKL626" s="49"/>
      <c r="OKM626" s="49"/>
      <c r="OKN626" s="49"/>
      <c r="OKO626" s="49"/>
      <c r="OKP626" s="49"/>
      <c r="OKQ626" s="49"/>
      <c r="OKR626" s="49"/>
      <c r="OKS626" s="49"/>
      <c r="OKT626" s="49"/>
      <c r="OKU626" s="49"/>
      <c r="OKV626" s="49"/>
      <c r="OKW626" s="49"/>
      <c r="OKX626" s="49"/>
      <c r="OKY626" s="49"/>
      <c r="OKZ626" s="49"/>
      <c r="OLA626" s="49"/>
      <c r="OLB626" s="49"/>
      <c r="OLC626" s="49"/>
      <c r="OLD626" s="49"/>
      <c r="OLE626" s="49"/>
      <c r="OLF626" s="49"/>
      <c r="OLG626" s="49"/>
      <c r="OLH626" s="49"/>
      <c r="OLI626" s="49"/>
      <c r="OLJ626" s="49"/>
      <c r="OLK626" s="49"/>
      <c r="OLL626" s="49"/>
      <c r="OLM626" s="49"/>
      <c r="OLN626" s="49"/>
      <c r="OLO626" s="49"/>
      <c r="OLP626" s="49"/>
      <c r="OLQ626" s="49"/>
      <c r="OLR626" s="49"/>
      <c r="OLS626" s="49"/>
      <c r="OLT626" s="49"/>
      <c r="OLU626" s="49"/>
      <c r="OLV626" s="49"/>
      <c r="OLW626" s="49"/>
      <c r="OLX626" s="49"/>
      <c r="OLY626" s="49"/>
      <c r="OLZ626" s="49"/>
      <c r="OMA626" s="49"/>
      <c r="OMB626" s="49"/>
      <c r="OMC626" s="49"/>
      <c r="OMD626" s="49"/>
      <c r="OME626" s="49"/>
      <c r="OMF626" s="49"/>
      <c r="OMG626" s="49"/>
      <c r="OMH626" s="49"/>
      <c r="OMI626" s="49"/>
      <c r="OMJ626" s="49"/>
      <c r="OMK626" s="49"/>
      <c r="OML626" s="49"/>
      <c r="OMM626" s="49"/>
      <c r="OMN626" s="49"/>
      <c r="OMO626" s="49"/>
      <c r="OMP626" s="49"/>
      <c r="OMQ626" s="49"/>
      <c r="OMR626" s="49"/>
      <c r="OMS626" s="49"/>
      <c r="OMT626" s="49"/>
      <c r="OMU626" s="49"/>
      <c r="OMV626" s="49"/>
      <c r="OMW626" s="49"/>
      <c r="OMX626" s="49"/>
      <c r="OMY626" s="49"/>
      <c r="OMZ626" s="49"/>
      <c r="ONA626" s="49"/>
      <c r="ONB626" s="49"/>
      <c r="ONC626" s="49"/>
      <c r="OND626" s="49"/>
      <c r="ONE626" s="49"/>
      <c r="ONF626" s="49"/>
      <c r="ONG626" s="49"/>
      <c r="ONH626" s="49"/>
      <c r="ONI626" s="49"/>
      <c r="ONJ626" s="49"/>
      <c r="ONK626" s="49"/>
      <c r="ONL626" s="49"/>
      <c r="ONM626" s="49"/>
      <c r="ONN626" s="49"/>
      <c r="ONO626" s="49"/>
      <c r="ONP626" s="49"/>
      <c r="ONQ626" s="49"/>
      <c r="ONR626" s="49"/>
      <c r="ONS626" s="49"/>
      <c r="ONT626" s="49"/>
      <c r="ONU626" s="49"/>
      <c r="ONV626" s="49"/>
      <c r="ONW626" s="49"/>
      <c r="ONX626" s="49"/>
      <c r="ONY626" s="49"/>
      <c r="ONZ626" s="49"/>
      <c r="OOA626" s="49"/>
      <c r="OOB626" s="49"/>
      <c r="OOC626" s="49"/>
      <c r="OOD626" s="49"/>
      <c r="OOE626" s="49"/>
      <c r="OOF626" s="49"/>
      <c r="OOG626" s="49"/>
      <c r="OOH626" s="49"/>
      <c r="OOI626" s="49"/>
      <c r="OOJ626" s="49"/>
      <c r="OOK626" s="49"/>
      <c r="OOL626" s="49"/>
      <c r="OOM626" s="49"/>
      <c r="OON626" s="49"/>
      <c r="OOO626" s="49"/>
      <c r="OOP626" s="49"/>
      <c r="OOQ626" s="49"/>
      <c r="OOR626" s="49"/>
      <c r="OOS626" s="49"/>
      <c r="OOT626" s="49"/>
      <c r="OOU626" s="49"/>
      <c r="OOV626" s="49"/>
      <c r="OOW626" s="49"/>
      <c r="OOX626" s="49"/>
      <c r="OOY626" s="49"/>
      <c r="OOZ626" s="49"/>
      <c r="OPA626" s="49"/>
      <c r="OPB626" s="49"/>
      <c r="OPC626" s="49"/>
      <c r="OPD626" s="49"/>
      <c r="OPE626" s="49"/>
      <c r="OPF626" s="49"/>
      <c r="OPG626" s="49"/>
      <c r="OPH626" s="49"/>
      <c r="OPI626" s="49"/>
      <c r="OPJ626" s="49"/>
      <c r="OPK626" s="49"/>
      <c r="OPL626" s="49"/>
      <c r="OPM626" s="49"/>
      <c r="OPN626" s="49"/>
      <c r="OPO626" s="49"/>
      <c r="OPP626" s="49"/>
      <c r="OPQ626" s="49"/>
      <c r="OPR626" s="49"/>
      <c r="OPS626" s="49"/>
      <c r="OPT626" s="49"/>
      <c r="OPU626" s="49"/>
      <c r="OPV626" s="49"/>
      <c r="OPW626" s="49"/>
      <c r="OPX626" s="49"/>
      <c r="OPY626" s="49"/>
      <c r="OPZ626" s="49"/>
      <c r="OQA626" s="49"/>
      <c r="OQB626" s="49"/>
      <c r="OQC626" s="49"/>
      <c r="OQD626" s="49"/>
      <c r="OQE626" s="49"/>
      <c r="OQF626" s="49"/>
      <c r="OQG626" s="49"/>
      <c r="OQH626" s="49"/>
      <c r="OQI626" s="49"/>
      <c r="OQJ626" s="49"/>
      <c r="OQK626" s="49"/>
      <c r="OQL626" s="49"/>
      <c r="OQM626" s="49"/>
      <c r="OQN626" s="49"/>
      <c r="OQO626" s="49"/>
      <c r="OQP626" s="49"/>
      <c r="OQQ626" s="49"/>
      <c r="OQR626" s="49"/>
      <c r="OQS626" s="49"/>
      <c r="OQT626" s="49"/>
      <c r="OQU626" s="49"/>
      <c r="OQV626" s="49"/>
      <c r="OQW626" s="49"/>
      <c r="OQX626" s="49"/>
      <c r="OQY626" s="49"/>
      <c r="OQZ626" s="49"/>
      <c r="ORA626" s="49"/>
      <c r="ORB626" s="49"/>
      <c r="ORC626" s="49"/>
      <c r="ORD626" s="49"/>
      <c r="ORE626" s="49"/>
      <c r="ORF626" s="49"/>
      <c r="ORG626" s="49"/>
      <c r="ORH626" s="49"/>
      <c r="ORI626" s="49"/>
      <c r="ORJ626" s="49"/>
      <c r="ORK626" s="49"/>
      <c r="ORL626" s="49"/>
      <c r="ORM626" s="49"/>
      <c r="ORN626" s="49"/>
      <c r="ORO626" s="49"/>
      <c r="ORP626" s="49"/>
      <c r="ORQ626" s="49"/>
      <c r="ORR626" s="49"/>
      <c r="ORS626" s="49"/>
      <c r="ORT626" s="49"/>
      <c r="ORU626" s="49"/>
      <c r="ORV626" s="49"/>
      <c r="ORW626" s="49"/>
      <c r="ORX626" s="49"/>
      <c r="ORY626" s="49"/>
      <c r="ORZ626" s="49"/>
      <c r="OSA626" s="49"/>
      <c r="OSB626" s="49"/>
      <c r="OSC626" s="49"/>
      <c r="OSD626" s="49"/>
      <c r="OSE626" s="49"/>
      <c r="OSF626" s="49"/>
      <c r="OSG626" s="49"/>
      <c r="OSH626" s="49"/>
      <c r="OSI626" s="49"/>
      <c r="OSJ626" s="49"/>
      <c r="OSK626" s="49"/>
      <c r="OSL626" s="49"/>
      <c r="OSM626" s="49"/>
      <c r="OSN626" s="49"/>
      <c r="OSO626" s="49"/>
      <c r="OSP626" s="49"/>
      <c r="OSQ626" s="49"/>
      <c r="OSR626" s="49"/>
      <c r="OSS626" s="49"/>
      <c r="OST626" s="49"/>
      <c r="OSU626" s="49"/>
      <c r="OSV626" s="49"/>
      <c r="OSW626" s="49"/>
      <c r="OSX626" s="49"/>
      <c r="OSY626" s="49"/>
      <c r="OSZ626" s="49"/>
      <c r="OTA626" s="49"/>
      <c r="OTB626" s="49"/>
      <c r="OTC626" s="49"/>
      <c r="OTD626" s="49"/>
      <c r="OTE626" s="49"/>
      <c r="OTF626" s="49"/>
      <c r="OTG626" s="49"/>
      <c r="OTH626" s="49"/>
      <c r="OTI626" s="49"/>
      <c r="OTJ626" s="49"/>
      <c r="OTK626" s="49"/>
      <c r="OTL626" s="49"/>
      <c r="OTM626" s="49"/>
      <c r="OTN626" s="49"/>
      <c r="OTO626" s="49"/>
      <c r="OTP626" s="49"/>
      <c r="OTQ626" s="49"/>
      <c r="OTR626" s="49"/>
      <c r="OTS626" s="49"/>
      <c r="OTT626" s="49"/>
      <c r="OTU626" s="49"/>
      <c r="OTV626" s="49"/>
      <c r="OTW626" s="49"/>
      <c r="OTX626" s="49"/>
      <c r="OTY626" s="49"/>
      <c r="OTZ626" s="49"/>
      <c r="OUA626" s="49"/>
      <c r="OUB626" s="49"/>
      <c r="OUC626" s="49"/>
      <c r="OUD626" s="49"/>
      <c r="OUE626" s="49"/>
      <c r="OUF626" s="49"/>
      <c r="OUG626" s="49"/>
      <c r="OUH626" s="49"/>
      <c r="OUI626" s="49"/>
      <c r="OUJ626" s="49"/>
      <c r="OUK626" s="49"/>
      <c r="OUL626" s="49"/>
      <c r="OUM626" s="49"/>
      <c r="OUN626" s="49"/>
      <c r="OUO626" s="49"/>
      <c r="OUP626" s="49"/>
      <c r="OUQ626" s="49"/>
      <c r="OUR626" s="49"/>
      <c r="OUS626" s="49"/>
      <c r="OUT626" s="49"/>
      <c r="OUU626" s="49"/>
      <c r="OUV626" s="49"/>
      <c r="OUW626" s="49"/>
      <c r="OUX626" s="49"/>
      <c r="OUY626" s="49"/>
      <c r="OUZ626" s="49"/>
      <c r="OVA626" s="49"/>
      <c r="OVB626" s="49"/>
      <c r="OVC626" s="49"/>
      <c r="OVD626" s="49"/>
      <c r="OVE626" s="49"/>
      <c r="OVF626" s="49"/>
      <c r="OVG626" s="49"/>
      <c r="OVH626" s="49"/>
      <c r="OVI626" s="49"/>
      <c r="OVJ626" s="49"/>
      <c r="OVK626" s="49"/>
      <c r="OVL626" s="49"/>
      <c r="OVM626" s="49"/>
      <c r="OVN626" s="49"/>
      <c r="OVO626" s="49"/>
      <c r="OVP626" s="49"/>
      <c r="OVQ626" s="49"/>
      <c r="OVR626" s="49"/>
      <c r="OVS626" s="49"/>
      <c r="OVT626" s="49"/>
      <c r="OVU626" s="49"/>
      <c r="OVV626" s="49"/>
      <c r="OVW626" s="49"/>
      <c r="OVX626" s="49"/>
      <c r="OVY626" s="49"/>
      <c r="OVZ626" s="49"/>
      <c r="OWA626" s="49"/>
      <c r="OWB626" s="49"/>
      <c r="OWC626" s="49"/>
      <c r="OWD626" s="49"/>
      <c r="OWE626" s="49"/>
      <c r="OWF626" s="49"/>
      <c r="OWG626" s="49"/>
      <c r="OWH626" s="49"/>
      <c r="OWI626" s="49"/>
      <c r="OWJ626" s="49"/>
      <c r="OWK626" s="49"/>
      <c r="OWL626" s="49"/>
      <c r="OWM626" s="49"/>
      <c r="OWN626" s="49"/>
      <c r="OWO626" s="49"/>
      <c r="OWP626" s="49"/>
      <c r="OWQ626" s="49"/>
      <c r="OWR626" s="49"/>
      <c r="OWS626" s="49"/>
      <c r="OWT626" s="49"/>
      <c r="OWU626" s="49"/>
      <c r="OWV626" s="49"/>
      <c r="OWW626" s="49"/>
      <c r="OWX626" s="49"/>
      <c r="OWY626" s="49"/>
      <c r="OWZ626" s="49"/>
      <c r="OXA626" s="49"/>
      <c r="OXB626" s="49"/>
      <c r="OXC626" s="49"/>
      <c r="OXD626" s="49"/>
      <c r="OXE626" s="49"/>
      <c r="OXF626" s="49"/>
      <c r="OXG626" s="49"/>
      <c r="OXH626" s="49"/>
      <c r="OXI626" s="49"/>
      <c r="OXJ626" s="49"/>
      <c r="OXK626" s="49"/>
      <c r="OXL626" s="49"/>
      <c r="OXM626" s="49"/>
      <c r="OXN626" s="49"/>
      <c r="OXO626" s="49"/>
      <c r="OXP626" s="49"/>
      <c r="OXQ626" s="49"/>
      <c r="OXR626" s="49"/>
      <c r="OXS626" s="49"/>
      <c r="OXT626" s="49"/>
      <c r="OXU626" s="49"/>
      <c r="OXV626" s="49"/>
      <c r="OXW626" s="49"/>
      <c r="OXX626" s="49"/>
      <c r="OXY626" s="49"/>
      <c r="OXZ626" s="49"/>
      <c r="OYA626" s="49"/>
      <c r="OYB626" s="49"/>
      <c r="OYC626" s="49"/>
      <c r="OYD626" s="49"/>
      <c r="OYE626" s="49"/>
      <c r="OYF626" s="49"/>
      <c r="OYG626" s="49"/>
      <c r="OYH626" s="49"/>
      <c r="OYI626" s="49"/>
      <c r="OYJ626" s="49"/>
      <c r="OYK626" s="49"/>
      <c r="OYL626" s="49"/>
      <c r="OYM626" s="49"/>
      <c r="OYN626" s="49"/>
      <c r="OYO626" s="49"/>
      <c r="OYP626" s="49"/>
      <c r="OYQ626" s="49"/>
      <c r="OYR626" s="49"/>
      <c r="OYS626" s="49"/>
      <c r="OYT626" s="49"/>
      <c r="OYU626" s="49"/>
      <c r="OYV626" s="49"/>
      <c r="OYW626" s="49"/>
      <c r="OYX626" s="49"/>
      <c r="OYY626" s="49"/>
      <c r="OYZ626" s="49"/>
      <c r="OZA626" s="49"/>
      <c r="OZB626" s="49"/>
      <c r="OZC626" s="49"/>
      <c r="OZD626" s="49"/>
      <c r="OZE626" s="49"/>
      <c r="OZF626" s="49"/>
      <c r="OZG626" s="49"/>
      <c r="OZH626" s="49"/>
      <c r="OZI626" s="49"/>
      <c r="OZJ626" s="49"/>
      <c r="OZK626" s="49"/>
      <c r="OZL626" s="49"/>
      <c r="OZM626" s="49"/>
      <c r="OZN626" s="49"/>
      <c r="OZO626" s="49"/>
      <c r="OZP626" s="49"/>
      <c r="OZQ626" s="49"/>
      <c r="OZR626" s="49"/>
      <c r="OZS626" s="49"/>
      <c r="OZT626" s="49"/>
      <c r="OZU626" s="49"/>
      <c r="OZV626" s="49"/>
      <c r="OZW626" s="49"/>
      <c r="OZX626" s="49"/>
      <c r="OZY626" s="49"/>
      <c r="OZZ626" s="49"/>
      <c r="PAA626" s="49"/>
      <c r="PAB626" s="49"/>
      <c r="PAC626" s="49"/>
      <c r="PAD626" s="49"/>
      <c r="PAE626" s="49"/>
      <c r="PAF626" s="49"/>
      <c r="PAG626" s="49"/>
      <c r="PAH626" s="49"/>
      <c r="PAI626" s="49"/>
      <c r="PAJ626" s="49"/>
      <c r="PAK626" s="49"/>
      <c r="PAL626" s="49"/>
      <c r="PAM626" s="49"/>
      <c r="PAN626" s="49"/>
      <c r="PAO626" s="49"/>
      <c r="PAP626" s="49"/>
      <c r="PAQ626" s="49"/>
      <c r="PAR626" s="49"/>
      <c r="PAS626" s="49"/>
      <c r="PAT626" s="49"/>
      <c r="PAU626" s="49"/>
      <c r="PAV626" s="49"/>
      <c r="PAW626" s="49"/>
      <c r="PAX626" s="49"/>
      <c r="PAY626" s="49"/>
      <c r="PAZ626" s="49"/>
      <c r="PBA626" s="49"/>
      <c r="PBB626" s="49"/>
      <c r="PBC626" s="49"/>
      <c r="PBD626" s="49"/>
      <c r="PBE626" s="49"/>
      <c r="PBF626" s="49"/>
      <c r="PBG626" s="49"/>
      <c r="PBH626" s="49"/>
      <c r="PBI626" s="49"/>
      <c r="PBJ626" s="49"/>
      <c r="PBK626" s="49"/>
      <c r="PBL626" s="49"/>
      <c r="PBM626" s="49"/>
      <c r="PBN626" s="49"/>
      <c r="PBO626" s="49"/>
      <c r="PBP626" s="49"/>
      <c r="PBQ626" s="49"/>
      <c r="PBR626" s="49"/>
      <c r="PBS626" s="49"/>
      <c r="PBT626" s="49"/>
      <c r="PBU626" s="49"/>
      <c r="PBV626" s="49"/>
      <c r="PBW626" s="49"/>
      <c r="PBX626" s="49"/>
      <c r="PBY626" s="49"/>
      <c r="PBZ626" s="49"/>
      <c r="PCA626" s="49"/>
      <c r="PCB626" s="49"/>
      <c r="PCC626" s="49"/>
      <c r="PCD626" s="49"/>
      <c r="PCE626" s="49"/>
      <c r="PCF626" s="49"/>
      <c r="PCG626" s="49"/>
      <c r="PCH626" s="49"/>
      <c r="PCI626" s="49"/>
      <c r="PCJ626" s="49"/>
      <c r="PCK626" s="49"/>
      <c r="PCL626" s="49"/>
      <c r="PCM626" s="49"/>
      <c r="PCN626" s="49"/>
      <c r="PCO626" s="49"/>
      <c r="PCP626" s="49"/>
      <c r="PCQ626" s="49"/>
      <c r="PCR626" s="49"/>
      <c r="PCS626" s="49"/>
      <c r="PCT626" s="49"/>
      <c r="PCU626" s="49"/>
      <c r="PCV626" s="49"/>
      <c r="PCW626" s="49"/>
      <c r="PCX626" s="49"/>
      <c r="PCY626" s="49"/>
      <c r="PCZ626" s="49"/>
      <c r="PDA626" s="49"/>
      <c r="PDB626" s="49"/>
      <c r="PDC626" s="49"/>
      <c r="PDD626" s="49"/>
      <c r="PDE626" s="49"/>
      <c r="PDF626" s="49"/>
      <c r="PDG626" s="49"/>
      <c r="PDH626" s="49"/>
      <c r="PDI626" s="49"/>
      <c r="PDJ626" s="49"/>
      <c r="PDK626" s="49"/>
      <c r="PDL626" s="49"/>
      <c r="PDM626" s="49"/>
      <c r="PDN626" s="49"/>
      <c r="PDO626" s="49"/>
      <c r="PDP626" s="49"/>
      <c r="PDQ626" s="49"/>
      <c r="PDR626" s="49"/>
      <c r="PDS626" s="49"/>
      <c r="PDT626" s="49"/>
      <c r="PDU626" s="49"/>
      <c r="PDV626" s="49"/>
      <c r="PDW626" s="49"/>
      <c r="PDX626" s="49"/>
      <c r="PDY626" s="49"/>
      <c r="PDZ626" s="49"/>
      <c r="PEA626" s="49"/>
      <c r="PEB626" s="49"/>
      <c r="PEC626" s="49"/>
      <c r="PED626" s="49"/>
      <c r="PEE626" s="49"/>
      <c r="PEF626" s="49"/>
      <c r="PEG626" s="49"/>
      <c r="PEH626" s="49"/>
      <c r="PEI626" s="49"/>
      <c r="PEJ626" s="49"/>
      <c r="PEK626" s="49"/>
      <c r="PEL626" s="49"/>
      <c r="PEM626" s="49"/>
      <c r="PEN626" s="49"/>
      <c r="PEO626" s="49"/>
      <c r="PEP626" s="49"/>
      <c r="PEQ626" s="49"/>
      <c r="PER626" s="49"/>
      <c r="PES626" s="49"/>
      <c r="PET626" s="49"/>
      <c r="PEU626" s="49"/>
      <c r="PEV626" s="49"/>
      <c r="PEW626" s="49"/>
      <c r="PEX626" s="49"/>
      <c r="PEY626" s="49"/>
      <c r="PEZ626" s="49"/>
      <c r="PFA626" s="49"/>
      <c r="PFB626" s="49"/>
      <c r="PFC626" s="49"/>
      <c r="PFD626" s="49"/>
      <c r="PFE626" s="49"/>
      <c r="PFF626" s="49"/>
      <c r="PFG626" s="49"/>
      <c r="PFH626" s="49"/>
      <c r="PFI626" s="49"/>
      <c r="PFJ626" s="49"/>
      <c r="PFK626" s="49"/>
      <c r="PFL626" s="49"/>
      <c r="PFM626" s="49"/>
      <c r="PFN626" s="49"/>
      <c r="PFO626" s="49"/>
      <c r="PFP626" s="49"/>
      <c r="PFQ626" s="49"/>
      <c r="PFR626" s="49"/>
      <c r="PFS626" s="49"/>
      <c r="PFT626" s="49"/>
      <c r="PFU626" s="49"/>
      <c r="PFV626" s="49"/>
      <c r="PFW626" s="49"/>
      <c r="PFX626" s="49"/>
      <c r="PFY626" s="49"/>
      <c r="PFZ626" s="49"/>
      <c r="PGA626" s="49"/>
      <c r="PGB626" s="49"/>
      <c r="PGC626" s="49"/>
      <c r="PGD626" s="49"/>
      <c r="PGE626" s="49"/>
      <c r="PGF626" s="49"/>
      <c r="PGG626" s="49"/>
      <c r="PGH626" s="49"/>
      <c r="PGI626" s="49"/>
      <c r="PGJ626" s="49"/>
      <c r="PGK626" s="49"/>
      <c r="PGL626" s="49"/>
      <c r="PGM626" s="49"/>
      <c r="PGN626" s="49"/>
      <c r="PGO626" s="49"/>
      <c r="PGP626" s="49"/>
      <c r="PGQ626" s="49"/>
      <c r="PGR626" s="49"/>
      <c r="PGS626" s="49"/>
      <c r="PGT626" s="49"/>
      <c r="PGU626" s="49"/>
      <c r="PGV626" s="49"/>
      <c r="PGW626" s="49"/>
      <c r="PGX626" s="49"/>
      <c r="PGY626" s="49"/>
      <c r="PGZ626" s="49"/>
      <c r="PHA626" s="49"/>
      <c r="PHB626" s="49"/>
      <c r="PHC626" s="49"/>
      <c r="PHD626" s="49"/>
      <c r="PHE626" s="49"/>
      <c r="PHF626" s="49"/>
      <c r="PHG626" s="49"/>
      <c r="PHH626" s="49"/>
      <c r="PHI626" s="49"/>
      <c r="PHJ626" s="49"/>
      <c r="PHK626" s="49"/>
      <c r="PHL626" s="49"/>
      <c r="PHM626" s="49"/>
      <c r="PHN626" s="49"/>
      <c r="PHO626" s="49"/>
      <c r="PHP626" s="49"/>
      <c r="PHQ626" s="49"/>
      <c r="PHR626" s="49"/>
      <c r="PHS626" s="49"/>
      <c r="PHT626" s="49"/>
      <c r="PHU626" s="49"/>
      <c r="PHV626" s="49"/>
      <c r="PHW626" s="49"/>
      <c r="PHX626" s="49"/>
      <c r="PHY626" s="49"/>
      <c r="PHZ626" s="49"/>
      <c r="PIA626" s="49"/>
      <c r="PIB626" s="49"/>
      <c r="PIC626" s="49"/>
      <c r="PID626" s="49"/>
      <c r="PIE626" s="49"/>
      <c r="PIF626" s="49"/>
      <c r="PIG626" s="49"/>
      <c r="PIH626" s="49"/>
      <c r="PII626" s="49"/>
      <c r="PIJ626" s="49"/>
      <c r="PIK626" s="49"/>
      <c r="PIL626" s="49"/>
      <c r="PIM626" s="49"/>
      <c r="PIN626" s="49"/>
      <c r="PIO626" s="49"/>
      <c r="PIP626" s="49"/>
      <c r="PIQ626" s="49"/>
      <c r="PIR626" s="49"/>
      <c r="PIS626" s="49"/>
      <c r="PIT626" s="49"/>
      <c r="PIU626" s="49"/>
      <c r="PIV626" s="49"/>
      <c r="PIW626" s="49"/>
      <c r="PIX626" s="49"/>
      <c r="PIY626" s="49"/>
      <c r="PIZ626" s="49"/>
      <c r="PJA626" s="49"/>
      <c r="PJB626" s="49"/>
      <c r="PJC626" s="49"/>
      <c r="PJD626" s="49"/>
      <c r="PJE626" s="49"/>
      <c r="PJF626" s="49"/>
      <c r="PJG626" s="49"/>
      <c r="PJH626" s="49"/>
      <c r="PJI626" s="49"/>
      <c r="PJJ626" s="49"/>
      <c r="PJK626" s="49"/>
      <c r="PJL626" s="49"/>
      <c r="PJM626" s="49"/>
      <c r="PJN626" s="49"/>
      <c r="PJO626" s="49"/>
      <c r="PJP626" s="49"/>
      <c r="PJQ626" s="49"/>
      <c r="PJR626" s="49"/>
      <c r="PJS626" s="49"/>
      <c r="PJT626" s="49"/>
      <c r="PJU626" s="49"/>
      <c r="PJV626" s="49"/>
      <c r="PJW626" s="49"/>
      <c r="PJX626" s="49"/>
      <c r="PJY626" s="49"/>
      <c r="PJZ626" s="49"/>
      <c r="PKA626" s="49"/>
      <c r="PKB626" s="49"/>
      <c r="PKC626" s="49"/>
      <c r="PKD626" s="49"/>
      <c r="PKE626" s="49"/>
      <c r="PKF626" s="49"/>
      <c r="PKG626" s="49"/>
      <c r="PKH626" s="49"/>
      <c r="PKI626" s="49"/>
      <c r="PKJ626" s="49"/>
      <c r="PKK626" s="49"/>
      <c r="PKL626" s="49"/>
      <c r="PKM626" s="49"/>
      <c r="PKN626" s="49"/>
      <c r="PKO626" s="49"/>
      <c r="PKP626" s="49"/>
      <c r="PKQ626" s="49"/>
      <c r="PKR626" s="49"/>
      <c r="PKS626" s="49"/>
      <c r="PKT626" s="49"/>
      <c r="PKU626" s="49"/>
      <c r="PKV626" s="49"/>
      <c r="PKW626" s="49"/>
      <c r="PKX626" s="49"/>
      <c r="PKY626" s="49"/>
      <c r="PKZ626" s="49"/>
      <c r="PLA626" s="49"/>
      <c r="PLB626" s="49"/>
      <c r="PLC626" s="49"/>
      <c r="PLD626" s="49"/>
      <c r="PLE626" s="49"/>
      <c r="PLF626" s="49"/>
      <c r="PLG626" s="49"/>
      <c r="PLH626" s="49"/>
      <c r="PLI626" s="49"/>
      <c r="PLJ626" s="49"/>
      <c r="PLK626" s="49"/>
      <c r="PLL626" s="49"/>
      <c r="PLM626" s="49"/>
      <c r="PLN626" s="49"/>
      <c r="PLO626" s="49"/>
      <c r="PLP626" s="49"/>
      <c r="PLQ626" s="49"/>
      <c r="PLR626" s="49"/>
      <c r="PLS626" s="49"/>
      <c r="PLT626" s="49"/>
      <c r="PLU626" s="49"/>
      <c r="PLV626" s="49"/>
      <c r="PLW626" s="49"/>
      <c r="PLX626" s="49"/>
      <c r="PLY626" s="49"/>
      <c r="PLZ626" s="49"/>
      <c r="PMA626" s="49"/>
      <c r="PMB626" s="49"/>
      <c r="PMC626" s="49"/>
      <c r="PMD626" s="49"/>
      <c r="PME626" s="49"/>
      <c r="PMF626" s="49"/>
      <c r="PMG626" s="49"/>
      <c r="PMH626" s="49"/>
      <c r="PMI626" s="49"/>
      <c r="PMJ626" s="49"/>
      <c r="PMK626" s="49"/>
      <c r="PML626" s="49"/>
      <c r="PMM626" s="49"/>
      <c r="PMN626" s="49"/>
      <c r="PMO626" s="49"/>
      <c r="PMP626" s="49"/>
      <c r="PMQ626" s="49"/>
      <c r="PMR626" s="49"/>
      <c r="PMS626" s="49"/>
      <c r="PMT626" s="49"/>
      <c r="PMU626" s="49"/>
      <c r="PMV626" s="49"/>
      <c r="PMW626" s="49"/>
      <c r="PMX626" s="49"/>
      <c r="PMY626" s="49"/>
      <c r="PMZ626" s="49"/>
      <c r="PNA626" s="49"/>
      <c r="PNB626" s="49"/>
      <c r="PNC626" s="49"/>
      <c r="PND626" s="49"/>
      <c r="PNE626" s="49"/>
      <c r="PNF626" s="49"/>
      <c r="PNG626" s="49"/>
      <c r="PNH626" s="49"/>
      <c r="PNI626" s="49"/>
      <c r="PNJ626" s="49"/>
      <c r="PNK626" s="49"/>
      <c r="PNL626" s="49"/>
      <c r="PNM626" s="49"/>
      <c r="PNN626" s="49"/>
      <c r="PNO626" s="49"/>
      <c r="PNP626" s="49"/>
      <c r="PNQ626" s="49"/>
      <c r="PNR626" s="49"/>
      <c r="PNS626" s="49"/>
      <c r="PNT626" s="49"/>
      <c r="PNU626" s="49"/>
      <c r="PNV626" s="49"/>
      <c r="PNW626" s="49"/>
      <c r="PNX626" s="49"/>
      <c r="PNY626" s="49"/>
      <c r="PNZ626" s="49"/>
      <c r="POA626" s="49"/>
      <c r="POB626" s="49"/>
      <c r="POC626" s="49"/>
      <c r="POD626" s="49"/>
      <c r="POE626" s="49"/>
      <c r="POF626" s="49"/>
      <c r="POG626" s="49"/>
      <c r="POH626" s="49"/>
      <c r="POI626" s="49"/>
      <c r="POJ626" s="49"/>
      <c r="POK626" s="49"/>
      <c r="POL626" s="49"/>
      <c r="POM626" s="49"/>
      <c r="PON626" s="49"/>
      <c r="POO626" s="49"/>
      <c r="POP626" s="49"/>
      <c r="POQ626" s="49"/>
      <c r="POR626" s="49"/>
      <c r="POS626" s="49"/>
      <c r="POT626" s="49"/>
      <c r="POU626" s="49"/>
      <c r="POV626" s="49"/>
      <c r="POW626" s="49"/>
      <c r="POX626" s="49"/>
      <c r="POY626" s="49"/>
      <c r="POZ626" s="49"/>
      <c r="PPA626" s="49"/>
      <c r="PPB626" s="49"/>
      <c r="PPC626" s="49"/>
      <c r="PPD626" s="49"/>
      <c r="PPE626" s="49"/>
      <c r="PPF626" s="49"/>
      <c r="PPG626" s="49"/>
      <c r="PPH626" s="49"/>
      <c r="PPI626" s="49"/>
      <c r="PPJ626" s="49"/>
      <c r="PPK626" s="49"/>
      <c r="PPL626" s="49"/>
      <c r="PPM626" s="49"/>
      <c r="PPN626" s="49"/>
      <c r="PPO626" s="49"/>
      <c r="PPP626" s="49"/>
      <c r="PPQ626" s="49"/>
      <c r="PPR626" s="49"/>
      <c r="PPS626" s="49"/>
      <c r="PPT626" s="49"/>
      <c r="PPU626" s="49"/>
      <c r="PPV626" s="49"/>
      <c r="PPW626" s="49"/>
      <c r="PPX626" s="49"/>
      <c r="PPY626" s="49"/>
      <c r="PPZ626" s="49"/>
      <c r="PQA626" s="49"/>
      <c r="PQB626" s="49"/>
      <c r="PQC626" s="49"/>
      <c r="PQD626" s="49"/>
      <c r="PQE626" s="49"/>
      <c r="PQF626" s="49"/>
      <c r="PQG626" s="49"/>
      <c r="PQH626" s="49"/>
      <c r="PQI626" s="49"/>
      <c r="PQJ626" s="49"/>
      <c r="PQK626" s="49"/>
      <c r="PQL626" s="49"/>
      <c r="PQM626" s="49"/>
      <c r="PQN626" s="49"/>
      <c r="PQO626" s="49"/>
      <c r="PQP626" s="49"/>
      <c r="PQQ626" s="49"/>
      <c r="PQR626" s="49"/>
      <c r="PQS626" s="49"/>
      <c r="PQT626" s="49"/>
      <c r="PQU626" s="49"/>
      <c r="PQV626" s="49"/>
      <c r="PQW626" s="49"/>
      <c r="PQX626" s="49"/>
      <c r="PQY626" s="49"/>
      <c r="PQZ626" s="49"/>
      <c r="PRA626" s="49"/>
      <c r="PRB626" s="49"/>
      <c r="PRC626" s="49"/>
      <c r="PRD626" s="49"/>
      <c r="PRE626" s="49"/>
      <c r="PRF626" s="49"/>
      <c r="PRG626" s="49"/>
      <c r="PRH626" s="49"/>
      <c r="PRI626" s="49"/>
      <c r="PRJ626" s="49"/>
      <c r="PRK626" s="49"/>
      <c r="PRL626" s="49"/>
      <c r="PRM626" s="49"/>
      <c r="PRN626" s="49"/>
      <c r="PRO626" s="49"/>
      <c r="PRP626" s="49"/>
      <c r="PRQ626" s="49"/>
      <c r="PRR626" s="49"/>
      <c r="PRS626" s="49"/>
      <c r="PRT626" s="49"/>
      <c r="PRU626" s="49"/>
      <c r="PRV626" s="49"/>
      <c r="PRW626" s="49"/>
      <c r="PRX626" s="49"/>
      <c r="PRY626" s="49"/>
      <c r="PRZ626" s="49"/>
      <c r="PSA626" s="49"/>
      <c r="PSB626" s="49"/>
      <c r="PSC626" s="49"/>
      <c r="PSD626" s="49"/>
      <c r="PSE626" s="49"/>
      <c r="PSF626" s="49"/>
      <c r="PSG626" s="49"/>
      <c r="PSH626" s="49"/>
      <c r="PSI626" s="49"/>
      <c r="PSJ626" s="49"/>
      <c r="PSK626" s="49"/>
      <c r="PSL626" s="49"/>
      <c r="PSM626" s="49"/>
      <c r="PSN626" s="49"/>
      <c r="PSO626" s="49"/>
      <c r="PSP626" s="49"/>
      <c r="PSQ626" s="49"/>
      <c r="PSR626" s="49"/>
      <c r="PSS626" s="49"/>
      <c r="PST626" s="49"/>
      <c r="PSU626" s="49"/>
      <c r="PSV626" s="49"/>
      <c r="PSW626" s="49"/>
      <c r="PSX626" s="49"/>
      <c r="PSY626" s="49"/>
      <c r="PSZ626" s="49"/>
      <c r="PTA626" s="49"/>
      <c r="PTB626" s="49"/>
      <c r="PTC626" s="49"/>
      <c r="PTD626" s="49"/>
      <c r="PTE626" s="49"/>
      <c r="PTF626" s="49"/>
      <c r="PTG626" s="49"/>
      <c r="PTH626" s="49"/>
      <c r="PTI626" s="49"/>
      <c r="PTJ626" s="49"/>
      <c r="PTK626" s="49"/>
      <c r="PTL626" s="49"/>
      <c r="PTM626" s="49"/>
      <c r="PTN626" s="49"/>
      <c r="PTO626" s="49"/>
      <c r="PTP626" s="49"/>
      <c r="PTQ626" s="49"/>
      <c r="PTR626" s="49"/>
      <c r="PTS626" s="49"/>
      <c r="PTT626" s="49"/>
      <c r="PTU626" s="49"/>
      <c r="PTV626" s="49"/>
      <c r="PTW626" s="49"/>
      <c r="PTX626" s="49"/>
      <c r="PTY626" s="49"/>
      <c r="PTZ626" s="49"/>
      <c r="PUA626" s="49"/>
      <c r="PUB626" s="49"/>
      <c r="PUC626" s="49"/>
      <c r="PUD626" s="49"/>
      <c r="PUE626" s="49"/>
      <c r="PUF626" s="49"/>
      <c r="PUG626" s="49"/>
      <c r="PUH626" s="49"/>
      <c r="PUI626" s="49"/>
      <c r="PUJ626" s="49"/>
      <c r="PUK626" s="49"/>
      <c r="PUL626" s="49"/>
      <c r="PUM626" s="49"/>
      <c r="PUN626" s="49"/>
      <c r="PUO626" s="49"/>
      <c r="PUP626" s="49"/>
      <c r="PUQ626" s="49"/>
      <c r="PUR626" s="49"/>
      <c r="PUS626" s="49"/>
      <c r="PUT626" s="49"/>
      <c r="PUU626" s="49"/>
      <c r="PUV626" s="49"/>
      <c r="PUW626" s="49"/>
      <c r="PUX626" s="49"/>
      <c r="PUY626" s="49"/>
      <c r="PUZ626" s="49"/>
      <c r="PVA626" s="49"/>
      <c r="PVB626" s="49"/>
      <c r="PVC626" s="49"/>
      <c r="PVD626" s="49"/>
      <c r="PVE626" s="49"/>
      <c r="PVF626" s="49"/>
      <c r="PVG626" s="49"/>
      <c r="PVH626" s="49"/>
      <c r="PVI626" s="49"/>
      <c r="PVJ626" s="49"/>
      <c r="PVK626" s="49"/>
      <c r="PVL626" s="49"/>
      <c r="PVM626" s="49"/>
      <c r="PVN626" s="49"/>
      <c r="PVO626" s="49"/>
      <c r="PVP626" s="49"/>
      <c r="PVQ626" s="49"/>
      <c r="PVR626" s="49"/>
      <c r="PVS626" s="49"/>
      <c r="PVT626" s="49"/>
      <c r="PVU626" s="49"/>
      <c r="PVV626" s="49"/>
      <c r="PVW626" s="49"/>
      <c r="PVX626" s="49"/>
      <c r="PVY626" s="49"/>
      <c r="PVZ626" s="49"/>
      <c r="PWA626" s="49"/>
      <c r="PWB626" s="49"/>
      <c r="PWC626" s="49"/>
      <c r="PWD626" s="49"/>
      <c r="PWE626" s="49"/>
      <c r="PWF626" s="49"/>
      <c r="PWG626" s="49"/>
      <c r="PWH626" s="49"/>
      <c r="PWI626" s="49"/>
      <c r="PWJ626" s="49"/>
      <c r="PWK626" s="49"/>
      <c r="PWL626" s="49"/>
      <c r="PWM626" s="49"/>
      <c r="PWN626" s="49"/>
      <c r="PWO626" s="49"/>
      <c r="PWP626" s="49"/>
      <c r="PWQ626" s="49"/>
      <c r="PWR626" s="49"/>
      <c r="PWS626" s="49"/>
      <c r="PWT626" s="49"/>
      <c r="PWU626" s="49"/>
      <c r="PWV626" s="49"/>
      <c r="PWW626" s="49"/>
      <c r="PWX626" s="49"/>
      <c r="PWY626" s="49"/>
      <c r="PWZ626" s="49"/>
      <c r="PXA626" s="49"/>
      <c r="PXB626" s="49"/>
      <c r="PXC626" s="49"/>
      <c r="PXD626" s="49"/>
      <c r="PXE626" s="49"/>
      <c r="PXF626" s="49"/>
      <c r="PXG626" s="49"/>
      <c r="PXH626" s="49"/>
      <c r="PXI626" s="49"/>
      <c r="PXJ626" s="49"/>
      <c r="PXK626" s="49"/>
      <c r="PXL626" s="49"/>
      <c r="PXM626" s="49"/>
      <c r="PXN626" s="49"/>
      <c r="PXO626" s="49"/>
      <c r="PXP626" s="49"/>
      <c r="PXQ626" s="49"/>
      <c r="PXR626" s="49"/>
      <c r="PXS626" s="49"/>
      <c r="PXT626" s="49"/>
      <c r="PXU626" s="49"/>
      <c r="PXV626" s="49"/>
      <c r="PXW626" s="49"/>
      <c r="PXX626" s="49"/>
      <c r="PXY626" s="49"/>
      <c r="PXZ626" s="49"/>
      <c r="PYA626" s="49"/>
      <c r="PYB626" s="49"/>
      <c r="PYC626" s="49"/>
      <c r="PYD626" s="49"/>
      <c r="PYE626" s="49"/>
      <c r="PYF626" s="49"/>
      <c r="PYG626" s="49"/>
      <c r="PYH626" s="49"/>
      <c r="PYI626" s="49"/>
      <c r="PYJ626" s="49"/>
      <c r="PYK626" s="49"/>
      <c r="PYL626" s="49"/>
      <c r="PYM626" s="49"/>
      <c r="PYN626" s="49"/>
      <c r="PYO626" s="49"/>
      <c r="PYP626" s="49"/>
      <c r="PYQ626" s="49"/>
      <c r="PYR626" s="49"/>
      <c r="PYS626" s="49"/>
      <c r="PYT626" s="49"/>
      <c r="PYU626" s="49"/>
      <c r="PYV626" s="49"/>
      <c r="PYW626" s="49"/>
      <c r="PYX626" s="49"/>
      <c r="PYY626" s="49"/>
      <c r="PYZ626" s="49"/>
      <c r="PZA626" s="49"/>
      <c r="PZB626" s="49"/>
      <c r="PZC626" s="49"/>
      <c r="PZD626" s="49"/>
      <c r="PZE626" s="49"/>
      <c r="PZF626" s="49"/>
      <c r="PZG626" s="49"/>
      <c r="PZH626" s="49"/>
      <c r="PZI626" s="49"/>
      <c r="PZJ626" s="49"/>
      <c r="PZK626" s="49"/>
      <c r="PZL626" s="49"/>
      <c r="PZM626" s="49"/>
      <c r="PZN626" s="49"/>
      <c r="PZO626" s="49"/>
      <c r="PZP626" s="49"/>
      <c r="PZQ626" s="49"/>
      <c r="PZR626" s="49"/>
      <c r="PZS626" s="49"/>
      <c r="PZT626" s="49"/>
      <c r="PZU626" s="49"/>
      <c r="PZV626" s="49"/>
      <c r="PZW626" s="49"/>
      <c r="PZX626" s="49"/>
      <c r="PZY626" s="49"/>
      <c r="PZZ626" s="49"/>
      <c r="QAA626" s="49"/>
      <c r="QAB626" s="49"/>
      <c r="QAC626" s="49"/>
      <c r="QAD626" s="49"/>
      <c r="QAE626" s="49"/>
      <c r="QAF626" s="49"/>
      <c r="QAG626" s="49"/>
      <c r="QAH626" s="49"/>
      <c r="QAI626" s="49"/>
      <c r="QAJ626" s="49"/>
      <c r="QAK626" s="49"/>
      <c r="QAL626" s="49"/>
      <c r="QAM626" s="49"/>
      <c r="QAN626" s="49"/>
      <c r="QAO626" s="49"/>
      <c r="QAP626" s="49"/>
      <c r="QAQ626" s="49"/>
      <c r="QAR626" s="49"/>
      <c r="QAS626" s="49"/>
      <c r="QAT626" s="49"/>
      <c r="QAU626" s="49"/>
      <c r="QAV626" s="49"/>
      <c r="QAW626" s="49"/>
      <c r="QAX626" s="49"/>
      <c r="QAY626" s="49"/>
      <c r="QAZ626" s="49"/>
      <c r="QBA626" s="49"/>
      <c r="QBB626" s="49"/>
      <c r="QBC626" s="49"/>
      <c r="QBD626" s="49"/>
      <c r="QBE626" s="49"/>
      <c r="QBF626" s="49"/>
      <c r="QBG626" s="49"/>
      <c r="QBH626" s="49"/>
      <c r="QBI626" s="49"/>
      <c r="QBJ626" s="49"/>
      <c r="QBK626" s="49"/>
      <c r="QBL626" s="49"/>
      <c r="QBM626" s="49"/>
      <c r="QBN626" s="49"/>
      <c r="QBO626" s="49"/>
      <c r="QBP626" s="49"/>
      <c r="QBQ626" s="49"/>
      <c r="QBR626" s="49"/>
      <c r="QBS626" s="49"/>
      <c r="QBT626" s="49"/>
      <c r="QBU626" s="49"/>
      <c r="QBV626" s="49"/>
      <c r="QBW626" s="49"/>
      <c r="QBX626" s="49"/>
      <c r="QBY626" s="49"/>
      <c r="QBZ626" s="49"/>
      <c r="QCA626" s="49"/>
      <c r="QCB626" s="49"/>
      <c r="QCC626" s="49"/>
      <c r="QCD626" s="49"/>
      <c r="QCE626" s="49"/>
      <c r="QCF626" s="49"/>
      <c r="QCG626" s="49"/>
      <c r="QCH626" s="49"/>
      <c r="QCI626" s="49"/>
      <c r="QCJ626" s="49"/>
      <c r="QCK626" s="49"/>
      <c r="QCL626" s="49"/>
      <c r="QCM626" s="49"/>
      <c r="QCN626" s="49"/>
      <c r="QCO626" s="49"/>
      <c r="QCP626" s="49"/>
      <c r="QCQ626" s="49"/>
      <c r="QCR626" s="49"/>
      <c r="QCS626" s="49"/>
      <c r="QCT626" s="49"/>
      <c r="QCU626" s="49"/>
      <c r="QCV626" s="49"/>
      <c r="QCW626" s="49"/>
      <c r="QCX626" s="49"/>
      <c r="QCY626" s="49"/>
      <c r="QCZ626" s="49"/>
      <c r="QDA626" s="49"/>
      <c r="QDB626" s="49"/>
      <c r="QDC626" s="49"/>
      <c r="QDD626" s="49"/>
      <c r="QDE626" s="49"/>
      <c r="QDF626" s="49"/>
      <c r="QDG626" s="49"/>
      <c r="QDH626" s="49"/>
      <c r="QDI626" s="49"/>
      <c r="QDJ626" s="49"/>
      <c r="QDK626" s="49"/>
      <c r="QDL626" s="49"/>
      <c r="QDM626" s="49"/>
      <c r="QDN626" s="49"/>
      <c r="QDO626" s="49"/>
      <c r="QDP626" s="49"/>
      <c r="QDQ626" s="49"/>
      <c r="QDR626" s="49"/>
      <c r="QDS626" s="49"/>
      <c r="QDT626" s="49"/>
      <c r="QDU626" s="49"/>
      <c r="QDV626" s="49"/>
      <c r="QDW626" s="49"/>
      <c r="QDX626" s="49"/>
      <c r="QDY626" s="49"/>
      <c r="QDZ626" s="49"/>
      <c r="QEA626" s="49"/>
      <c r="QEB626" s="49"/>
      <c r="QEC626" s="49"/>
      <c r="QED626" s="49"/>
      <c r="QEE626" s="49"/>
      <c r="QEF626" s="49"/>
      <c r="QEG626" s="49"/>
      <c r="QEH626" s="49"/>
      <c r="QEI626" s="49"/>
      <c r="QEJ626" s="49"/>
      <c r="QEK626" s="49"/>
      <c r="QEL626" s="49"/>
      <c r="QEM626" s="49"/>
      <c r="QEN626" s="49"/>
      <c r="QEO626" s="49"/>
      <c r="QEP626" s="49"/>
      <c r="QEQ626" s="49"/>
      <c r="QER626" s="49"/>
      <c r="QES626" s="49"/>
      <c r="QET626" s="49"/>
      <c r="QEU626" s="49"/>
      <c r="QEV626" s="49"/>
      <c r="QEW626" s="49"/>
      <c r="QEX626" s="49"/>
      <c r="QEY626" s="49"/>
      <c r="QEZ626" s="49"/>
      <c r="QFA626" s="49"/>
      <c r="QFB626" s="49"/>
      <c r="QFC626" s="49"/>
      <c r="QFD626" s="49"/>
      <c r="QFE626" s="49"/>
      <c r="QFF626" s="49"/>
      <c r="QFG626" s="49"/>
      <c r="QFH626" s="49"/>
      <c r="QFI626" s="49"/>
      <c r="QFJ626" s="49"/>
      <c r="QFK626" s="49"/>
      <c r="QFL626" s="49"/>
      <c r="QFM626" s="49"/>
      <c r="QFN626" s="49"/>
      <c r="QFO626" s="49"/>
      <c r="QFP626" s="49"/>
      <c r="QFQ626" s="49"/>
      <c r="QFR626" s="49"/>
      <c r="QFS626" s="49"/>
      <c r="QFT626" s="49"/>
      <c r="QFU626" s="49"/>
      <c r="QFV626" s="49"/>
      <c r="QFW626" s="49"/>
      <c r="QFX626" s="49"/>
      <c r="QFY626" s="49"/>
      <c r="QFZ626" s="49"/>
      <c r="QGA626" s="49"/>
      <c r="QGB626" s="49"/>
      <c r="QGC626" s="49"/>
      <c r="QGD626" s="49"/>
      <c r="QGE626" s="49"/>
      <c r="QGF626" s="49"/>
      <c r="QGG626" s="49"/>
      <c r="QGH626" s="49"/>
      <c r="QGI626" s="49"/>
      <c r="QGJ626" s="49"/>
      <c r="QGK626" s="49"/>
      <c r="QGL626" s="49"/>
      <c r="QGM626" s="49"/>
      <c r="QGN626" s="49"/>
      <c r="QGO626" s="49"/>
      <c r="QGP626" s="49"/>
      <c r="QGQ626" s="49"/>
      <c r="QGR626" s="49"/>
      <c r="QGS626" s="49"/>
      <c r="QGT626" s="49"/>
      <c r="QGU626" s="49"/>
      <c r="QGV626" s="49"/>
      <c r="QGW626" s="49"/>
      <c r="QGX626" s="49"/>
      <c r="QGY626" s="49"/>
      <c r="QGZ626" s="49"/>
      <c r="QHA626" s="49"/>
      <c r="QHB626" s="49"/>
      <c r="QHC626" s="49"/>
      <c r="QHD626" s="49"/>
      <c r="QHE626" s="49"/>
      <c r="QHF626" s="49"/>
      <c r="QHG626" s="49"/>
      <c r="QHH626" s="49"/>
      <c r="QHI626" s="49"/>
      <c r="QHJ626" s="49"/>
      <c r="QHK626" s="49"/>
      <c r="QHL626" s="49"/>
      <c r="QHM626" s="49"/>
      <c r="QHN626" s="49"/>
      <c r="QHO626" s="49"/>
      <c r="QHP626" s="49"/>
      <c r="QHQ626" s="49"/>
      <c r="QHR626" s="49"/>
      <c r="QHS626" s="49"/>
      <c r="QHT626" s="49"/>
      <c r="QHU626" s="49"/>
      <c r="QHV626" s="49"/>
      <c r="QHW626" s="49"/>
      <c r="QHX626" s="49"/>
      <c r="QHY626" s="49"/>
      <c r="QHZ626" s="49"/>
      <c r="QIA626" s="49"/>
      <c r="QIB626" s="49"/>
      <c r="QIC626" s="49"/>
      <c r="QID626" s="49"/>
      <c r="QIE626" s="49"/>
      <c r="QIF626" s="49"/>
      <c r="QIG626" s="49"/>
      <c r="QIH626" s="49"/>
      <c r="QII626" s="49"/>
      <c r="QIJ626" s="49"/>
      <c r="QIK626" s="49"/>
      <c r="QIL626" s="49"/>
      <c r="QIM626" s="49"/>
      <c r="QIN626" s="49"/>
      <c r="QIO626" s="49"/>
      <c r="QIP626" s="49"/>
      <c r="QIQ626" s="49"/>
      <c r="QIR626" s="49"/>
      <c r="QIS626" s="49"/>
      <c r="QIT626" s="49"/>
      <c r="QIU626" s="49"/>
      <c r="QIV626" s="49"/>
      <c r="QIW626" s="49"/>
      <c r="QIX626" s="49"/>
      <c r="QIY626" s="49"/>
      <c r="QIZ626" s="49"/>
      <c r="QJA626" s="49"/>
      <c r="QJB626" s="49"/>
      <c r="QJC626" s="49"/>
      <c r="QJD626" s="49"/>
      <c r="QJE626" s="49"/>
      <c r="QJF626" s="49"/>
      <c r="QJG626" s="49"/>
      <c r="QJH626" s="49"/>
      <c r="QJI626" s="49"/>
      <c r="QJJ626" s="49"/>
      <c r="QJK626" s="49"/>
      <c r="QJL626" s="49"/>
      <c r="QJM626" s="49"/>
      <c r="QJN626" s="49"/>
      <c r="QJO626" s="49"/>
      <c r="QJP626" s="49"/>
      <c r="QJQ626" s="49"/>
      <c r="QJR626" s="49"/>
      <c r="QJS626" s="49"/>
      <c r="QJT626" s="49"/>
      <c r="QJU626" s="49"/>
      <c r="QJV626" s="49"/>
      <c r="QJW626" s="49"/>
      <c r="QJX626" s="49"/>
      <c r="QJY626" s="49"/>
      <c r="QJZ626" s="49"/>
      <c r="QKA626" s="49"/>
      <c r="QKB626" s="49"/>
      <c r="QKC626" s="49"/>
      <c r="QKD626" s="49"/>
      <c r="QKE626" s="49"/>
      <c r="QKF626" s="49"/>
      <c r="QKG626" s="49"/>
      <c r="QKH626" s="49"/>
      <c r="QKI626" s="49"/>
      <c r="QKJ626" s="49"/>
      <c r="QKK626" s="49"/>
      <c r="QKL626" s="49"/>
      <c r="QKM626" s="49"/>
      <c r="QKN626" s="49"/>
      <c r="QKO626" s="49"/>
      <c r="QKP626" s="49"/>
      <c r="QKQ626" s="49"/>
      <c r="QKR626" s="49"/>
      <c r="QKS626" s="49"/>
      <c r="QKT626" s="49"/>
      <c r="QKU626" s="49"/>
      <c r="QKV626" s="49"/>
      <c r="QKW626" s="49"/>
      <c r="QKX626" s="49"/>
      <c r="QKY626" s="49"/>
      <c r="QKZ626" s="49"/>
      <c r="QLA626" s="49"/>
      <c r="QLB626" s="49"/>
      <c r="QLC626" s="49"/>
      <c r="QLD626" s="49"/>
      <c r="QLE626" s="49"/>
      <c r="QLF626" s="49"/>
      <c r="QLG626" s="49"/>
      <c r="QLH626" s="49"/>
      <c r="QLI626" s="49"/>
      <c r="QLJ626" s="49"/>
      <c r="QLK626" s="49"/>
      <c r="QLL626" s="49"/>
      <c r="QLM626" s="49"/>
      <c r="QLN626" s="49"/>
      <c r="QLO626" s="49"/>
      <c r="QLP626" s="49"/>
      <c r="QLQ626" s="49"/>
      <c r="QLR626" s="49"/>
      <c r="QLS626" s="49"/>
      <c r="QLT626" s="49"/>
      <c r="QLU626" s="49"/>
      <c r="QLV626" s="49"/>
      <c r="QLW626" s="49"/>
      <c r="QLX626" s="49"/>
      <c r="QLY626" s="49"/>
      <c r="QLZ626" s="49"/>
      <c r="QMA626" s="49"/>
      <c r="QMB626" s="49"/>
      <c r="QMC626" s="49"/>
      <c r="QMD626" s="49"/>
      <c r="QME626" s="49"/>
      <c r="QMF626" s="49"/>
      <c r="QMG626" s="49"/>
      <c r="QMH626" s="49"/>
      <c r="QMI626" s="49"/>
      <c r="QMJ626" s="49"/>
      <c r="QMK626" s="49"/>
      <c r="QML626" s="49"/>
      <c r="QMM626" s="49"/>
      <c r="QMN626" s="49"/>
      <c r="QMO626" s="49"/>
      <c r="QMP626" s="49"/>
      <c r="QMQ626" s="49"/>
      <c r="QMR626" s="49"/>
      <c r="QMS626" s="49"/>
      <c r="QMT626" s="49"/>
      <c r="QMU626" s="49"/>
      <c r="QMV626" s="49"/>
      <c r="QMW626" s="49"/>
      <c r="QMX626" s="49"/>
      <c r="QMY626" s="49"/>
      <c r="QMZ626" s="49"/>
      <c r="QNA626" s="49"/>
      <c r="QNB626" s="49"/>
      <c r="QNC626" s="49"/>
      <c r="QND626" s="49"/>
      <c r="QNE626" s="49"/>
      <c r="QNF626" s="49"/>
      <c r="QNG626" s="49"/>
      <c r="QNH626" s="49"/>
      <c r="QNI626" s="49"/>
      <c r="QNJ626" s="49"/>
      <c r="QNK626" s="49"/>
      <c r="QNL626" s="49"/>
      <c r="QNM626" s="49"/>
      <c r="QNN626" s="49"/>
      <c r="QNO626" s="49"/>
      <c r="QNP626" s="49"/>
      <c r="QNQ626" s="49"/>
      <c r="QNR626" s="49"/>
      <c r="QNS626" s="49"/>
      <c r="QNT626" s="49"/>
      <c r="QNU626" s="49"/>
      <c r="QNV626" s="49"/>
      <c r="QNW626" s="49"/>
      <c r="QNX626" s="49"/>
      <c r="QNY626" s="49"/>
      <c r="QNZ626" s="49"/>
      <c r="QOA626" s="49"/>
      <c r="QOB626" s="49"/>
      <c r="QOC626" s="49"/>
      <c r="QOD626" s="49"/>
      <c r="QOE626" s="49"/>
      <c r="QOF626" s="49"/>
      <c r="QOG626" s="49"/>
      <c r="QOH626" s="49"/>
      <c r="QOI626" s="49"/>
      <c r="QOJ626" s="49"/>
      <c r="QOK626" s="49"/>
      <c r="QOL626" s="49"/>
      <c r="QOM626" s="49"/>
      <c r="QON626" s="49"/>
      <c r="QOO626" s="49"/>
      <c r="QOP626" s="49"/>
      <c r="QOQ626" s="49"/>
      <c r="QOR626" s="49"/>
      <c r="QOS626" s="49"/>
      <c r="QOT626" s="49"/>
      <c r="QOU626" s="49"/>
      <c r="QOV626" s="49"/>
      <c r="QOW626" s="49"/>
      <c r="QOX626" s="49"/>
      <c r="QOY626" s="49"/>
      <c r="QOZ626" s="49"/>
      <c r="QPA626" s="49"/>
      <c r="QPB626" s="49"/>
      <c r="QPC626" s="49"/>
      <c r="QPD626" s="49"/>
      <c r="QPE626" s="49"/>
      <c r="QPF626" s="49"/>
      <c r="QPG626" s="49"/>
      <c r="QPH626" s="49"/>
      <c r="QPI626" s="49"/>
      <c r="QPJ626" s="49"/>
      <c r="QPK626" s="49"/>
      <c r="QPL626" s="49"/>
      <c r="QPM626" s="49"/>
      <c r="QPN626" s="49"/>
      <c r="QPO626" s="49"/>
      <c r="QPP626" s="49"/>
      <c r="QPQ626" s="49"/>
      <c r="QPR626" s="49"/>
      <c r="QPS626" s="49"/>
      <c r="QPT626" s="49"/>
      <c r="QPU626" s="49"/>
      <c r="QPV626" s="49"/>
      <c r="QPW626" s="49"/>
      <c r="QPX626" s="49"/>
      <c r="QPY626" s="49"/>
      <c r="QPZ626" s="49"/>
      <c r="QQA626" s="49"/>
      <c r="QQB626" s="49"/>
      <c r="QQC626" s="49"/>
      <c r="QQD626" s="49"/>
      <c r="QQE626" s="49"/>
      <c r="QQF626" s="49"/>
      <c r="QQG626" s="49"/>
      <c r="QQH626" s="49"/>
      <c r="QQI626" s="49"/>
      <c r="QQJ626" s="49"/>
      <c r="QQK626" s="49"/>
      <c r="QQL626" s="49"/>
      <c r="QQM626" s="49"/>
      <c r="QQN626" s="49"/>
      <c r="QQO626" s="49"/>
      <c r="QQP626" s="49"/>
      <c r="QQQ626" s="49"/>
      <c r="QQR626" s="49"/>
      <c r="QQS626" s="49"/>
      <c r="QQT626" s="49"/>
      <c r="QQU626" s="49"/>
      <c r="QQV626" s="49"/>
      <c r="QQW626" s="49"/>
      <c r="QQX626" s="49"/>
      <c r="QQY626" s="49"/>
      <c r="QQZ626" s="49"/>
      <c r="QRA626" s="49"/>
      <c r="QRB626" s="49"/>
      <c r="QRC626" s="49"/>
      <c r="QRD626" s="49"/>
      <c r="QRE626" s="49"/>
      <c r="QRF626" s="49"/>
      <c r="QRG626" s="49"/>
      <c r="QRH626" s="49"/>
      <c r="QRI626" s="49"/>
      <c r="QRJ626" s="49"/>
      <c r="QRK626" s="49"/>
      <c r="QRL626" s="49"/>
      <c r="QRM626" s="49"/>
      <c r="QRN626" s="49"/>
      <c r="QRO626" s="49"/>
      <c r="QRP626" s="49"/>
      <c r="QRQ626" s="49"/>
      <c r="QRR626" s="49"/>
      <c r="QRS626" s="49"/>
      <c r="QRT626" s="49"/>
      <c r="QRU626" s="49"/>
      <c r="QRV626" s="49"/>
      <c r="QRW626" s="49"/>
      <c r="QRX626" s="49"/>
      <c r="QRY626" s="49"/>
      <c r="QRZ626" s="49"/>
      <c r="QSA626" s="49"/>
      <c r="QSB626" s="49"/>
      <c r="QSC626" s="49"/>
      <c r="QSD626" s="49"/>
      <c r="QSE626" s="49"/>
      <c r="QSF626" s="49"/>
      <c r="QSG626" s="49"/>
      <c r="QSH626" s="49"/>
      <c r="QSI626" s="49"/>
      <c r="QSJ626" s="49"/>
      <c r="QSK626" s="49"/>
      <c r="QSL626" s="49"/>
      <c r="QSM626" s="49"/>
      <c r="QSN626" s="49"/>
      <c r="QSO626" s="49"/>
      <c r="QSP626" s="49"/>
      <c r="QSQ626" s="49"/>
      <c r="QSR626" s="49"/>
      <c r="QSS626" s="49"/>
      <c r="QST626" s="49"/>
      <c r="QSU626" s="49"/>
      <c r="QSV626" s="49"/>
      <c r="QSW626" s="49"/>
      <c r="QSX626" s="49"/>
      <c r="QSY626" s="49"/>
      <c r="QSZ626" s="49"/>
      <c r="QTA626" s="49"/>
      <c r="QTB626" s="49"/>
      <c r="QTC626" s="49"/>
      <c r="QTD626" s="49"/>
      <c r="QTE626" s="49"/>
      <c r="QTF626" s="49"/>
      <c r="QTG626" s="49"/>
      <c r="QTH626" s="49"/>
      <c r="QTI626" s="49"/>
      <c r="QTJ626" s="49"/>
      <c r="QTK626" s="49"/>
      <c r="QTL626" s="49"/>
      <c r="QTM626" s="49"/>
      <c r="QTN626" s="49"/>
      <c r="QTO626" s="49"/>
      <c r="QTP626" s="49"/>
      <c r="QTQ626" s="49"/>
      <c r="QTR626" s="49"/>
      <c r="QTS626" s="49"/>
      <c r="QTT626" s="49"/>
      <c r="QTU626" s="49"/>
      <c r="QTV626" s="49"/>
      <c r="QTW626" s="49"/>
      <c r="QTX626" s="49"/>
      <c r="QTY626" s="49"/>
      <c r="QTZ626" s="49"/>
      <c r="QUA626" s="49"/>
      <c r="QUB626" s="49"/>
      <c r="QUC626" s="49"/>
      <c r="QUD626" s="49"/>
      <c r="QUE626" s="49"/>
      <c r="QUF626" s="49"/>
      <c r="QUG626" s="49"/>
      <c r="QUH626" s="49"/>
      <c r="QUI626" s="49"/>
      <c r="QUJ626" s="49"/>
      <c r="QUK626" s="49"/>
      <c r="QUL626" s="49"/>
      <c r="QUM626" s="49"/>
      <c r="QUN626" s="49"/>
      <c r="QUO626" s="49"/>
      <c r="QUP626" s="49"/>
      <c r="QUQ626" s="49"/>
      <c r="QUR626" s="49"/>
      <c r="QUS626" s="49"/>
      <c r="QUT626" s="49"/>
      <c r="QUU626" s="49"/>
      <c r="QUV626" s="49"/>
      <c r="QUW626" s="49"/>
      <c r="QUX626" s="49"/>
      <c r="QUY626" s="49"/>
      <c r="QUZ626" s="49"/>
      <c r="QVA626" s="49"/>
      <c r="QVB626" s="49"/>
      <c r="QVC626" s="49"/>
      <c r="QVD626" s="49"/>
      <c r="QVE626" s="49"/>
      <c r="QVF626" s="49"/>
      <c r="QVG626" s="49"/>
      <c r="QVH626" s="49"/>
      <c r="QVI626" s="49"/>
      <c r="QVJ626" s="49"/>
      <c r="QVK626" s="49"/>
      <c r="QVL626" s="49"/>
      <c r="QVM626" s="49"/>
      <c r="QVN626" s="49"/>
      <c r="QVO626" s="49"/>
      <c r="QVP626" s="49"/>
      <c r="QVQ626" s="49"/>
      <c r="QVR626" s="49"/>
      <c r="QVS626" s="49"/>
      <c r="QVT626" s="49"/>
      <c r="QVU626" s="49"/>
      <c r="QVV626" s="49"/>
      <c r="QVW626" s="49"/>
      <c r="QVX626" s="49"/>
      <c r="QVY626" s="49"/>
      <c r="QVZ626" s="49"/>
      <c r="QWA626" s="49"/>
      <c r="QWB626" s="49"/>
      <c r="QWC626" s="49"/>
      <c r="QWD626" s="49"/>
      <c r="QWE626" s="49"/>
      <c r="QWF626" s="49"/>
      <c r="QWG626" s="49"/>
      <c r="QWH626" s="49"/>
      <c r="QWI626" s="49"/>
      <c r="QWJ626" s="49"/>
      <c r="QWK626" s="49"/>
      <c r="QWL626" s="49"/>
      <c r="QWM626" s="49"/>
      <c r="QWN626" s="49"/>
      <c r="QWO626" s="49"/>
      <c r="QWP626" s="49"/>
      <c r="QWQ626" s="49"/>
      <c r="QWR626" s="49"/>
      <c r="QWS626" s="49"/>
      <c r="QWT626" s="49"/>
      <c r="QWU626" s="49"/>
      <c r="QWV626" s="49"/>
      <c r="QWW626" s="49"/>
      <c r="QWX626" s="49"/>
      <c r="QWY626" s="49"/>
      <c r="QWZ626" s="49"/>
      <c r="QXA626" s="49"/>
      <c r="QXB626" s="49"/>
      <c r="QXC626" s="49"/>
      <c r="QXD626" s="49"/>
      <c r="QXE626" s="49"/>
      <c r="QXF626" s="49"/>
      <c r="QXG626" s="49"/>
      <c r="QXH626" s="49"/>
      <c r="QXI626" s="49"/>
      <c r="QXJ626" s="49"/>
      <c r="QXK626" s="49"/>
      <c r="QXL626" s="49"/>
      <c r="QXM626" s="49"/>
      <c r="QXN626" s="49"/>
      <c r="QXO626" s="49"/>
      <c r="QXP626" s="49"/>
      <c r="QXQ626" s="49"/>
      <c r="QXR626" s="49"/>
      <c r="QXS626" s="49"/>
      <c r="QXT626" s="49"/>
      <c r="QXU626" s="49"/>
      <c r="QXV626" s="49"/>
      <c r="QXW626" s="49"/>
      <c r="QXX626" s="49"/>
      <c r="QXY626" s="49"/>
      <c r="QXZ626" s="49"/>
      <c r="QYA626" s="49"/>
      <c r="QYB626" s="49"/>
      <c r="QYC626" s="49"/>
      <c r="QYD626" s="49"/>
      <c r="QYE626" s="49"/>
      <c r="QYF626" s="49"/>
      <c r="QYG626" s="49"/>
      <c r="QYH626" s="49"/>
      <c r="QYI626" s="49"/>
      <c r="QYJ626" s="49"/>
      <c r="QYK626" s="49"/>
      <c r="QYL626" s="49"/>
      <c r="QYM626" s="49"/>
      <c r="QYN626" s="49"/>
      <c r="QYO626" s="49"/>
      <c r="QYP626" s="49"/>
      <c r="QYQ626" s="49"/>
      <c r="QYR626" s="49"/>
      <c r="QYS626" s="49"/>
      <c r="QYT626" s="49"/>
      <c r="QYU626" s="49"/>
      <c r="QYV626" s="49"/>
      <c r="QYW626" s="49"/>
      <c r="QYX626" s="49"/>
      <c r="QYY626" s="49"/>
      <c r="QYZ626" s="49"/>
      <c r="QZA626" s="49"/>
      <c r="QZB626" s="49"/>
      <c r="QZC626" s="49"/>
      <c r="QZD626" s="49"/>
      <c r="QZE626" s="49"/>
      <c r="QZF626" s="49"/>
      <c r="QZG626" s="49"/>
      <c r="QZH626" s="49"/>
      <c r="QZI626" s="49"/>
      <c r="QZJ626" s="49"/>
      <c r="QZK626" s="49"/>
      <c r="QZL626" s="49"/>
      <c r="QZM626" s="49"/>
      <c r="QZN626" s="49"/>
      <c r="QZO626" s="49"/>
      <c r="QZP626" s="49"/>
      <c r="QZQ626" s="49"/>
      <c r="QZR626" s="49"/>
      <c r="QZS626" s="49"/>
      <c r="QZT626" s="49"/>
      <c r="QZU626" s="49"/>
      <c r="QZV626" s="49"/>
      <c r="QZW626" s="49"/>
      <c r="QZX626" s="49"/>
      <c r="QZY626" s="49"/>
      <c r="QZZ626" s="49"/>
      <c r="RAA626" s="49"/>
      <c r="RAB626" s="49"/>
      <c r="RAC626" s="49"/>
      <c r="RAD626" s="49"/>
      <c r="RAE626" s="49"/>
      <c r="RAF626" s="49"/>
      <c r="RAG626" s="49"/>
      <c r="RAH626" s="49"/>
      <c r="RAI626" s="49"/>
      <c r="RAJ626" s="49"/>
      <c r="RAK626" s="49"/>
      <c r="RAL626" s="49"/>
      <c r="RAM626" s="49"/>
      <c r="RAN626" s="49"/>
      <c r="RAO626" s="49"/>
      <c r="RAP626" s="49"/>
      <c r="RAQ626" s="49"/>
      <c r="RAR626" s="49"/>
      <c r="RAS626" s="49"/>
      <c r="RAT626" s="49"/>
      <c r="RAU626" s="49"/>
      <c r="RAV626" s="49"/>
      <c r="RAW626" s="49"/>
      <c r="RAX626" s="49"/>
      <c r="RAY626" s="49"/>
      <c r="RAZ626" s="49"/>
      <c r="RBA626" s="49"/>
      <c r="RBB626" s="49"/>
      <c r="RBC626" s="49"/>
      <c r="RBD626" s="49"/>
      <c r="RBE626" s="49"/>
      <c r="RBF626" s="49"/>
      <c r="RBG626" s="49"/>
      <c r="RBH626" s="49"/>
      <c r="RBI626" s="49"/>
      <c r="RBJ626" s="49"/>
      <c r="RBK626" s="49"/>
      <c r="RBL626" s="49"/>
      <c r="RBM626" s="49"/>
      <c r="RBN626" s="49"/>
      <c r="RBO626" s="49"/>
      <c r="RBP626" s="49"/>
      <c r="RBQ626" s="49"/>
      <c r="RBR626" s="49"/>
      <c r="RBS626" s="49"/>
      <c r="RBT626" s="49"/>
      <c r="RBU626" s="49"/>
      <c r="RBV626" s="49"/>
      <c r="RBW626" s="49"/>
      <c r="RBX626" s="49"/>
      <c r="RBY626" s="49"/>
      <c r="RBZ626" s="49"/>
      <c r="RCA626" s="49"/>
      <c r="RCB626" s="49"/>
      <c r="RCC626" s="49"/>
      <c r="RCD626" s="49"/>
      <c r="RCE626" s="49"/>
      <c r="RCF626" s="49"/>
      <c r="RCG626" s="49"/>
      <c r="RCH626" s="49"/>
      <c r="RCI626" s="49"/>
      <c r="RCJ626" s="49"/>
      <c r="RCK626" s="49"/>
      <c r="RCL626" s="49"/>
      <c r="RCM626" s="49"/>
      <c r="RCN626" s="49"/>
      <c r="RCO626" s="49"/>
      <c r="RCP626" s="49"/>
      <c r="RCQ626" s="49"/>
      <c r="RCR626" s="49"/>
      <c r="RCS626" s="49"/>
      <c r="RCT626" s="49"/>
      <c r="RCU626" s="49"/>
      <c r="RCV626" s="49"/>
      <c r="RCW626" s="49"/>
      <c r="RCX626" s="49"/>
      <c r="RCY626" s="49"/>
      <c r="RCZ626" s="49"/>
      <c r="RDA626" s="49"/>
      <c r="RDB626" s="49"/>
      <c r="RDC626" s="49"/>
      <c r="RDD626" s="49"/>
      <c r="RDE626" s="49"/>
      <c r="RDF626" s="49"/>
      <c r="RDG626" s="49"/>
      <c r="RDH626" s="49"/>
      <c r="RDI626" s="49"/>
      <c r="RDJ626" s="49"/>
      <c r="RDK626" s="49"/>
      <c r="RDL626" s="49"/>
      <c r="RDM626" s="49"/>
      <c r="RDN626" s="49"/>
      <c r="RDO626" s="49"/>
      <c r="RDP626" s="49"/>
      <c r="RDQ626" s="49"/>
      <c r="RDR626" s="49"/>
      <c r="RDS626" s="49"/>
      <c r="RDT626" s="49"/>
      <c r="RDU626" s="49"/>
      <c r="RDV626" s="49"/>
      <c r="RDW626" s="49"/>
      <c r="RDX626" s="49"/>
      <c r="RDY626" s="49"/>
      <c r="RDZ626" s="49"/>
      <c r="REA626" s="49"/>
      <c r="REB626" s="49"/>
      <c r="REC626" s="49"/>
      <c r="RED626" s="49"/>
      <c r="REE626" s="49"/>
      <c r="REF626" s="49"/>
      <c r="REG626" s="49"/>
      <c r="REH626" s="49"/>
      <c r="REI626" s="49"/>
      <c r="REJ626" s="49"/>
      <c r="REK626" s="49"/>
      <c r="REL626" s="49"/>
      <c r="REM626" s="49"/>
      <c r="REN626" s="49"/>
      <c r="REO626" s="49"/>
      <c r="REP626" s="49"/>
      <c r="REQ626" s="49"/>
      <c r="RER626" s="49"/>
      <c r="RES626" s="49"/>
      <c r="RET626" s="49"/>
      <c r="REU626" s="49"/>
      <c r="REV626" s="49"/>
      <c r="REW626" s="49"/>
      <c r="REX626" s="49"/>
      <c r="REY626" s="49"/>
      <c r="REZ626" s="49"/>
      <c r="RFA626" s="49"/>
      <c r="RFB626" s="49"/>
      <c r="RFC626" s="49"/>
      <c r="RFD626" s="49"/>
      <c r="RFE626" s="49"/>
      <c r="RFF626" s="49"/>
      <c r="RFG626" s="49"/>
      <c r="RFH626" s="49"/>
      <c r="RFI626" s="49"/>
      <c r="RFJ626" s="49"/>
      <c r="RFK626" s="49"/>
      <c r="RFL626" s="49"/>
      <c r="RFM626" s="49"/>
      <c r="RFN626" s="49"/>
      <c r="RFO626" s="49"/>
      <c r="RFP626" s="49"/>
      <c r="RFQ626" s="49"/>
      <c r="RFR626" s="49"/>
      <c r="RFS626" s="49"/>
      <c r="RFT626" s="49"/>
      <c r="RFU626" s="49"/>
      <c r="RFV626" s="49"/>
      <c r="RFW626" s="49"/>
      <c r="RFX626" s="49"/>
      <c r="RFY626" s="49"/>
      <c r="RFZ626" s="49"/>
      <c r="RGA626" s="49"/>
      <c r="RGB626" s="49"/>
      <c r="RGC626" s="49"/>
      <c r="RGD626" s="49"/>
      <c r="RGE626" s="49"/>
      <c r="RGF626" s="49"/>
      <c r="RGG626" s="49"/>
      <c r="RGH626" s="49"/>
      <c r="RGI626" s="49"/>
      <c r="RGJ626" s="49"/>
      <c r="RGK626" s="49"/>
      <c r="RGL626" s="49"/>
      <c r="RGM626" s="49"/>
      <c r="RGN626" s="49"/>
      <c r="RGO626" s="49"/>
      <c r="RGP626" s="49"/>
      <c r="RGQ626" s="49"/>
      <c r="RGR626" s="49"/>
      <c r="RGS626" s="49"/>
      <c r="RGT626" s="49"/>
      <c r="RGU626" s="49"/>
      <c r="RGV626" s="49"/>
      <c r="RGW626" s="49"/>
      <c r="RGX626" s="49"/>
      <c r="RGY626" s="49"/>
      <c r="RGZ626" s="49"/>
      <c r="RHA626" s="49"/>
      <c r="RHB626" s="49"/>
      <c r="RHC626" s="49"/>
      <c r="RHD626" s="49"/>
      <c r="RHE626" s="49"/>
      <c r="RHF626" s="49"/>
      <c r="RHG626" s="49"/>
      <c r="RHH626" s="49"/>
      <c r="RHI626" s="49"/>
      <c r="RHJ626" s="49"/>
      <c r="RHK626" s="49"/>
      <c r="RHL626" s="49"/>
      <c r="RHM626" s="49"/>
      <c r="RHN626" s="49"/>
      <c r="RHO626" s="49"/>
      <c r="RHP626" s="49"/>
      <c r="RHQ626" s="49"/>
      <c r="RHR626" s="49"/>
      <c r="RHS626" s="49"/>
      <c r="RHT626" s="49"/>
      <c r="RHU626" s="49"/>
      <c r="RHV626" s="49"/>
      <c r="RHW626" s="49"/>
      <c r="RHX626" s="49"/>
      <c r="RHY626" s="49"/>
      <c r="RHZ626" s="49"/>
      <c r="RIA626" s="49"/>
      <c r="RIB626" s="49"/>
      <c r="RIC626" s="49"/>
      <c r="RID626" s="49"/>
      <c r="RIE626" s="49"/>
      <c r="RIF626" s="49"/>
      <c r="RIG626" s="49"/>
      <c r="RIH626" s="49"/>
      <c r="RII626" s="49"/>
      <c r="RIJ626" s="49"/>
      <c r="RIK626" s="49"/>
      <c r="RIL626" s="49"/>
      <c r="RIM626" s="49"/>
      <c r="RIN626" s="49"/>
      <c r="RIO626" s="49"/>
      <c r="RIP626" s="49"/>
      <c r="RIQ626" s="49"/>
      <c r="RIR626" s="49"/>
      <c r="RIS626" s="49"/>
      <c r="RIT626" s="49"/>
      <c r="RIU626" s="49"/>
      <c r="RIV626" s="49"/>
      <c r="RIW626" s="49"/>
      <c r="RIX626" s="49"/>
      <c r="RIY626" s="49"/>
      <c r="RIZ626" s="49"/>
      <c r="RJA626" s="49"/>
      <c r="RJB626" s="49"/>
      <c r="RJC626" s="49"/>
      <c r="RJD626" s="49"/>
      <c r="RJE626" s="49"/>
      <c r="RJF626" s="49"/>
      <c r="RJG626" s="49"/>
      <c r="RJH626" s="49"/>
      <c r="RJI626" s="49"/>
      <c r="RJJ626" s="49"/>
      <c r="RJK626" s="49"/>
      <c r="RJL626" s="49"/>
      <c r="RJM626" s="49"/>
      <c r="RJN626" s="49"/>
      <c r="RJO626" s="49"/>
      <c r="RJP626" s="49"/>
      <c r="RJQ626" s="49"/>
      <c r="RJR626" s="49"/>
      <c r="RJS626" s="49"/>
      <c r="RJT626" s="49"/>
      <c r="RJU626" s="49"/>
      <c r="RJV626" s="49"/>
      <c r="RJW626" s="49"/>
      <c r="RJX626" s="49"/>
      <c r="RJY626" s="49"/>
      <c r="RJZ626" s="49"/>
      <c r="RKA626" s="49"/>
      <c r="RKB626" s="49"/>
      <c r="RKC626" s="49"/>
      <c r="RKD626" s="49"/>
      <c r="RKE626" s="49"/>
      <c r="RKF626" s="49"/>
      <c r="RKG626" s="49"/>
      <c r="RKH626" s="49"/>
      <c r="RKI626" s="49"/>
      <c r="RKJ626" s="49"/>
      <c r="RKK626" s="49"/>
      <c r="RKL626" s="49"/>
      <c r="RKM626" s="49"/>
      <c r="RKN626" s="49"/>
      <c r="RKO626" s="49"/>
      <c r="RKP626" s="49"/>
      <c r="RKQ626" s="49"/>
      <c r="RKR626" s="49"/>
      <c r="RKS626" s="49"/>
      <c r="RKT626" s="49"/>
      <c r="RKU626" s="49"/>
      <c r="RKV626" s="49"/>
      <c r="RKW626" s="49"/>
      <c r="RKX626" s="49"/>
      <c r="RKY626" s="49"/>
      <c r="RKZ626" s="49"/>
      <c r="RLA626" s="49"/>
      <c r="RLB626" s="49"/>
      <c r="RLC626" s="49"/>
      <c r="RLD626" s="49"/>
      <c r="RLE626" s="49"/>
      <c r="RLF626" s="49"/>
      <c r="RLG626" s="49"/>
      <c r="RLH626" s="49"/>
      <c r="RLI626" s="49"/>
      <c r="RLJ626" s="49"/>
      <c r="RLK626" s="49"/>
      <c r="RLL626" s="49"/>
      <c r="RLM626" s="49"/>
      <c r="RLN626" s="49"/>
      <c r="RLO626" s="49"/>
      <c r="RLP626" s="49"/>
      <c r="RLQ626" s="49"/>
      <c r="RLR626" s="49"/>
      <c r="RLS626" s="49"/>
      <c r="RLT626" s="49"/>
      <c r="RLU626" s="49"/>
      <c r="RLV626" s="49"/>
      <c r="RLW626" s="49"/>
      <c r="RLX626" s="49"/>
      <c r="RLY626" s="49"/>
      <c r="RLZ626" s="49"/>
      <c r="RMA626" s="49"/>
      <c r="RMB626" s="49"/>
      <c r="RMC626" s="49"/>
      <c r="RMD626" s="49"/>
      <c r="RME626" s="49"/>
      <c r="RMF626" s="49"/>
      <c r="RMG626" s="49"/>
      <c r="RMH626" s="49"/>
      <c r="RMI626" s="49"/>
      <c r="RMJ626" s="49"/>
      <c r="RMK626" s="49"/>
      <c r="RML626" s="49"/>
      <c r="RMM626" s="49"/>
      <c r="RMN626" s="49"/>
      <c r="RMO626" s="49"/>
      <c r="RMP626" s="49"/>
      <c r="RMQ626" s="49"/>
      <c r="RMR626" s="49"/>
      <c r="RMS626" s="49"/>
      <c r="RMT626" s="49"/>
      <c r="RMU626" s="49"/>
      <c r="RMV626" s="49"/>
      <c r="RMW626" s="49"/>
      <c r="RMX626" s="49"/>
      <c r="RMY626" s="49"/>
      <c r="RMZ626" s="49"/>
      <c r="RNA626" s="49"/>
      <c r="RNB626" s="49"/>
      <c r="RNC626" s="49"/>
      <c r="RND626" s="49"/>
      <c r="RNE626" s="49"/>
      <c r="RNF626" s="49"/>
      <c r="RNG626" s="49"/>
      <c r="RNH626" s="49"/>
      <c r="RNI626" s="49"/>
      <c r="RNJ626" s="49"/>
      <c r="RNK626" s="49"/>
      <c r="RNL626" s="49"/>
      <c r="RNM626" s="49"/>
      <c r="RNN626" s="49"/>
      <c r="RNO626" s="49"/>
      <c r="RNP626" s="49"/>
      <c r="RNQ626" s="49"/>
      <c r="RNR626" s="49"/>
      <c r="RNS626" s="49"/>
      <c r="RNT626" s="49"/>
      <c r="RNU626" s="49"/>
      <c r="RNV626" s="49"/>
      <c r="RNW626" s="49"/>
      <c r="RNX626" s="49"/>
      <c r="RNY626" s="49"/>
      <c r="RNZ626" s="49"/>
      <c r="ROA626" s="49"/>
      <c r="ROB626" s="49"/>
      <c r="ROC626" s="49"/>
      <c r="ROD626" s="49"/>
      <c r="ROE626" s="49"/>
      <c r="ROF626" s="49"/>
      <c r="ROG626" s="49"/>
      <c r="ROH626" s="49"/>
      <c r="ROI626" s="49"/>
      <c r="ROJ626" s="49"/>
      <c r="ROK626" s="49"/>
      <c r="ROL626" s="49"/>
      <c r="ROM626" s="49"/>
      <c r="RON626" s="49"/>
      <c r="ROO626" s="49"/>
      <c r="ROP626" s="49"/>
      <c r="ROQ626" s="49"/>
      <c r="ROR626" s="49"/>
      <c r="ROS626" s="49"/>
      <c r="ROT626" s="49"/>
      <c r="ROU626" s="49"/>
      <c r="ROV626" s="49"/>
      <c r="ROW626" s="49"/>
      <c r="ROX626" s="49"/>
      <c r="ROY626" s="49"/>
      <c r="ROZ626" s="49"/>
      <c r="RPA626" s="49"/>
      <c r="RPB626" s="49"/>
      <c r="RPC626" s="49"/>
      <c r="RPD626" s="49"/>
      <c r="RPE626" s="49"/>
      <c r="RPF626" s="49"/>
      <c r="RPG626" s="49"/>
      <c r="RPH626" s="49"/>
      <c r="RPI626" s="49"/>
      <c r="RPJ626" s="49"/>
      <c r="RPK626" s="49"/>
      <c r="RPL626" s="49"/>
      <c r="RPM626" s="49"/>
      <c r="RPN626" s="49"/>
      <c r="RPO626" s="49"/>
      <c r="RPP626" s="49"/>
      <c r="RPQ626" s="49"/>
      <c r="RPR626" s="49"/>
      <c r="RPS626" s="49"/>
      <c r="RPT626" s="49"/>
      <c r="RPU626" s="49"/>
      <c r="RPV626" s="49"/>
      <c r="RPW626" s="49"/>
      <c r="RPX626" s="49"/>
      <c r="RPY626" s="49"/>
      <c r="RPZ626" s="49"/>
      <c r="RQA626" s="49"/>
      <c r="RQB626" s="49"/>
      <c r="RQC626" s="49"/>
      <c r="RQD626" s="49"/>
      <c r="RQE626" s="49"/>
      <c r="RQF626" s="49"/>
      <c r="RQG626" s="49"/>
      <c r="RQH626" s="49"/>
      <c r="RQI626" s="49"/>
      <c r="RQJ626" s="49"/>
      <c r="RQK626" s="49"/>
      <c r="RQL626" s="49"/>
      <c r="RQM626" s="49"/>
      <c r="RQN626" s="49"/>
      <c r="RQO626" s="49"/>
      <c r="RQP626" s="49"/>
      <c r="RQQ626" s="49"/>
      <c r="RQR626" s="49"/>
      <c r="RQS626" s="49"/>
      <c r="RQT626" s="49"/>
      <c r="RQU626" s="49"/>
      <c r="RQV626" s="49"/>
      <c r="RQW626" s="49"/>
      <c r="RQX626" s="49"/>
      <c r="RQY626" s="49"/>
      <c r="RQZ626" s="49"/>
      <c r="RRA626" s="49"/>
      <c r="RRB626" s="49"/>
      <c r="RRC626" s="49"/>
      <c r="RRD626" s="49"/>
      <c r="RRE626" s="49"/>
      <c r="RRF626" s="49"/>
      <c r="RRG626" s="49"/>
      <c r="RRH626" s="49"/>
      <c r="RRI626" s="49"/>
      <c r="RRJ626" s="49"/>
      <c r="RRK626" s="49"/>
      <c r="RRL626" s="49"/>
      <c r="RRM626" s="49"/>
      <c r="RRN626" s="49"/>
      <c r="RRO626" s="49"/>
      <c r="RRP626" s="49"/>
      <c r="RRQ626" s="49"/>
      <c r="RRR626" s="49"/>
      <c r="RRS626" s="49"/>
      <c r="RRT626" s="49"/>
      <c r="RRU626" s="49"/>
      <c r="RRV626" s="49"/>
      <c r="RRW626" s="49"/>
      <c r="RRX626" s="49"/>
      <c r="RRY626" s="49"/>
      <c r="RRZ626" s="49"/>
      <c r="RSA626" s="49"/>
      <c r="RSB626" s="49"/>
      <c r="RSC626" s="49"/>
      <c r="RSD626" s="49"/>
      <c r="RSE626" s="49"/>
      <c r="RSF626" s="49"/>
      <c r="RSG626" s="49"/>
      <c r="RSH626" s="49"/>
      <c r="RSI626" s="49"/>
      <c r="RSJ626" s="49"/>
      <c r="RSK626" s="49"/>
      <c r="RSL626" s="49"/>
      <c r="RSM626" s="49"/>
      <c r="RSN626" s="49"/>
      <c r="RSO626" s="49"/>
      <c r="RSP626" s="49"/>
      <c r="RSQ626" s="49"/>
      <c r="RSR626" s="49"/>
      <c r="RSS626" s="49"/>
      <c r="RST626" s="49"/>
      <c r="RSU626" s="49"/>
      <c r="RSV626" s="49"/>
      <c r="RSW626" s="49"/>
      <c r="RSX626" s="49"/>
      <c r="RSY626" s="49"/>
      <c r="RSZ626" s="49"/>
      <c r="RTA626" s="49"/>
      <c r="RTB626" s="49"/>
      <c r="RTC626" s="49"/>
      <c r="RTD626" s="49"/>
      <c r="RTE626" s="49"/>
      <c r="RTF626" s="49"/>
      <c r="RTG626" s="49"/>
      <c r="RTH626" s="49"/>
      <c r="RTI626" s="49"/>
      <c r="RTJ626" s="49"/>
      <c r="RTK626" s="49"/>
      <c r="RTL626" s="49"/>
      <c r="RTM626" s="49"/>
      <c r="RTN626" s="49"/>
      <c r="RTO626" s="49"/>
      <c r="RTP626" s="49"/>
      <c r="RTQ626" s="49"/>
      <c r="RTR626" s="49"/>
      <c r="RTS626" s="49"/>
      <c r="RTT626" s="49"/>
      <c r="RTU626" s="49"/>
      <c r="RTV626" s="49"/>
      <c r="RTW626" s="49"/>
      <c r="RTX626" s="49"/>
      <c r="RTY626" s="49"/>
      <c r="RTZ626" s="49"/>
      <c r="RUA626" s="49"/>
      <c r="RUB626" s="49"/>
      <c r="RUC626" s="49"/>
      <c r="RUD626" s="49"/>
      <c r="RUE626" s="49"/>
      <c r="RUF626" s="49"/>
      <c r="RUG626" s="49"/>
      <c r="RUH626" s="49"/>
      <c r="RUI626" s="49"/>
      <c r="RUJ626" s="49"/>
      <c r="RUK626" s="49"/>
      <c r="RUL626" s="49"/>
      <c r="RUM626" s="49"/>
      <c r="RUN626" s="49"/>
      <c r="RUO626" s="49"/>
      <c r="RUP626" s="49"/>
      <c r="RUQ626" s="49"/>
      <c r="RUR626" s="49"/>
      <c r="RUS626" s="49"/>
      <c r="RUT626" s="49"/>
      <c r="RUU626" s="49"/>
      <c r="RUV626" s="49"/>
      <c r="RUW626" s="49"/>
      <c r="RUX626" s="49"/>
      <c r="RUY626" s="49"/>
      <c r="RUZ626" s="49"/>
      <c r="RVA626" s="49"/>
      <c r="RVB626" s="49"/>
      <c r="RVC626" s="49"/>
      <c r="RVD626" s="49"/>
      <c r="RVE626" s="49"/>
      <c r="RVF626" s="49"/>
      <c r="RVG626" s="49"/>
      <c r="RVH626" s="49"/>
      <c r="RVI626" s="49"/>
      <c r="RVJ626" s="49"/>
      <c r="RVK626" s="49"/>
      <c r="RVL626" s="49"/>
      <c r="RVM626" s="49"/>
      <c r="RVN626" s="49"/>
      <c r="RVO626" s="49"/>
      <c r="RVP626" s="49"/>
      <c r="RVQ626" s="49"/>
      <c r="RVR626" s="49"/>
      <c r="RVS626" s="49"/>
      <c r="RVT626" s="49"/>
      <c r="RVU626" s="49"/>
      <c r="RVV626" s="49"/>
      <c r="RVW626" s="49"/>
      <c r="RVX626" s="49"/>
      <c r="RVY626" s="49"/>
      <c r="RVZ626" s="49"/>
      <c r="RWA626" s="49"/>
      <c r="RWB626" s="49"/>
      <c r="RWC626" s="49"/>
      <c r="RWD626" s="49"/>
      <c r="RWE626" s="49"/>
      <c r="RWF626" s="49"/>
      <c r="RWG626" s="49"/>
      <c r="RWH626" s="49"/>
      <c r="RWI626" s="49"/>
      <c r="RWJ626" s="49"/>
      <c r="RWK626" s="49"/>
      <c r="RWL626" s="49"/>
      <c r="RWM626" s="49"/>
      <c r="RWN626" s="49"/>
      <c r="RWO626" s="49"/>
      <c r="RWP626" s="49"/>
      <c r="RWQ626" s="49"/>
      <c r="RWR626" s="49"/>
      <c r="RWS626" s="49"/>
      <c r="RWT626" s="49"/>
      <c r="RWU626" s="49"/>
      <c r="RWV626" s="49"/>
      <c r="RWW626" s="49"/>
      <c r="RWX626" s="49"/>
      <c r="RWY626" s="49"/>
      <c r="RWZ626" s="49"/>
      <c r="RXA626" s="49"/>
      <c r="RXB626" s="49"/>
      <c r="RXC626" s="49"/>
      <c r="RXD626" s="49"/>
      <c r="RXE626" s="49"/>
      <c r="RXF626" s="49"/>
      <c r="RXG626" s="49"/>
      <c r="RXH626" s="49"/>
      <c r="RXI626" s="49"/>
      <c r="RXJ626" s="49"/>
      <c r="RXK626" s="49"/>
      <c r="RXL626" s="49"/>
      <c r="RXM626" s="49"/>
      <c r="RXN626" s="49"/>
      <c r="RXO626" s="49"/>
      <c r="RXP626" s="49"/>
      <c r="RXQ626" s="49"/>
      <c r="RXR626" s="49"/>
      <c r="RXS626" s="49"/>
      <c r="RXT626" s="49"/>
      <c r="RXU626" s="49"/>
      <c r="RXV626" s="49"/>
      <c r="RXW626" s="49"/>
      <c r="RXX626" s="49"/>
      <c r="RXY626" s="49"/>
      <c r="RXZ626" s="49"/>
      <c r="RYA626" s="49"/>
      <c r="RYB626" s="49"/>
      <c r="RYC626" s="49"/>
      <c r="RYD626" s="49"/>
      <c r="RYE626" s="49"/>
      <c r="RYF626" s="49"/>
      <c r="RYG626" s="49"/>
      <c r="RYH626" s="49"/>
      <c r="RYI626" s="49"/>
      <c r="RYJ626" s="49"/>
      <c r="RYK626" s="49"/>
      <c r="RYL626" s="49"/>
      <c r="RYM626" s="49"/>
      <c r="RYN626" s="49"/>
      <c r="RYO626" s="49"/>
      <c r="RYP626" s="49"/>
      <c r="RYQ626" s="49"/>
      <c r="RYR626" s="49"/>
      <c r="RYS626" s="49"/>
      <c r="RYT626" s="49"/>
      <c r="RYU626" s="49"/>
      <c r="RYV626" s="49"/>
      <c r="RYW626" s="49"/>
      <c r="RYX626" s="49"/>
      <c r="RYY626" s="49"/>
      <c r="RYZ626" s="49"/>
      <c r="RZA626" s="49"/>
      <c r="RZB626" s="49"/>
      <c r="RZC626" s="49"/>
      <c r="RZD626" s="49"/>
      <c r="RZE626" s="49"/>
      <c r="RZF626" s="49"/>
      <c r="RZG626" s="49"/>
      <c r="RZH626" s="49"/>
      <c r="RZI626" s="49"/>
      <c r="RZJ626" s="49"/>
      <c r="RZK626" s="49"/>
      <c r="RZL626" s="49"/>
      <c r="RZM626" s="49"/>
      <c r="RZN626" s="49"/>
      <c r="RZO626" s="49"/>
      <c r="RZP626" s="49"/>
      <c r="RZQ626" s="49"/>
      <c r="RZR626" s="49"/>
      <c r="RZS626" s="49"/>
      <c r="RZT626" s="49"/>
      <c r="RZU626" s="49"/>
      <c r="RZV626" s="49"/>
      <c r="RZW626" s="49"/>
      <c r="RZX626" s="49"/>
      <c r="RZY626" s="49"/>
      <c r="RZZ626" s="49"/>
      <c r="SAA626" s="49"/>
      <c r="SAB626" s="49"/>
      <c r="SAC626" s="49"/>
      <c r="SAD626" s="49"/>
      <c r="SAE626" s="49"/>
      <c r="SAF626" s="49"/>
      <c r="SAG626" s="49"/>
      <c r="SAH626" s="49"/>
      <c r="SAI626" s="49"/>
      <c r="SAJ626" s="49"/>
      <c r="SAK626" s="49"/>
      <c r="SAL626" s="49"/>
      <c r="SAM626" s="49"/>
      <c r="SAN626" s="49"/>
      <c r="SAO626" s="49"/>
      <c r="SAP626" s="49"/>
      <c r="SAQ626" s="49"/>
      <c r="SAR626" s="49"/>
      <c r="SAS626" s="49"/>
      <c r="SAT626" s="49"/>
      <c r="SAU626" s="49"/>
      <c r="SAV626" s="49"/>
      <c r="SAW626" s="49"/>
      <c r="SAX626" s="49"/>
      <c r="SAY626" s="49"/>
      <c r="SAZ626" s="49"/>
      <c r="SBA626" s="49"/>
      <c r="SBB626" s="49"/>
      <c r="SBC626" s="49"/>
      <c r="SBD626" s="49"/>
      <c r="SBE626" s="49"/>
      <c r="SBF626" s="49"/>
      <c r="SBG626" s="49"/>
      <c r="SBH626" s="49"/>
      <c r="SBI626" s="49"/>
      <c r="SBJ626" s="49"/>
      <c r="SBK626" s="49"/>
      <c r="SBL626" s="49"/>
      <c r="SBM626" s="49"/>
      <c r="SBN626" s="49"/>
      <c r="SBO626" s="49"/>
      <c r="SBP626" s="49"/>
      <c r="SBQ626" s="49"/>
      <c r="SBR626" s="49"/>
      <c r="SBS626" s="49"/>
      <c r="SBT626" s="49"/>
      <c r="SBU626" s="49"/>
      <c r="SBV626" s="49"/>
      <c r="SBW626" s="49"/>
      <c r="SBX626" s="49"/>
      <c r="SBY626" s="49"/>
      <c r="SBZ626" s="49"/>
      <c r="SCA626" s="49"/>
      <c r="SCB626" s="49"/>
      <c r="SCC626" s="49"/>
      <c r="SCD626" s="49"/>
      <c r="SCE626" s="49"/>
      <c r="SCF626" s="49"/>
      <c r="SCG626" s="49"/>
      <c r="SCH626" s="49"/>
      <c r="SCI626" s="49"/>
      <c r="SCJ626" s="49"/>
      <c r="SCK626" s="49"/>
      <c r="SCL626" s="49"/>
      <c r="SCM626" s="49"/>
      <c r="SCN626" s="49"/>
      <c r="SCO626" s="49"/>
      <c r="SCP626" s="49"/>
      <c r="SCQ626" s="49"/>
      <c r="SCR626" s="49"/>
      <c r="SCS626" s="49"/>
      <c r="SCT626" s="49"/>
      <c r="SCU626" s="49"/>
      <c r="SCV626" s="49"/>
      <c r="SCW626" s="49"/>
      <c r="SCX626" s="49"/>
      <c r="SCY626" s="49"/>
      <c r="SCZ626" s="49"/>
      <c r="SDA626" s="49"/>
      <c r="SDB626" s="49"/>
      <c r="SDC626" s="49"/>
      <c r="SDD626" s="49"/>
      <c r="SDE626" s="49"/>
      <c r="SDF626" s="49"/>
      <c r="SDG626" s="49"/>
      <c r="SDH626" s="49"/>
      <c r="SDI626" s="49"/>
      <c r="SDJ626" s="49"/>
      <c r="SDK626" s="49"/>
      <c r="SDL626" s="49"/>
      <c r="SDM626" s="49"/>
      <c r="SDN626" s="49"/>
      <c r="SDO626" s="49"/>
      <c r="SDP626" s="49"/>
      <c r="SDQ626" s="49"/>
      <c r="SDR626" s="49"/>
      <c r="SDS626" s="49"/>
      <c r="SDT626" s="49"/>
      <c r="SDU626" s="49"/>
      <c r="SDV626" s="49"/>
      <c r="SDW626" s="49"/>
      <c r="SDX626" s="49"/>
      <c r="SDY626" s="49"/>
      <c r="SDZ626" s="49"/>
      <c r="SEA626" s="49"/>
      <c r="SEB626" s="49"/>
      <c r="SEC626" s="49"/>
      <c r="SED626" s="49"/>
      <c r="SEE626" s="49"/>
      <c r="SEF626" s="49"/>
      <c r="SEG626" s="49"/>
      <c r="SEH626" s="49"/>
      <c r="SEI626" s="49"/>
      <c r="SEJ626" s="49"/>
      <c r="SEK626" s="49"/>
      <c r="SEL626" s="49"/>
      <c r="SEM626" s="49"/>
      <c r="SEN626" s="49"/>
      <c r="SEO626" s="49"/>
      <c r="SEP626" s="49"/>
      <c r="SEQ626" s="49"/>
      <c r="SER626" s="49"/>
      <c r="SES626" s="49"/>
      <c r="SET626" s="49"/>
      <c r="SEU626" s="49"/>
      <c r="SEV626" s="49"/>
      <c r="SEW626" s="49"/>
      <c r="SEX626" s="49"/>
      <c r="SEY626" s="49"/>
      <c r="SEZ626" s="49"/>
      <c r="SFA626" s="49"/>
      <c r="SFB626" s="49"/>
      <c r="SFC626" s="49"/>
      <c r="SFD626" s="49"/>
      <c r="SFE626" s="49"/>
      <c r="SFF626" s="49"/>
      <c r="SFG626" s="49"/>
      <c r="SFH626" s="49"/>
      <c r="SFI626" s="49"/>
      <c r="SFJ626" s="49"/>
      <c r="SFK626" s="49"/>
      <c r="SFL626" s="49"/>
      <c r="SFM626" s="49"/>
      <c r="SFN626" s="49"/>
      <c r="SFO626" s="49"/>
      <c r="SFP626" s="49"/>
      <c r="SFQ626" s="49"/>
      <c r="SFR626" s="49"/>
      <c r="SFS626" s="49"/>
      <c r="SFT626" s="49"/>
      <c r="SFU626" s="49"/>
      <c r="SFV626" s="49"/>
      <c r="SFW626" s="49"/>
      <c r="SFX626" s="49"/>
      <c r="SFY626" s="49"/>
      <c r="SFZ626" s="49"/>
      <c r="SGA626" s="49"/>
      <c r="SGB626" s="49"/>
      <c r="SGC626" s="49"/>
      <c r="SGD626" s="49"/>
      <c r="SGE626" s="49"/>
      <c r="SGF626" s="49"/>
      <c r="SGG626" s="49"/>
      <c r="SGH626" s="49"/>
      <c r="SGI626" s="49"/>
      <c r="SGJ626" s="49"/>
      <c r="SGK626" s="49"/>
      <c r="SGL626" s="49"/>
      <c r="SGM626" s="49"/>
      <c r="SGN626" s="49"/>
      <c r="SGO626" s="49"/>
      <c r="SGP626" s="49"/>
      <c r="SGQ626" s="49"/>
      <c r="SGR626" s="49"/>
      <c r="SGS626" s="49"/>
      <c r="SGT626" s="49"/>
      <c r="SGU626" s="49"/>
      <c r="SGV626" s="49"/>
      <c r="SGW626" s="49"/>
      <c r="SGX626" s="49"/>
      <c r="SGY626" s="49"/>
      <c r="SGZ626" s="49"/>
      <c r="SHA626" s="49"/>
      <c r="SHB626" s="49"/>
      <c r="SHC626" s="49"/>
      <c r="SHD626" s="49"/>
      <c r="SHE626" s="49"/>
      <c r="SHF626" s="49"/>
      <c r="SHG626" s="49"/>
      <c r="SHH626" s="49"/>
      <c r="SHI626" s="49"/>
      <c r="SHJ626" s="49"/>
      <c r="SHK626" s="49"/>
      <c r="SHL626" s="49"/>
      <c r="SHM626" s="49"/>
      <c r="SHN626" s="49"/>
      <c r="SHO626" s="49"/>
      <c r="SHP626" s="49"/>
      <c r="SHQ626" s="49"/>
      <c r="SHR626" s="49"/>
      <c r="SHS626" s="49"/>
      <c r="SHT626" s="49"/>
      <c r="SHU626" s="49"/>
      <c r="SHV626" s="49"/>
      <c r="SHW626" s="49"/>
      <c r="SHX626" s="49"/>
      <c r="SHY626" s="49"/>
      <c r="SHZ626" s="49"/>
      <c r="SIA626" s="49"/>
      <c r="SIB626" s="49"/>
      <c r="SIC626" s="49"/>
      <c r="SID626" s="49"/>
      <c r="SIE626" s="49"/>
      <c r="SIF626" s="49"/>
      <c r="SIG626" s="49"/>
      <c r="SIH626" s="49"/>
      <c r="SII626" s="49"/>
      <c r="SIJ626" s="49"/>
      <c r="SIK626" s="49"/>
      <c r="SIL626" s="49"/>
      <c r="SIM626" s="49"/>
      <c r="SIN626" s="49"/>
      <c r="SIO626" s="49"/>
      <c r="SIP626" s="49"/>
      <c r="SIQ626" s="49"/>
      <c r="SIR626" s="49"/>
      <c r="SIS626" s="49"/>
      <c r="SIT626" s="49"/>
      <c r="SIU626" s="49"/>
      <c r="SIV626" s="49"/>
      <c r="SIW626" s="49"/>
      <c r="SIX626" s="49"/>
      <c r="SIY626" s="49"/>
      <c r="SIZ626" s="49"/>
      <c r="SJA626" s="49"/>
      <c r="SJB626" s="49"/>
      <c r="SJC626" s="49"/>
      <c r="SJD626" s="49"/>
      <c r="SJE626" s="49"/>
      <c r="SJF626" s="49"/>
      <c r="SJG626" s="49"/>
      <c r="SJH626" s="49"/>
      <c r="SJI626" s="49"/>
      <c r="SJJ626" s="49"/>
      <c r="SJK626" s="49"/>
      <c r="SJL626" s="49"/>
      <c r="SJM626" s="49"/>
      <c r="SJN626" s="49"/>
      <c r="SJO626" s="49"/>
      <c r="SJP626" s="49"/>
      <c r="SJQ626" s="49"/>
      <c r="SJR626" s="49"/>
      <c r="SJS626" s="49"/>
      <c r="SJT626" s="49"/>
      <c r="SJU626" s="49"/>
      <c r="SJV626" s="49"/>
      <c r="SJW626" s="49"/>
      <c r="SJX626" s="49"/>
      <c r="SJY626" s="49"/>
      <c r="SJZ626" s="49"/>
      <c r="SKA626" s="49"/>
      <c r="SKB626" s="49"/>
      <c r="SKC626" s="49"/>
      <c r="SKD626" s="49"/>
      <c r="SKE626" s="49"/>
      <c r="SKF626" s="49"/>
      <c r="SKG626" s="49"/>
      <c r="SKH626" s="49"/>
      <c r="SKI626" s="49"/>
      <c r="SKJ626" s="49"/>
      <c r="SKK626" s="49"/>
      <c r="SKL626" s="49"/>
      <c r="SKM626" s="49"/>
      <c r="SKN626" s="49"/>
      <c r="SKO626" s="49"/>
      <c r="SKP626" s="49"/>
      <c r="SKQ626" s="49"/>
      <c r="SKR626" s="49"/>
      <c r="SKS626" s="49"/>
      <c r="SKT626" s="49"/>
      <c r="SKU626" s="49"/>
      <c r="SKV626" s="49"/>
      <c r="SKW626" s="49"/>
      <c r="SKX626" s="49"/>
      <c r="SKY626" s="49"/>
      <c r="SKZ626" s="49"/>
      <c r="SLA626" s="49"/>
      <c r="SLB626" s="49"/>
      <c r="SLC626" s="49"/>
      <c r="SLD626" s="49"/>
      <c r="SLE626" s="49"/>
      <c r="SLF626" s="49"/>
      <c r="SLG626" s="49"/>
      <c r="SLH626" s="49"/>
      <c r="SLI626" s="49"/>
      <c r="SLJ626" s="49"/>
      <c r="SLK626" s="49"/>
      <c r="SLL626" s="49"/>
      <c r="SLM626" s="49"/>
      <c r="SLN626" s="49"/>
      <c r="SLO626" s="49"/>
      <c r="SLP626" s="49"/>
      <c r="SLQ626" s="49"/>
      <c r="SLR626" s="49"/>
      <c r="SLS626" s="49"/>
      <c r="SLT626" s="49"/>
      <c r="SLU626" s="49"/>
      <c r="SLV626" s="49"/>
      <c r="SLW626" s="49"/>
      <c r="SLX626" s="49"/>
      <c r="SLY626" s="49"/>
      <c r="SLZ626" s="49"/>
      <c r="SMA626" s="49"/>
      <c r="SMB626" s="49"/>
      <c r="SMC626" s="49"/>
      <c r="SMD626" s="49"/>
      <c r="SME626" s="49"/>
      <c r="SMF626" s="49"/>
      <c r="SMG626" s="49"/>
      <c r="SMH626" s="49"/>
      <c r="SMI626" s="49"/>
      <c r="SMJ626" s="49"/>
      <c r="SMK626" s="49"/>
      <c r="SML626" s="49"/>
      <c r="SMM626" s="49"/>
      <c r="SMN626" s="49"/>
      <c r="SMO626" s="49"/>
      <c r="SMP626" s="49"/>
      <c r="SMQ626" s="49"/>
      <c r="SMR626" s="49"/>
      <c r="SMS626" s="49"/>
      <c r="SMT626" s="49"/>
      <c r="SMU626" s="49"/>
      <c r="SMV626" s="49"/>
      <c r="SMW626" s="49"/>
      <c r="SMX626" s="49"/>
      <c r="SMY626" s="49"/>
      <c r="SMZ626" s="49"/>
      <c r="SNA626" s="49"/>
      <c r="SNB626" s="49"/>
      <c r="SNC626" s="49"/>
      <c r="SND626" s="49"/>
      <c r="SNE626" s="49"/>
      <c r="SNF626" s="49"/>
      <c r="SNG626" s="49"/>
      <c r="SNH626" s="49"/>
      <c r="SNI626" s="49"/>
      <c r="SNJ626" s="49"/>
      <c r="SNK626" s="49"/>
      <c r="SNL626" s="49"/>
      <c r="SNM626" s="49"/>
      <c r="SNN626" s="49"/>
      <c r="SNO626" s="49"/>
      <c r="SNP626" s="49"/>
      <c r="SNQ626" s="49"/>
      <c r="SNR626" s="49"/>
      <c r="SNS626" s="49"/>
      <c r="SNT626" s="49"/>
      <c r="SNU626" s="49"/>
      <c r="SNV626" s="49"/>
      <c r="SNW626" s="49"/>
      <c r="SNX626" s="49"/>
      <c r="SNY626" s="49"/>
      <c r="SNZ626" s="49"/>
      <c r="SOA626" s="49"/>
      <c r="SOB626" s="49"/>
      <c r="SOC626" s="49"/>
      <c r="SOD626" s="49"/>
      <c r="SOE626" s="49"/>
      <c r="SOF626" s="49"/>
      <c r="SOG626" s="49"/>
      <c r="SOH626" s="49"/>
      <c r="SOI626" s="49"/>
      <c r="SOJ626" s="49"/>
      <c r="SOK626" s="49"/>
      <c r="SOL626" s="49"/>
      <c r="SOM626" s="49"/>
      <c r="SON626" s="49"/>
      <c r="SOO626" s="49"/>
      <c r="SOP626" s="49"/>
      <c r="SOQ626" s="49"/>
      <c r="SOR626" s="49"/>
      <c r="SOS626" s="49"/>
      <c r="SOT626" s="49"/>
      <c r="SOU626" s="49"/>
      <c r="SOV626" s="49"/>
      <c r="SOW626" s="49"/>
      <c r="SOX626" s="49"/>
      <c r="SOY626" s="49"/>
      <c r="SOZ626" s="49"/>
      <c r="SPA626" s="49"/>
      <c r="SPB626" s="49"/>
      <c r="SPC626" s="49"/>
      <c r="SPD626" s="49"/>
      <c r="SPE626" s="49"/>
      <c r="SPF626" s="49"/>
      <c r="SPG626" s="49"/>
      <c r="SPH626" s="49"/>
      <c r="SPI626" s="49"/>
      <c r="SPJ626" s="49"/>
      <c r="SPK626" s="49"/>
      <c r="SPL626" s="49"/>
      <c r="SPM626" s="49"/>
      <c r="SPN626" s="49"/>
      <c r="SPO626" s="49"/>
      <c r="SPP626" s="49"/>
      <c r="SPQ626" s="49"/>
      <c r="SPR626" s="49"/>
      <c r="SPS626" s="49"/>
      <c r="SPT626" s="49"/>
      <c r="SPU626" s="49"/>
      <c r="SPV626" s="49"/>
      <c r="SPW626" s="49"/>
      <c r="SPX626" s="49"/>
      <c r="SPY626" s="49"/>
      <c r="SPZ626" s="49"/>
      <c r="SQA626" s="49"/>
      <c r="SQB626" s="49"/>
      <c r="SQC626" s="49"/>
      <c r="SQD626" s="49"/>
      <c r="SQE626" s="49"/>
      <c r="SQF626" s="49"/>
      <c r="SQG626" s="49"/>
      <c r="SQH626" s="49"/>
      <c r="SQI626" s="49"/>
      <c r="SQJ626" s="49"/>
      <c r="SQK626" s="49"/>
      <c r="SQL626" s="49"/>
      <c r="SQM626" s="49"/>
      <c r="SQN626" s="49"/>
      <c r="SQO626" s="49"/>
      <c r="SQP626" s="49"/>
      <c r="SQQ626" s="49"/>
      <c r="SQR626" s="49"/>
      <c r="SQS626" s="49"/>
      <c r="SQT626" s="49"/>
      <c r="SQU626" s="49"/>
      <c r="SQV626" s="49"/>
      <c r="SQW626" s="49"/>
      <c r="SQX626" s="49"/>
      <c r="SQY626" s="49"/>
      <c r="SQZ626" s="49"/>
      <c r="SRA626" s="49"/>
      <c r="SRB626" s="49"/>
      <c r="SRC626" s="49"/>
      <c r="SRD626" s="49"/>
      <c r="SRE626" s="49"/>
      <c r="SRF626" s="49"/>
      <c r="SRG626" s="49"/>
      <c r="SRH626" s="49"/>
      <c r="SRI626" s="49"/>
      <c r="SRJ626" s="49"/>
      <c r="SRK626" s="49"/>
      <c r="SRL626" s="49"/>
      <c r="SRM626" s="49"/>
      <c r="SRN626" s="49"/>
      <c r="SRO626" s="49"/>
      <c r="SRP626" s="49"/>
      <c r="SRQ626" s="49"/>
      <c r="SRR626" s="49"/>
      <c r="SRS626" s="49"/>
      <c r="SRT626" s="49"/>
      <c r="SRU626" s="49"/>
      <c r="SRV626" s="49"/>
      <c r="SRW626" s="49"/>
      <c r="SRX626" s="49"/>
      <c r="SRY626" s="49"/>
      <c r="SRZ626" s="49"/>
      <c r="SSA626" s="49"/>
      <c r="SSB626" s="49"/>
      <c r="SSC626" s="49"/>
      <c r="SSD626" s="49"/>
      <c r="SSE626" s="49"/>
      <c r="SSF626" s="49"/>
      <c r="SSG626" s="49"/>
      <c r="SSH626" s="49"/>
      <c r="SSI626" s="49"/>
      <c r="SSJ626" s="49"/>
      <c r="SSK626" s="49"/>
      <c r="SSL626" s="49"/>
      <c r="SSM626" s="49"/>
      <c r="SSN626" s="49"/>
      <c r="SSO626" s="49"/>
      <c r="SSP626" s="49"/>
      <c r="SSQ626" s="49"/>
      <c r="SSR626" s="49"/>
      <c r="SSS626" s="49"/>
      <c r="SST626" s="49"/>
      <c r="SSU626" s="49"/>
      <c r="SSV626" s="49"/>
      <c r="SSW626" s="49"/>
      <c r="SSX626" s="49"/>
      <c r="SSY626" s="49"/>
      <c r="SSZ626" s="49"/>
      <c r="STA626" s="49"/>
      <c r="STB626" s="49"/>
      <c r="STC626" s="49"/>
      <c r="STD626" s="49"/>
      <c r="STE626" s="49"/>
      <c r="STF626" s="49"/>
      <c r="STG626" s="49"/>
      <c r="STH626" s="49"/>
      <c r="STI626" s="49"/>
      <c r="STJ626" s="49"/>
      <c r="STK626" s="49"/>
      <c r="STL626" s="49"/>
      <c r="STM626" s="49"/>
      <c r="STN626" s="49"/>
      <c r="STO626" s="49"/>
      <c r="STP626" s="49"/>
      <c r="STQ626" s="49"/>
      <c r="STR626" s="49"/>
      <c r="STS626" s="49"/>
      <c r="STT626" s="49"/>
      <c r="STU626" s="49"/>
      <c r="STV626" s="49"/>
      <c r="STW626" s="49"/>
      <c r="STX626" s="49"/>
      <c r="STY626" s="49"/>
      <c r="STZ626" s="49"/>
      <c r="SUA626" s="49"/>
      <c r="SUB626" s="49"/>
      <c r="SUC626" s="49"/>
      <c r="SUD626" s="49"/>
      <c r="SUE626" s="49"/>
      <c r="SUF626" s="49"/>
      <c r="SUG626" s="49"/>
      <c r="SUH626" s="49"/>
      <c r="SUI626" s="49"/>
      <c r="SUJ626" s="49"/>
      <c r="SUK626" s="49"/>
      <c r="SUL626" s="49"/>
      <c r="SUM626" s="49"/>
      <c r="SUN626" s="49"/>
      <c r="SUO626" s="49"/>
      <c r="SUP626" s="49"/>
      <c r="SUQ626" s="49"/>
      <c r="SUR626" s="49"/>
      <c r="SUS626" s="49"/>
      <c r="SUT626" s="49"/>
      <c r="SUU626" s="49"/>
      <c r="SUV626" s="49"/>
      <c r="SUW626" s="49"/>
      <c r="SUX626" s="49"/>
      <c r="SUY626" s="49"/>
      <c r="SUZ626" s="49"/>
      <c r="SVA626" s="49"/>
      <c r="SVB626" s="49"/>
      <c r="SVC626" s="49"/>
      <c r="SVD626" s="49"/>
      <c r="SVE626" s="49"/>
      <c r="SVF626" s="49"/>
      <c r="SVG626" s="49"/>
      <c r="SVH626" s="49"/>
      <c r="SVI626" s="49"/>
      <c r="SVJ626" s="49"/>
      <c r="SVK626" s="49"/>
      <c r="SVL626" s="49"/>
      <c r="SVM626" s="49"/>
      <c r="SVN626" s="49"/>
      <c r="SVO626" s="49"/>
      <c r="SVP626" s="49"/>
      <c r="SVQ626" s="49"/>
      <c r="SVR626" s="49"/>
      <c r="SVS626" s="49"/>
      <c r="SVT626" s="49"/>
      <c r="SVU626" s="49"/>
      <c r="SVV626" s="49"/>
      <c r="SVW626" s="49"/>
      <c r="SVX626" s="49"/>
      <c r="SVY626" s="49"/>
      <c r="SVZ626" s="49"/>
      <c r="SWA626" s="49"/>
      <c r="SWB626" s="49"/>
      <c r="SWC626" s="49"/>
      <c r="SWD626" s="49"/>
      <c r="SWE626" s="49"/>
      <c r="SWF626" s="49"/>
      <c r="SWG626" s="49"/>
      <c r="SWH626" s="49"/>
      <c r="SWI626" s="49"/>
      <c r="SWJ626" s="49"/>
      <c r="SWK626" s="49"/>
      <c r="SWL626" s="49"/>
      <c r="SWM626" s="49"/>
      <c r="SWN626" s="49"/>
      <c r="SWO626" s="49"/>
      <c r="SWP626" s="49"/>
      <c r="SWQ626" s="49"/>
      <c r="SWR626" s="49"/>
      <c r="SWS626" s="49"/>
      <c r="SWT626" s="49"/>
      <c r="SWU626" s="49"/>
      <c r="SWV626" s="49"/>
      <c r="SWW626" s="49"/>
      <c r="SWX626" s="49"/>
      <c r="SWY626" s="49"/>
      <c r="SWZ626" s="49"/>
      <c r="SXA626" s="49"/>
      <c r="SXB626" s="49"/>
      <c r="SXC626" s="49"/>
      <c r="SXD626" s="49"/>
      <c r="SXE626" s="49"/>
      <c r="SXF626" s="49"/>
      <c r="SXG626" s="49"/>
      <c r="SXH626" s="49"/>
      <c r="SXI626" s="49"/>
      <c r="SXJ626" s="49"/>
      <c r="SXK626" s="49"/>
      <c r="SXL626" s="49"/>
      <c r="SXM626" s="49"/>
      <c r="SXN626" s="49"/>
      <c r="SXO626" s="49"/>
      <c r="SXP626" s="49"/>
      <c r="SXQ626" s="49"/>
      <c r="SXR626" s="49"/>
      <c r="SXS626" s="49"/>
      <c r="SXT626" s="49"/>
      <c r="SXU626" s="49"/>
      <c r="SXV626" s="49"/>
      <c r="SXW626" s="49"/>
      <c r="SXX626" s="49"/>
      <c r="SXY626" s="49"/>
      <c r="SXZ626" s="49"/>
      <c r="SYA626" s="49"/>
      <c r="SYB626" s="49"/>
      <c r="SYC626" s="49"/>
      <c r="SYD626" s="49"/>
      <c r="SYE626" s="49"/>
      <c r="SYF626" s="49"/>
      <c r="SYG626" s="49"/>
      <c r="SYH626" s="49"/>
      <c r="SYI626" s="49"/>
      <c r="SYJ626" s="49"/>
      <c r="SYK626" s="49"/>
      <c r="SYL626" s="49"/>
      <c r="SYM626" s="49"/>
      <c r="SYN626" s="49"/>
      <c r="SYO626" s="49"/>
      <c r="SYP626" s="49"/>
      <c r="SYQ626" s="49"/>
      <c r="SYR626" s="49"/>
      <c r="SYS626" s="49"/>
      <c r="SYT626" s="49"/>
      <c r="SYU626" s="49"/>
      <c r="SYV626" s="49"/>
      <c r="SYW626" s="49"/>
      <c r="SYX626" s="49"/>
      <c r="SYY626" s="49"/>
      <c r="SYZ626" s="49"/>
      <c r="SZA626" s="49"/>
      <c r="SZB626" s="49"/>
      <c r="SZC626" s="49"/>
      <c r="SZD626" s="49"/>
      <c r="SZE626" s="49"/>
      <c r="SZF626" s="49"/>
      <c r="SZG626" s="49"/>
      <c r="SZH626" s="49"/>
      <c r="SZI626" s="49"/>
      <c r="SZJ626" s="49"/>
      <c r="SZK626" s="49"/>
      <c r="SZL626" s="49"/>
      <c r="SZM626" s="49"/>
      <c r="SZN626" s="49"/>
      <c r="SZO626" s="49"/>
      <c r="SZP626" s="49"/>
      <c r="SZQ626" s="49"/>
      <c r="SZR626" s="49"/>
      <c r="SZS626" s="49"/>
      <c r="SZT626" s="49"/>
      <c r="SZU626" s="49"/>
      <c r="SZV626" s="49"/>
      <c r="SZW626" s="49"/>
      <c r="SZX626" s="49"/>
      <c r="SZY626" s="49"/>
      <c r="SZZ626" s="49"/>
      <c r="TAA626" s="49"/>
      <c r="TAB626" s="49"/>
      <c r="TAC626" s="49"/>
      <c r="TAD626" s="49"/>
      <c r="TAE626" s="49"/>
      <c r="TAF626" s="49"/>
      <c r="TAG626" s="49"/>
      <c r="TAH626" s="49"/>
      <c r="TAI626" s="49"/>
      <c r="TAJ626" s="49"/>
      <c r="TAK626" s="49"/>
      <c r="TAL626" s="49"/>
      <c r="TAM626" s="49"/>
      <c r="TAN626" s="49"/>
      <c r="TAO626" s="49"/>
      <c r="TAP626" s="49"/>
      <c r="TAQ626" s="49"/>
      <c r="TAR626" s="49"/>
      <c r="TAS626" s="49"/>
      <c r="TAT626" s="49"/>
      <c r="TAU626" s="49"/>
      <c r="TAV626" s="49"/>
      <c r="TAW626" s="49"/>
      <c r="TAX626" s="49"/>
      <c r="TAY626" s="49"/>
      <c r="TAZ626" s="49"/>
      <c r="TBA626" s="49"/>
      <c r="TBB626" s="49"/>
      <c r="TBC626" s="49"/>
      <c r="TBD626" s="49"/>
      <c r="TBE626" s="49"/>
      <c r="TBF626" s="49"/>
      <c r="TBG626" s="49"/>
      <c r="TBH626" s="49"/>
      <c r="TBI626" s="49"/>
      <c r="TBJ626" s="49"/>
      <c r="TBK626" s="49"/>
      <c r="TBL626" s="49"/>
      <c r="TBM626" s="49"/>
      <c r="TBN626" s="49"/>
      <c r="TBO626" s="49"/>
      <c r="TBP626" s="49"/>
      <c r="TBQ626" s="49"/>
      <c r="TBR626" s="49"/>
      <c r="TBS626" s="49"/>
      <c r="TBT626" s="49"/>
      <c r="TBU626" s="49"/>
      <c r="TBV626" s="49"/>
      <c r="TBW626" s="49"/>
      <c r="TBX626" s="49"/>
      <c r="TBY626" s="49"/>
      <c r="TBZ626" s="49"/>
      <c r="TCA626" s="49"/>
      <c r="TCB626" s="49"/>
      <c r="TCC626" s="49"/>
      <c r="TCD626" s="49"/>
      <c r="TCE626" s="49"/>
      <c r="TCF626" s="49"/>
      <c r="TCG626" s="49"/>
      <c r="TCH626" s="49"/>
      <c r="TCI626" s="49"/>
      <c r="TCJ626" s="49"/>
      <c r="TCK626" s="49"/>
      <c r="TCL626" s="49"/>
      <c r="TCM626" s="49"/>
      <c r="TCN626" s="49"/>
      <c r="TCO626" s="49"/>
      <c r="TCP626" s="49"/>
      <c r="TCQ626" s="49"/>
      <c r="TCR626" s="49"/>
      <c r="TCS626" s="49"/>
      <c r="TCT626" s="49"/>
      <c r="TCU626" s="49"/>
      <c r="TCV626" s="49"/>
      <c r="TCW626" s="49"/>
      <c r="TCX626" s="49"/>
      <c r="TCY626" s="49"/>
      <c r="TCZ626" s="49"/>
      <c r="TDA626" s="49"/>
      <c r="TDB626" s="49"/>
      <c r="TDC626" s="49"/>
      <c r="TDD626" s="49"/>
      <c r="TDE626" s="49"/>
      <c r="TDF626" s="49"/>
      <c r="TDG626" s="49"/>
      <c r="TDH626" s="49"/>
      <c r="TDI626" s="49"/>
      <c r="TDJ626" s="49"/>
      <c r="TDK626" s="49"/>
      <c r="TDL626" s="49"/>
      <c r="TDM626" s="49"/>
      <c r="TDN626" s="49"/>
      <c r="TDO626" s="49"/>
      <c r="TDP626" s="49"/>
      <c r="TDQ626" s="49"/>
      <c r="TDR626" s="49"/>
      <c r="TDS626" s="49"/>
      <c r="TDT626" s="49"/>
      <c r="TDU626" s="49"/>
      <c r="TDV626" s="49"/>
      <c r="TDW626" s="49"/>
      <c r="TDX626" s="49"/>
      <c r="TDY626" s="49"/>
      <c r="TDZ626" s="49"/>
      <c r="TEA626" s="49"/>
      <c r="TEB626" s="49"/>
      <c r="TEC626" s="49"/>
      <c r="TED626" s="49"/>
      <c r="TEE626" s="49"/>
      <c r="TEF626" s="49"/>
      <c r="TEG626" s="49"/>
      <c r="TEH626" s="49"/>
      <c r="TEI626" s="49"/>
      <c r="TEJ626" s="49"/>
      <c r="TEK626" s="49"/>
      <c r="TEL626" s="49"/>
      <c r="TEM626" s="49"/>
      <c r="TEN626" s="49"/>
      <c r="TEO626" s="49"/>
      <c r="TEP626" s="49"/>
      <c r="TEQ626" s="49"/>
      <c r="TER626" s="49"/>
      <c r="TES626" s="49"/>
      <c r="TET626" s="49"/>
      <c r="TEU626" s="49"/>
      <c r="TEV626" s="49"/>
      <c r="TEW626" s="49"/>
      <c r="TEX626" s="49"/>
      <c r="TEY626" s="49"/>
      <c r="TEZ626" s="49"/>
      <c r="TFA626" s="49"/>
      <c r="TFB626" s="49"/>
      <c r="TFC626" s="49"/>
      <c r="TFD626" s="49"/>
      <c r="TFE626" s="49"/>
      <c r="TFF626" s="49"/>
      <c r="TFG626" s="49"/>
      <c r="TFH626" s="49"/>
      <c r="TFI626" s="49"/>
      <c r="TFJ626" s="49"/>
      <c r="TFK626" s="49"/>
      <c r="TFL626" s="49"/>
      <c r="TFM626" s="49"/>
      <c r="TFN626" s="49"/>
      <c r="TFO626" s="49"/>
      <c r="TFP626" s="49"/>
      <c r="TFQ626" s="49"/>
      <c r="TFR626" s="49"/>
      <c r="TFS626" s="49"/>
      <c r="TFT626" s="49"/>
      <c r="TFU626" s="49"/>
      <c r="TFV626" s="49"/>
      <c r="TFW626" s="49"/>
      <c r="TFX626" s="49"/>
      <c r="TFY626" s="49"/>
      <c r="TFZ626" s="49"/>
      <c r="TGA626" s="49"/>
      <c r="TGB626" s="49"/>
      <c r="TGC626" s="49"/>
      <c r="TGD626" s="49"/>
      <c r="TGE626" s="49"/>
      <c r="TGF626" s="49"/>
      <c r="TGG626" s="49"/>
      <c r="TGH626" s="49"/>
      <c r="TGI626" s="49"/>
      <c r="TGJ626" s="49"/>
      <c r="TGK626" s="49"/>
      <c r="TGL626" s="49"/>
      <c r="TGM626" s="49"/>
      <c r="TGN626" s="49"/>
      <c r="TGO626" s="49"/>
      <c r="TGP626" s="49"/>
      <c r="TGQ626" s="49"/>
      <c r="TGR626" s="49"/>
      <c r="TGS626" s="49"/>
      <c r="TGT626" s="49"/>
      <c r="TGU626" s="49"/>
      <c r="TGV626" s="49"/>
      <c r="TGW626" s="49"/>
      <c r="TGX626" s="49"/>
      <c r="TGY626" s="49"/>
      <c r="TGZ626" s="49"/>
      <c r="THA626" s="49"/>
      <c r="THB626" s="49"/>
      <c r="THC626" s="49"/>
      <c r="THD626" s="49"/>
      <c r="THE626" s="49"/>
      <c r="THF626" s="49"/>
      <c r="THG626" s="49"/>
      <c r="THH626" s="49"/>
      <c r="THI626" s="49"/>
      <c r="THJ626" s="49"/>
      <c r="THK626" s="49"/>
      <c r="THL626" s="49"/>
      <c r="THM626" s="49"/>
      <c r="THN626" s="49"/>
      <c r="THO626" s="49"/>
      <c r="THP626" s="49"/>
      <c r="THQ626" s="49"/>
      <c r="THR626" s="49"/>
      <c r="THS626" s="49"/>
      <c r="THT626" s="49"/>
      <c r="THU626" s="49"/>
      <c r="THV626" s="49"/>
      <c r="THW626" s="49"/>
      <c r="THX626" s="49"/>
      <c r="THY626" s="49"/>
      <c r="THZ626" s="49"/>
      <c r="TIA626" s="49"/>
      <c r="TIB626" s="49"/>
      <c r="TIC626" s="49"/>
      <c r="TID626" s="49"/>
      <c r="TIE626" s="49"/>
      <c r="TIF626" s="49"/>
      <c r="TIG626" s="49"/>
      <c r="TIH626" s="49"/>
      <c r="TII626" s="49"/>
      <c r="TIJ626" s="49"/>
      <c r="TIK626" s="49"/>
      <c r="TIL626" s="49"/>
      <c r="TIM626" s="49"/>
      <c r="TIN626" s="49"/>
      <c r="TIO626" s="49"/>
      <c r="TIP626" s="49"/>
      <c r="TIQ626" s="49"/>
      <c r="TIR626" s="49"/>
      <c r="TIS626" s="49"/>
      <c r="TIT626" s="49"/>
      <c r="TIU626" s="49"/>
      <c r="TIV626" s="49"/>
      <c r="TIW626" s="49"/>
      <c r="TIX626" s="49"/>
      <c r="TIY626" s="49"/>
      <c r="TIZ626" s="49"/>
      <c r="TJA626" s="49"/>
      <c r="TJB626" s="49"/>
      <c r="TJC626" s="49"/>
      <c r="TJD626" s="49"/>
      <c r="TJE626" s="49"/>
      <c r="TJF626" s="49"/>
      <c r="TJG626" s="49"/>
      <c r="TJH626" s="49"/>
      <c r="TJI626" s="49"/>
      <c r="TJJ626" s="49"/>
      <c r="TJK626" s="49"/>
      <c r="TJL626" s="49"/>
      <c r="TJM626" s="49"/>
      <c r="TJN626" s="49"/>
      <c r="TJO626" s="49"/>
      <c r="TJP626" s="49"/>
      <c r="TJQ626" s="49"/>
      <c r="TJR626" s="49"/>
      <c r="TJS626" s="49"/>
      <c r="TJT626" s="49"/>
      <c r="TJU626" s="49"/>
      <c r="TJV626" s="49"/>
      <c r="TJW626" s="49"/>
      <c r="TJX626" s="49"/>
      <c r="TJY626" s="49"/>
      <c r="TJZ626" s="49"/>
      <c r="TKA626" s="49"/>
      <c r="TKB626" s="49"/>
      <c r="TKC626" s="49"/>
      <c r="TKD626" s="49"/>
      <c r="TKE626" s="49"/>
      <c r="TKF626" s="49"/>
      <c r="TKG626" s="49"/>
      <c r="TKH626" s="49"/>
      <c r="TKI626" s="49"/>
      <c r="TKJ626" s="49"/>
      <c r="TKK626" s="49"/>
      <c r="TKL626" s="49"/>
      <c r="TKM626" s="49"/>
      <c r="TKN626" s="49"/>
      <c r="TKO626" s="49"/>
      <c r="TKP626" s="49"/>
      <c r="TKQ626" s="49"/>
      <c r="TKR626" s="49"/>
      <c r="TKS626" s="49"/>
      <c r="TKT626" s="49"/>
      <c r="TKU626" s="49"/>
      <c r="TKV626" s="49"/>
      <c r="TKW626" s="49"/>
      <c r="TKX626" s="49"/>
      <c r="TKY626" s="49"/>
      <c r="TKZ626" s="49"/>
      <c r="TLA626" s="49"/>
      <c r="TLB626" s="49"/>
      <c r="TLC626" s="49"/>
      <c r="TLD626" s="49"/>
      <c r="TLE626" s="49"/>
      <c r="TLF626" s="49"/>
      <c r="TLG626" s="49"/>
      <c r="TLH626" s="49"/>
      <c r="TLI626" s="49"/>
      <c r="TLJ626" s="49"/>
      <c r="TLK626" s="49"/>
      <c r="TLL626" s="49"/>
      <c r="TLM626" s="49"/>
      <c r="TLN626" s="49"/>
      <c r="TLO626" s="49"/>
      <c r="TLP626" s="49"/>
      <c r="TLQ626" s="49"/>
      <c r="TLR626" s="49"/>
      <c r="TLS626" s="49"/>
      <c r="TLT626" s="49"/>
      <c r="TLU626" s="49"/>
      <c r="TLV626" s="49"/>
      <c r="TLW626" s="49"/>
      <c r="TLX626" s="49"/>
      <c r="TLY626" s="49"/>
      <c r="TLZ626" s="49"/>
      <c r="TMA626" s="49"/>
      <c r="TMB626" s="49"/>
      <c r="TMC626" s="49"/>
      <c r="TMD626" s="49"/>
      <c r="TME626" s="49"/>
      <c r="TMF626" s="49"/>
      <c r="TMG626" s="49"/>
      <c r="TMH626" s="49"/>
      <c r="TMI626" s="49"/>
      <c r="TMJ626" s="49"/>
      <c r="TMK626" s="49"/>
      <c r="TML626" s="49"/>
      <c r="TMM626" s="49"/>
      <c r="TMN626" s="49"/>
      <c r="TMO626" s="49"/>
      <c r="TMP626" s="49"/>
      <c r="TMQ626" s="49"/>
      <c r="TMR626" s="49"/>
      <c r="TMS626" s="49"/>
      <c r="TMT626" s="49"/>
      <c r="TMU626" s="49"/>
      <c r="TMV626" s="49"/>
      <c r="TMW626" s="49"/>
      <c r="TMX626" s="49"/>
      <c r="TMY626" s="49"/>
      <c r="TMZ626" s="49"/>
      <c r="TNA626" s="49"/>
      <c r="TNB626" s="49"/>
      <c r="TNC626" s="49"/>
      <c r="TND626" s="49"/>
      <c r="TNE626" s="49"/>
      <c r="TNF626" s="49"/>
      <c r="TNG626" s="49"/>
      <c r="TNH626" s="49"/>
      <c r="TNI626" s="49"/>
      <c r="TNJ626" s="49"/>
      <c r="TNK626" s="49"/>
      <c r="TNL626" s="49"/>
      <c r="TNM626" s="49"/>
      <c r="TNN626" s="49"/>
      <c r="TNO626" s="49"/>
      <c r="TNP626" s="49"/>
      <c r="TNQ626" s="49"/>
      <c r="TNR626" s="49"/>
      <c r="TNS626" s="49"/>
      <c r="TNT626" s="49"/>
      <c r="TNU626" s="49"/>
      <c r="TNV626" s="49"/>
      <c r="TNW626" s="49"/>
      <c r="TNX626" s="49"/>
      <c r="TNY626" s="49"/>
      <c r="TNZ626" s="49"/>
      <c r="TOA626" s="49"/>
      <c r="TOB626" s="49"/>
      <c r="TOC626" s="49"/>
      <c r="TOD626" s="49"/>
      <c r="TOE626" s="49"/>
      <c r="TOF626" s="49"/>
      <c r="TOG626" s="49"/>
      <c r="TOH626" s="49"/>
      <c r="TOI626" s="49"/>
      <c r="TOJ626" s="49"/>
      <c r="TOK626" s="49"/>
      <c r="TOL626" s="49"/>
      <c r="TOM626" s="49"/>
      <c r="TON626" s="49"/>
      <c r="TOO626" s="49"/>
      <c r="TOP626" s="49"/>
      <c r="TOQ626" s="49"/>
      <c r="TOR626" s="49"/>
      <c r="TOS626" s="49"/>
      <c r="TOT626" s="49"/>
      <c r="TOU626" s="49"/>
      <c r="TOV626" s="49"/>
      <c r="TOW626" s="49"/>
      <c r="TOX626" s="49"/>
      <c r="TOY626" s="49"/>
      <c r="TOZ626" s="49"/>
      <c r="TPA626" s="49"/>
      <c r="TPB626" s="49"/>
      <c r="TPC626" s="49"/>
      <c r="TPD626" s="49"/>
      <c r="TPE626" s="49"/>
      <c r="TPF626" s="49"/>
      <c r="TPG626" s="49"/>
      <c r="TPH626" s="49"/>
      <c r="TPI626" s="49"/>
      <c r="TPJ626" s="49"/>
      <c r="TPK626" s="49"/>
      <c r="TPL626" s="49"/>
      <c r="TPM626" s="49"/>
      <c r="TPN626" s="49"/>
      <c r="TPO626" s="49"/>
      <c r="TPP626" s="49"/>
      <c r="TPQ626" s="49"/>
      <c r="TPR626" s="49"/>
      <c r="TPS626" s="49"/>
      <c r="TPT626" s="49"/>
      <c r="TPU626" s="49"/>
      <c r="TPV626" s="49"/>
      <c r="TPW626" s="49"/>
      <c r="TPX626" s="49"/>
      <c r="TPY626" s="49"/>
      <c r="TPZ626" s="49"/>
      <c r="TQA626" s="49"/>
      <c r="TQB626" s="49"/>
      <c r="TQC626" s="49"/>
      <c r="TQD626" s="49"/>
      <c r="TQE626" s="49"/>
      <c r="TQF626" s="49"/>
      <c r="TQG626" s="49"/>
      <c r="TQH626" s="49"/>
      <c r="TQI626" s="49"/>
      <c r="TQJ626" s="49"/>
      <c r="TQK626" s="49"/>
      <c r="TQL626" s="49"/>
      <c r="TQM626" s="49"/>
      <c r="TQN626" s="49"/>
      <c r="TQO626" s="49"/>
      <c r="TQP626" s="49"/>
      <c r="TQQ626" s="49"/>
      <c r="TQR626" s="49"/>
      <c r="TQS626" s="49"/>
      <c r="TQT626" s="49"/>
      <c r="TQU626" s="49"/>
      <c r="TQV626" s="49"/>
      <c r="TQW626" s="49"/>
      <c r="TQX626" s="49"/>
      <c r="TQY626" s="49"/>
      <c r="TQZ626" s="49"/>
      <c r="TRA626" s="49"/>
      <c r="TRB626" s="49"/>
      <c r="TRC626" s="49"/>
      <c r="TRD626" s="49"/>
      <c r="TRE626" s="49"/>
      <c r="TRF626" s="49"/>
      <c r="TRG626" s="49"/>
      <c r="TRH626" s="49"/>
      <c r="TRI626" s="49"/>
      <c r="TRJ626" s="49"/>
      <c r="TRK626" s="49"/>
      <c r="TRL626" s="49"/>
      <c r="TRM626" s="49"/>
      <c r="TRN626" s="49"/>
      <c r="TRO626" s="49"/>
      <c r="TRP626" s="49"/>
      <c r="TRQ626" s="49"/>
      <c r="TRR626" s="49"/>
      <c r="TRS626" s="49"/>
      <c r="TRT626" s="49"/>
      <c r="TRU626" s="49"/>
      <c r="TRV626" s="49"/>
      <c r="TRW626" s="49"/>
      <c r="TRX626" s="49"/>
      <c r="TRY626" s="49"/>
      <c r="TRZ626" s="49"/>
      <c r="TSA626" s="49"/>
      <c r="TSB626" s="49"/>
      <c r="TSC626" s="49"/>
      <c r="TSD626" s="49"/>
      <c r="TSE626" s="49"/>
      <c r="TSF626" s="49"/>
      <c r="TSG626" s="49"/>
      <c r="TSH626" s="49"/>
      <c r="TSI626" s="49"/>
      <c r="TSJ626" s="49"/>
      <c r="TSK626" s="49"/>
      <c r="TSL626" s="49"/>
      <c r="TSM626" s="49"/>
      <c r="TSN626" s="49"/>
      <c r="TSO626" s="49"/>
      <c r="TSP626" s="49"/>
      <c r="TSQ626" s="49"/>
      <c r="TSR626" s="49"/>
      <c r="TSS626" s="49"/>
      <c r="TST626" s="49"/>
      <c r="TSU626" s="49"/>
      <c r="TSV626" s="49"/>
      <c r="TSW626" s="49"/>
      <c r="TSX626" s="49"/>
      <c r="TSY626" s="49"/>
      <c r="TSZ626" s="49"/>
      <c r="TTA626" s="49"/>
      <c r="TTB626" s="49"/>
      <c r="TTC626" s="49"/>
      <c r="TTD626" s="49"/>
      <c r="TTE626" s="49"/>
      <c r="TTF626" s="49"/>
      <c r="TTG626" s="49"/>
      <c r="TTH626" s="49"/>
      <c r="TTI626" s="49"/>
      <c r="TTJ626" s="49"/>
      <c r="TTK626" s="49"/>
      <c r="TTL626" s="49"/>
      <c r="TTM626" s="49"/>
      <c r="TTN626" s="49"/>
      <c r="TTO626" s="49"/>
      <c r="TTP626" s="49"/>
      <c r="TTQ626" s="49"/>
      <c r="TTR626" s="49"/>
      <c r="TTS626" s="49"/>
      <c r="TTT626" s="49"/>
      <c r="TTU626" s="49"/>
      <c r="TTV626" s="49"/>
      <c r="TTW626" s="49"/>
      <c r="TTX626" s="49"/>
      <c r="TTY626" s="49"/>
      <c r="TTZ626" s="49"/>
      <c r="TUA626" s="49"/>
      <c r="TUB626" s="49"/>
      <c r="TUC626" s="49"/>
      <c r="TUD626" s="49"/>
      <c r="TUE626" s="49"/>
      <c r="TUF626" s="49"/>
      <c r="TUG626" s="49"/>
      <c r="TUH626" s="49"/>
      <c r="TUI626" s="49"/>
      <c r="TUJ626" s="49"/>
      <c r="TUK626" s="49"/>
      <c r="TUL626" s="49"/>
      <c r="TUM626" s="49"/>
      <c r="TUN626" s="49"/>
      <c r="TUO626" s="49"/>
      <c r="TUP626" s="49"/>
      <c r="TUQ626" s="49"/>
      <c r="TUR626" s="49"/>
      <c r="TUS626" s="49"/>
      <c r="TUT626" s="49"/>
      <c r="TUU626" s="49"/>
      <c r="TUV626" s="49"/>
      <c r="TUW626" s="49"/>
      <c r="TUX626" s="49"/>
      <c r="TUY626" s="49"/>
      <c r="TUZ626" s="49"/>
      <c r="TVA626" s="49"/>
      <c r="TVB626" s="49"/>
      <c r="TVC626" s="49"/>
      <c r="TVD626" s="49"/>
      <c r="TVE626" s="49"/>
      <c r="TVF626" s="49"/>
      <c r="TVG626" s="49"/>
      <c r="TVH626" s="49"/>
      <c r="TVI626" s="49"/>
      <c r="TVJ626" s="49"/>
      <c r="TVK626" s="49"/>
      <c r="TVL626" s="49"/>
      <c r="TVM626" s="49"/>
      <c r="TVN626" s="49"/>
      <c r="TVO626" s="49"/>
      <c r="TVP626" s="49"/>
      <c r="TVQ626" s="49"/>
      <c r="TVR626" s="49"/>
      <c r="TVS626" s="49"/>
      <c r="TVT626" s="49"/>
      <c r="TVU626" s="49"/>
      <c r="TVV626" s="49"/>
      <c r="TVW626" s="49"/>
      <c r="TVX626" s="49"/>
      <c r="TVY626" s="49"/>
      <c r="TVZ626" s="49"/>
      <c r="TWA626" s="49"/>
      <c r="TWB626" s="49"/>
      <c r="TWC626" s="49"/>
      <c r="TWD626" s="49"/>
      <c r="TWE626" s="49"/>
      <c r="TWF626" s="49"/>
      <c r="TWG626" s="49"/>
      <c r="TWH626" s="49"/>
      <c r="TWI626" s="49"/>
      <c r="TWJ626" s="49"/>
      <c r="TWK626" s="49"/>
      <c r="TWL626" s="49"/>
      <c r="TWM626" s="49"/>
      <c r="TWN626" s="49"/>
      <c r="TWO626" s="49"/>
      <c r="TWP626" s="49"/>
      <c r="TWQ626" s="49"/>
      <c r="TWR626" s="49"/>
      <c r="TWS626" s="49"/>
      <c r="TWT626" s="49"/>
      <c r="TWU626" s="49"/>
      <c r="TWV626" s="49"/>
      <c r="TWW626" s="49"/>
      <c r="TWX626" s="49"/>
      <c r="TWY626" s="49"/>
      <c r="TWZ626" s="49"/>
      <c r="TXA626" s="49"/>
      <c r="TXB626" s="49"/>
      <c r="TXC626" s="49"/>
      <c r="TXD626" s="49"/>
      <c r="TXE626" s="49"/>
      <c r="TXF626" s="49"/>
      <c r="TXG626" s="49"/>
      <c r="TXH626" s="49"/>
      <c r="TXI626" s="49"/>
      <c r="TXJ626" s="49"/>
      <c r="TXK626" s="49"/>
      <c r="TXL626" s="49"/>
      <c r="TXM626" s="49"/>
      <c r="TXN626" s="49"/>
      <c r="TXO626" s="49"/>
      <c r="TXP626" s="49"/>
      <c r="TXQ626" s="49"/>
      <c r="TXR626" s="49"/>
      <c r="TXS626" s="49"/>
      <c r="TXT626" s="49"/>
      <c r="TXU626" s="49"/>
      <c r="TXV626" s="49"/>
      <c r="TXW626" s="49"/>
      <c r="TXX626" s="49"/>
      <c r="TXY626" s="49"/>
      <c r="TXZ626" s="49"/>
      <c r="TYA626" s="49"/>
      <c r="TYB626" s="49"/>
      <c r="TYC626" s="49"/>
      <c r="TYD626" s="49"/>
      <c r="TYE626" s="49"/>
      <c r="TYF626" s="49"/>
      <c r="TYG626" s="49"/>
      <c r="TYH626" s="49"/>
      <c r="TYI626" s="49"/>
      <c r="TYJ626" s="49"/>
      <c r="TYK626" s="49"/>
      <c r="TYL626" s="49"/>
      <c r="TYM626" s="49"/>
      <c r="TYN626" s="49"/>
      <c r="TYO626" s="49"/>
      <c r="TYP626" s="49"/>
      <c r="TYQ626" s="49"/>
      <c r="TYR626" s="49"/>
      <c r="TYS626" s="49"/>
      <c r="TYT626" s="49"/>
      <c r="TYU626" s="49"/>
      <c r="TYV626" s="49"/>
      <c r="TYW626" s="49"/>
      <c r="TYX626" s="49"/>
      <c r="TYY626" s="49"/>
      <c r="TYZ626" s="49"/>
      <c r="TZA626" s="49"/>
      <c r="TZB626" s="49"/>
      <c r="TZC626" s="49"/>
      <c r="TZD626" s="49"/>
      <c r="TZE626" s="49"/>
      <c r="TZF626" s="49"/>
      <c r="TZG626" s="49"/>
      <c r="TZH626" s="49"/>
      <c r="TZI626" s="49"/>
      <c r="TZJ626" s="49"/>
      <c r="TZK626" s="49"/>
      <c r="TZL626" s="49"/>
      <c r="TZM626" s="49"/>
      <c r="TZN626" s="49"/>
      <c r="TZO626" s="49"/>
      <c r="TZP626" s="49"/>
      <c r="TZQ626" s="49"/>
      <c r="TZR626" s="49"/>
      <c r="TZS626" s="49"/>
      <c r="TZT626" s="49"/>
      <c r="TZU626" s="49"/>
      <c r="TZV626" s="49"/>
      <c r="TZW626" s="49"/>
      <c r="TZX626" s="49"/>
      <c r="TZY626" s="49"/>
      <c r="TZZ626" s="49"/>
      <c r="UAA626" s="49"/>
      <c r="UAB626" s="49"/>
      <c r="UAC626" s="49"/>
      <c r="UAD626" s="49"/>
      <c r="UAE626" s="49"/>
      <c r="UAF626" s="49"/>
      <c r="UAG626" s="49"/>
      <c r="UAH626" s="49"/>
      <c r="UAI626" s="49"/>
      <c r="UAJ626" s="49"/>
      <c r="UAK626" s="49"/>
      <c r="UAL626" s="49"/>
      <c r="UAM626" s="49"/>
      <c r="UAN626" s="49"/>
      <c r="UAO626" s="49"/>
      <c r="UAP626" s="49"/>
      <c r="UAQ626" s="49"/>
      <c r="UAR626" s="49"/>
      <c r="UAS626" s="49"/>
      <c r="UAT626" s="49"/>
      <c r="UAU626" s="49"/>
      <c r="UAV626" s="49"/>
      <c r="UAW626" s="49"/>
      <c r="UAX626" s="49"/>
      <c r="UAY626" s="49"/>
      <c r="UAZ626" s="49"/>
      <c r="UBA626" s="49"/>
      <c r="UBB626" s="49"/>
      <c r="UBC626" s="49"/>
      <c r="UBD626" s="49"/>
      <c r="UBE626" s="49"/>
      <c r="UBF626" s="49"/>
      <c r="UBG626" s="49"/>
      <c r="UBH626" s="49"/>
      <c r="UBI626" s="49"/>
      <c r="UBJ626" s="49"/>
      <c r="UBK626" s="49"/>
      <c r="UBL626" s="49"/>
      <c r="UBM626" s="49"/>
      <c r="UBN626" s="49"/>
      <c r="UBO626" s="49"/>
      <c r="UBP626" s="49"/>
      <c r="UBQ626" s="49"/>
      <c r="UBR626" s="49"/>
      <c r="UBS626" s="49"/>
      <c r="UBT626" s="49"/>
      <c r="UBU626" s="49"/>
      <c r="UBV626" s="49"/>
      <c r="UBW626" s="49"/>
      <c r="UBX626" s="49"/>
      <c r="UBY626" s="49"/>
      <c r="UBZ626" s="49"/>
      <c r="UCA626" s="49"/>
      <c r="UCB626" s="49"/>
      <c r="UCC626" s="49"/>
      <c r="UCD626" s="49"/>
      <c r="UCE626" s="49"/>
      <c r="UCF626" s="49"/>
      <c r="UCG626" s="49"/>
      <c r="UCH626" s="49"/>
      <c r="UCI626" s="49"/>
      <c r="UCJ626" s="49"/>
      <c r="UCK626" s="49"/>
      <c r="UCL626" s="49"/>
      <c r="UCM626" s="49"/>
      <c r="UCN626" s="49"/>
      <c r="UCO626" s="49"/>
      <c r="UCP626" s="49"/>
      <c r="UCQ626" s="49"/>
      <c r="UCR626" s="49"/>
      <c r="UCS626" s="49"/>
      <c r="UCT626" s="49"/>
      <c r="UCU626" s="49"/>
      <c r="UCV626" s="49"/>
      <c r="UCW626" s="49"/>
      <c r="UCX626" s="49"/>
      <c r="UCY626" s="49"/>
      <c r="UCZ626" s="49"/>
      <c r="UDA626" s="49"/>
      <c r="UDB626" s="49"/>
      <c r="UDC626" s="49"/>
      <c r="UDD626" s="49"/>
      <c r="UDE626" s="49"/>
      <c r="UDF626" s="49"/>
      <c r="UDG626" s="49"/>
      <c r="UDH626" s="49"/>
      <c r="UDI626" s="49"/>
      <c r="UDJ626" s="49"/>
      <c r="UDK626" s="49"/>
      <c r="UDL626" s="49"/>
      <c r="UDM626" s="49"/>
      <c r="UDN626" s="49"/>
      <c r="UDO626" s="49"/>
      <c r="UDP626" s="49"/>
      <c r="UDQ626" s="49"/>
      <c r="UDR626" s="49"/>
      <c r="UDS626" s="49"/>
      <c r="UDT626" s="49"/>
      <c r="UDU626" s="49"/>
      <c r="UDV626" s="49"/>
      <c r="UDW626" s="49"/>
      <c r="UDX626" s="49"/>
      <c r="UDY626" s="49"/>
      <c r="UDZ626" s="49"/>
      <c r="UEA626" s="49"/>
      <c r="UEB626" s="49"/>
      <c r="UEC626" s="49"/>
      <c r="UED626" s="49"/>
      <c r="UEE626" s="49"/>
      <c r="UEF626" s="49"/>
      <c r="UEG626" s="49"/>
      <c r="UEH626" s="49"/>
      <c r="UEI626" s="49"/>
      <c r="UEJ626" s="49"/>
      <c r="UEK626" s="49"/>
      <c r="UEL626" s="49"/>
      <c r="UEM626" s="49"/>
      <c r="UEN626" s="49"/>
      <c r="UEO626" s="49"/>
      <c r="UEP626" s="49"/>
      <c r="UEQ626" s="49"/>
      <c r="UER626" s="49"/>
      <c r="UES626" s="49"/>
      <c r="UET626" s="49"/>
      <c r="UEU626" s="49"/>
      <c r="UEV626" s="49"/>
      <c r="UEW626" s="49"/>
      <c r="UEX626" s="49"/>
      <c r="UEY626" s="49"/>
      <c r="UEZ626" s="49"/>
      <c r="UFA626" s="49"/>
      <c r="UFB626" s="49"/>
      <c r="UFC626" s="49"/>
      <c r="UFD626" s="49"/>
      <c r="UFE626" s="49"/>
      <c r="UFF626" s="49"/>
      <c r="UFG626" s="49"/>
      <c r="UFH626" s="49"/>
      <c r="UFI626" s="49"/>
      <c r="UFJ626" s="49"/>
      <c r="UFK626" s="49"/>
      <c r="UFL626" s="49"/>
      <c r="UFM626" s="49"/>
      <c r="UFN626" s="49"/>
      <c r="UFO626" s="49"/>
      <c r="UFP626" s="49"/>
      <c r="UFQ626" s="49"/>
      <c r="UFR626" s="49"/>
      <c r="UFS626" s="49"/>
      <c r="UFT626" s="49"/>
      <c r="UFU626" s="49"/>
      <c r="UFV626" s="49"/>
      <c r="UFW626" s="49"/>
      <c r="UFX626" s="49"/>
      <c r="UFY626" s="49"/>
      <c r="UFZ626" s="49"/>
      <c r="UGA626" s="49"/>
      <c r="UGB626" s="49"/>
      <c r="UGC626" s="49"/>
      <c r="UGD626" s="49"/>
      <c r="UGE626" s="49"/>
      <c r="UGF626" s="49"/>
      <c r="UGG626" s="49"/>
      <c r="UGH626" s="49"/>
      <c r="UGI626" s="49"/>
      <c r="UGJ626" s="49"/>
      <c r="UGK626" s="49"/>
      <c r="UGL626" s="49"/>
      <c r="UGM626" s="49"/>
      <c r="UGN626" s="49"/>
      <c r="UGO626" s="49"/>
      <c r="UGP626" s="49"/>
      <c r="UGQ626" s="49"/>
      <c r="UGR626" s="49"/>
      <c r="UGS626" s="49"/>
      <c r="UGT626" s="49"/>
      <c r="UGU626" s="49"/>
      <c r="UGV626" s="49"/>
      <c r="UGW626" s="49"/>
      <c r="UGX626" s="49"/>
      <c r="UGY626" s="49"/>
      <c r="UGZ626" s="49"/>
      <c r="UHA626" s="49"/>
      <c r="UHB626" s="49"/>
      <c r="UHC626" s="49"/>
      <c r="UHD626" s="49"/>
      <c r="UHE626" s="49"/>
      <c r="UHF626" s="49"/>
      <c r="UHG626" s="49"/>
      <c r="UHH626" s="49"/>
      <c r="UHI626" s="49"/>
      <c r="UHJ626" s="49"/>
      <c r="UHK626" s="49"/>
      <c r="UHL626" s="49"/>
      <c r="UHM626" s="49"/>
      <c r="UHN626" s="49"/>
      <c r="UHO626" s="49"/>
      <c r="UHP626" s="49"/>
      <c r="UHQ626" s="49"/>
      <c r="UHR626" s="49"/>
      <c r="UHS626" s="49"/>
      <c r="UHT626" s="49"/>
      <c r="UHU626" s="49"/>
      <c r="UHV626" s="49"/>
      <c r="UHW626" s="49"/>
      <c r="UHX626" s="49"/>
      <c r="UHY626" s="49"/>
      <c r="UHZ626" s="49"/>
      <c r="UIA626" s="49"/>
      <c r="UIB626" s="49"/>
      <c r="UIC626" s="49"/>
      <c r="UID626" s="49"/>
      <c r="UIE626" s="49"/>
      <c r="UIF626" s="49"/>
      <c r="UIG626" s="49"/>
      <c r="UIH626" s="49"/>
      <c r="UII626" s="49"/>
      <c r="UIJ626" s="49"/>
      <c r="UIK626" s="49"/>
      <c r="UIL626" s="49"/>
      <c r="UIM626" s="49"/>
      <c r="UIN626" s="49"/>
      <c r="UIO626" s="49"/>
      <c r="UIP626" s="49"/>
      <c r="UIQ626" s="49"/>
      <c r="UIR626" s="49"/>
      <c r="UIS626" s="49"/>
      <c r="UIT626" s="49"/>
      <c r="UIU626" s="49"/>
      <c r="UIV626" s="49"/>
      <c r="UIW626" s="49"/>
      <c r="UIX626" s="49"/>
      <c r="UIY626" s="49"/>
      <c r="UIZ626" s="49"/>
      <c r="UJA626" s="49"/>
      <c r="UJB626" s="49"/>
      <c r="UJC626" s="49"/>
      <c r="UJD626" s="49"/>
      <c r="UJE626" s="49"/>
      <c r="UJF626" s="49"/>
      <c r="UJG626" s="49"/>
      <c r="UJH626" s="49"/>
      <c r="UJI626" s="49"/>
      <c r="UJJ626" s="49"/>
      <c r="UJK626" s="49"/>
      <c r="UJL626" s="49"/>
      <c r="UJM626" s="49"/>
      <c r="UJN626" s="49"/>
      <c r="UJO626" s="49"/>
      <c r="UJP626" s="49"/>
      <c r="UJQ626" s="49"/>
      <c r="UJR626" s="49"/>
      <c r="UJS626" s="49"/>
      <c r="UJT626" s="49"/>
      <c r="UJU626" s="49"/>
      <c r="UJV626" s="49"/>
      <c r="UJW626" s="49"/>
      <c r="UJX626" s="49"/>
      <c r="UJY626" s="49"/>
      <c r="UJZ626" s="49"/>
      <c r="UKA626" s="49"/>
      <c r="UKB626" s="49"/>
      <c r="UKC626" s="49"/>
      <c r="UKD626" s="49"/>
      <c r="UKE626" s="49"/>
      <c r="UKF626" s="49"/>
      <c r="UKG626" s="49"/>
      <c r="UKH626" s="49"/>
      <c r="UKI626" s="49"/>
      <c r="UKJ626" s="49"/>
      <c r="UKK626" s="49"/>
      <c r="UKL626" s="49"/>
      <c r="UKM626" s="49"/>
      <c r="UKN626" s="49"/>
      <c r="UKO626" s="49"/>
      <c r="UKP626" s="49"/>
      <c r="UKQ626" s="49"/>
      <c r="UKR626" s="49"/>
      <c r="UKS626" s="49"/>
      <c r="UKT626" s="49"/>
      <c r="UKU626" s="49"/>
      <c r="UKV626" s="49"/>
      <c r="UKW626" s="49"/>
      <c r="UKX626" s="49"/>
      <c r="UKY626" s="49"/>
      <c r="UKZ626" s="49"/>
      <c r="ULA626" s="49"/>
      <c r="ULB626" s="49"/>
      <c r="ULC626" s="49"/>
      <c r="ULD626" s="49"/>
      <c r="ULE626" s="49"/>
      <c r="ULF626" s="49"/>
      <c r="ULG626" s="49"/>
      <c r="ULH626" s="49"/>
      <c r="ULI626" s="49"/>
      <c r="ULJ626" s="49"/>
      <c r="ULK626" s="49"/>
      <c r="ULL626" s="49"/>
      <c r="ULM626" s="49"/>
      <c r="ULN626" s="49"/>
      <c r="ULO626" s="49"/>
      <c r="ULP626" s="49"/>
      <c r="ULQ626" s="49"/>
      <c r="ULR626" s="49"/>
      <c r="ULS626" s="49"/>
      <c r="ULT626" s="49"/>
      <c r="ULU626" s="49"/>
      <c r="ULV626" s="49"/>
      <c r="ULW626" s="49"/>
      <c r="ULX626" s="49"/>
      <c r="ULY626" s="49"/>
      <c r="ULZ626" s="49"/>
      <c r="UMA626" s="49"/>
      <c r="UMB626" s="49"/>
      <c r="UMC626" s="49"/>
      <c r="UMD626" s="49"/>
      <c r="UME626" s="49"/>
      <c r="UMF626" s="49"/>
      <c r="UMG626" s="49"/>
      <c r="UMH626" s="49"/>
      <c r="UMI626" s="49"/>
      <c r="UMJ626" s="49"/>
      <c r="UMK626" s="49"/>
      <c r="UML626" s="49"/>
      <c r="UMM626" s="49"/>
      <c r="UMN626" s="49"/>
      <c r="UMO626" s="49"/>
      <c r="UMP626" s="49"/>
      <c r="UMQ626" s="49"/>
      <c r="UMR626" s="49"/>
      <c r="UMS626" s="49"/>
      <c r="UMT626" s="49"/>
      <c r="UMU626" s="49"/>
      <c r="UMV626" s="49"/>
      <c r="UMW626" s="49"/>
      <c r="UMX626" s="49"/>
      <c r="UMY626" s="49"/>
      <c r="UMZ626" s="49"/>
      <c r="UNA626" s="49"/>
      <c r="UNB626" s="49"/>
      <c r="UNC626" s="49"/>
      <c r="UND626" s="49"/>
      <c r="UNE626" s="49"/>
      <c r="UNF626" s="49"/>
      <c r="UNG626" s="49"/>
      <c r="UNH626" s="49"/>
      <c r="UNI626" s="49"/>
      <c r="UNJ626" s="49"/>
      <c r="UNK626" s="49"/>
      <c r="UNL626" s="49"/>
      <c r="UNM626" s="49"/>
      <c r="UNN626" s="49"/>
      <c r="UNO626" s="49"/>
      <c r="UNP626" s="49"/>
      <c r="UNQ626" s="49"/>
      <c r="UNR626" s="49"/>
      <c r="UNS626" s="49"/>
      <c r="UNT626" s="49"/>
      <c r="UNU626" s="49"/>
      <c r="UNV626" s="49"/>
      <c r="UNW626" s="49"/>
      <c r="UNX626" s="49"/>
      <c r="UNY626" s="49"/>
      <c r="UNZ626" s="49"/>
      <c r="UOA626" s="49"/>
      <c r="UOB626" s="49"/>
      <c r="UOC626" s="49"/>
      <c r="UOD626" s="49"/>
      <c r="UOE626" s="49"/>
      <c r="UOF626" s="49"/>
      <c r="UOG626" s="49"/>
      <c r="UOH626" s="49"/>
      <c r="UOI626" s="49"/>
      <c r="UOJ626" s="49"/>
      <c r="UOK626" s="49"/>
      <c r="UOL626" s="49"/>
      <c r="UOM626" s="49"/>
      <c r="UON626" s="49"/>
      <c r="UOO626" s="49"/>
      <c r="UOP626" s="49"/>
      <c r="UOQ626" s="49"/>
      <c r="UOR626" s="49"/>
      <c r="UOS626" s="49"/>
      <c r="UOT626" s="49"/>
      <c r="UOU626" s="49"/>
      <c r="UOV626" s="49"/>
      <c r="UOW626" s="49"/>
      <c r="UOX626" s="49"/>
      <c r="UOY626" s="49"/>
      <c r="UOZ626" s="49"/>
      <c r="UPA626" s="49"/>
      <c r="UPB626" s="49"/>
      <c r="UPC626" s="49"/>
      <c r="UPD626" s="49"/>
      <c r="UPE626" s="49"/>
      <c r="UPF626" s="49"/>
      <c r="UPG626" s="49"/>
      <c r="UPH626" s="49"/>
      <c r="UPI626" s="49"/>
      <c r="UPJ626" s="49"/>
      <c r="UPK626" s="49"/>
      <c r="UPL626" s="49"/>
      <c r="UPM626" s="49"/>
      <c r="UPN626" s="49"/>
      <c r="UPO626" s="49"/>
      <c r="UPP626" s="49"/>
      <c r="UPQ626" s="49"/>
      <c r="UPR626" s="49"/>
      <c r="UPS626" s="49"/>
      <c r="UPT626" s="49"/>
      <c r="UPU626" s="49"/>
      <c r="UPV626" s="49"/>
      <c r="UPW626" s="49"/>
      <c r="UPX626" s="49"/>
      <c r="UPY626" s="49"/>
      <c r="UPZ626" s="49"/>
      <c r="UQA626" s="49"/>
      <c r="UQB626" s="49"/>
      <c r="UQC626" s="49"/>
      <c r="UQD626" s="49"/>
      <c r="UQE626" s="49"/>
      <c r="UQF626" s="49"/>
      <c r="UQG626" s="49"/>
      <c r="UQH626" s="49"/>
      <c r="UQI626" s="49"/>
      <c r="UQJ626" s="49"/>
      <c r="UQK626" s="49"/>
      <c r="UQL626" s="49"/>
      <c r="UQM626" s="49"/>
      <c r="UQN626" s="49"/>
      <c r="UQO626" s="49"/>
      <c r="UQP626" s="49"/>
      <c r="UQQ626" s="49"/>
      <c r="UQR626" s="49"/>
      <c r="UQS626" s="49"/>
      <c r="UQT626" s="49"/>
      <c r="UQU626" s="49"/>
      <c r="UQV626" s="49"/>
      <c r="UQW626" s="49"/>
      <c r="UQX626" s="49"/>
      <c r="UQY626" s="49"/>
      <c r="UQZ626" s="49"/>
      <c r="URA626" s="49"/>
      <c r="URB626" s="49"/>
      <c r="URC626" s="49"/>
      <c r="URD626" s="49"/>
      <c r="URE626" s="49"/>
      <c r="URF626" s="49"/>
      <c r="URG626" s="49"/>
      <c r="URH626" s="49"/>
      <c r="URI626" s="49"/>
      <c r="URJ626" s="49"/>
      <c r="URK626" s="49"/>
      <c r="URL626" s="49"/>
      <c r="URM626" s="49"/>
      <c r="URN626" s="49"/>
      <c r="URO626" s="49"/>
      <c r="URP626" s="49"/>
      <c r="URQ626" s="49"/>
      <c r="URR626" s="49"/>
      <c r="URS626" s="49"/>
      <c r="URT626" s="49"/>
      <c r="URU626" s="49"/>
      <c r="URV626" s="49"/>
      <c r="URW626" s="49"/>
      <c r="URX626" s="49"/>
      <c r="URY626" s="49"/>
      <c r="URZ626" s="49"/>
      <c r="USA626" s="49"/>
      <c r="USB626" s="49"/>
      <c r="USC626" s="49"/>
      <c r="USD626" s="49"/>
      <c r="USE626" s="49"/>
      <c r="USF626" s="49"/>
      <c r="USG626" s="49"/>
      <c r="USH626" s="49"/>
      <c r="USI626" s="49"/>
      <c r="USJ626" s="49"/>
      <c r="USK626" s="49"/>
      <c r="USL626" s="49"/>
      <c r="USM626" s="49"/>
      <c r="USN626" s="49"/>
      <c r="USO626" s="49"/>
      <c r="USP626" s="49"/>
      <c r="USQ626" s="49"/>
      <c r="USR626" s="49"/>
      <c r="USS626" s="49"/>
      <c r="UST626" s="49"/>
      <c r="USU626" s="49"/>
      <c r="USV626" s="49"/>
      <c r="USW626" s="49"/>
      <c r="USX626" s="49"/>
      <c r="USY626" s="49"/>
      <c r="USZ626" s="49"/>
      <c r="UTA626" s="49"/>
      <c r="UTB626" s="49"/>
      <c r="UTC626" s="49"/>
      <c r="UTD626" s="49"/>
      <c r="UTE626" s="49"/>
      <c r="UTF626" s="49"/>
      <c r="UTG626" s="49"/>
      <c r="UTH626" s="49"/>
      <c r="UTI626" s="49"/>
      <c r="UTJ626" s="49"/>
      <c r="UTK626" s="49"/>
      <c r="UTL626" s="49"/>
      <c r="UTM626" s="49"/>
      <c r="UTN626" s="49"/>
      <c r="UTO626" s="49"/>
      <c r="UTP626" s="49"/>
      <c r="UTQ626" s="49"/>
      <c r="UTR626" s="49"/>
      <c r="UTS626" s="49"/>
      <c r="UTT626" s="49"/>
      <c r="UTU626" s="49"/>
      <c r="UTV626" s="49"/>
      <c r="UTW626" s="49"/>
      <c r="UTX626" s="49"/>
      <c r="UTY626" s="49"/>
      <c r="UTZ626" s="49"/>
      <c r="UUA626" s="49"/>
      <c r="UUB626" s="49"/>
      <c r="UUC626" s="49"/>
      <c r="UUD626" s="49"/>
      <c r="UUE626" s="49"/>
      <c r="UUF626" s="49"/>
      <c r="UUG626" s="49"/>
      <c r="UUH626" s="49"/>
      <c r="UUI626" s="49"/>
      <c r="UUJ626" s="49"/>
      <c r="UUK626" s="49"/>
      <c r="UUL626" s="49"/>
      <c r="UUM626" s="49"/>
      <c r="UUN626" s="49"/>
      <c r="UUO626" s="49"/>
      <c r="UUP626" s="49"/>
      <c r="UUQ626" s="49"/>
      <c r="UUR626" s="49"/>
      <c r="UUS626" s="49"/>
      <c r="UUT626" s="49"/>
      <c r="UUU626" s="49"/>
      <c r="UUV626" s="49"/>
      <c r="UUW626" s="49"/>
      <c r="UUX626" s="49"/>
      <c r="UUY626" s="49"/>
      <c r="UUZ626" s="49"/>
      <c r="UVA626" s="49"/>
      <c r="UVB626" s="49"/>
      <c r="UVC626" s="49"/>
      <c r="UVD626" s="49"/>
      <c r="UVE626" s="49"/>
      <c r="UVF626" s="49"/>
      <c r="UVG626" s="49"/>
      <c r="UVH626" s="49"/>
      <c r="UVI626" s="49"/>
      <c r="UVJ626" s="49"/>
      <c r="UVK626" s="49"/>
      <c r="UVL626" s="49"/>
      <c r="UVM626" s="49"/>
      <c r="UVN626" s="49"/>
      <c r="UVO626" s="49"/>
      <c r="UVP626" s="49"/>
      <c r="UVQ626" s="49"/>
      <c r="UVR626" s="49"/>
      <c r="UVS626" s="49"/>
      <c r="UVT626" s="49"/>
      <c r="UVU626" s="49"/>
      <c r="UVV626" s="49"/>
      <c r="UVW626" s="49"/>
      <c r="UVX626" s="49"/>
      <c r="UVY626" s="49"/>
      <c r="UVZ626" s="49"/>
      <c r="UWA626" s="49"/>
      <c r="UWB626" s="49"/>
      <c r="UWC626" s="49"/>
      <c r="UWD626" s="49"/>
      <c r="UWE626" s="49"/>
      <c r="UWF626" s="49"/>
      <c r="UWG626" s="49"/>
      <c r="UWH626" s="49"/>
      <c r="UWI626" s="49"/>
      <c r="UWJ626" s="49"/>
      <c r="UWK626" s="49"/>
      <c r="UWL626" s="49"/>
      <c r="UWM626" s="49"/>
      <c r="UWN626" s="49"/>
      <c r="UWO626" s="49"/>
      <c r="UWP626" s="49"/>
      <c r="UWQ626" s="49"/>
      <c r="UWR626" s="49"/>
      <c r="UWS626" s="49"/>
      <c r="UWT626" s="49"/>
      <c r="UWU626" s="49"/>
      <c r="UWV626" s="49"/>
      <c r="UWW626" s="49"/>
      <c r="UWX626" s="49"/>
      <c r="UWY626" s="49"/>
      <c r="UWZ626" s="49"/>
      <c r="UXA626" s="49"/>
      <c r="UXB626" s="49"/>
      <c r="UXC626" s="49"/>
      <c r="UXD626" s="49"/>
      <c r="UXE626" s="49"/>
      <c r="UXF626" s="49"/>
      <c r="UXG626" s="49"/>
      <c r="UXH626" s="49"/>
      <c r="UXI626" s="49"/>
      <c r="UXJ626" s="49"/>
      <c r="UXK626" s="49"/>
      <c r="UXL626" s="49"/>
      <c r="UXM626" s="49"/>
      <c r="UXN626" s="49"/>
      <c r="UXO626" s="49"/>
      <c r="UXP626" s="49"/>
      <c r="UXQ626" s="49"/>
      <c r="UXR626" s="49"/>
      <c r="UXS626" s="49"/>
      <c r="UXT626" s="49"/>
      <c r="UXU626" s="49"/>
      <c r="UXV626" s="49"/>
      <c r="UXW626" s="49"/>
      <c r="UXX626" s="49"/>
      <c r="UXY626" s="49"/>
      <c r="UXZ626" s="49"/>
      <c r="UYA626" s="49"/>
      <c r="UYB626" s="49"/>
      <c r="UYC626" s="49"/>
      <c r="UYD626" s="49"/>
      <c r="UYE626" s="49"/>
      <c r="UYF626" s="49"/>
      <c r="UYG626" s="49"/>
      <c r="UYH626" s="49"/>
      <c r="UYI626" s="49"/>
      <c r="UYJ626" s="49"/>
      <c r="UYK626" s="49"/>
      <c r="UYL626" s="49"/>
      <c r="UYM626" s="49"/>
      <c r="UYN626" s="49"/>
      <c r="UYO626" s="49"/>
      <c r="UYP626" s="49"/>
      <c r="UYQ626" s="49"/>
      <c r="UYR626" s="49"/>
      <c r="UYS626" s="49"/>
      <c r="UYT626" s="49"/>
      <c r="UYU626" s="49"/>
      <c r="UYV626" s="49"/>
      <c r="UYW626" s="49"/>
      <c r="UYX626" s="49"/>
      <c r="UYY626" s="49"/>
      <c r="UYZ626" s="49"/>
      <c r="UZA626" s="49"/>
      <c r="UZB626" s="49"/>
      <c r="UZC626" s="49"/>
      <c r="UZD626" s="49"/>
      <c r="UZE626" s="49"/>
      <c r="UZF626" s="49"/>
      <c r="UZG626" s="49"/>
      <c r="UZH626" s="49"/>
      <c r="UZI626" s="49"/>
      <c r="UZJ626" s="49"/>
      <c r="UZK626" s="49"/>
      <c r="UZL626" s="49"/>
      <c r="UZM626" s="49"/>
      <c r="UZN626" s="49"/>
      <c r="UZO626" s="49"/>
      <c r="UZP626" s="49"/>
      <c r="UZQ626" s="49"/>
      <c r="UZR626" s="49"/>
      <c r="UZS626" s="49"/>
      <c r="UZT626" s="49"/>
      <c r="UZU626" s="49"/>
      <c r="UZV626" s="49"/>
      <c r="UZW626" s="49"/>
      <c r="UZX626" s="49"/>
      <c r="UZY626" s="49"/>
      <c r="UZZ626" s="49"/>
      <c r="VAA626" s="49"/>
      <c r="VAB626" s="49"/>
      <c r="VAC626" s="49"/>
      <c r="VAD626" s="49"/>
      <c r="VAE626" s="49"/>
      <c r="VAF626" s="49"/>
      <c r="VAG626" s="49"/>
      <c r="VAH626" s="49"/>
      <c r="VAI626" s="49"/>
      <c r="VAJ626" s="49"/>
      <c r="VAK626" s="49"/>
      <c r="VAL626" s="49"/>
      <c r="VAM626" s="49"/>
      <c r="VAN626" s="49"/>
      <c r="VAO626" s="49"/>
      <c r="VAP626" s="49"/>
      <c r="VAQ626" s="49"/>
      <c r="VAR626" s="49"/>
      <c r="VAS626" s="49"/>
      <c r="VAT626" s="49"/>
      <c r="VAU626" s="49"/>
      <c r="VAV626" s="49"/>
      <c r="VAW626" s="49"/>
      <c r="VAX626" s="49"/>
      <c r="VAY626" s="49"/>
      <c r="VAZ626" s="49"/>
      <c r="VBA626" s="49"/>
      <c r="VBB626" s="49"/>
      <c r="VBC626" s="49"/>
      <c r="VBD626" s="49"/>
      <c r="VBE626" s="49"/>
      <c r="VBF626" s="49"/>
      <c r="VBG626" s="49"/>
      <c r="VBH626" s="49"/>
      <c r="VBI626" s="49"/>
      <c r="VBJ626" s="49"/>
      <c r="VBK626" s="49"/>
      <c r="VBL626" s="49"/>
      <c r="VBM626" s="49"/>
      <c r="VBN626" s="49"/>
      <c r="VBO626" s="49"/>
      <c r="VBP626" s="49"/>
      <c r="VBQ626" s="49"/>
      <c r="VBR626" s="49"/>
      <c r="VBS626" s="49"/>
      <c r="VBT626" s="49"/>
      <c r="VBU626" s="49"/>
      <c r="VBV626" s="49"/>
      <c r="VBW626" s="49"/>
      <c r="VBX626" s="49"/>
      <c r="VBY626" s="49"/>
      <c r="VBZ626" s="49"/>
      <c r="VCA626" s="49"/>
      <c r="VCB626" s="49"/>
      <c r="VCC626" s="49"/>
      <c r="VCD626" s="49"/>
      <c r="VCE626" s="49"/>
      <c r="VCF626" s="49"/>
      <c r="VCG626" s="49"/>
      <c r="VCH626" s="49"/>
      <c r="VCI626" s="49"/>
      <c r="VCJ626" s="49"/>
      <c r="VCK626" s="49"/>
      <c r="VCL626" s="49"/>
      <c r="VCM626" s="49"/>
      <c r="VCN626" s="49"/>
      <c r="VCO626" s="49"/>
      <c r="VCP626" s="49"/>
      <c r="VCQ626" s="49"/>
      <c r="VCR626" s="49"/>
      <c r="VCS626" s="49"/>
      <c r="VCT626" s="49"/>
      <c r="VCU626" s="49"/>
      <c r="VCV626" s="49"/>
      <c r="VCW626" s="49"/>
      <c r="VCX626" s="49"/>
      <c r="VCY626" s="49"/>
      <c r="VCZ626" s="49"/>
      <c r="VDA626" s="49"/>
      <c r="VDB626" s="49"/>
      <c r="VDC626" s="49"/>
      <c r="VDD626" s="49"/>
      <c r="VDE626" s="49"/>
      <c r="VDF626" s="49"/>
      <c r="VDG626" s="49"/>
      <c r="VDH626" s="49"/>
      <c r="VDI626" s="49"/>
      <c r="VDJ626" s="49"/>
      <c r="VDK626" s="49"/>
      <c r="VDL626" s="49"/>
      <c r="VDM626" s="49"/>
      <c r="VDN626" s="49"/>
      <c r="VDO626" s="49"/>
      <c r="VDP626" s="49"/>
      <c r="VDQ626" s="49"/>
      <c r="VDR626" s="49"/>
      <c r="VDS626" s="49"/>
      <c r="VDT626" s="49"/>
      <c r="VDU626" s="49"/>
      <c r="VDV626" s="49"/>
      <c r="VDW626" s="49"/>
      <c r="VDX626" s="49"/>
      <c r="VDY626" s="49"/>
      <c r="VDZ626" s="49"/>
      <c r="VEA626" s="49"/>
      <c r="VEB626" s="49"/>
      <c r="VEC626" s="49"/>
      <c r="VED626" s="49"/>
      <c r="VEE626" s="49"/>
      <c r="VEF626" s="49"/>
      <c r="VEG626" s="49"/>
      <c r="VEH626" s="49"/>
      <c r="VEI626" s="49"/>
      <c r="VEJ626" s="49"/>
      <c r="VEK626" s="49"/>
      <c r="VEL626" s="49"/>
      <c r="VEM626" s="49"/>
      <c r="VEN626" s="49"/>
      <c r="VEO626" s="49"/>
      <c r="VEP626" s="49"/>
      <c r="VEQ626" s="49"/>
      <c r="VER626" s="49"/>
      <c r="VES626" s="49"/>
      <c r="VET626" s="49"/>
      <c r="VEU626" s="49"/>
      <c r="VEV626" s="49"/>
      <c r="VEW626" s="49"/>
      <c r="VEX626" s="49"/>
      <c r="VEY626" s="49"/>
      <c r="VEZ626" s="49"/>
      <c r="VFA626" s="49"/>
      <c r="VFB626" s="49"/>
      <c r="VFC626" s="49"/>
      <c r="VFD626" s="49"/>
      <c r="VFE626" s="49"/>
      <c r="VFF626" s="49"/>
      <c r="VFG626" s="49"/>
      <c r="VFH626" s="49"/>
      <c r="VFI626" s="49"/>
      <c r="VFJ626" s="49"/>
      <c r="VFK626" s="49"/>
      <c r="VFL626" s="49"/>
      <c r="VFM626" s="49"/>
      <c r="VFN626" s="49"/>
      <c r="VFO626" s="49"/>
      <c r="VFP626" s="49"/>
      <c r="VFQ626" s="49"/>
      <c r="VFR626" s="49"/>
      <c r="VFS626" s="49"/>
      <c r="VFT626" s="49"/>
      <c r="VFU626" s="49"/>
      <c r="VFV626" s="49"/>
      <c r="VFW626" s="49"/>
      <c r="VFX626" s="49"/>
      <c r="VFY626" s="49"/>
      <c r="VFZ626" s="49"/>
      <c r="VGA626" s="49"/>
      <c r="VGB626" s="49"/>
      <c r="VGC626" s="49"/>
      <c r="VGD626" s="49"/>
      <c r="VGE626" s="49"/>
      <c r="VGF626" s="49"/>
      <c r="VGG626" s="49"/>
      <c r="VGH626" s="49"/>
      <c r="VGI626" s="49"/>
      <c r="VGJ626" s="49"/>
      <c r="VGK626" s="49"/>
      <c r="VGL626" s="49"/>
      <c r="VGM626" s="49"/>
      <c r="VGN626" s="49"/>
      <c r="VGO626" s="49"/>
      <c r="VGP626" s="49"/>
      <c r="VGQ626" s="49"/>
      <c r="VGR626" s="49"/>
      <c r="VGS626" s="49"/>
      <c r="VGT626" s="49"/>
      <c r="VGU626" s="49"/>
      <c r="VGV626" s="49"/>
      <c r="VGW626" s="49"/>
      <c r="VGX626" s="49"/>
      <c r="VGY626" s="49"/>
      <c r="VGZ626" s="49"/>
      <c r="VHA626" s="49"/>
      <c r="VHB626" s="49"/>
      <c r="VHC626" s="49"/>
      <c r="VHD626" s="49"/>
      <c r="VHE626" s="49"/>
      <c r="VHF626" s="49"/>
      <c r="VHG626" s="49"/>
      <c r="VHH626" s="49"/>
      <c r="VHI626" s="49"/>
      <c r="VHJ626" s="49"/>
      <c r="VHK626" s="49"/>
      <c r="VHL626" s="49"/>
      <c r="VHM626" s="49"/>
      <c r="VHN626" s="49"/>
      <c r="VHO626" s="49"/>
      <c r="VHP626" s="49"/>
      <c r="VHQ626" s="49"/>
      <c r="VHR626" s="49"/>
      <c r="VHS626" s="49"/>
      <c r="VHT626" s="49"/>
      <c r="VHU626" s="49"/>
      <c r="VHV626" s="49"/>
      <c r="VHW626" s="49"/>
      <c r="VHX626" s="49"/>
      <c r="VHY626" s="49"/>
      <c r="VHZ626" s="49"/>
      <c r="VIA626" s="49"/>
      <c r="VIB626" s="49"/>
      <c r="VIC626" s="49"/>
      <c r="VID626" s="49"/>
      <c r="VIE626" s="49"/>
      <c r="VIF626" s="49"/>
      <c r="VIG626" s="49"/>
      <c r="VIH626" s="49"/>
      <c r="VII626" s="49"/>
      <c r="VIJ626" s="49"/>
      <c r="VIK626" s="49"/>
      <c r="VIL626" s="49"/>
      <c r="VIM626" s="49"/>
      <c r="VIN626" s="49"/>
      <c r="VIO626" s="49"/>
      <c r="VIP626" s="49"/>
      <c r="VIQ626" s="49"/>
      <c r="VIR626" s="49"/>
      <c r="VIS626" s="49"/>
      <c r="VIT626" s="49"/>
      <c r="VIU626" s="49"/>
      <c r="VIV626" s="49"/>
      <c r="VIW626" s="49"/>
      <c r="VIX626" s="49"/>
      <c r="VIY626" s="49"/>
      <c r="VIZ626" s="49"/>
      <c r="VJA626" s="49"/>
      <c r="VJB626" s="49"/>
      <c r="VJC626" s="49"/>
      <c r="VJD626" s="49"/>
      <c r="VJE626" s="49"/>
      <c r="VJF626" s="49"/>
      <c r="VJG626" s="49"/>
      <c r="VJH626" s="49"/>
      <c r="VJI626" s="49"/>
      <c r="VJJ626" s="49"/>
      <c r="VJK626" s="49"/>
      <c r="VJL626" s="49"/>
      <c r="VJM626" s="49"/>
      <c r="VJN626" s="49"/>
      <c r="VJO626" s="49"/>
      <c r="VJP626" s="49"/>
      <c r="VJQ626" s="49"/>
      <c r="VJR626" s="49"/>
      <c r="VJS626" s="49"/>
      <c r="VJT626" s="49"/>
      <c r="VJU626" s="49"/>
      <c r="VJV626" s="49"/>
      <c r="VJW626" s="49"/>
      <c r="VJX626" s="49"/>
      <c r="VJY626" s="49"/>
      <c r="VJZ626" s="49"/>
      <c r="VKA626" s="49"/>
      <c r="VKB626" s="49"/>
      <c r="VKC626" s="49"/>
      <c r="VKD626" s="49"/>
      <c r="VKE626" s="49"/>
      <c r="VKF626" s="49"/>
      <c r="VKG626" s="49"/>
      <c r="VKH626" s="49"/>
      <c r="VKI626" s="49"/>
      <c r="VKJ626" s="49"/>
      <c r="VKK626" s="49"/>
      <c r="VKL626" s="49"/>
      <c r="VKM626" s="49"/>
      <c r="VKN626" s="49"/>
      <c r="VKO626" s="49"/>
      <c r="VKP626" s="49"/>
      <c r="VKQ626" s="49"/>
      <c r="VKR626" s="49"/>
      <c r="VKS626" s="49"/>
      <c r="VKT626" s="49"/>
      <c r="VKU626" s="49"/>
      <c r="VKV626" s="49"/>
      <c r="VKW626" s="49"/>
      <c r="VKX626" s="49"/>
      <c r="VKY626" s="49"/>
      <c r="VKZ626" s="49"/>
      <c r="VLA626" s="49"/>
      <c r="VLB626" s="49"/>
      <c r="VLC626" s="49"/>
      <c r="VLD626" s="49"/>
      <c r="VLE626" s="49"/>
      <c r="VLF626" s="49"/>
      <c r="VLG626" s="49"/>
      <c r="VLH626" s="49"/>
      <c r="VLI626" s="49"/>
      <c r="VLJ626" s="49"/>
      <c r="VLK626" s="49"/>
      <c r="VLL626" s="49"/>
      <c r="VLM626" s="49"/>
      <c r="VLN626" s="49"/>
      <c r="VLO626" s="49"/>
      <c r="VLP626" s="49"/>
      <c r="VLQ626" s="49"/>
      <c r="VLR626" s="49"/>
      <c r="VLS626" s="49"/>
      <c r="VLT626" s="49"/>
      <c r="VLU626" s="49"/>
      <c r="VLV626" s="49"/>
      <c r="VLW626" s="49"/>
      <c r="VLX626" s="49"/>
      <c r="VLY626" s="49"/>
      <c r="VLZ626" s="49"/>
      <c r="VMA626" s="49"/>
      <c r="VMB626" s="49"/>
      <c r="VMC626" s="49"/>
      <c r="VMD626" s="49"/>
      <c r="VME626" s="49"/>
      <c r="VMF626" s="49"/>
      <c r="VMG626" s="49"/>
      <c r="VMH626" s="49"/>
      <c r="VMI626" s="49"/>
      <c r="VMJ626" s="49"/>
      <c r="VMK626" s="49"/>
      <c r="VML626" s="49"/>
      <c r="VMM626" s="49"/>
      <c r="VMN626" s="49"/>
      <c r="VMO626" s="49"/>
      <c r="VMP626" s="49"/>
      <c r="VMQ626" s="49"/>
      <c r="VMR626" s="49"/>
      <c r="VMS626" s="49"/>
      <c r="VMT626" s="49"/>
      <c r="VMU626" s="49"/>
      <c r="VMV626" s="49"/>
      <c r="VMW626" s="49"/>
      <c r="VMX626" s="49"/>
      <c r="VMY626" s="49"/>
      <c r="VMZ626" s="49"/>
      <c r="VNA626" s="49"/>
      <c r="VNB626" s="49"/>
      <c r="VNC626" s="49"/>
      <c r="VND626" s="49"/>
      <c r="VNE626" s="49"/>
      <c r="VNF626" s="49"/>
      <c r="VNG626" s="49"/>
      <c r="VNH626" s="49"/>
      <c r="VNI626" s="49"/>
      <c r="VNJ626" s="49"/>
      <c r="VNK626" s="49"/>
      <c r="VNL626" s="49"/>
      <c r="VNM626" s="49"/>
      <c r="VNN626" s="49"/>
      <c r="VNO626" s="49"/>
      <c r="VNP626" s="49"/>
      <c r="VNQ626" s="49"/>
      <c r="VNR626" s="49"/>
      <c r="VNS626" s="49"/>
      <c r="VNT626" s="49"/>
      <c r="VNU626" s="49"/>
      <c r="VNV626" s="49"/>
      <c r="VNW626" s="49"/>
      <c r="VNX626" s="49"/>
      <c r="VNY626" s="49"/>
      <c r="VNZ626" s="49"/>
      <c r="VOA626" s="49"/>
      <c r="VOB626" s="49"/>
      <c r="VOC626" s="49"/>
      <c r="VOD626" s="49"/>
      <c r="VOE626" s="49"/>
      <c r="VOF626" s="49"/>
      <c r="VOG626" s="49"/>
      <c r="VOH626" s="49"/>
      <c r="VOI626" s="49"/>
      <c r="VOJ626" s="49"/>
      <c r="VOK626" s="49"/>
      <c r="VOL626" s="49"/>
      <c r="VOM626" s="49"/>
      <c r="VON626" s="49"/>
      <c r="VOO626" s="49"/>
      <c r="VOP626" s="49"/>
      <c r="VOQ626" s="49"/>
      <c r="VOR626" s="49"/>
      <c r="VOS626" s="49"/>
      <c r="VOT626" s="49"/>
      <c r="VOU626" s="49"/>
      <c r="VOV626" s="49"/>
      <c r="VOW626" s="49"/>
      <c r="VOX626" s="49"/>
      <c r="VOY626" s="49"/>
      <c r="VOZ626" s="49"/>
      <c r="VPA626" s="49"/>
      <c r="VPB626" s="49"/>
      <c r="VPC626" s="49"/>
      <c r="VPD626" s="49"/>
      <c r="VPE626" s="49"/>
      <c r="VPF626" s="49"/>
      <c r="VPG626" s="49"/>
      <c r="VPH626" s="49"/>
      <c r="VPI626" s="49"/>
      <c r="VPJ626" s="49"/>
      <c r="VPK626" s="49"/>
      <c r="VPL626" s="49"/>
      <c r="VPM626" s="49"/>
      <c r="VPN626" s="49"/>
      <c r="VPO626" s="49"/>
      <c r="VPP626" s="49"/>
      <c r="VPQ626" s="49"/>
      <c r="VPR626" s="49"/>
      <c r="VPS626" s="49"/>
      <c r="VPT626" s="49"/>
      <c r="VPU626" s="49"/>
      <c r="VPV626" s="49"/>
      <c r="VPW626" s="49"/>
      <c r="VPX626" s="49"/>
      <c r="VPY626" s="49"/>
      <c r="VPZ626" s="49"/>
      <c r="VQA626" s="49"/>
      <c r="VQB626" s="49"/>
      <c r="VQC626" s="49"/>
      <c r="VQD626" s="49"/>
      <c r="VQE626" s="49"/>
      <c r="VQF626" s="49"/>
      <c r="VQG626" s="49"/>
      <c r="VQH626" s="49"/>
      <c r="VQI626" s="49"/>
      <c r="VQJ626" s="49"/>
      <c r="VQK626" s="49"/>
      <c r="VQL626" s="49"/>
      <c r="VQM626" s="49"/>
      <c r="VQN626" s="49"/>
      <c r="VQO626" s="49"/>
      <c r="VQP626" s="49"/>
      <c r="VQQ626" s="49"/>
      <c r="VQR626" s="49"/>
      <c r="VQS626" s="49"/>
      <c r="VQT626" s="49"/>
      <c r="VQU626" s="49"/>
      <c r="VQV626" s="49"/>
      <c r="VQW626" s="49"/>
      <c r="VQX626" s="49"/>
      <c r="VQY626" s="49"/>
      <c r="VQZ626" s="49"/>
      <c r="VRA626" s="49"/>
      <c r="VRB626" s="49"/>
      <c r="VRC626" s="49"/>
      <c r="VRD626" s="49"/>
      <c r="VRE626" s="49"/>
      <c r="VRF626" s="49"/>
      <c r="VRG626" s="49"/>
      <c r="VRH626" s="49"/>
      <c r="VRI626" s="49"/>
      <c r="VRJ626" s="49"/>
      <c r="VRK626" s="49"/>
      <c r="VRL626" s="49"/>
      <c r="VRM626" s="49"/>
      <c r="VRN626" s="49"/>
      <c r="VRO626" s="49"/>
      <c r="VRP626" s="49"/>
      <c r="VRQ626" s="49"/>
      <c r="VRR626" s="49"/>
      <c r="VRS626" s="49"/>
      <c r="VRT626" s="49"/>
      <c r="VRU626" s="49"/>
      <c r="VRV626" s="49"/>
      <c r="VRW626" s="49"/>
      <c r="VRX626" s="49"/>
      <c r="VRY626" s="49"/>
      <c r="VRZ626" s="49"/>
      <c r="VSA626" s="49"/>
      <c r="VSB626" s="49"/>
      <c r="VSC626" s="49"/>
      <c r="VSD626" s="49"/>
      <c r="VSE626" s="49"/>
      <c r="VSF626" s="49"/>
      <c r="VSG626" s="49"/>
      <c r="VSH626" s="49"/>
      <c r="VSI626" s="49"/>
      <c r="VSJ626" s="49"/>
      <c r="VSK626" s="49"/>
      <c r="VSL626" s="49"/>
      <c r="VSM626" s="49"/>
      <c r="VSN626" s="49"/>
      <c r="VSO626" s="49"/>
      <c r="VSP626" s="49"/>
      <c r="VSQ626" s="49"/>
      <c r="VSR626" s="49"/>
      <c r="VSS626" s="49"/>
      <c r="VST626" s="49"/>
      <c r="VSU626" s="49"/>
      <c r="VSV626" s="49"/>
      <c r="VSW626" s="49"/>
      <c r="VSX626" s="49"/>
      <c r="VSY626" s="49"/>
      <c r="VSZ626" s="49"/>
      <c r="VTA626" s="49"/>
      <c r="VTB626" s="49"/>
      <c r="VTC626" s="49"/>
      <c r="VTD626" s="49"/>
      <c r="VTE626" s="49"/>
      <c r="VTF626" s="49"/>
      <c r="VTG626" s="49"/>
      <c r="VTH626" s="49"/>
      <c r="VTI626" s="49"/>
      <c r="VTJ626" s="49"/>
      <c r="VTK626" s="49"/>
      <c r="VTL626" s="49"/>
      <c r="VTM626" s="49"/>
      <c r="VTN626" s="49"/>
      <c r="VTO626" s="49"/>
      <c r="VTP626" s="49"/>
      <c r="VTQ626" s="49"/>
      <c r="VTR626" s="49"/>
      <c r="VTS626" s="49"/>
      <c r="VTT626" s="49"/>
      <c r="VTU626" s="49"/>
      <c r="VTV626" s="49"/>
      <c r="VTW626" s="49"/>
      <c r="VTX626" s="49"/>
      <c r="VTY626" s="49"/>
      <c r="VTZ626" s="49"/>
      <c r="VUA626" s="49"/>
      <c r="VUB626" s="49"/>
      <c r="VUC626" s="49"/>
      <c r="VUD626" s="49"/>
      <c r="VUE626" s="49"/>
      <c r="VUF626" s="49"/>
      <c r="VUG626" s="49"/>
      <c r="VUH626" s="49"/>
      <c r="VUI626" s="49"/>
      <c r="VUJ626" s="49"/>
      <c r="VUK626" s="49"/>
      <c r="VUL626" s="49"/>
      <c r="VUM626" s="49"/>
      <c r="VUN626" s="49"/>
      <c r="VUO626" s="49"/>
      <c r="VUP626" s="49"/>
      <c r="VUQ626" s="49"/>
      <c r="VUR626" s="49"/>
      <c r="VUS626" s="49"/>
      <c r="VUT626" s="49"/>
      <c r="VUU626" s="49"/>
      <c r="VUV626" s="49"/>
      <c r="VUW626" s="49"/>
      <c r="VUX626" s="49"/>
      <c r="VUY626" s="49"/>
      <c r="VUZ626" s="49"/>
      <c r="VVA626" s="49"/>
      <c r="VVB626" s="49"/>
      <c r="VVC626" s="49"/>
      <c r="VVD626" s="49"/>
      <c r="VVE626" s="49"/>
      <c r="VVF626" s="49"/>
      <c r="VVG626" s="49"/>
      <c r="VVH626" s="49"/>
      <c r="VVI626" s="49"/>
      <c r="VVJ626" s="49"/>
      <c r="VVK626" s="49"/>
      <c r="VVL626" s="49"/>
      <c r="VVM626" s="49"/>
      <c r="VVN626" s="49"/>
      <c r="VVO626" s="49"/>
      <c r="VVP626" s="49"/>
      <c r="VVQ626" s="49"/>
      <c r="VVR626" s="49"/>
      <c r="VVS626" s="49"/>
      <c r="VVT626" s="49"/>
      <c r="VVU626" s="49"/>
      <c r="VVV626" s="49"/>
      <c r="VVW626" s="49"/>
      <c r="VVX626" s="49"/>
      <c r="VVY626" s="49"/>
      <c r="VVZ626" s="49"/>
      <c r="VWA626" s="49"/>
      <c r="VWB626" s="49"/>
      <c r="VWC626" s="49"/>
      <c r="VWD626" s="49"/>
      <c r="VWE626" s="49"/>
      <c r="VWF626" s="49"/>
      <c r="VWG626" s="49"/>
      <c r="VWH626" s="49"/>
      <c r="VWI626" s="49"/>
      <c r="VWJ626" s="49"/>
      <c r="VWK626" s="49"/>
      <c r="VWL626" s="49"/>
      <c r="VWM626" s="49"/>
      <c r="VWN626" s="49"/>
      <c r="VWO626" s="49"/>
      <c r="VWP626" s="49"/>
      <c r="VWQ626" s="49"/>
      <c r="VWR626" s="49"/>
      <c r="VWS626" s="49"/>
      <c r="VWT626" s="49"/>
      <c r="VWU626" s="49"/>
      <c r="VWV626" s="49"/>
      <c r="VWW626" s="49"/>
      <c r="VWX626" s="49"/>
      <c r="VWY626" s="49"/>
      <c r="VWZ626" s="49"/>
      <c r="VXA626" s="49"/>
      <c r="VXB626" s="49"/>
      <c r="VXC626" s="49"/>
      <c r="VXD626" s="49"/>
      <c r="VXE626" s="49"/>
      <c r="VXF626" s="49"/>
      <c r="VXG626" s="49"/>
      <c r="VXH626" s="49"/>
      <c r="VXI626" s="49"/>
      <c r="VXJ626" s="49"/>
      <c r="VXK626" s="49"/>
      <c r="VXL626" s="49"/>
      <c r="VXM626" s="49"/>
      <c r="VXN626" s="49"/>
      <c r="VXO626" s="49"/>
      <c r="VXP626" s="49"/>
      <c r="VXQ626" s="49"/>
      <c r="VXR626" s="49"/>
      <c r="VXS626" s="49"/>
      <c r="VXT626" s="49"/>
      <c r="VXU626" s="49"/>
      <c r="VXV626" s="49"/>
      <c r="VXW626" s="49"/>
      <c r="VXX626" s="49"/>
      <c r="VXY626" s="49"/>
      <c r="VXZ626" s="49"/>
      <c r="VYA626" s="49"/>
      <c r="VYB626" s="49"/>
      <c r="VYC626" s="49"/>
      <c r="VYD626" s="49"/>
      <c r="VYE626" s="49"/>
      <c r="VYF626" s="49"/>
      <c r="VYG626" s="49"/>
      <c r="VYH626" s="49"/>
      <c r="VYI626" s="49"/>
      <c r="VYJ626" s="49"/>
      <c r="VYK626" s="49"/>
      <c r="VYL626" s="49"/>
      <c r="VYM626" s="49"/>
      <c r="VYN626" s="49"/>
      <c r="VYO626" s="49"/>
      <c r="VYP626" s="49"/>
      <c r="VYQ626" s="49"/>
      <c r="VYR626" s="49"/>
      <c r="VYS626" s="49"/>
      <c r="VYT626" s="49"/>
      <c r="VYU626" s="49"/>
      <c r="VYV626" s="49"/>
      <c r="VYW626" s="49"/>
      <c r="VYX626" s="49"/>
      <c r="VYY626" s="49"/>
      <c r="VYZ626" s="49"/>
      <c r="VZA626" s="49"/>
      <c r="VZB626" s="49"/>
      <c r="VZC626" s="49"/>
      <c r="VZD626" s="49"/>
      <c r="VZE626" s="49"/>
      <c r="VZF626" s="49"/>
      <c r="VZG626" s="49"/>
      <c r="VZH626" s="49"/>
      <c r="VZI626" s="49"/>
      <c r="VZJ626" s="49"/>
      <c r="VZK626" s="49"/>
      <c r="VZL626" s="49"/>
      <c r="VZM626" s="49"/>
      <c r="VZN626" s="49"/>
      <c r="VZO626" s="49"/>
      <c r="VZP626" s="49"/>
      <c r="VZQ626" s="49"/>
      <c r="VZR626" s="49"/>
      <c r="VZS626" s="49"/>
      <c r="VZT626" s="49"/>
      <c r="VZU626" s="49"/>
      <c r="VZV626" s="49"/>
      <c r="VZW626" s="49"/>
      <c r="VZX626" s="49"/>
      <c r="VZY626" s="49"/>
      <c r="VZZ626" s="49"/>
      <c r="WAA626" s="49"/>
      <c r="WAB626" s="49"/>
      <c r="WAC626" s="49"/>
      <c r="WAD626" s="49"/>
      <c r="WAE626" s="49"/>
      <c r="WAF626" s="49"/>
      <c r="WAG626" s="49"/>
      <c r="WAH626" s="49"/>
      <c r="WAI626" s="49"/>
      <c r="WAJ626" s="49"/>
      <c r="WAK626" s="49"/>
      <c r="WAL626" s="49"/>
      <c r="WAM626" s="49"/>
      <c r="WAN626" s="49"/>
      <c r="WAO626" s="49"/>
      <c r="WAP626" s="49"/>
      <c r="WAQ626" s="49"/>
      <c r="WAR626" s="49"/>
      <c r="WAS626" s="49"/>
      <c r="WAT626" s="49"/>
      <c r="WAU626" s="49"/>
      <c r="WAV626" s="49"/>
      <c r="WAW626" s="49"/>
      <c r="WAX626" s="49"/>
      <c r="WAY626" s="49"/>
      <c r="WAZ626" s="49"/>
      <c r="WBA626" s="49"/>
      <c r="WBB626" s="49"/>
      <c r="WBC626" s="49"/>
      <c r="WBD626" s="49"/>
      <c r="WBE626" s="49"/>
      <c r="WBF626" s="49"/>
      <c r="WBG626" s="49"/>
      <c r="WBH626" s="49"/>
      <c r="WBI626" s="49"/>
      <c r="WBJ626" s="49"/>
      <c r="WBK626" s="49"/>
      <c r="WBL626" s="49"/>
      <c r="WBM626" s="49"/>
      <c r="WBN626" s="49"/>
      <c r="WBO626" s="49"/>
      <c r="WBP626" s="49"/>
      <c r="WBQ626" s="49"/>
      <c r="WBR626" s="49"/>
      <c r="WBS626" s="49"/>
      <c r="WBT626" s="49"/>
      <c r="WBU626" s="49"/>
      <c r="WBV626" s="49"/>
      <c r="WBW626" s="49"/>
      <c r="WBX626" s="49"/>
      <c r="WBY626" s="49"/>
      <c r="WBZ626" s="49"/>
      <c r="WCA626" s="49"/>
      <c r="WCB626" s="49"/>
      <c r="WCC626" s="49"/>
      <c r="WCD626" s="49"/>
      <c r="WCE626" s="49"/>
      <c r="WCF626" s="49"/>
      <c r="WCG626" s="49"/>
      <c r="WCH626" s="49"/>
      <c r="WCI626" s="49"/>
      <c r="WCJ626" s="49"/>
      <c r="WCK626" s="49"/>
      <c r="WCL626" s="49"/>
      <c r="WCM626" s="49"/>
      <c r="WCN626" s="49"/>
      <c r="WCO626" s="49"/>
      <c r="WCP626" s="49"/>
      <c r="WCQ626" s="49"/>
      <c r="WCR626" s="49"/>
      <c r="WCS626" s="49"/>
      <c r="WCT626" s="49"/>
      <c r="WCU626" s="49"/>
      <c r="WCV626" s="49"/>
      <c r="WCW626" s="49"/>
      <c r="WCX626" s="49"/>
      <c r="WCY626" s="49"/>
      <c r="WCZ626" s="49"/>
      <c r="WDA626" s="49"/>
      <c r="WDB626" s="49"/>
      <c r="WDC626" s="49"/>
      <c r="WDD626" s="49"/>
      <c r="WDE626" s="49"/>
      <c r="WDF626" s="49"/>
      <c r="WDG626" s="49"/>
      <c r="WDH626" s="49"/>
      <c r="WDI626" s="49"/>
      <c r="WDJ626" s="49"/>
      <c r="WDK626" s="49"/>
      <c r="WDL626" s="49"/>
      <c r="WDM626" s="49"/>
      <c r="WDN626" s="49"/>
      <c r="WDO626" s="49"/>
      <c r="WDP626" s="49"/>
      <c r="WDQ626" s="49"/>
      <c r="WDR626" s="49"/>
      <c r="WDS626" s="49"/>
      <c r="WDT626" s="49"/>
      <c r="WDU626" s="49"/>
      <c r="WDV626" s="49"/>
      <c r="WDW626" s="49"/>
      <c r="WDX626" s="49"/>
      <c r="WDY626" s="49"/>
      <c r="WDZ626" s="49"/>
      <c r="WEA626" s="49"/>
      <c r="WEB626" s="49"/>
      <c r="WEC626" s="49"/>
      <c r="WED626" s="49"/>
      <c r="WEE626" s="49"/>
      <c r="WEF626" s="49"/>
      <c r="WEG626" s="49"/>
      <c r="WEH626" s="49"/>
      <c r="WEI626" s="49"/>
      <c r="WEJ626" s="49"/>
      <c r="WEK626" s="49"/>
      <c r="WEL626" s="49"/>
      <c r="WEM626" s="49"/>
      <c r="WEN626" s="49"/>
      <c r="WEO626" s="49"/>
      <c r="WEP626" s="49"/>
      <c r="WEQ626" s="49"/>
      <c r="WER626" s="49"/>
      <c r="WES626" s="49"/>
      <c r="WET626" s="49"/>
      <c r="WEU626" s="49"/>
      <c r="WEV626" s="49"/>
      <c r="WEW626" s="49"/>
      <c r="WEX626" s="49"/>
      <c r="WEY626" s="49"/>
      <c r="WEZ626" s="49"/>
      <c r="WFA626" s="49"/>
      <c r="WFB626" s="49"/>
      <c r="WFC626" s="49"/>
      <c r="WFD626" s="49"/>
      <c r="WFE626" s="49"/>
      <c r="WFF626" s="49"/>
      <c r="WFG626" s="49"/>
      <c r="WFH626" s="49"/>
      <c r="WFI626" s="49"/>
      <c r="WFJ626" s="49"/>
      <c r="WFK626" s="49"/>
      <c r="WFL626" s="49"/>
      <c r="WFM626" s="49"/>
      <c r="WFN626" s="49"/>
      <c r="WFO626" s="49"/>
      <c r="WFP626" s="49"/>
      <c r="WFQ626" s="49"/>
      <c r="WFR626" s="49"/>
      <c r="WFS626" s="49"/>
      <c r="WFT626" s="49"/>
      <c r="WFU626" s="49"/>
      <c r="WFV626" s="49"/>
      <c r="WFW626" s="49"/>
      <c r="WFX626" s="49"/>
      <c r="WFY626" s="49"/>
      <c r="WFZ626" s="49"/>
      <c r="WGA626" s="49"/>
      <c r="WGB626" s="49"/>
      <c r="WGC626" s="49"/>
      <c r="WGD626" s="49"/>
      <c r="WGE626" s="49"/>
      <c r="WGF626" s="49"/>
      <c r="WGG626" s="49"/>
      <c r="WGH626" s="49"/>
      <c r="WGI626" s="49"/>
      <c r="WGJ626" s="49"/>
      <c r="WGK626" s="49"/>
      <c r="WGL626" s="49"/>
      <c r="WGM626" s="49"/>
      <c r="WGN626" s="49"/>
      <c r="WGO626" s="49"/>
      <c r="WGP626" s="49"/>
      <c r="WGQ626" s="49"/>
      <c r="WGR626" s="49"/>
      <c r="WGS626" s="49"/>
      <c r="WGT626" s="49"/>
      <c r="WGU626" s="49"/>
      <c r="WGV626" s="49"/>
      <c r="WGW626" s="49"/>
      <c r="WGX626" s="49"/>
      <c r="WGY626" s="49"/>
      <c r="WGZ626" s="49"/>
      <c r="WHA626" s="49"/>
      <c r="WHB626" s="49"/>
      <c r="WHC626" s="49"/>
      <c r="WHD626" s="49"/>
      <c r="WHE626" s="49"/>
      <c r="WHF626" s="49"/>
      <c r="WHG626" s="49"/>
      <c r="WHH626" s="49"/>
      <c r="WHI626" s="49"/>
      <c r="WHJ626" s="49"/>
      <c r="WHK626" s="49"/>
      <c r="WHL626" s="49"/>
      <c r="WHM626" s="49"/>
      <c r="WHN626" s="49"/>
      <c r="WHO626" s="49"/>
      <c r="WHP626" s="49"/>
      <c r="WHQ626" s="49"/>
      <c r="WHR626" s="49"/>
      <c r="WHS626" s="49"/>
      <c r="WHT626" s="49"/>
      <c r="WHU626" s="49"/>
      <c r="WHV626" s="49"/>
      <c r="WHW626" s="49"/>
      <c r="WHX626" s="49"/>
      <c r="WHY626" s="49"/>
      <c r="WHZ626" s="49"/>
      <c r="WIA626" s="49"/>
      <c r="WIB626" s="49"/>
      <c r="WIC626" s="49"/>
      <c r="WID626" s="49"/>
      <c r="WIE626" s="49"/>
      <c r="WIF626" s="49"/>
      <c r="WIG626" s="49"/>
      <c r="WIH626" s="49"/>
      <c r="WII626" s="49"/>
      <c r="WIJ626" s="49"/>
      <c r="WIK626" s="49"/>
      <c r="WIL626" s="49"/>
      <c r="WIM626" s="49"/>
      <c r="WIN626" s="49"/>
      <c r="WIO626" s="49"/>
      <c r="WIP626" s="49"/>
      <c r="WIQ626" s="49"/>
      <c r="WIR626" s="49"/>
      <c r="WIS626" s="49"/>
      <c r="WIT626" s="49"/>
      <c r="WIU626" s="49"/>
      <c r="WIV626" s="49"/>
      <c r="WIW626" s="49"/>
      <c r="WIX626" s="49"/>
      <c r="WIY626" s="49"/>
      <c r="WIZ626" s="49"/>
      <c r="WJA626" s="49"/>
      <c r="WJB626" s="49"/>
      <c r="WJC626" s="49"/>
      <c r="WJD626" s="49"/>
      <c r="WJE626" s="49"/>
      <c r="WJF626" s="49"/>
      <c r="WJG626" s="49"/>
      <c r="WJH626" s="49"/>
      <c r="WJI626" s="49"/>
      <c r="WJJ626" s="49"/>
      <c r="WJK626" s="49"/>
      <c r="WJL626" s="49"/>
      <c r="WJM626" s="49"/>
      <c r="WJN626" s="49"/>
      <c r="WJO626" s="49"/>
      <c r="WJP626" s="49"/>
      <c r="WJQ626" s="49"/>
      <c r="WJR626" s="49"/>
      <c r="WJS626" s="49"/>
      <c r="WJT626" s="49"/>
      <c r="WJU626" s="49"/>
      <c r="WJV626" s="49"/>
      <c r="WJW626" s="49"/>
      <c r="WJX626" s="49"/>
      <c r="WJY626" s="49"/>
      <c r="WJZ626" s="49"/>
      <c r="WKA626" s="49"/>
      <c r="WKB626" s="49"/>
      <c r="WKC626" s="49"/>
      <c r="WKD626" s="49"/>
      <c r="WKE626" s="49"/>
      <c r="WKF626" s="49"/>
      <c r="WKG626" s="49"/>
      <c r="WKH626" s="49"/>
      <c r="WKI626" s="49"/>
      <c r="WKJ626" s="49"/>
      <c r="WKK626" s="49"/>
      <c r="WKL626" s="49"/>
      <c r="WKM626" s="49"/>
      <c r="WKN626" s="49"/>
      <c r="WKO626" s="49"/>
      <c r="WKP626" s="49"/>
      <c r="WKQ626" s="49"/>
      <c r="WKR626" s="49"/>
      <c r="WKS626" s="49"/>
      <c r="WKT626" s="49"/>
      <c r="WKU626" s="49"/>
      <c r="WKV626" s="49"/>
      <c r="WKW626" s="49"/>
      <c r="WKX626" s="49"/>
      <c r="WKY626" s="49"/>
      <c r="WKZ626" s="49"/>
      <c r="WLA626" s="49"/>
      <c r="WLB626" s="49"/>
      <c r="WLC626" s="49"/>
      <c r="WLD626" s="49"/>
      <c r="WLE626" s="49"/>
      <c r="WLF626" s="49"/>
      <c r="WLG626" s="49"/>
      <c r="WLH626" s="49"/>
      <c r="WLI626" s="49"/>
      <c r="WLJ626" s="49"/>
      <c r="WLK626" s="49"/>
      <c r="WLL626" s="49"/>
      <c r="WLM626" s="49"/>
      <c r="WLN626" s="49"/>
      <c r="WLO626" s="49"/>
      <c r="WLP626" s="49"/>
      <c r="WLQ626" s="49"/>
      <c r="WLR626" s="49"/>
      <c r="WLS626" s="49"/>
      <c r="WLT626" s="49"/>
      <c r="WLU626" s="49"/>
      <c r="WLV626" s="49"/>
      <c r="WLW626" s="49"/>
      <c r="WLX626" s="49"/>
      <c r="WLY626" s="49"/>
      <c r="WLZ626" s="49"/>
      <c r="WMA626" s="49"/>
      <c r="WMB626" s="49"/>
      <c r="WMC626" s="49"/>
      <c r="WMD626" s="49"/>
      <c r="WME626" s="49"/>
      <c r="WMF626" s="49"/>
      <c r="WMG626" s="49"/>
      <c r="WMH626" s="49"/>
      <c r="WMI626" s="49"/>
      <c r="WMJ626" s="49"/>
      <c r="WMK626" s="49"/>
      <c r="WML626" s="49"/>
      <c r="WMM626" s="49"/>
      <c r="WMN626" s="49"/>
      <c r="WMO626" s="49"/>
      <c r="WMP626" s="49"/>
      <c r="WMQ626" s="49"/>
      <c r="WMR626" s="49"/>
      <c r="WMS626" s="49"/>
      <c r="WMT626" s="49"/>
      <c r="WMU626" s="49"/>
      <c r="WMV626" s="49"/>
      <c r="WMW626" s="49"/>
      <c r="WMX626" s="49"/>
      <c r="WMY626" s="49"/>
      <c r="WMZ626" s="49"/>
      <c r="WNA626" s="49"/>
      <c r="WNB626" s="49"/>
      <c r="WNC626" s="49"/>
      <c r="WND626" s="49"/>
      <c r="WNE626" s="49"/>
      <c r="WNF626" s="49"/>
      <c r="WNG626" s="49"/>
      <c r="WNH626" s="49"/>
      <c r="WNI626" s="49"/>
      <c r="WNJ626" s="49"/>
      <c r="WNK626" s="49"/>
      <c r="WNL626" s="49"/>
      <c r="WNM626" s="49"/>
      <c r="WNN626" s="49"/>
      <c r="WNO626" s="49"/>
      <c r="WNP626" s="49"/>
      <c r="WNQ626" s="49"/>
      <c r="WNR626" s="49"/>
      <c r="WNS626" s="49"/>
      <c r="WNT626" s="49"/>
      <c r="WNU626" s="49"/>
      <c r="WNV626" s="49"/>
      <c r="WNW626" s="49"/>
      <c r="WNX626" s="49"/>
      <c r="WNY626" s="49"/>
      <c r="WNZ626" s="49"/>
      <c r="WOA626" s="49"/>
      <c r="WOB626" s="49"/>
      <c r="WOC626" s="49"/>
      <c r="WOD626" s="49"/>
      <c r="WOE626" s="49"/>
      <c r="WOF626" s="49"/>
      <c r="WOG626" s="49"/>
      <c r="WOH626" s="49"/>
      <c r="WOI626" s="49"/>
      <c r="WOJ626" s="49"/>
      <c r="WOK626" s="49"/>
      <c r="WOL626" s="49"/>
      <c r="WOM626" s="49"/>
      <c r="WON626" s="49"/>
      <c r="WOO626" s="49"/>
      <c r="WOP626" s="49"/>
      <c r="WOQ626" s="49"/>
      <c r="WOR626" s="49"/>
      <c r="WOS626" s="49"/>
      <c r="WOT626" s="49"/>
      <c r="WOU626" s="49"/>
      <c r="WOV626" s="49"/>
      <c r="WOW626" s="49"/>
      <c r="WOX626" s="49"/>
      <c r="WOY626" s="49"/>
      <c r="WOZ626" s="49"/>
      <c r="WPA626" s="49"/>
      <c r="WPB626" s="49"/>
      <c r="WPC626" s="49"/>
      <c r="WPD626" s="49"/>
      <c r="WPE626" s="49"/>
      <c r="WPF626" s="49"/>
      <c r="WPG626" s="49"/>
      <c r="WPH626" s="49"/>
      <c r="WPI626" s="49"/>
      <c r="WPJ626" s="49"/>
      <c r="WPK626" s="49"/>
      <c r="WPL626" s="49"/>
      <c r="WPM626" s="49"/>
      <c r="WPN626" s="49"/>
      <c r="WPO626" s="49"/>
      <c r="WPP626" s="49"/>
      <c r="WPQ626" s="49"/>
      <c r="WPR626" s="49"/>
      <c r="WPS626" s="49"/>
      <c r="WPT626" s="49"/>
      <c r="WPU626" s="49"/>
      <c r="WPV626" s="49"/>
      <c r="WPW626" s="49"/>
      <c r="WPX626" s="49"/>
      <c r="WPY626" s="49"/>
      <c r="WPZ626" s="49"/>
      <c r="WQA626" s="49"/>
      <c r="WQB626" s="49"/>
      <c r="WQC626" s="49"/>
      <c r="WQD626" s="49"/>
      <c r="WQE626" s="49"/>
      <c r="WQF626" s="49"/>
      <c r="WQG626" s="49"/>
      <c r="WQH626" s="49"/>
      <c r="WQI626" s="49"/>
      <c r="WQJ626" s="49"/>
      <c r="WQK626" s="49"/>
      <c r="WQL626" s="49"/>
      <c r="WQM626" s="49"/>
      <c r="WQN626" s="49"/>
      <c r="WQO626" s="49"/>
      <c r="WQP626" s="49"/>
      <c r="WQQ626" s="49"/>
      <c r="WQR626" s="49"/>
      <c r="WQS626" s="49"/>
      <c r="WQT626" s="49"/>
      <c r="WQU626" s="49"/>
      <c r="WQV626" s="49"/>
      <c r="WQW626" s="49"/>
      <c r="WQX626" s="49"/>
      <c r="WQY626" s="49"/>
      <c r="WQZ626" s="49"/>
      <c r="WRA626" s="49"/>
      <c r="WRB626" s="49"/>
      <c r="WRC626" s="49"/>
      <c r="WRD626" s="49"/>
      <c r="WRE626" s="49"/>
      <c r="WRF626" s="49"/>
      <c r="WRG626" s="49"/>
      <c r="WRH626" s="49"/>
      <c r="WRI626" s="49"/>
      <c r="WRJ626" s="49"/>
      <c r="WRK626" s="49"/>
      <c r="WRL626" s="49"/>
      <c r="WRM626" s="49"/>
      <c r="WRN626" s="49"/>
      <c r="WRO626" s="49"/>
      <c r="WRP626" s="49"/>
      <c r="WRQ626" s="49"/>
      <c r="WRR626" s="49"/>
      <c r="WRS626" s="49"/>
      <c r="WRT626" s="49"/>
      <c r="WRU626" s="49"/>
      <c r="WRV626" s="49"/>
      <c r="WRW626" s="49"/>
      <c r="WRX626" s="49"/>
      <c r="WRY626" s="49"/>
      <c r="WRZ626" s="49"/>
      <c r="WSA626" s="49"/>
      <c r="WSB626" s="49"/>
      <c r="WSC626" s="49"/>
      <c r="WSD626" s="49"/>
      <c r="WSE626" s="49"/>
      <c r="WSF626" s="49"/>
      <c r="WSG626" s="49"/>
      <c r="WSH626" s="49"/>
      <c r="WSI626" s="49"/>
      <c r="WSJ626" s="49"/>
      <c r="WSK626" s="49"/>
      <c r="WSL626" s="49"/>
      <c r="WSM626" s="49"/>
      <c r="WSN626" s="49"/>
      <c r="WSO626" s="49"/>
      <c r="WSP626" s="49"/>
      <c r="WSQ626" s="49"/>
      <c r="WSR626" s="49"/>
      <c r="WSS626" s="49"/>
      <c r="WST626" s="49"/>
      <c r="WSU626" s="49"/>
      <c r="WSV626" s="49"/>
      <c r="WSW626" s="49"/>
      <c r="WSX626" s="49"/>
      <c r="WSY626" s="49"/>
      <c r="WSZ626" s="49"/>
      <c r="WTA626" s="49"/>
      <c r="WTB626" s="49"/>
      <c r="WTC626" s="49"/>
      <c r="WTD626" s="49"/>
      <c r="WTE626" s="49"/>
      <c r="WTF626" s="49"/>
      <c r="WTG626" s="49"/>
      <c r="WTH626" s="49"/>
      <c r="WTI626" s="49"/>
      <c r="WTJ626" s="49"/>
      <c r="WTK626" s="49"/>
      <c r="WTL626" s="49"/>
      <c r="WTM626" s="49"/>
      <c r="WTN626" s="49"/>
      <c r="WTO626" s="49"/>
      <c r="WTP626" s="49"/>
      <c r="WTQ626" s="49"/>
      <c r="WTR626" s="49"/>
      <c r="WTS626" s="49"/>
      <c r="WTT626" s="49"/>
      <c r="WTU626" s="49"/>
      <c r="WTV626" s="49"/>
      <c r="WTW626" s="49"/>
      <c r="WTX626" s="49"/>
      <c r="WTY626" s="49"/>
      <c r="WTZ626" s="49"/>
      <c r="WUA626" s="49"/>
      <c r="WUB626" s="49"/>
      <c r="WUC626" s="49"/>
      <c r="WUD626" s="49"/>
      <c r="WUE626" s="49"/>
      <c r="WUF626" s="49"/>
      <c r="WUG626" s="49"/>
      <c r="WUH626" s="49"/>
      <c r="WUI626" s="49"/>
      <c r="WUJ626" s="49"/>
      <c r="WUK626" s="49"/>
      <c r="WUL626" s="49"/>
      <c r="WUM626" s="49"/>
      <c r="WUN626" s="49"/>
      <c r="WUO626" s="49"/>
      <c r="WUP626" s="49"/>
      <c r="WUQ626" s="49"/>
      <c r="WUR626" s="49"/>
      <c r="WUS626" s="49"/>
      <c r="WUT626" s="49"/>
      <c r="WUU626" s="49"/>
      <c r="WUV626" s="49"/>
      <c r="WUW626" s="49"/>
      <c r="WUX626" s="49"/>
      <c r="WUY626" s="49"/>
      <c r="WUZ626" s="49"/>
      <c r="WVA626" s="49"/>
      <c r="WVB626" s="49"/>
      <c r="WVC626" s="49"/>
      <c r="WVD626" s="49"/>
      <c r="WVE626" s="49"/>
      <c r="WVF626" s="49"/>
      <c r="WVG626" s="49"/>
      <c r="WVH626" s="49"/>
      <c r="WVI626" s="49"/>
      <c r="WVJ626" s="49"/>
      <c r="WVK626" s="49"/>
      <c r="WVL626" s="49"/>
      <c r="WVM626" s="49"/>
      <c r="WVN626" s="49"/>
      <c r="WVO626" s="49"/>
      <c r="WVP626" s="49"/>
      <c r="WVQ626" s="49"/>
      <c r="WVR626" s="49"/>
      <c r="WVS626" s="49"/>
      <c r="WVT626" s="49"/>
      <c r="WVU626" s="49"/>
      <c r="WVV626" s="49"/>
      <c r="WVW626" s="49"/>
      <c r="WVX626" s="49"/>
      <c r="WVY626" s="49"/>
      <c r="WVZ626" s="49"/>
      <c r="WWA626" s="49"/>
      <c r="WWB626" s="49"/>
      <c r="WWC626" s="49"/>
      <c r="WWD626" s="49"/>
      <c r="WWE626" s="49"/>
      <c r="WWF626" s="49"/>
      <c r="WWG626" s="49"/>
      <c r="WWH626" s="49"/>
      <c r="WWI626" s="49"/>
      <c r="WWJ626" s="49"/>
      <c r="WWK626" s="49"/>
      <c r="WWL626" s="49"/>
      <c r="WWM626" s="49"/>
      <c r="WWN626" s="49"/>
      <c r="WWO626" s="49"/>
      <c r="WWP626" s="49"/>
      <c r="WWQ626" s="49"/>
      <c r="WWR626" s="49"/>
      <c r="WWS626" s="49"/>
      <c r="WWT626" s="49"/>
      <c r="WWU626" s="49"/>
      <c r="WWV626" s="49"/>
      <c r="WWW626" s="49"/>
      <c r="WWX626" s="49"/>
      <c r="WWY626" s="49"/>
      <c r="WWZ626" s="49"/>
      <c r="WXA626" s="49"/>
      <c r="WXB626" s="49"/>
      <c r="WXC626" s="49"/>
      <c r="WXD626" s="49"/>
      <c r="WXE626" s="49"/>
      <c r="WXF626" s="49"/>
      <c r="WXG626" s="49"/>
      <c r="WXH626" s="49"/>
      <c r="WXI626" s="49"/>
      <c r="WXJ626" s="49"/>
      <c r="WXK626" s="49"/>
      <c r="WXL626" s="49"/>
      <c r="WXM626" s="49"/>
      <c r="WXN626" s="49"/>
      <c r="WXO626" s="49"/>
      <c r="WXP626" s="49"/>
      <c r="WXQ626" s="49"/>
      <c r="WXR626" s="49"/>
      <c r="WXS626" s="49"/>
      <c r="WXT626" s="49"/>
      <c r="WXU626" s="49"/>
      <c r="WXV626" s="49"/>
      <c r="WXW626" s="49"/>
      <c r="WXX626" s="49"/>
      <c r="WXY626" s="49"/>
      <c r="WXZ626" s="49"/>
      <c r="WYA626" s="49"/>
      <c r="WYB626" s="49"/>
      <c r="WYC626" s="49"/>
      <c r="WYD626" s="49"/>
      <c r="WYE626" s="49"/>
      <c r="WYF626" s="49"/>
      <c r="WYG626" s="49"/>
      <c r="WYH626" s="49"/>
      <c r="WYI626" s="49"/>
      <c r="WYJ626" s="49"/>
      <c r="WYK626" s="49"/>
      <c r="WYL626" s="49"/>
      <c r="WYM626" s="49"/>
      <c r="WYN626" s="49"/>
      <c r="WYO626" s="49"/>
      <c r="WYP626" s="49"/>
      <c r="WYQ626" s="49"/>
      <c r="WYR626" s="49"/>
      <c r="WYS626" s="49"/>
      <c r="WYT626" s="49"/>
      <c r="WYU626" s="49"/>
      <c r="WYV626" s="49"/>
      <c r="WYW626" s="49"/>
      <c r="WYX626" s="49"/>
      <c r="WYY626" s="49"/>
      <c r="WYZ626" s="49"/>
      <c r="WZA626" s="49"/>
      <c r="WZB626" s="49"/>
      <c r="WZC626" s="49"/>
      <c r="WZD626" s="49"/>
      <c r="WZE626" s="49"/>
      <c r="WZF626" s="49"/>
      <c r="WZG626" s="49"/>
      <c r="WZH626" s="49"/>
      <c r="WZI626" s="49"/>
      <c r="WZJ626" s="49"/>
      <c r="WZK626" s="49"/>
      <c r="WZL626" s="49"/>
      <c r="WZM626" s="49"/>
      <c r="WZN626" s="49"/>
      <c r="WZO626" s="49"/>
      <c r="WZP626" s="49"/>
      <c r="WZQ626" s="49"/>
      <c r="WZR626" s="49"/>
      <c r="WZS626" s="49"/>
      <c r="WZT626" s="49"/>
      <c r="WZU626" s="49"/>
      <c r="WZV626" s="49"/>
      <c r="WZW626" s="49"/>
      <c r="WZX626" s="49"/>
      <c r="WZY626" s="49"/>
      <c r="WZZ626" s="49"/>
      <c r="XAA626" s="49"/>
      <c r="XAB626" s="49"/>
      <c r="XAC626" s="49"/>
      <c r="XAD626" s="49"/>
      <c r="XAE626" s="49"/>
      <c r="XAF626" s="49"/>
      <c r="XAG626" s="49"/>
      <c r="XAH626" s="49"/>
      <c r="XAI626" s="49"/>
      <c r="XAJ626" s="49"/>
      <c r="XAK626" s="49"/>
      <c r="XAL626" s="49"/>
      <c r="XAM626" s="49"/>
      <c r="XAN626" s="49"/>
      <c r="XAO626" s="49"/>
      <c r="XAP626" s="49"/>
      <c r="XAQ626" s="49"/>
      <c r="XAR626" s="49"/>
      <c r="XAS626" s="49"/>
      <c r="XAT626" s="49"/>
      <c r="XAU626" s="49"/>
      <c r="XAV626" s="49"/>
      <c r="XAW626" s="49"/>
      <c r="XAX626" s="49"/>
      <c r="XAY626" s="49"/>
      <c r="XAZ626" s="49"/>
      <c r="XBA626" s="49"/>
      <c r="XBB626" s="49"/>
      <c r="XBC626" s="49"/>
      <c r="XBD626" s="49"/>
      <c r="XBE626" s="49"/>
      <c r="XBF626" s="49"/>
      <c r="XBG626" s="49"/>
      <c r="XBH626" s="49"/>
      <c r="XBI626" s="49"/>
      <c r="XBJ626" s="49"/>
      <c r="XBK626" s="49"/>
      <c r="XBL626" s="49"/>
      <c r="XBM626" s="49"/>
      <c r="XBN626" s="49"/>
      <c r="XBO626" s="49"/>
      <c r="XBP626" s="49"/>
      <c r="XBQ626" s="49"/>
      <c r="XBR626" s="49"/>
      <c r="XBS626" s="49"/>
      <c r="XBT626" s="49"/>
      <c r="XBU626" s="49"/>
      <c r="XBV626" s="49"/>
      <c r="XBW626" s="49"/>
      <c r="XBX626" s="49"/>
      <c r="XBY626" s="49"/>
      <c r="XBZ626" s="49"/>
      <c r="XCA626" s="49"/>
      <c r="XCB626" s="49"/>
      <c r="XCC626" s="49"/>
      <c r="XCD626" s="49"/>
      <c r="XCE626" s="49"/>
      <c r="XCF626" s="49"/>
      <c r="XCG626" s="49"/>
      <c r="XCH626" s="49"/>
      <c r="XCI626" s="49"/>
      <c r="XCJ626" s="49"/>
      <c r="XCK626" s="49"/>
      <c r="XCL626" s="49"/>
      <c r="XCM626" s="49"/>
      <c r="XCN626" s="49"/>
      <c r="XCO626" s="49"/>
      <c r="XCP626" s="49"/>
      <c r="XCQ626" s="49"/>
      <c r="XCR626" s="49"/>
      <c r="XCS626" s="49"/>
      <c r="XCT626" s="49"/>
      <c r="XCU626" s="49"/>
      <c r="XCV626" s="49"/>
      <c r="XCW626" s="49"/>
      <c r="XCX626" s="49"/>
      <c r="XCY626" s="49"/>
      <c r="XCZ626" s="49"/>
      <c r="XDA626" s="49"/>
      <c r="XDB626" s="49"/>
      <c r="XDC626" s="49"/>
      <c r="XDD626" s="49"/>
      <c r="XDE626" s="49"/>
      <c r="XDF626" s="49"/>
      <c r="XDG626" s="49"/>
      <c r="XDH626" s="49"/>
      <c r="XDI626" s="49"/>
      <c r="XDJ626" s="49"/>
      <c r="XDK626" s="49"/>
      <c r="XDL626" s="49"/>
      <c r="XDM626" s="49"/>
      <c r="XDN626" s="49"/>
      <c r="XDO626" s="49"/>
      <c r="XDP626" s="49"/>
      <c r="XDQ626" s="49"/>
      <c r="XDR626" s="49"/>
      <c r="XDS626" s="49"/>
      <c r="XDT626" s="49"/>
      <c r="XDU626" s="49"/>
      <c r="XDV626" s="49"/>
      <c r="XDW626" s="49"/>
      <c r="XDX626" s="49"/>
      <c r="XDY626" s="49"/>
      <c r="XDZ626" s="49"/>
      <c r="XEA626" s="49"/>
      <c r="XEB626" s="49"/>
      <c r="XEC626" s="49"/>
      <c r="XED626" s="49"/>
      <c r="XEE626" s="49"/>
      <c r="XEF626" s="49"/>
      <c r="XEG626" s="49"/>
      <c r="XEH626" s="49"/>
      <c r="XEI626" s="49"/>
      <c r="XEJ626" s="49"/>
      <c r="XEK626" s="49"/>
      <c r="XEL626" s="49"/>
      <c r="XEM626" s="49"/>
      <c r="XEN626" s="49"/>
      <c r="XEO626" s="49"/>
      <c r="XEP626" s="49"/>
      <c r="XEQ626" s="49"/>
      <c r="XER626" s="49"/>
      <c r="XES626" s="49"/>
      <c r="XET626" s="49"/>
      <c r="XEU626" s="49"/>
      <c r="XEV626" s="49"/>
      <c r="XEW626" s="49"/>
      <c r="XEX626" s="49"/>
      <c r="XEY626" s="49"/>
      <c r="XEZ626" s="49"/>
      <c r="XFA626" s="49"/>
      <c r="XFB626" s="49"/>
      <c r="XFC626" s="49"/>
      <c r="XFD626" s="49"/>
    </row>
    <row r="627" spans="1:16384" s="20" customFormat="1" ht="9" customHeight="1">
      <c r="A627" s="51" t="s">
        <v>7</v>
      </c>
      <c r="B627" s="52">
        <f>SUM(B629:B660)</f>
        <v>4934.2699999999986</v>
      </c>
      <c r="C627" s="49"/>
      <c r="D627" s="49">
        <f>SUM(D629:D660)</f>
        <v>40573.713999999993</v>
      </c>
      <c r="E627" s="49">
        <f>SUM(E629:E660)</f>
        <v>1953.7849999999999</v>
      </c>
      <c r="F627" s="49">
        <f>SUM(F629:F660)</f>
        <v>5952.6900000000014</v>
      </c>
      <c r="G627" s="49">
        <f>SUM(G629:G660)</f>
        <v>2466.2750000000001</v>
      </c>
      <c r="H627" s="49">
        <f>SUM(H629:H660)</f>
        <v>15458.985000000001</v>
      </c>
      <c r="I627" s="49">
        <f t="shared" ref="I627" si="30">SUM(I629:I660)</f>
        <v>14741.978999999996</v>
      </c>
      <c r="J627" s="49"/>
      <c r="K627" s="49">
        <f>SUM(K629:K660)</f>
        <v>312.76900000000006</v>
      </c>
      <c r="L627" s="49">
        <f>SUM(L629:L660)</f>
        <v>312.76600000000002</v>
      </c>
      <c r="M627" s="52" t="s">
        <v>63</v>
      </c>
      <c r="P627" s="85"/>
    </row>
    <row r="628" spans="1:16384" s="20" customFormat="1" ht="3.95" customHeight="1">
      <c r="A628" s="71"/>
      <c r="B628" s="74"/>
      <c r="C628" s="75"/>
      <c r="D628" s="69"/>
      <c r="E628" s="69"/>
      <c r="F628" s="69"/>
      <c r="G628" s="69"/>
      <c r="H628" s="69"/>
      <c r="I628" s="69"/>
      <c r="J628" s="69"/>
      <c r="K628" s="69"/>
      <c r="L628" s="69"/>
      <c r="M628" s="69"/>
    </row>
    <row r="629" spans="1:16384" s="20" customFormat="1" ht="9" customHeight="1">
      <c r="A629" s="21" t="s">
        <v>8</v>
      </c>
      <c r="B629" s="76">
        <v>0.60000000000000009</v>
      </c>
      <c r="C629" s="76"/>
      <c r="D629" s="76">
        <f t="shared" ref="D629:D660" si="31">SUM(E629:I629)</f>
        <v>373.63799999999992</v>
      </c>
      <c r="E629" s="76">
        <v>5.6760000000000002</v>
      </c>
      <c r="F629" s="76">
        <v>0</v>
      </c>
      <c r="G629" s="76">
        <v>0</v>
      </c>
      <c r="H629" s="76">
        <v>181.13699999999997</v>
      </c>
      <c r="I629" s="76">
        <v>186.82499999999999</v>
      </c>
      <c r="J629" s="76"/>
      <c r="K629" s="55">
        <v>2.3980000000000001</v>
      </c>
      <c r="L629" s="76">
        <v>2.3980000000000001</v>
      </c>
      <c r="M629" s="90">
        <v>0</v>
      </c>
      <c r="P629" s="85"/>
    </row>
    <row r="630" spans="1:16384" s="20" customFormat="1" ht="9" customHeight="1">
      <c r="A630" s="21" t="s">
        <v>9</v>
      </c>
      <c r="B630" s="76">
        <v>3.7830000000000004</v>
      </c>
      <c r="C630" s="78"/>
      <c r="D630" s="76">
        <f t="shared" si="31"/>
        <v>679.99199999999996</v>
      </c>
      <c r="E630" s="76">
        <v>146.761</v>
      </c>
      <c r="F630" s="76">
        <v>0</v>
      </c>
      <c r="G630" s="76">
        <v>0</v>
      </c>
      <c r="H630" s="76">
        <v>201.33500000000004</v>
      </c>
      <c r="I630" s="76">
        <v>331.89599999999996</v>
      </c>
      <c r="J630" s="76"/>
      <c r="K630" s="55">
        <v>1.6120000000000001</v>
      </c>
      <c r="L630" s="76">
        <v>1.6120000000000001</v>
      </c>
      <c r="M630" s="90">
        <v>0</v>
      </c>
      <c r="P630" s="85"/>
    </row>
    <row r="631" spans="1:16384" s="20" customFormat="1" ht="9" customHeight="1">
      <c r="A631" s="21" t="s">
        <v>10</v>
      </c>
      <c r="B631" s="76">
        <v>1.546</v>
      </c>
      <c r="C631" s="78"/>
      <c r="D631" s="76">
        <f t="shared" si="31"/>
        <v>570.072</v>
      </c>
      <c r="E631" s="76">
        <v>63.689000000000007</v>
      </c>
      <c r="F631" s="76">
        <v>0</v>
      </c>
      <c r="G631" s="76">
        <v>0</v>
      </c>
      <c r="H631" s="76">
        <v>197.06200000000001</v>
      </c>
      <c r="I631" s="76">
        <v>309.32099999999997</v>
      </c>
      <c r="J631" s="76"/>
      <c r="K631" s="55">
        <v>0.13500000000000001</v>
      </c>
      <c r="L631" s="76">
        <v>0.13500000000000001</v>
      </c>
      <c r="M631" s="90">
        <v>0</v>
      </c>
      <c r="P631" s="85"/>
    </row>
    <row r="632" spans="1:16384" s="20" customFormat="1" ht="9" customHeight="1">
      <c r="A632" s="23" t="s">
        <v>11</v>
      </c>
      <c r="B632" s="79">
        <v>0.57400000000000007</v>
      </c>
      <c r="C632" s="80"/>
      <c r="D632" s="79">
        <f t="shared" si="31"/>
        <v>517.81299999999999</v>
      </c>
      <c r="E632" s="79">
        <v>38.013000000000005</v>
      </c>
      <c r="F632" s="79">
        <v>0</v>
      </c>
      <c r="G632" s="79">
        <v>0</v>
      </c>
      <c r="H632" s="79">
        <v>179.17599999999999</v>
      </c>
      <c r="I632" s="79">
        <v>300.62399999999997</v>
      </c>
      <c r="J632" s="79"/>
      <c r="K632" s="59">
        <v>0.09</v>
      </c>
      <c r="L632" s="79">
        <v>0.09</v>
      </c>
      <c r="M632" s="91">
        <v>0</v>
      </c>
      <c r="P632" s="85"/>
    </row>
    <row r="633" spans="1:16384" s="20" customFormat="1" ht="9" customHeight="1">
      <c r="A633" s="21" t="s">
        <v>12</v>
      </c>
      <c r="B633" s="76">
        <v>1.9899999999999998</v>
      </c>
      <c r="C633" s="78"/>
      <c r="D633" s="76">
        <f t="shared" si="31"/>
        <v>819.029</v>
      </c>
      <c r="E633" s="76">
        <v>46.262</v>
      </c>
      <c r="F633" s="76">
        <v>0</v>
      </c>
      <c r="G633" s="76">
        <v>0</v>
      </c>
      <c r="H633" s="76">
        <v>334.68800000000005</v>
      </c>
      <c r="I633" s="76">
        <v>438.07900000000001</v>
      </c>
      <c r="J633" s="76"/>
      <c r="K633" s="55">
        <v>7.589999999999999</v>
      </c>
      <c r="L633" s="76">
        <v>7.589999999999999</v>
      </c>
      <c r="M633" s="76">
        <v>0</v>
      </c>
      <c r="P633" s="85"/>
    </row>
    <row r="634" spans="1:16384" s="20" customFormat="1" ht="9" customHeight="1">
      <c r="A634" s="21" t="s">
        <v>13</v>
      </c>
      <c r="B634" s="76">
        <v>0.66199999999999992</v>
      </c>
      <c r="C634" s="78"/>
      <c r="D634" s="76">
        <f t="shared" si="31"/>
        <v>204.23100000000002</v>
      </c>
      <c r="E634" s="76">
        <v>12.516</v>
      </c>
      <c r="F634" s="76">
        <v>0</v>
      </c>
      <c r="G634" s="76">
        <v>0</v>
      </c>
      <c r="H634" s="76">
        <v>121.64000000000001</v>
      </c>
      <c r="I634" s="76">
        <v>70.075000000000017</v>
      </c>
      <c r="J634" s="76"/>
      <c r="K634" s="55">
        <v>0.14300000000000002</v>
      </c>
      <c r="L634" s="76">
        <v>0.14300000000000002</v>
      </c>
      <c r="M634" s="90">
        <v>0</v>
      </c>
      <c r="P634" s="85"/>
    </row>
    <row r="635" spans="1:16384" s="20" customFormat="1" ht="9" customHeight="1">
      <c r="A635" s="21" t="s">
        <v>14</v>
      </c>
      <c r="B635" s="76">
        <v>1.9079999999999999</v>
      </c>
      <c r="C635" s="78"/>
      <c r="D635" s="76">
        <f t="shared" si="31"/>
        <v>809.73099999999999</v>
      </c>
      <c r="E635" s="76">
        <v>46.061999999999998</v>
      </c>
      <c r="F635" s="76">
        <v>0</v>
      </c>
      <c r="G635" s="76">
        <v>0</v>
      </c>
      <c r="H635" s="76">
        <v>332.57600000000002</v>
      </c>
      <c r="I635" s="76">
        <v>431.09299999999996</v>
      </c>
      <c r="J635" s="76"/>
      <c r="K635" s="55">
        <v>0.27500000000000002</v>
      </c>
      <c r="L635" s="76">
        <v>0.27500000000000002</v>
      </c>
      <c r="M635" s="90">
        <v>0</v>
      </c>
      <c r="P635" s="85"/>
    </row>
    <row r="636" spans="1:16384" s="20" customFormat="1" ht="9" customHeight="1">
      <c r="A636" s="23" t="s">
        <v>15</v>
      </c>
      <c r="B636" s="79">
        <v>1.5739999999999998</v>
      </c>
      <c r="C636" s="80"/>
      <c r="D636" s="79">
        <f t="shared" si="31"/>
        <v>802.36300000000006</v>
      </c>
      <c r="E636" s="79">
        <v>74.466999999999985</v>
      </c>
      <c r="F636" s="79">
        <v>0</v>
      </c>
      <c r="G636" s="79">
        <v>0</v>
      </c>
      <c r="H636" s="79">
        <v>291.21500000000003</v>
      </c>
      <c r="I636" s="79">
        <v>436.68099999999998</v>
      </c>
      <c r="J636" s="79"/>
      <c r="K636" s="59">
        <v>0.56999999999999995</v>
      </c>
      <c r="L636" s="79">
        <v>0.56999999999999995</v>
      </c>
      <c r="M636" s="79">
        <v>0</v>
      </c>
      <c r="P636" s="85"/>
    </row>
    <row r="637" spans="1:16384" s="20" customFormat="1" ht="9" customHeight="1">
      <c r="A637" s="21" t="s">
        <v>16</v>
      </c>
      <c r="B637" s="76">
        <v>4870.7289999999994</v>
      </c>
      <c r="C637" s="78"/>
      <c r="D637" s="76">
        <f t="shared" si="31"/>
        <v>9694.2240000000002</v>
      </c>
      <c r="E637" s="76">
        <v>152.35599999999999</v>
      </c>
      <c r="F637" s="76">
        <v>5952.6900000000014</v>
      </c>
      <c r="G637" s="76">
        <v>2466.2750000000001</v>
      </c>
      <c r="H637" s="76">
        <v>539.72</v>
      </c>
      <c r="I637" s="76">
        <v>583.18299999999988</v>
      </c>
      <c r="J637" s="76"/>
      <c r="K637" s="55">
        <v>267.93600000000004</v>
      </c>
      <c r="L637" s="76">
        <v>267.93400000000003</v>
      </c>
      <c r="M637" s="76" t="s">
        <v>63</v>
      </c>
      <c r="P637" s="85"/>
    </row>
    <row r="638" spans="1:16384" s="20" customFormat="1" ht="9" customHeight="1">
      <c r="A638" s="21" t="s">
        <v>17</v>
      </c>
      <c r="B638" s="76">
        <v>1.3970000000000002</v>
      </c>
      <c r="C638" s="78"/>
      <c r="D638" s="76">
        <f t="shared" si="31"/>
        <v>830.7589999999999</v>
      </c>
      <c r="E638" s="76">
        <v>41.019000000000005</v>
      </c>
      <c r="F638" s="76">
        <v>0</v>
      </c>
      <c r="G638" s="76">
        <v>0</v>
      </c>
      <c r="H638" s="76">
        <v>370.00399999999996</v>
      </c>
      <c r="I638" s="76">
        <v>419.73599999999993</v>
      </c>
      <c r="J638" s="76"/>
      <c r="K638" s="55">
        <v>0.27200000000000002</v>
      </c>
      <c r="L638" s="76">
        <v>0.27200000000000002</v>
      </c>
      <c r="M638" s="90">
        <v>0</v>
      </c>
      <c r="P638" s="85"/>
    </row>
    <row r="639" spans="1:16384" s="20" customFormat="1" ht="9" customHeight="1">
      <c r="A639" s="21" t="s">
        <v>18</v>
      </c>
      <c r="B639" s="76">
        <v>3.11</v>
      </c>
      <c r="C639" s="78"/>
      <c r="D639" s="76">
        <f t="shared" si="31"/>
        <v>1086.68</v>
      </c>
      <c r="E639" s="76">
        <v>30.335000000000004</v>
      </c>
      <c r="F639" s="76">
        <v>0</v>
      </c>
      <c r="G639" s="76">
        <v>0</v>
      </c>
      <c r="H639" s="76">
        <v>704.57299999999998</v>
      </c>
      <c r="I639" s="76">
        <v>351.77200000000005</v>
      </c>
      <c r="J639" s="76"/>
      <c r="K639" s="55">
        <v>1.9190000000000003</v>
      </c>
      <c r="L639" s="76">
        <v>1.9190000000000003</v>
      </c>
      <c r="M639" s="90">
        <v>0</v>
      </c>
      <c r="P639" s="85"/>
    </row>
    <row r="640" spans="1:16384" s="20" customFormat="1" ht="9" customHeight="1">
      <c r="A640" s="23" t="s">
        <v>19</v>
      </c>
      <c r="B640" s="79">
        <v>1.0640000000000001</v>
      </c>
      <c r="C640" s="80"/>
      <c r="D640" s="79">
        <f t="shared" si="31"/>
        <v>1557.0120000000002</v>
      </c>
      <c r="E640" s="79">
        <v>64.369</v>
      </c>
      <c r="F640" s="79">
        <v>0</v>
      </c>
      <c r="G640" s="79">
        <v>0</v>
      </c>
      <c r="H640" s="79">
        <v>851.74400000000003</v>
      </c>
      <c r="I640" s="79">
        <v>640.899</v>
      </c>
      <c r="J640" s="79"/>
      <c r="K640" s="59">
        <v>0.25000000000000006</v>
      </c>
      <c r="L640" s="79">
        <v>0.25000000000000006</v>
      </c>
      <c r="M640" s="91">
        <v>0</v>
      </c>
      <c r="P640" s="85"/>
    </row>
    <row r="641" spans="1:16" s="20" customFormat="1" ht="9" customHeight="1">
      <c r="A641" s="21" t="s">
        <v>20</v>
      </c>
      <c r="B641" s="76">
        <v>0.99599999999999989</v>
      </c>
      <c r="C641" s="78"/>
      <c r="D641" s="76">
        <f t="shared" si="31"/>
        <v>963.07300000000009</v>
      </c>
      <c r="E641" s="76">
        <v>41.632999999999996</v>
      </c>
      <c r="F641" s="76">
        <v>0</v>
      </c>
      <c r="G641" s="76">
        <v>0</v>
      </c>
      <c r="H641" s="76">
        <v>609.41399999999999</v>
      </c>
      <c r="I641" s="76">
        <v>312.02600000000001</v>
      </c>
      <c r="J641" s="76"/>
      <c r="K641" s="55">
        <v>0.79500000000000015</v>
      </c>
      <c r="L641" s="76">
        <v>0.79500000000000015</v>
      </c>
      <c r="M641" s="90">
        <v>0</v>
      </c>
      <c r="P641" s="85"/>
    </row>
    <row r="642" spans="1:16" s="20" customFormat="1" ht="9" customHeight="1">
      <c r="A642" s="21" t="s">
        <v>21</v>
      </c>
      <c r="B642" s="76">
        <v>5.3240000000000007</v>
      </c>
      <c r="C642" s="78"/>
      <c r="D642" s="76">
        <f t="shared" si="31"/>
        <v>1592.1770000000001</v>
      </c>
      <c r="E642" s="76">
        <v>65.412000000000006</v>
      </c>
      <c r="F642" s="76">
        <v>0</v>
      </c>
      <c r="G642" s="76">
        <v>0</v>
      </c>
      <c r="H642" s="76">
        <v>1073.8920000000001</v>
      </c>
      <c r="I642" s="76">
        <v>452.87299999999993</v>
      </c>
      <c r="J642" s="76"/>
      <c r="K642" s="55">
        <v>1.74</v>
      </c>
      <c r="L642" s="76">
        <v>1.7390000000000001</v>
      </c>
      <c r="M642" s="76" t="s">
        <v>63</v>
      </c>
      <c r="P642" s="85"/>
    </row>
    <row r="643" spans="1:16" s="20" customFormat="1" ht="9" customHeight="1">
      <c r="A643" s="21" t="s">
        <v>22</v>
      </c>
      <c r="B643" s="76">
        <v>4.0190000000000001</v>
      </c>
      <c r="C643" s="78"/>
      <c r="D643" s="76">
        <f t="shared" si="31"/>
        <v>3002.0380000000005</v>
      </c>
      <c r="E643" s="76">
        <v>111.572</v>
      </c>
      <c r="F643" s="76">
        <v>0</v>
      </c>
      <c r="G643" s="76">
        <v>0</v>
      </c>
      <c r="H643" s="76">
        <v>1694.4670000000001</v>
      </c>
      <c r="I643" s="76">
        <v>1195.999</v>
      </c>
      <c r="J643" s="76"/>
      <c r="K643" s="55">
        <v>5.1220000000000008</v>
      </c>
      <c r="L643" s="76">
        <v>5.1220000000000008</v>
      </c>
      <c r="M643" s="90">
        <v>0</v>
      </c>
      <c r="P643" s="85"/>
    </row>
    <row r="644" spans="1:16" s="20" customFormat="1" ht="9" customHeight="1">
      <c r="A644" s="23" t="s">
        <v>23</v>
      </c>
      <c r="B644" s="79">
        <v>2.6889999999999996</v>
      </c>
      <c r="C644" s="80"/>
      <c r="D644" s="79">
        <f t="shared" si="31"/>
        <v>1232.2819999999999</v>
      </c>
      <c r="E644" s="79">
        <v>50.179999999999993</v>
      </c>
      <c r="F644" s="79">
        <v>0</v>
      </c>
      <c r="G644" s="79">
        <v>0</v>
      </c>
      <c r="H644" s="79">
        <v>749.70600000000002</v>
      </c>
      <c r="I644" s="79">
        <v>432.39600000000002</v>
      </c>
      <c r="J644" s="79"/>
      <c r="K644" s="59">
        <v>0.68100000000000005</v>
      </c>
      <c r="L644" s="79">
        <v>0.68100000000000005</v>
      </c>
      <c r="M644" s="91">
        <v>0</v>
      </c>
      <c r="P644" s="85"/>
    </row>
    <row r="645" spans="1:16" s="20" customFormat="1" ht="9" customHeight="1">
      <c r="A645" s="21" t="s">
        <v>24</v>
      </c>
      <c r="B645" s="76">
        <v>1.33</v>
      </c>
      <c r="C645" s="78"/>
      <c r="D645" s="76">
        <f t="shared" si="31"/>
        <v>1322.6100000000001</v>
      </c>
      <c r="E645" s="76">
        <v>19.866</v>
      </c>
      <c r="F645" s="76">
        <v>0</v>
      </c>
      <c r="G645" s="76">
        <v>0</v>
      </c>
      <c r="H645" s="76">
        <v>920.70200000000011</v>
      </c>
      <c r="I645" s="76">
        <v>382.04199999999997</v>
      </c>
      <c r="J645" s="76"/>
      <c r="K645" s="55">
        <v>0.38400000000000001</v>
      </c>
      <c r="L645" s="76">
        <v>0.38400000000000001</v>
      </c>
      <c r="M645" s="90">
        <v>0</v>
      </c>
      <c r="P645" s="85"/>
    </row>
    <row r="646" spans="1:16" s="20" customFormat="1" ht="9" customHeight="1">
      <c r="A646" s="21" t="s">
        <v>25</v>
      </c>
      <c r="B646" s="76">
        <v>0.92999999999999983</v>
      </c>
      <c r="C646" s="78"/>
      <c r="D646" s="76">
        <f t="shared" si="31"/>
        <v>596.07299999999998</v>
      </c>
      <c r="E646" s="76">
        <v>20.168999999999997</v>
      </c>
      <c r="F646" s="76">
        <v>0</v>
      </c>
      <c r="G646" s="76">
        <v>0</v>
      </c>
      <c r="H646" s="76">
        <v>323.54499999999996</v>
      </c>
      <c r="I646" s="76">
        <v>252.35900000000001</v>
      </c>
      <c r="J646" s="76"/>
      <c r="K646" s="55">
        <v>0.27500000000000002</v>
      </c>
      <c r="L646" s="76">
        <v>0.27500000000000002</v>
      </c>
      <c r="M646" s="90">
        <v>0</v>
      </c>
      <c r="P646" s="85"/>
    </row>
    <row r="647" spans="1:16" s="20" customFormat="1" ht="9" customHeight="1">
      <c r="A647" s="21" t="s">
        <v>26</v>
      </c>
      <c r="B647" s="76">
        <v>7.2220000000000013</v>
      </c>
      <c r="C647" s="78"/>
      <c r="D647" s="76">
        <f t="shared" si="31"/>
        <v>578.14300000000003</v>
      </c>
      <c r="E647" s="76">
        <v>174.11399999999998</v>
      </c>
      <c r="F647" s="76">
        <v>0</v>
      </c>
      <c r="G647" s="76">
        <v>0</v>
      </c>
      <c r="H647" s="76">
        <v>230.41499999999999</v>
      </c>
      <c r="I647" s="76">
        <v>173.614</v>
      </c>
      <c r="J647" s="76"/>
      <c r="K647" s="55">
        <v>9.0740000000000016</v>
      </c>
      <c r="L647" s="76">
        <v>9.0740000000000016</v>
      </c>
      <c r="M647" s="90">
        <v>0</v>
      </c>
      <c r="P647" s="85"/>
    </row>
    <row r="648" spans="1:16" s="20" customFormat="1" ht="9" customHeight="1">
      <c r="A648" s="23" t="s">
        <v>27</v>
      </c>
      <c r="B648" s="79">
        <v>1.7469999999999999</v>
      </c>
      <c r="C648" s="80"/>
      <c r="D648" s="79">
        <f t="shared" si="31"/>
        <v>2374.4679999999998</v>
      </c>
      <c r="E648" s="79">
        <v>99.55</v>
      </c>
      <c r="F648" s="79">
        <v>0</v>
      </c>
      <c r="G648" s="79">
        <v>0</v>
      </c>
      <c r="H648" s="79">
        <v>975.03300000000013</v>
      </c>
      <c r="I648" s="79">
        <v>1299.885</v>
      </c>
      <c r="J648" s="79"/>
      <c r="K648" s="59">
        <v>0.26899999999999996</v>
      </c>
      <c r="L648" s="79">
        <v>0.26899999999999996</v>
      </c>
      <c r="M648" s="91">
        <v>0</v>
      </c>
      <c r="P648" s="85"/>
    </row>
    <row r="649" spans="1:16" s="20" customFormat="1" ht="9" customHeight="1">
      <c r="A649" s="21" t="s">
        <v>28</v>
      </c>
      <c r="B649" s="76">
        <v>1.0959999999999999</v>
      </c>
      <c r="C649" s="78"/>
      <c r="D649" s="76">
        <f t="shared" si="31"/>
        <v>1338.9540000000002</v>
      </c>
      <c r="E649" s="76">
        <v>46.007999999999996</v>
      </c>
      <c r="F649" s="76">
        <v>0</v>
      </c>
      <c r="G649" s="76">
        <v>0</v>
      </c>
      <c r="H649" s="76">
        <v>634.88800000000003</v>
      </c>
      <c r="I649" s="76">
        <v>658.05799999999999</v>
      </c>
      <c r="J649" s="76"/>
      <c r="K649" s="55">
        <v>0.70800000000000007</v>
      </c>
      <c r="L649" s="76">
        <v>0.70800000000000007</v>
      </c>
      <c r="M649" s="90">
        <v>0</v>
      </c>
      <c r="P649" s="85"/>
    </row>
    <row r="650" spans="1:16" s="20" customFormat="1" ht="9" customHeight="1">
      <c r="A650" s="21" t="s">
        <v>29</v>
      </c>
      <c r="B650" s="76">
        <v>1.29</v>
      </c>
      <c r="C650" s="78"/>
      <c r="D650" s="76">
        <f t="shared" si="31"/>
        <v>512.75099999999998</v>
      </c>
      <c r="E650" s="76">
        <v>25.581000000000003</v>
      </c>
      <c r="F650" s="76">
        <v>0</v>
      </c>
      <c r="G650" s="76">
        <v>0</v>
      </c>
      <c r="H650" s="76">
        <v>207.34</v>
      </c>
      <c r="I650" s="76">
        <v>279.83</v>
      </c>
      <c r="J650" s="76"/>
      <c r="K650" s="55">
        <v>0.76000000000000012</v>
      </c>
      <c r="L650" s="76">
        <v>0.76000000000000012</v>
      </c>
      <c r="M650" s="90">
        <v>0</v>
      </c>
      <c r="P650" s="85"/>
    </row>
    <row r="651" spans="1:16" s="20" customFormat="1" ht="9" customHeight="1">
      <c r="A651" s="21" t="s">
        <v>30</v>
      </c>
      <c r="B651" s="76">
        <v>4.3270000000000008</v>
      </c>
      <c r="C651" s="78"/>
      <c r="D651" s="76">
        <f t="shared" si="31"/>
        <v>494.18700000000001</v>
      </c>
      <c r="E651" s="76">
        <v>132.274</v>
      </c>
      <c r="F651" s="76">
        <v>0</v>
      </c>
      <c r="G651" s="76">
        <v>0</v>
      </c>
      <c r="H651" s="76">
        <v>161.876</v>
      </c>
      <c r="I651" s="76">
        <v>200.03700000000003</v>
      </c>
      <c r="J651" s="76"/>
      <c r="K651" s="55">
        <v>0.35099999999999998</v>
      </c>
      <c r="L651" s="76">
        <v>0.35099999999999998</v>
      </c>
      <c r="M651" s="90">
        <v>0</v>
      </c>
      <c r="P651" s="85"/>
    </row>
    <row r="652" spans="1:16" s="20" customFormat="1" ht="9" customHeight="1">
      <c r="A652" s="23" t="s">
        <v>31</v>
      </c>
      <c r="B652" s="79">
        <v>1.7389999999999999</v>
      </c>
      <c r="C652" s="80"/>
      <c r="D652" s="79">
        <f t="shared" si="31"/>
        <v>927.46899999999994</v>
      </c>
      <c r="E652" s="79">
        <v>48.716000000000001</v>
      </c>
      <c r="F652" s="79">
        <v>0</v>
      </c>
      <c r="G652" s="79">
        <v>0</v>
      </c>
      <c r="H652" s="79">
        <v>469.56999999999994</v>
      </c>
      <c r="I652" s="79">
        <v>409.18299999999999</v>
      </c>
      <c r="J652" s="79"/>
      <c r="K652" s="59">
        <v>1.306</v>
      </c>
      <c r="L652" s="79">
        <v>1.306</v>
      </c>
      <c r="M652" s="91">
        <v>0</v>
      </c>
      <c r="P652" s="85"/>
    </row>
    <row r="653" spans="1:16" s="20" customFormat="1" ht="9" customHeight="1">
      <c r="A653" s="21" t="s">
        <v>32</v>
      </c>
      <c r="B653" s="76">
        <v>1.254</v>
      </c>
      <c r="C653" s="78"/>
      <c r="D653" s="76">
        <f t="shared" si="31"/>
        <v>845.71</v>
      </c>
      <c r="E653" s="76">
        <v>43.403000000000006</v>
      </c>
      <c r="F653" s="76">
        <v>0</v>
      </c>
      <c r="G653" s="76">
        <v>0</v>
      </c>
      <c r="H653" s="76">
        <v>263.90199999999999</v>
      </c>
      <c r="I653" s="76">
        <v>538.40499999999997</v>
      </c>
      <c r="J653" s="76"/>
      <c r="K653" s="55">
        <v>0.50700000000000001</v>
      </c>
      <c r="L653" s="76">
        <v>0.50700000000000001</v>
      </c>
      <c r="M653" s="90">
        <v>0</v>
      </c>
      <c r="P653" s="85"/>
    </row>
    <row r="654" spans="1:16" s="20" customFormat="1" ht="9" customHeight="1">
      <c r="A654" s="21" t="s">
        <v>33</v>
      </c>
      <c r="B654" s="76">
        <v>1.869</v>
      </c>
      <c r="C654" s="78"/>
      <c r="D654" s="76">
        <f t="shared" si="31"/>
        <v>1052.723</v>
      </c>
      <c r="E654" s="76">
        <v>73.525999999999982</v>
      </c>
      <c r="F654" s="76">
        <v>0</v>
      </c>
      <c r="G654" s="76">
        <v>0</v>
      </c>
      <c r="H654" s="76">
        <v>368.93</v>
      </c>
      <c r="I654" s="76">
        <v>610.26699999999994</v>
      </c>
      <c r="J654" s="76"/>
      <c r="K654" s="55">
        <v>0.97000000000000008</v>
      </c>
      <c r="L654" s="76">
        <v>0.97000000000000008</v>
      </c>
      <c r="M654" s="90">
        <v>0</v>
      </c>
      <c r="P654" s="85"/>
    </row>
    <row r="655" spans="1:16" s="20" customFormat="1" ht="9" customHeight="1">
      <c r="A655" s="21" t="s">
        <v>34</v>
      </c>
      <c r="B655" s="76">
        <v>0.60299999999999998</v>
      </c>
      <c r="C655" s="78"/>
      <c r="D655" s="76">
        <f t="shared" si="31"/>
        <v>941.24099999999987</v>
      </c>
      <c r="E655" s="76">
        <v>28.349000000000004</v>
      </c>
      <c r="F655" s="76">
        <v>0</v>
      </c>
      <c r="G655" s="76">
        <v>0</v>
      </c>
      <c r="H655" s="76">
        <v>274.09499999999997</v>
      </c>
      <c r="I655" s="76">
        <v>638.79699999999991</v>
      </c>
      <c r="J655" s="76"/>
      <c r="K655" s="55">
        <v>8.5000000000000006E-2</v>
      </c>
      <c r="L655" s="76">
        <v>8.5000000000000006E-2</v>
      </c>
      <c r="M655" s="90">
        <v>0</v>
      </c>
      <c r="P655" s="85"/>
    </row>
    <row r="656" spans="1:16" s="20" customFormat="1" ht="9" customHeight="1">
      <c r="A656" s="23" t="s">
        <v>35</v>
      </c>
      <c r="B656" s="79">
        <v>2.9519999999999995</v>
      </c>
      <c r="C656" s="80"/>
      <c r="D656" s="79">
        <f t="shared" si="31"/>
        <v>888.91200000000003</v>
      </c>
      <c r="E656" s="79">
        <v>113.16599999999998</v>
      </c>
      <c r="F656" s="79">
        <v>0</v>
      </c>
      <c r="G656" s="79">
        <v>0</v>
      </c>
      <c r="H656" s="79">
        <v>347.91900000000004</v>
      </c>
      <c r="I656" s="79">
        <v>427.827</v>
      </c>
      <c r="J656" s="79"/>
      <c r="K656" s="59">
        <v>2.9960000000000004</v>
      </c>
      <c r="L656" s="79">
        <v>2.9960000000000004</v>
      </c>
      <c r="M656" s="91">
        <v>0</v>
      </c>
      <c r="P656" s="85"/>
    </row>
    <row r="657" spans="1:16" s="20" customFormat="1" ht="9" customHeight="1">
      <c r="A657" s="21" t="s">
        <v>36</v>
      </c>
      <c r="B657" s="76">
        <v>0.28700000000000003</v>
      </c>
      <c r="C657" s="78"/>
      <c r="D657" s="76">
        <f t="shared" si="31"/>
        <v>234.57699999999997</v>
      </c>
      <c r="E657" s="76">
        <v>4.657</v>
      </c>
      <c r="F657" s="76">
        <v>0</v>
      </c>
      <c r="G657" s="76">
        <v>0</v>
      </c>
      <c r="H657" s="76">
        <v>118.34199999999998</v>
      </c>
      <c r="I657" s="76">
        <v>111.57799999999999</v>
      </c>
      <c r="J657" s="76"/>
      <c r="K657" s="55">
        <v>0.32600000000000007</v>
      </c>
      <c r="L657" s="76">
        <v>0.32600000000000007</v>
      </c>
      <c r="M657" s="90">
        <v>0</v>
      </c>
      <c r="P657" s="85"/>
    </row>
    <row r="658" spans="1:16" s="20" customFormat="1" ht="9" customHeight="1">
      <c r="A658" s="21" t="s">
        <v>37</v>
      </c>
      <c r="B658" s="76">
        <v>3.5869999999999997</v>
      </c>
      <c r="C658" s="78"/>
      <c r="D658" s="76">
        <f t="shared" si="31"/>
        <v>2439.759</v>
      </c>
      <c r="E658" s="76">
        <v>96.281000000000006</v>
      </c>
      <c r="F658" s="76">
        <v>0</v>
      </c>
      <c r="G658" s="76">
        <v>0</v>
      </c>
      <c r="H658" s="76">
        <v>1162.1210000000001</v>
      </c>
      <c r="I658" s="76">
        <v>1181.3569999999997</v>
      </c>
      <c r="J658" s="76"/>
      <c r="K658" s="55">
        <v>2.4729999999999999</v>
      </c>
      <c r="L658" s="76">
        <v>2.4729999999999999</v>
      </c>
      <c r="M658" s="90">
        <v>0</v>
      </c>
      <c r="P658" s="85"/>
    </row>
    <row r="659" spans="1:16" s="20" customFormat="1" ht="9" customHeight="1">
      <c r="A659" s="21" t="s">
        <v>38</v>
      </c>
      <c r="B659" s="76">
        <v>1.2170000000000001</v>
      </c>
      <c r="C659" s="78"/>
      <c r="D659" s="76">
        <f t="shared" si="31"/>
        <v>604.39</v>
      </c>
      <c r="E659" s="76">
        <v>21.189</v>
      </c>
      <c r="F659" s="76">
        <v>0</v>
      </c>
      <c r="G659" s="76">
        <v>0</v>
      </c>
      <c r="H659" s="76">
        <v>155.90899999999999</v>
      </c>
      <c r="I659" s="76">
        <v>427.29200000000003</v>
      </c>
      <c r="J659" s="76"/>
      <c r="K659" s="55">
        <v>0.6339999999999999</v>
      </c>
      <c r="L659" s="76">
        <v>0.6339999999999999</v>
      </c>
      <c r="M659" s="90">
        <v>0</v>
      </c>
      <c r="P659" s="85"/>
    </row>
    <row r="660" spans="1:16" s="20" customFormat="1" ht="9" customHeight="1">
      <c r="A660" s="23" t="s">
        <v>39</v>
      </c>
      <c r="B660" s="79">
        <v>0.85499999999999998</v>
      </c>
      <c r="C660" s="80"/>
      <c r="D660" s="79">
        <f t="shared" si="31"/>
        <v>686.63300000000004</v>
      </c>
      <c r="E660" s="79">
        <v>16.613999999999997</v>
      </c>
      <c r="F660" s="79">
        <v>0</v>
      </c>
      <c r="G660" s="79">
        <v>0</v>
      </c>
      <c r="H660" s="79">
        <v>412.04899999999998</v>
      </c>
      <c r="I660" s="79">
        <v>257.97000000000003</v>
      </c>
      <c r="J660" s="79"/>
      <c r="K660" s="59">
        <v>0.12300000000000001</v>
      </c>
      <c r="L660" s="79">
        <v>0.12300000000000001</v>
      </c>
      <c r="M660" s="91">
        <v>0</v>
      </c>
      <c r="P660" s="85"/>
    </row>
    <row r="661" spans="1:16" s="20" customFormat="1" ht="3" customHeight="1">
      <c r="A661" s="92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</row>
    <row r="662" spans="1:16" s="20" customFormat="1" ht="3" customHeight="1">
      <c r="A662" s="94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</row>
    <row r="663" spans="1:16" s="14" customFormat="1" ht="9" customHeight="1">
      <c r="A663" s="35" t="s">
        <v>64</v>
      </c>
      <c r="B663" s="96"/>
      <c r="N663" s="97"/>
    </row>
    <row r="664" spans="1:16" s="14" customFormat="1" ht="9" customHeight="1">
      <c r="A664" s="98" t="s">
        <v>65</v>
      </c>
      <c r="B664" s="96"/>
      <c r="N664" s="99"/>
    </row>
    <row r="665" spans="1:16" s="73" customFormat="1" ht="9" customHeight="1">
      <c r="A665" s="98" t="s">
        <v>66</v>
      </c>
      <c r="B665" s="100"/>
      <c r="C665" s="100"/>
      <c r="D665" s="100"/>
      <c r="E665" s="100"/>
      <c r="F665" s="100"/>
      <c r="G665" s="100"/>
      <c r="H665" s="100"/>
      <c r="I665" s="100"/>
      <c r="J665" s="100"/>
      <c r="N665" s="99"/>
    </row>
    <row r="666" spans="1:16" s="73" customFormat="1" ht="9" customHeight="1">
      <c r="A666" s="98" t="s">
        <v>67</v>
      </c>
      <c r="B666" s="100"/>
      <c r="C666" s="100"/>
      <c r="D666" s="100"/>
      <c r="E666" s="100"/>
      <c r="F666" s="100"/>
      <c r="G666" s="100"/>
      <c r="H666" s="100"/>
      <c r="I666" s="100"/>
      <c r="J666" s="100"/>
      <c r="N666" s="99"/>
    </row>
    <row r="667" spans="1:16" s="73" customFormat="1" ht="9" customHeight="1">
      <c r="A667" s="98" t="s">
        <v>68</v>
      </c>
      <c r="B667" s="100"/>
      <c r="C667" s="100"/>
      <c r="D667" s="100"/>
      <c r="E667" s="100"/>
      <c r="F667" s="100"/>
      <c r="G667" s="100"/>
      <c r="H667" s="100"/>
      <c r="I667" s="100"/>
      <c r="J667" s="100"/>
      <c r="N667" s="99"/>
    </row>
    <row r="668" spans="1:16" s="73" customFormat="1" ht="9" customHeight="1">
      <c r="A668" s="98" t="s">
        <v>69</v>
      </c>
      <c r="B668" s="100"/>
      <c r="C668" s="100"/>
      <c r="D668" s="100"/>
      <c r="E668" s="100"/>
      <c r="F668" s="100"/>
      <c r="G668" s="100"/>
      <c r="H668" s="100"/>
      <c r="I668" s="100"/>
      <c r="J668" s="100"/>
      <c r="N668" s="99"/>
    </row>
    <row r="669" spans="1:16" s="14" customFormat="1" ht="9" customHeight="1">
      <c r="A669" s="98" t="s">
        <v>70</v>
      </c>
      <c r="B669" s="96"/>
      <c r="N669" s="99"/>
    </row>
    <row r="670" spans="1:16" s="14" customFormat="1" ht="9" customHeight="1">
      <c r="A670" s="98" t="s">
        <v>71</v>
      </c>
      <c r="B670" s="96"/>
      <c r="N670" s="99"/>
    </row>
    <row r="671" spans="1:16" ht="12.75">
      <c r="A671" s="98" t="s">
        <v>90</v>
      </c>
      <c r="N671" s="36" t="s">
        <v>44</v>
      </c>
    </row>
    <row r="1048574" ht="6.75" hidden="1" customHeight="1"/>
  </sheetData>
  <sheetProtection sheet="1" objects="1" scenarios="1"/>
  <mergeCells count="9">
    <mergeCell ref="L8:L9"/>
    <mergeCell ref="A7:A11"/>
    <mergeCell ref="B7:B9"/>
    <mergeCell ref="D7:I7"/>
    <mergeCell ref="E8:E10"/>
    <mergeCell ref="F8:F10"/>
    <mergeCell ref="G8:G11"/>
    <mergeCell ref="H8:H11"/>
    <mergeCell ref="I8:I11"/>
  </mergeCells>
  <hyperlinks>
    <hyperlink ref="M1" location="Índice!A1" display="Índice!A1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&amp;L&amp;10&amp;K000080INEGI. Anuario estadístico y geográfico por entidad federativa 2019.</oddHeader>
  </headerFooter>
  <rowBreaks count="8" manualBreakCount="8">
    <brk id="85" max="14" man="1"/>
    <brk id="157" max="13" man="1"/>
    <brk id="229" max="13" man="1"/>
    <brk id="301" max="13" man="1"/>
    <brk id="373" max="12" man="1"/>
    <brk id="445" max="12" man="1"/>
    <brk id="517" max="12" man="1"/>
    <brk id="589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24</vt:i4>
      </vt:variant>
    </vt:vector>
  </HeadingPairs>
  <TitlesOfParts>
    <vt:vector size="37" baseType="lpstr">
      <vt:lpstr>Índice</vt:lpstr>
      <vt:lpstr>15.1</vt:lpstr>
      <vt:lpstr>15.2</vt:lpstr>
      <vt:lpstr>15.3</vt:lpstr>
      <vt:lpstr>15.4</vt:lpstr>
      <vt:lpstr>15.5</vt:lpstr>
      <vt:lpstr>15.6</vt:lpstr>
      <vt:lpstr>15.7</vt:lpstr>
      <vt:lpstr>15.8</vt:lpstr>
      <vt:lpstr>15.9</vt:lpstr>
      <vt:lpstr>15.10</vt:lpstr>
      <vt:lpstr>15.11</vt:lpstr>
      <vt:lpstr>15.12</vt:lpstr>
      <vt:lpstr>'15.1'!Área_de_impresión</vt:lpstr>
      <vt:lpstr>'15.10'!Área_de_impresión</vt:lpstr>
      <vt:lpstr>'15.11'!Área_de_impresión</vt:lpstr>
      <vt:lpstr>'15.12'!Área_de_impresión</vt:lpstr>
      <vt:lpstr>'15.2'!Área_de_impresión</vt:lpstr>
      <vt:lpstr>'15.3'!Área_de_impresión</vt:lpstr>
      <vt:lpstr>'15.4'!Área_de_impresión</vt:lpstr>
      <vt:lpstr>'15.5'!Área_de_impresión</vt:lpstr>
      <vt:lpstr>'15.6'!Área_de_impresión</vt:lpstr>
      <vt:lpstr>'15.7'!Área_de_impresión</vt:lpstr>
      <vt:lpstr>'15.8'!Área_de_impresión</vt:lpstr>
      <vt:lpstr>'15.9'!Área_de_impresión</vt:lpstr>
      <vt:lpstr>Índice!Área_de_impresión</vt:lpstr>
      <vt:lpstr>'15.1'!Títulos_a_imprimir</vt:lpstr>
      <vt:lpstr>'15.11'!Títulos_a_imprimir</vt:lpstr>
      <vt:lpstr>'15.12'!Títulos_a_imprimir</vt:lpstr>
      <vt:lpstr>'15.2'!Títulos_a_imprimir</vt:lpstr>
      <vt:lpstr>'15.3'!Títulos_a_imprimir</vt:lpstr>
      <vt:lpstr>'15.4'!Títulos_a_imprimir</vt:lpstr>
      <vt:lpstr>'15.5'!Títulos_a_imprimir</vt:lpstr>
      <vt:lpstr>'15.6'!Títulos_a_imprimir</vt:lpstr>
      <vt:lpstr>'15.7'!Títulos_a_imprimir</vt:lpstr>
      <vt:lpstr>'15.8'!Títulos_a_imprimir</vt:lpstr>
      <vt:lpstr>'15.9'!Títulos_a_imprimir</vt:lpstr>
    </vt:vector>
  </TitlesOfParts>
  <Company>Secretaría de Comunicaciones y Transportes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Solares López</dc:creator>
  <cp:lastModifiedBy>INEGI</cp:lastModifiedBy>
  <cp:lastPrinted>2019-07-26T20:46:50Z</cp:lastPrinted>
  <dcterms:created xsi:type="dcterms:W3CDTF">2019-05-08T16:35:29Z</dcterms:created>
  <dcterms:modified xsi:type="dcterms:W3CDTF">2019-12-05T17:22:19Z</dcterms:modified>
</cp:coreProperties>
</file>