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24226"/>
  <xr:revisionPtr revIDLastSave="0" documentId="13_ncr:1_{6409B78A-B5AB-414F-9E22-3EF1B1002195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Лист5" sheetId="10" r:id="rId1"/>
    <sheet name="Лист6" sheetId="11" r:id="rId2"/>
    <sheet name="Лист7" sheetId="12" r:id="rId3"/>
    <sheet name="Лист1" sheetId="1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9" i="1" l="1"/>
  <c r="G89" i="1"/>
  <c r="A89" i="1"/>
  <c r="X16" i="1" l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7" i="1" s="1"/>
  <c r="B17" i="1"/>
  <c r="W15" i="1" s="1"/>
  <c r="W5" i="1" l="1"/>
  <c r="W9" i="1"/>
  <c r="W2" i="1"/>
  <c r="W4" i="1"/>
  <c r="W6" i="1"/>
  <c r="W8" i="1"/>
  <c r="W10" i="1"/>
  <c r="W12" i="1"/>
  <c r="W14" i="1"/>
  <c r="W16" i="1"/>
  <c r="W3" i="1"/>
  <c r="W7" i="1"/>
  <c r="W11" i="1"/>
  <c r="W13" i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F27" i="1"/>
  <c r="G27" i="1" s="1"/>
  <c r="F25" i="1"/>
  <c r="G25" i="1" s="1"/>
  <c r="B33" i="1"/>
  <c r="F33" i="1" s="1"/>
  <c r="G33" i="1" s="1"/>
  <c r="B32" i="1"/>
  <c r="F32" i="1" s="1"/>
  <c r="G32" i="1" s="1"/>
  <c r="B31" i="1"/>
  <c r="F31" i="1" s="1"/>
  <c r="G31" i="1" s="1"/>
  <c r="B30" i="1"/>
  <c r="F30" i="1" s="1"/>
  <c r="G30" i="1" s="1"/>
  <c r="B29" i="1"/>
  <c r="F29" i="1" s="1"/>
  <c r="G29" i="1" s="1"/>
  <c r="B28" i="1"/>
  <c r="F28" i="1" s="1"/>
  <c r="G28" i="1" s="1"/>
  <c r="B27" i="1"/>
  <c r="B26" i="1"/>
  <c r="F26" i="1" s="1"/>
  <c r="G26" i="1" s="1"/>
  <c r="B25" i="1"/>
  <c r="B24" i="1"/>
  <c r="F24" i="1" s="1"/>
  <c r="G24" i="1" s="1"/>
  <c r="B23" i="1"/>
  <c r="F23" i="1" s="1"/>
  <c r="G23" i="1" s="1"/>
  <c r="B22" i="1"/>
  <c r="F22" i="1" s="1"/>
  <c r="G22" i="1" s="1"/>
  <c r="B21" i="1"/>
  <c r="F21" i="1" s="1"/>
  <c r="G21" i="1" s="1"/>
  <c r="B20" i="1"/>
  <c r="F20" i="1" s="1"/>
  <c r="G20" i="1" s="1"/>
  <c r="B19" i="1"/>
  <c r="F19" i="1" s="1"/>
  <c r="G19" i="1" s="1"/>
  <c r="F16" i="1"/>
  <c r="G16" i="1" s="1"/>
  <c r="V16" i="1" s="1"/>
  <c r="F15" i="1"/>
  <c r="G15" i="1" s="1"/>
  <c r="V15" i="1" s="1"/>
  <c r="F14" i="1"/>
  <c r="G14" i="1" s="1"/>
  <c r="V14" i="1" s="1"/>
  <c r="F13" i="1"/>
  <c r="G13" i="1" s="1"/>
  <c r="V13" i="1" s="1"/>
  <c r="F12" i="1"/>
  <c r="G12" i="1" s="1"/>
  <c r="V12" i="1" s="1"/>
  <c r="F11" i="1"/>
  <c r="G11" i="1" s="1"/>
  <c r="V11" i="1" s="1"/>
  <c r="F10" i="1"/>
  <c r="G10" i="1" s="1"/>
  <c r="V10" i="1" s="1"/>
  <c r="F9" i="1"/>
  <c r="G9" i="1" s="1"/>
  <c r="V9" i="1" s="1"/>
  <c r="F8" i="1"/>
  <c r="G8" i="1" s="1"/>
  <c r="V8" i="1" s="1"/>
  <c r="F7" i="1"/>
  <c r="G7" i="1" s="1"/>
  <c r="V7" i="1" s="1"/>
  <c r="F6" i="1"/>
  <c r="G6" i="1" s="1"/>
  <c r="V6" i="1" s="1"/>
  <c r="F5" i="1"/>
  <c r="G5" i="1" s="1"/>
  <c r="V5" i="1" s="1"/>
  <c r="F4" i="1"/>
  <c r="G4" i="1" s="1"/>
  <c r="V4" i="1" s="1"/>
  <c r="F3" i="1"/>
  <c r="G3" i="1" s="1"/>
  <c r="V3" i="1" s="1"/>
  <c r="F2" i="1"/>
  <c r="G2" i="1" s="1"/>
  <c r="V2" i="1" s="1"/>
  <c r="G34" i="1" l="1"/>
  <c r="V17" i="1"/>
  <c r="G17" i="1"/>
  <c r="W17" i="1"/>
  <c r="V19" i="1" l="1"/>
  <c r="V20" i="1" s="1"/>
  <c r="T2" i="1"/>
</calcChain>
</file>

<file path=xl/sharedStrings.xml><?xml version="1.0" encoding="utf-8"?>
<sst xmlns="http://schemas.openxmlformats.org/spreadsheetml/2006/main" count="108" uniqueCount="45">
  <si>
    <t>x</t>
  </si>
  <si>
    <t>y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</si>
  <si>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</si>
  <si>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</si>
  <si>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</si>
  <si>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</si>
  <si>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</si>
  <si>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</si>
  <si>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</si>
  <si>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</si>
  <si>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</si>
  <si>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</si>
  <si>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</si>
  <si>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</si>
  <si>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</si>
  <si>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</si>
  <si>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</si>
  <si>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</si>
  <si>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</si>
  <si>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</si>
  <si>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</si>
  <si>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</si>
  <si>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</si>
  <si>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</si>
  <si>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</si>
  <si>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</si>
  <si>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</si>
  <si>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А</t>
  </si>
  <si>
    <t>B</t>
  </si>
  <si>
    <t>x^2</t>
  </si>
  <si>
    <t>Переменная X 2</t>
  </si>
  <si>
    <t>A</t>
  </si>
  <si>
    <t>C</t>
  </si>
  <si>
    <t>Y</t>
  </si>
  <si>
    <t>x1</t>
  </si>
  <si>
    <t>x2</t>
  </si>
  <si>
    <t>Отклонение</t>
  </si>
  <si>
    <t>Сумма отклонений</t>
  </si>
  <si>
    <t>Коэф детерминации</t>
  </si>
  <si>
    <t>Ssост</t>
  </si>
  <si>
    <t>Ср.знач</t>
  </si>
  <si>
    <t>Сумм</t>
  </si>
  <si>
    <t>дисперсия</t>
  </si>
  <si>
    <t>критерий Стьюдента</t>
  </si>
  <si>
    <t>х-хср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</si>
</sst>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/>
    <xf numFmtId="0" fontId="2" fillId="0" borderId="0" xfId="0" applyFont="1"/>
    <xf numFmtId="0" fontId="2" fillId="0" borderId="10" xfId="0" applyFont="1" applyBorder="1"/>
    <xf numFmtId="0" fontId="0" fillId="0" borderId="0" xfId="0" applyFill="1" applyBorder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Линейная</a:t>
            </a:r>
            <a:r>
              <a:rPr lang="ru-RU" baseline="0"/>
              <a:t> регрессия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Лист1!$A$2:$A$16</c:f>
              <c:numCache>
                <c:formatCode>General</c:formatCode>
                <c:ptCount val="15"/>
                <c:pt idx="0">
                  <c:v>0.32</c:v>
                </c:pt>
                <c:pt idx="1">
                  <c:v>0.08</c:v>
                </c:pt>
                <c:pt idx="2">
                  <c:v>1.02</c:v>
                </c:pt>
                <c:pt idx="3">
                  <c:v>0.19</c:v>
                </c:pt>
                <c:pt idx="4">
                  <c:v>0</c:v>
                </c:pt>
                <c:pt idx="5">
                  <c:v>1.06</c:v>
                </c:pt>
                <c:pt idx="6">
                  <c:v>0.26</c:v>
                </c:pt>
                <c:pt idx="7">
                  <c:v>0.16</c:v>
                </c:pt>
                <c:pt idx="8">
                  <c:v>0.45</c:v>
                </c:pt>
                <c:pt idx="9">
                  <c:v>1.58</c:v>
                </c:pt>
                <c:pt idx="10">
                  <c:v>1.32</c:v>
                </c:pt>
                <c:pt idx="11">
                  <c:v>1.47</c:v>
                </c:pt>
                <c:pt idx="12">
                  <c:v>0.55000000000000004</c:v>
                </c:pt>
                <c:pt idx="13">
                  <c:v>0.63</c:v>
                </c:pt>
                <c:pt idx="14">
                  <c:v>1.89</c:v>
                </c:pt>
              </c:numCache>
            </c:numRef>
          </c:xVal>
          <c:yVal>
            <c:numRef>
              <c:f>Лист1!$F$2:$F$16</c:f>
              <c:numCache>
                <c:formatCode>General</c:formatCode>
                <c:ptCount val="15"/>
                <c:pt idx="0">
                  <c:v>3.2260700259364725</c:v>
                </c:pt>
                <c:pt idx="1">
                  <c:v>1.4381496526955853</c:v>
                </c:pt>
                <c:pt idx="2">
                  <c:v>8.4408377812223936</c:v>
                </c:pt>
                <c:pt idx="3">
                  <c:v>2.2576131570976585</c:v>
                </c:pt>
                <c:pt idx="4">
                  <c:v>0.84217619494862295</c:v>
                </c:pt>
                <c:pt idx="5">
                  <c:v>8.7388245100958759</c:v>
                </c:pt>
                <c:pt idx="6">
                  <c:v>2.7790899326262508</c:v>
                </c:pt>
                <c:pt idx="7">
                  <c:v>2.0341231104425477</c:v>
                </c:pt>
                <c:pt idx="8">
                  <c:v>4.1945268947752865</c:v>
                </c:pt>
                <c:pt idx="9">
                  <c:v>12.61265198545113</c:v>
                </c:pt>
                <c:pt idx="10">
                  <c:v>10.675738247773502</c:v>
                </c:pt>
                <c:pt idx="11">
                  <c:v>11.793188481049055</c:v>
                </c:pt>
                <c:pt idx="12">
                  <c:v>4.9394937169589896</c:v>
                </c:pt>
                <c:pt idx="13">
                  <c:v>5.5354671747059516</c:v>
                </c:pt>
                <c:pt idx="14">
                  <c:v>14.922049134220607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5-4042-A77A-5367FB9E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55648"/>
        <c:axId val="150860160"/>
      </c:scatterChart>
      <c:valAx>
        <c:axId val="1449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860160"/>
        <c:crosses val="autoZero"/>
        <c:crossBetween val="midCat"/>
      </c:valAx>
      <c:valAx>
        <c:axId val="1508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Параболлическая</a:t>
            </a:r>
            <a:r>
              <a:rPr lang="ru-RU" baseline="0"/>
              <a:t> регрессия второго порядка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Лист1!$A$19:$A$33</c:f>
              <c:numCache>
                <c:formatCode>General</c:formatCode>
                <c:ptCount val="15"/>
                <c:pt idx="0">
                  <c:v>0.32</c:v>
                </c:pt>
                <c:pt idx="1">
                  <c:v>0.08</c:v>
                </c:pt>
                <c:pt idx="2">
                  <c:v>1.02</c:v>
                </c:pt>
                <c:pt idx="3">
                  <c:v>0.19</c:v>
                </c:pt>
                <c:pt idx="4">
                  <c:v>0</c:v>
                </c:pt>
                <c:pt idx="5">
                  <c:v>1.06</c:v>
                </c:pt>
                <c:pt idx="6">
                  <c:v>0.26</c:v>
                </c:pt>
                <c:pt idx="7">
                  <c:v>0.16</c:v>
                </c:pt>
                <c:pt idx="8">
                  <c:v>0.45</c:v>
                </c:pt>
                <c:pt idx="9">
                  <c:v>1.58</c:v>
                </c:pt>
                <c:pt idx="10">
                  <c:v>1.32</c:v>
                </c:pt>
                <c:pt idx="11">
                  <c:v>1.47</c:v>
                </c:pt>
                <c:pt idx="12">
                  <c:v>0.55000000000000004</c:v>
                </c:pt>
                <c:pt idx="13">
                  <c:v>0.63</c:v>
                </c:pt>
                <c:pt idx="14">
                  <c:v>1.89</c:v>
                </c:pt>
              </c:numCache>
            </c:numRef>
          </c:xVal>
          <c:yVal>
            <c:numRef>
              <c:f>Лист1!$F$19:$F$33</c:f>
              <c:numCache>
                <c:formatCode>General</c:formatCode>
                <c:ptCount val="15"/>
                <c:pt idx="0">
                  <c:v>3.2196290000220116</c:v>
                </c:pt>
                <c:pt idx="1">
                  <c:v>1.4715977421357604</c:v>
                </c:pt>
                <c:pt idx="2">
                  <c:v>8.3978387966276529</c:v>
                </c:pt>
                <c:pt idx="3">
                  <c:v>2.2710447996034508</c:v>
                </c:pt>
                <c:pt idx="4">
                  <c:v>0.89202476489342997</c:v>
                </c:pt>
                <c:pt idx="5">
                  <c:v>8.6973256249980473</c:v>
                </c:pt>
                <c:pt idx="6">
                  <c:v>2.7813116396843025</c:v>
                </c:pt>
                <c:pt idx="7">
                  <c:v>2.0527227737379676</c:v>
                </c:pt>
                <c:pt idx="8">
                  <c:v>4.1723115939846211</c:v>
                </c:pt>
                <c:pt idx="9">
                  <c:v>12.625963630500367</c:v>
                </c:pt>
                <c:pt idx="10">
                  <c:v>10.653447840661109</c:v>
                </c:pt>
                <c:pt idx="11">
                  <c:v>11.789437024341249</c:v>
                </c:pt>
                <c:pt idx="12">
                  <c:v>4.9079332062491474</c:v>
                </c:pt>
                <c:pt idx="13">
                  <c:v>5.4981765572156291</c:v>
                </c:pt>
                <c:pt idx="14">
                  <c:v>14.999235005345207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9-4DFC-A0E6-5F221B42C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47872"/>
        <c:axId val="160502912"/>
      </c:scatterChart>
      <c:valAx>
        <c:axId val="15124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02912"/>
        <c:crosses val="autoZero"/>
        <c:crossBetween val="midCat"/>
      </c:valAx>
      <c:valAx>
        <c:axId val="1605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4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190499</xdr:rowOff>
    </xdr:from>
    <xdr:to>
      <xdr:col>17</xdr:col>
      <xdr:colOff>552451</xdr:colOff>
      <xdr:row>15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19050</xdr:rowOff>
    </xdr:from>
    <xdr:to>
      <xdr:col>17</xdr:col>
      <xdr:colOff>552450</xdr:colOff>
      <xdr:row>32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4A38-839C-4A2F-8C7A-1DD1C15F4216}">
  <dimension ref="A1:I18"/>
  <sheetViews>
    <sheetView workbookViewId="0">
      <selection activeCell="B17" sqref="B17:B18"/>
    </sheetView>
  </sheetViews>
  <sheetFormatPr defaultRowHeight="14.4" x14ac:dyDescent="0.3"/>
  <sheetData>
    <row r="1" spans="1:9" x14ac:dyDescent="0.3">
      <c r="A1" t="s">
        <v>2</v>
      </c>
    </row>
    <row r="2" spans="1:9" ht="15" thickBot="1" x14ac:dyDescent="0.35"/>
    <row r="3" spans="1:9" x14ac:dyDescent="0.3">
      <c r="A3" s="4" t="s">
        <v>3</v>
      </c>
      <c r="B3" s="4"/>
    </row>
    <row r="4" spans="1:9" x14ac:dyDescent="0.3">
      <c r="A4" s="1" t="s">
        <v>4</v>
      </c>
      <c r="B4" s="1">
        <v>0.99987868074559538</v>
      </c>
    </row>
    <row r="5" spans="1:9" x14ac:dyDescent="0.3">
      <c r="A5" s="1" t="s">
        <v>5</v>
      </c>
      <c r="B5" s="1">
        <v>0.9997573762095523</v>
      </c>
    </row>
    <row r="6" spans="1:9" x14ac:dyDescent="0.3">
      <c r="A6" s="1" t="s">
        <v>6</v>
      </c>
      <c r="B6" s="1">
        <v>0.99973871284105631</v>
      </c>
    </row>
    <row r="7" spans="1:9" x14ac:dyDescent="0.3">
      <c r="A7" s="1" t="s">
        <v>7</v>
      </c>
      <c r="B7" s="1">
        <v>7.3669144309534307E-2</v>
      </c>
    </row>
    <row r="8" spans="1:9" ht="15" thickBot="1" x14ac:dyDescent="0.35">
      <c r="A8" s="2" t="s">
        <v>8</v>
      </c>
      <c r="B8" s="2">
        <v>15</v>
      </c>
    </row>
    <row r="10" spans="1:9" ht="15" thickBot="1" x14ac:dyDescent="0.35">
      <c r="A10" t="s">
        <v>9</v>
      </c>
    </row>
    <row r="11" spans="1:9" x14ac:dyDescent="0.3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3">
      <c r="A12" s="1" t="s">
        <v>10</v>
      </c>
      <c r="B12" s="1">
        <v>1</v>
      </c>
      <c r="C12" s="1">
        <v>290.72062047663047</v>
      </c>
      <c r="D12" s="1">
        <v>290.72062047663047</v>
      </c>
      <c r="E12" s="1">
        <v>53567.895657463181</v>
      </c>
      <c r="F12" s="1">
        <v>6.8982257720698165E-25</v>
      </c>
    </row>
    <row r="13" spans="1:9" x14ac:dyDescent="0.3">
      <c r="A13" s="1" t="s">
        <v>11</v>
      </c>
      <c r="B13" s="1">
        <v>13</v>
      </c>
      <c r="C13" s="1">
        <v>7.0552856702886885E-2</v>
      </c>
      <c r="D13" s="1">
        <v>5.4271428232989909E-3</v>
      </c>
      <c r="E13" s="1"/>
      <c r="F13" s="1"/>
    </row>
    <row r="14" spans="1:9" ht="15" thickBot="1" x14ac:dyDescent="0.35">
      <c r="A14" s="2" t="s">
        <v>12</v>
      </c>
      <c r="B14" s="2">
        <v>14</v>
      </c>
      <c r="C14" s="2">
        <v>290.79117333333335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3">
      <c r="A17" s="1" t="s">
        <v>13</v>
      </c>
      <c r="B17" s="1">
        <v>0.84217619494862284</v>
      </c>
      <c r="C17" s="1">
        <v>3.0280940474015614E-2</v>
      </c>
      <c r="D17" s="1">
        <v>27.812088454495093</v>
      </c>
      <c r="E17" s="1">
        <v>5.7319779379172532E-13</v>
      </c>
      <c r="F17" s="1">
        <v>0.77675820026034392</v>
      </c>
      <c r="G17" s="1">
        <v>0.90759418963690175</v>
      </c>
      <c r="H17" s="1">
        <v>0.77675820026034392</v>
      </c>
      <c r="I17" s="1">
        <v>0.90759418963690175</v>
      </c>
    </row>
    <row r="18" spans="1:9" ht="15" thickBot="1" x14ac:dyDescent="0.35">
      <c r="A18" s="2" t="s">
        <v>26</v>
      </c>
      <c r="B18" s="2">
        <v>7.449668221837034</v>
      </c>
      <c r="C18" s="2">
        <v>3.2187306713959189E-2</v>
      </c>
      <c r="D18" s="2">
        <v>231.44739285086615</v>
      </c>
      <c r="E18" s="2">
        <v>6.8982257720699147E-25</v>
      </c>
      <c r="F18" s="2">
        <v>7.3801317732762426</v>
      </c>
      <c r="G18" s="2">
        <v>7.5192046703978255</v>
      </c>
      <c r="H18" s="2">
        <v>7.3801317732762426</v>
      </c>
      <c r="I18" s="2">
        <v>7.5192046703978255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C7F4D-C215-41DA-8B3E-BD10E8FBD196}">
  <dimension ref="A1:I19"/>
  <sheetViews>
    <sheetView workbookViewId="0">
      <selection activeCell="B17" sqref="B17:B19"/>
    </sheetView>
  </sheetViews>
  <sheetFormatPr defaultRowHeight="14.4" x14ac:dyDescent="0.3"/>
  <sheetData>
    <row r="1" spans="1:9" x14ac:dyDescent="0.3">
      <c r="A1" t="s">
        <v>2</v>
      </c>
    </row>
    <row r="2" spans="1:9" ht="15" thickBot="1" x14ac:dyDescent="0.35"/>
    <row r="3" spans="1:9" x14ac:dyDescent="0.3">
      <c r="A3" s="4" t="s">
        <v>3</v>
      </c>
      <c r="B3" s="4"/>
    </row>
    <row r="4" spans="1:9" x14ac:dyDescent="0.3">
      <c r="A4" s="1" t="s">
        <v>4</v>
      </c>
      <c r="B4" s="1">
        <v>0.99990838473033616</v>
      </c>
    </row>
    <row r="5" spans="1:9" x14ac:dyDescent="0.3">
      <c r="A5" s="1" t="s">
        <v>5</v>
      </c>
      <c r="B5" s="1">
        <v>0.99981677785403</v>
      </c>
    </row>
    <row r="6" spans="1:9" x14ac:dyDescent="0.3">
      <c r="A6" s="1" t="s">
        <v>6</v>
      </c>
      <c r="B6" s="1">
        <v>0.99978624082970169</v>
      </c>
    </row>
    <row r="7" spans="1:9" x14ac:dyDescent="0.3">
      <c r="A7" s="1" t="s">
        <v>7</v>
      </c>
      <c r="B7" s="1">
        <v>6.663293905624168E-2</v>
      </c>
    </row>
    <row r="8" spans="1:9" ht="15" thickBot="1" x14ac:dyDescent="0.35">
      <c r="A8" s="2" t="s">
        <v>8</v>
      </c>
      <c r="B8" s="2">
        <v>15</v>
      </c>
    </row>
    <row r="10" spans="1:9" ht="15" thickBot="1" x14ac:dyDescent="0.35">
      <c r="A10" t="s">
        <v>9</v>
      </c>
    </row>
    <row r="11" spans="1:9" x14ac:dyDescent="0.3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3">
      <c r="A12" s="1" t="s">
        <v>10</v>
      </c>
      <c r="B12" s="1">
        <v>2</v>
      </c>
      <c r="C12" s="1">
        <v>290.73789395052609</v>
      </c>
      <c r="D12" s="1">
        <v>145.36894697526304</v>
      </c>
      <c r="E12" s="1">
        <v>32741.133094826389</v>
      </c>
      <c r="F12" s="1">
        <v>3.7832739737451787E-23</v>
      </c>
    </row>
    <row r="13" spans="1:9" x14ac:dyDescent="0.3">
      <c r="A13" s="1" t="s">
        <v>11</v>
      </c>
      <c r="B13" s="1">
        <v>12</v>
      </c>
      <c r="C13" s="1">
        <v>5.3279382807273803E-2</v>
      </c>
      <c r="D13" s="1">
        <v>4.4399485672728172E-3</v>
      </c>
      <c r="E13" s="1"/>
      <c r="F13" s="1"/>
    </row>
    <row r="14" spans="1:9" ht="15" thickBot="1" x14ac:dyDescent="0.35">
      <c r="A14" s="2" t="s">
        <v>12</v>
      </c>
      <c r="B14" s="2">
        <v>14</v>
      </c>
      <c r="C14" s="2">
        <v>290.79117333333335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3">
      <c r="A17" s="1" t="s">
        <v>13</v>
      </c>
      <c r="B17" s="1">
        <v>0.89202476489342986</v>
      </c>
      <c r="C17" s="1">
        <v>3.7267348199534499E-2</v>
      </c>
      <c r="D17" s="1">
        <v>23.935826078029667</v>
      </c>
      <c r="E17" s="1">
        <v>1.6969045094962378E-11</v>
      </c>
      <c r="F17" s="1">
        <v>0.81082618850860821</v>
      </c>
      <c r="G17" s="1">
        <v>0.9732233412782515</v>
      </c>
      <c r="H17" s="1">
        <v>0.81082618850860821</v>
      </c>
      <c r="I17" s="1">
        <v>0.9732233412782515</v>
      </c>
    </row>
    <row r="18" spans="1:9" x14ac:dyDescent="0.3">
      <c r="A18" s="1" t="s">
        <v>26</v>
      </c>
      <c r="B18" s="1">
        <v>7.234961875779903</v>
      </c>
      <c r="C18" s="1">
        <v>0.11267982526854815</v>
      </c>
      <c r="D18" s="1">
        <v>64.208138932918345</v>
      </c>
      <c r="E18" s="1">
        <v>1.3498507305648003E-16</v>
      </c>
      <c r="F18" s="1">
        <v>6.9894536268401284</v>
      </c>
      <c r="G18" s="1">
        <v>7.4804701247196776</v>
      </c>
      <c r="H18" s="1">
        <v>6.9894536268401284</v>
      </c>
      <c r="I18" s="1">
        <v>7.4804701247196776</v>
      </c>
    </row>
    <row r="19" spans="1:9" ht="15" thickBot="1" x14ac:dyDescent="0.35">
      <c r="A19" s="2" t="s">
        <v>30</v>
      </c>
      <c r="B19" s="2">
        <v>0.12125424686536396</v>
      </c>
      <c r="C19" s="2">
        <v>6.1474652730471202E-2</v>
      </c>
      <c r="D19" s="2">
        <v>1.9724267072640451</v>
      </c>
      <c r="E19" s="2">
        <v>7.2051522375621735E-2</v>
      </c>
      <c r="F19" s="2">
        <v>-1.2687515203124222E-2</v>
      </c>
      <c r="G19" s="2">
        <v>0.25519600893385214</v>
      </c>
      <c r="H19" s="2">
        <v>-1.2687515203124222E-2</v>
      </c>
      <c r="I19" s="2">
        <v>0.25519600893385214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ECCF-632D-48CE-91BF-1A7C8F1E963F}">
  <dimension ref="A1:I19"/>
  <sheetViews>
    <sheetView workbookViewId="0">
      <selection activeCell="B17" sqref="B17:B19"/>
    </sheetView>
  </sheetViews>
  <sheetFormatPr defaultRowHeight="14.4" x14ac:dyDescent="0.3"/>
  <sheetData>
    <row r="1" spans="1:9" x14ac:dyDescent="0.3">
      <c r="A1" t="s">
        <v>2</v>
      </c>
    </row>
    <row r="2" spans="1:9" ht="15" thickBot="1" x14ac:dyDescent="0.35"/>
    <row r="3" spans="1:9" x14ac:dyDescent="0.3">
      <c r="A3" s="4" t="s">
        <v>3</v>
      </c>
      <c r="B3" s="4"/>
    </row>
    <row r="4" spans="1:9" x14ac:dyDescent="0.3">
      <c r="A4" s="1" t="s">
        <v>4</v>
      </c>
      <c r="B4" s="1">
        <v>0.87539621507650489</v>
      </c>
    </row>
    <row r="5" spans="1:9" x14ac:dyDescent="0.3">
      <c r="A5" s="1" t="s">
        <v>5</v>
      </c>
      <c r="B5" s="1">
        <v>0.76631853337027034</v>
      </c>
    </row>
    <row r="6" spans="1:9" x14ac:dyDescent="0.3">
      <c r="A6" s="1" t="s">
        <v>6</v>
      </c>
      <c r="B6" s="1">
        <v>0.75678051432415894</v>
      </c>
    </row>
    <row r="7" spans="1:9" x14ac:dyDescent="0.3">
      <c r="A7" s="1" t="s">
        <v>7</v>
      </c>
      <c r="B7" s="1">
        <v>4.6036773526547172</v>
      </c>
    </row>
    <row r="8" spans="1:9" ht="15" thickBot="1" x14ac:dyDescent="0.35">
      <c r="A8" s="2" t="s">
        <v>8</v>
      </c>
      <c r="B8" s="2">
        <v>52</v>
      </c>
    </row>
    <row r="10" spans="1:9" ht="15" thickBot="1" x14ac:dyDescent="0.35">
      <c r="A10" t="s">
        <v>9</v>
      </c>
    </row>
    <row r="11" spans="1:9" x14ac:dyDescent="0.3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3">
      <c r="A12" s="1" t="s">
        <v>10</v>
      </c>
      <c r="B12" s="1">
        <v>2</v>
      </c>
      <c r="C12" s="1">
        <v>3405.5785098769711</v>
      </c>
      <c r="D12" s="1">
        <v>1702.7892549384856</v>
      </c>
      <c r="E12" s="1">
        <v>80.343573405076526</v>
      </c>
      <c r="F12" s="1">
        <v>3.3985573847328982E-16</v>
      </c>
    </row>
    <row r="13" spans="1:9" x14ac:dyDescent="0.3">
      <c r="A13" s="1" t="s">
        <v>11</v>
      </c>
      <c r="B13" s="1">
        <v>49</v>
      </c>
      <c r="C13" s="1">
        <v>1038.4984131999515</v>
      </c>
      <c r="D13" s="1">
        <v>21.193845167345948</v>
      </c>
      <c r="E13" s="1"/>
      <c r="F13" s="1"/>
    </row>
    <row r="14" spans="1:9" ht="15" thickBot="1" x14ac:dyDescent="0.35">
      <c r="A14" s="2" t="s">
        <v>12</v>
      </c>
      <c r="B14" s="2">
        <v>51</v>
      </c>
      <c r="C14" s="2">
        <v>4444.0769230769229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3">
      <c r="A17" s="1" t="s">
        <v>13</v>
      </c>
      <c r="B17" s="1">
        <v>86.467025525358096</v>
      </c>
      <c r="C17" s="1">
        <v>2.7229962224411288</v>
      </c>
      <c r="D17" s="1">
        <v>31.754368519777671</v>
      </c>
      <c r="E17" s="1">
        <v>2.4047109807452005E-34</v>
      </c>
      <c r="F17" s="1">
        <v>80.994959745943945</v>
      </c>
      <c r="G17" s="1">
        <v>91.939091304772248</v>
      </c>
      <c r="H17" s="1">
        <v>80.994959745943945</v>
      </c>
      <c r="I17" s="1">
        <v>91.939091304772248</v>
      </c>
    </row>
    <row r="18" spans="1:9" x14ac:dyDescent="0.3">
      <c r="A18" s="1" t="s">
        <v>26</v>
      </c>
      <c r="B18" s="1">
        <v>-0.69785362753030777</v>
      </c>
      <c r="C18" s="1">
        <v>8.7876013945681272E-2</v>
      </c>
      <c r="D18" s="1">
        <v>-7.9413436749836137</v>
      </c>
      <c r="E18" s="1">
        <v>2.3489355161067885E-10</v>
      </c>
      <c r="F18" s="1">
        <v>-0.87444708909317248</v>
      </c>
      <c r="G18" s="1">
        <v>-0.52126016596744307</v>
      </c>
      <c r="H18" s="1">
        <v>-0.87444708909317248</v>
      </c>
      <c r="I18" s="1">
        <v>-0.52126016596744307</v>
      </c>
    </row>
    <row r="19" spans="1:9" ht="15" thickBot="1" x14ac:dyDescent="0.35">
      <c r="A19" s="2" t="s">
        <v>30</v>
      </c>
      <c r="B19" s="2">
        <v>1.9097259118847678E-4</v>
      </c>
      <c r="C19" s="2">
        <v>1.1620131356581025E-4</v>
      </c>
      <c r="D19" s="2">
        <v>1.6434632735913097</v>
      </c>
      <c r="E19" s="2">
        <v>0.10668939999343292</v>
      </c>
      <c r="F19" s="2">
        <v>-4.2542691075265386E-5</v>
      </c>
      <c r="G19" s="2">
        <v>4.2448787345221895E-4</v>
      </c>
      <c r="H19" s="2">
        <v>-4.2542691075265386E-5</v>
      </c>
      <c r="I19" s="2">
        <v>4.2448787345221895E-4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9"/>
  <sheetViews>
    <sheetView tabSelected="1" topLeftCell="A67" workbookViewId="0">
      <selection activeCell="I89" sqref="I89"/>
    </sheetView>
  </sheetViews>
  <sheetFormatPr defaultRowHeight="14.4" x14ac:dyDescent="0.3"/>
  <cols>
    <col min="1" max="1" width="9.109375" customWidth="1"/>
    <col min="2" max="2" width="10.109375" customWidth="1"/>
    <col min="4" max="4" width="4.5546875" customWidth="1"/>
    <col min="5" max="5" width="12.6640625" bestFit="1" customWidth="1"/>
    <col min="7" max="7" width="12" bestFit="1" customWidth="1"/>
    <col min="21" max="21" width="10.5546875" customWidth="1"/>
  </cols>
  <sheetData>
    <row r="1" spans="1:24" x14ac:dyDescent="0.3">
      <c r="A1" s="5" t="s">
        <v>0</v>
      </c>
      <c r="B1" s="6" t="s">
        <v>1</v>
      </c>
      <c r="C1" s="7"/>
      <c r="D1" s="7"/>
      <c r="E1" s="7"/>
      <c r="F1" s="7"/>
      <c r="G1" s="7" t="s">
        <v>36</v>
      </c>
      <c r="H1" s="7"/>
      <c r="I1" s="7"/>
      <c r="J1" s="7"/>
      <c r="K1" s="7"/>
      <c r="L1" s="7"/>
      <c r="M1" s="7"/>
      <c r="N1" s="7"/>
      <c r="O1" s="7"/>
      <c r="P1" s="7"/>
      <c r="Q1" s="7"/>
      <c r="R1" s="8"/>
      <c r="S1" s="19" t="s">
        <v>38</v>
      </c>
      <c r="T1" s="19"/>
      <c r="V1" t="s">
        <v>39</v>
      </c>
      <c r="W1" t="s">
        <v>15</v>
      </c>
      <c r="X1" t="s">
        <v>44</v>
      </c>
    </row>
    <row r="2" spans="1:24" x14ac:dyDescent="0.3">
      <c r="A2" s="9">
        <v>0.32</v>
      </c>
      <c r="B2" s="10">
        <v>3.11</v>
      </c>
      <c r="C2" s="10"/>
      <c r="D2" s="1" t="s">
        <v>28</v>
      </c>
      <c r="E2" s="1">
        <v>0.84217619494862295</v>
      </c>
      <c r="F2" s="10">
        <f t="shared" ref="F2:F16" si="0">$E$3*A2+$E$2</f>
        <v>3.2260700259364725</v>
      </c>
      <c r="G2">
        <f>ABS(F2-B2)</f>
        <v>0.11607002593647264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1"/>
      <c r="S2" s="19"/>
      <c r="T2" s="19">
        <f>1-(V17*14/13/W17)</f>
        <v>0.9997387128410562</v>
      </c>
      <c r="V2">
        <f>(G2)^2</f>
        <v>1.3472250920893433E-2</v>
      </c>
      <c r="W2">
        <f>(B2-$B$17)^2</f>
        <v>10.146348444444442</v>
      </c>
      <c r="X2">
        <f>(A2-SUM($A$2:$A$16)/15)^2</f>
        <v>0.16974400000000006</v>
      </c>
    </row>
    <row r="3" spans="1:24" x14ac:dyDescent="0.3">
      <c r="A3" s="9">
        <v>0.08</v>
      </c>
      <c r="B3" s="10">
        <v>1.48</v>
      </c>
      <c r="C3" s="10"/>
      <c r="D3" s="1" t="s">
        <v>27</v>
      </c>
      <c r="E3" s="1">
        <v>7.4496682218370296</v>
      </c>
      <c r="F3" s="10">
        <f t="shared" si="0"/>
        <v>1.4381496526955853</v>
      </c>
      <c r="G3">
        <f t="shared" ref="G3:G16" si="1">ABS(F3-B3)</f>
        <v>4.1850347304414726E-2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  <c r="V3">
        <f t="shared" ref="V3:V16" si="2">(G3)^2</f>
        <v>1.7514515695001328E-3</v>
      </c>
      <c r="W3">
        <f t="shared" ref="W3:W16" si="3">(B3-$B$17)^2</f>
        <v>23.18743511111111</v>
      </c>
      <c r="X3">
        <f t="shared" ref="X3:X16" si="4">(A3-SUM($A$2:$A$16)/15)^2</f>
        <v>0.42510400000000015</v>
      </c>
    </row>
    <row r="4" spans="1:24" x14ac:dyDescent="0.3">
      <c r="A4" s="9">
        <v>1.02</v>
      </c>
      <c r="B4" s="10">
        <v>8.42</v>
      </c>
      <c r="C4" s="10"/>
      <c r="D4" s="10"/>
      <c r="E4" s="10"/>
      <c r="F4" s="10">
        <f t="shared" si="0"/>
        <v>8.4408377812223936</v>
      </c>
      <c r="G4">
        <f t="shared" si="1"/>
        <v>2.0837781222393659E-2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V4">
        <f t="shared" si="2"/>
        <v>4.3421312627234178E-4</v>
      </c>
      <c r="W4">
        <f t="shared" si="3"/>
        <v>4.5142084444444466</v>
      </c>
      <c r="X4">
        <f t="shared" si="4"/>
        <v>8.2943999999999962E-2</v>
      </c>
    </row>
    <row r="5" spans="1:24" x14ac:dyDescent="0.3">
      <c r="A5" s="9">
        <v>0.19</v>
      </c>
      <c r="B5" s="10">
        <v>2.23</v>
      </c>
      <c r="C5" s="10"/>
      <c r="D5" s="10"/>
      <c r="E5" s="10"/>
      <c r="F5" s="10">
        <f t="shared" si="0"/>
        <v>2.2576131570976585</v>
      </c>
      <c r="G5">
        <f t="shared" si="1"/>
        <v>2.7613157097658547E-2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V5">
        <f t="shared" si="2"/>
        <v>7.6248644489997064E-4</v>
      </c>
      <c r="W5">
        <f t="shared" si="3"/>
        <v>16.526935111111111</v>
      </c>
      <c r="X5">
        <f t="shared" si="4"/>
        <v>0.29376400000000003</v>
      </c>
    </row>
    <row r="6" spans="1:24" x14ac:dyDescent="0.3">
      <c r="A6" s="9">
        <v>0</v>
      </c>
      <c r="B6" s="10">
        <v>0.91</v>
      </c>
      <c r="C6" s="10"/>
      <c r="D6" s="10"/>
      <c r="E6" s="10"/>
      <c r="F6" s="10">
        <f t="shared" si="0"/>
        <v>0.84217619494862295</v>
      </c>
      <c r="G6">
        <f t="shared" si="1"/>
        <v>6.7823805051377084E-2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V6">
        <f t="shared" si="2"/>
        <v>4.6000685316472034E-3</v>
      </c>
      <c r="W6">
        <f t="shared" si="3"/>
        <v>29.001815111111103</v>
      </c>
      <c r="X6">
        <f t="shared" si="4"/>
        <v>0.53582400000000019</v>
      </c>
    </row>
    <row r="7" spans="1:24" x14ac:dyDescent="0.3">
      <c r="A7" s="9">
        <v>1.06</v>
      </c>
      <c r="B7" s="10">
        <v>8.7200000000000006</v>
      </c>
      <c r="C7" s="10"/>
      <c r="D7" s="10"/>
      <c r="E7" s="10"/>
      <c r="F7" s="10">
        <f t="shared" si="0"/>
        <v>8.7388245100958759</v>
      </c>
      <c r="G7">
        <f t="shared" si="1"/>
        <v>1.8824510095875269E-2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  <c r="V7">
        <f t="shared" si="2"/>
        <v>3.5436218034970993E-4</v>
      </c>
      <c r="W7">
        <f t="shared" si="3"/>
        <v>5.8790084444444499</v>
      </c>
      <c r="X7">
        <f t="shared" si="4"/>
        <v>0.10758399999999997</v>
      </c>
    </row>
    <row r="8" spans="1:24" x14ac:dyDescent="0.3">
      <c r="A8" s="9">
        <v>0.26</v>
      </c>
      <c r="B8" s="10">
        <v>2.86</v>
      </c>
      <c r="C8" s="10"/>
      <c r="D8" s="10"/>
      <c r="E8" s="10"/>
      <c r="F8" s="10">
        <f t="shared" si="0"/>
        <v>2.7790899326262508</v>
      </c>
      <c r="G8">
        <f t="shared" si="1"/>
        <v>8.0910067373749062E-2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1"/>
      <c r="V8">
        <f t="shared" si="2"/>
        <v>6.546439002424612E-3</v>
      </c>
      <c r="W8">
        <f t="shared" si="3"/>
        <v>11.801515111111108</v>
      </c>
      <c r="X8">
        <f t="shared" si="4"/>
        <v>0.22278400000000009</v>
      </c>
    </row>
    <row r="9" spans="1:24" x14ac:dyDescent="0.3">
      <c r="A9" s="9">
        <v>0.16</v>
      </c>
      <c r="B9" s="10">
        <v>2.09</v>
      </c>
      <c r="C9" s="10"/>
      <c r="D9" s="10"/>
      <c r="E9" s="10"/>
      <c r="F9" s="10">
        <f t="shared" si="0"/>
        <v>2.0341231104425477</v>
      </c>
      <c r="G9">
        <f t="shared" si="1"/>
        <v>5.5876889557452181E-2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  <c r="V9">
        <f t="shared" si="2"/>
        <v>3.1222267866157084E-3</v>
      </c>
      <c r="W9">
        <f t="shared" si="3"/>
        <v>17.684828444444442</v>
      </c>
      <c r="X9">
        <f t="shared" si="4"/>
        <v>0.32718400000000009</v>
      </c>
    </row>
    <row r="10" spans="1:24" x14ac:dyDescent="0.3">
      <c r="A10" s="9">
        <v>0.45</v>
      </c>
      <c r="B10" s="10">
        <v>4.1100000000000003</v>
      </c>
      <c r="C10" s="10"/>
      <c r="D10" s="10"/>
      <c r="E10" s="10"/>
      <c r="F10" s="10">
        <f t="shared" si="0"/>
        <v>4.1945268947752865</v>
      </c>
      <c r="G10">
        <f t="shared" si="1"/>
        <v>8.4526894775286188E-2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1"/>
      <c r="V10">
        <f t="shared" si="2"/>
        <v>7.1447959403523036E-3</v>
      </c>
      <c r="W10">
        <f t="shared" si="3"/>
        <v>4.7756817777777743</v>
      </c>
      <c r="X10">
        <f t="shared" si="4"/>
        <v>7.9524000000000053E-2</v>
      </c>
    </row>
    <row r="11" spans="1:24" x14ac:dyDescent="0.3">
      <c r="A11" s="9">
        <v>1.58</v>
      </c>
      <c r="B11" s="10">
        <v>12.53</v>
      </c>
      <c r="C11" s="10"/>
      <c r="D11" s="10"/>
      <c r="E11" s="10"/>
      <c r="F11" s="10">
        <f t="shared" si="0"/>
        <v>12.61265198545113</v>
      </c>
      <c r="G11">
        <f t="shared" si="1"/>
        <v>8.2651985451130727E-2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  <c r="V11">
        <f t="shared" si="2"/>
        <v>6.8313506990139257E-3</v>
      </c>
      <c r="W11">
        <f t="shared" si="3"/>
        <v>38.871068444444447</v>
      </c>
      <c r="X11">
        <f t="shared" si="4"/>
        <v>0.71910399999999997</v>
      </c>
    </row>
    <row r="12" spans="1:24" x14ac:dyDescent="0.3">
      <c r="A12" s="9">
        <v>1.32</v>
      </c>
      <c r="B12" s="10">
        <v>10.67</v>
      </c>
      <c r="C12" s="10"/>
      <c r="D12" s="10"/>
      <c r="E12" s="10"/>
      <c r="F12" s="10">
        <f t="shared" si="0"/>
        <v>10.675738247773502</v>
      </c>
      <c r="G12">
        <f t="shared" si="1"/>
        <v>5.7382477735021808E-3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  <c r="V12">
        <f t="shared" si="2"/>
        <v>3.2927487510102733E-5</v>
      </c>
      <c r="W12">
        <f t="shared" si="3"/>
        <v>19.137708444444449</v>
      </c>
      <c r="X12">
        <f t="shared" si="4"/>
        <v>0.34574399999999994</v>
      </c>
    </row>
    <row r="13" spans="1:24" x14ac:dyDescent="0.3">
      <c r="A13" s="9">
        <v>1.47</v>
      </c>
      <c r="B13" s="10">
        <v>11.81</v>
      </c>
      <c r="C13" s="10"/>
      <c r="D13" s="10"/>
      <c r="E13" s="10"/>
      <c r="F13" s="10">
        <f t="shared" si="0"/>
        <v>11.793188481049055</v>
      </c>
      <c r="G13">
        <f t="shared" si="1"/>
        <v>1.6811518950945015E-2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1"/>
      <c r="V13">
        <f t="shared" si="2"/>
        <v>2.8262716943798337E-4</v>
      </c>
      <c r="W13">
        <f t="shared" si="3"/>
        <v>30.411548444444456</v>
      </c>
      <c r="X13">
        <f t="shared" si="4"/>
        <v>0.54464399999999979</v>
      </c>
    </row>
    <row r="14" spans="1:24" x14ac:dyDescent="0.3">
      <c r="A14" s="9">
        <v>0.55000000000000004</v>
      </c>
      <c r="B14" s="10">
        <v>4.8499999999999996</v>
      </c>
      <c r="C14" s="10"/>
      <c r="D14" s="10"/>
      <c r="E14" s="10"/>
      <c r="F14" s="10">
        <f t="shared" si="0"/>
        <v>4.9394937169589896</v>
      </c>
      <c r="G14">
        <f t="shared" si="1"/>
        <v>8.9493716958989999E-2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1"/>
      <c r="V14">
        <f t="shared" si="2"/>
        <v>8.0091253751358137E-3</v>
      </c>
      <c r="W14">
        <f t="shared" si="3"/>
        <v>2.088988444444444</v>
      </c>
      <c r="X14">
        <f t="shared" si="4"/>
        <v>3.3124000000000021E-2</v>
      </c>
    </row>
    <row r="15" spans="1:24" x14ac:dyDescent="0.3">
      <c r="A15" s="9">
        <v>0.63</v>
      </c>
      <c r="B15" s="10">
        <v>5.61</v>
      </c>
      <c r="C15" s="10"/>
      <c r="D15" s="10"/>
      <c r="E15" s="10"/>
      <c r="F15" s="10">
        <f t="shared" si="0"/>
        <v>5.5354671747059516</v>
      </c>
      <c r="G15">
        <f t="shared" si="1"/>
        <v>7.4532825294048699E-2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1"/>
      <c r="V15">
        <f t="shared" si="2"/>
        <v>5.5551420463131858E-3</v>
      </c>
      <c r="W15">
        <f t="shared" si="3"/>
        <v>0.46968177777777659</v>
      </c>
      <c r="X15">
        <f t="shared" si="4"/>
        <v>1.0404000000000019E-2</v>
      </c>
    </row>
    <row r="16" spans="1:24" x14ac:dyDescent="0.3">
      <c r="A16" s="9">
        <v>1.89</v>
      </c>
      <c r="B16" s="10">
        <v>15.03</v>
      </c>
      <c r="C16" s="10"/>
      <c r="D16" s="10"/>
      <c r="E16" s="10"/>
      <c r="F16" s="10">
        <f t="shared" si="0"/>
        <v>14.922049134220607</v>
      </c>
      <c r="G16">
        <f t="shared" si="1"/>
        <v>0.10795086577939195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1"/>
      <c r="V16">
        <f t="shared" si="2"/>
        <v>1.1653389422520295E-2</v>
      </c>
      <c r="W16">
        <f t="shared" si="3"/>
        <v>76.294401777777765</v>
      </c>
      <c r="X16">
        <f t="shared" si="4"/>
        <v>1.3409639999999998</v>
      </c>
    </row>
    <row r="17" spans="1:24" ht="15" thickBot="1" x14ac:dyDescent="0.35">
      <c r="A17" s="12" t="s">
        <v>40</v>
      </c>
      <c r="B17" s="13">
        <f>SUM(B2:B16)/15</f>
        <v>6.2953333333333328</v>
      </c>
      <c r="C17" s="13"/>
      <c r="D17" s="13"/>
      <c r="E17" s="18" t="s">
        <v>37</v>
      </c>
      <c r="F17" s="18"/>
      <c r="G17" s="20">
        <f>SUM(G2:G16)</f>
        <v>0.89151263862268793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4"/>
      <c r="U17" t="s">
        <v>41</v>
      </c>
      <c r="V17">
        <f>SUM(V2:V16)</f>
        <v>7.0552856702886732E-2</v>
      </c>
      <c r="W17">
        <f>SUM(W2:W16)</f>
        <v>290.79117333333335</v>
      </c>
      <c r="X17">
        <f>SUM(X2:X16)</f>
        <v>5.2384399999999998</v>
      </c>
    </row>
    <row r="18" spans="1:24" x14ac:dyDescent="0.3">
      <c r="A18" s="5" t="s">
        <v>0</v>
      </c>
      <c r="B18" s="6" t="s">
        <v>29</v>
      </c>
      <c r="C18" s="7"/>
      <c r="D18" s="7"/>
      <c r="E18" s="10"/>
      <c r="F18" s="10"/>
      <c r="G18" s="10" t="s">
        <v>36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8"/>
    </row>
    <row r="19" spans="1:24" x14ac:dyDescent="0.3">
      <c r="A19" s="9">
        <v>0.32</v>
      </c>
      <c r="B19" s="10">
        <f>A19*A19</f>
        <v>0.1024</v>
      </c>
      <c r="C19" s="10"/>
      <c r="D19" s="1" t="s">
        <v>32</v>
      </c>
      <c r="E19" s="1">
        <v>0.89202476489342997</v>
      </c>
      <c r="F19" s="10">
        <f t="shared" ref="F19:F33" si="5">$E$21*B19+$E$20*A19+$E$19</f>
        <v>3.2196290000220116</v>
      </c>
      <c r="G19">
        <f>ABS(F19-B2)</f>
        <v>0.1096290000220117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1"/>
      <c r="U19" t="s">
        <v>42</v>
      </c>
      <c r="V19">
        <f>SQRT(W17/13)</f>
        <v>4.7295403365307918</v>
      </c>
    </row>
    <row r="20" spans="1:24" x14ac:dyDescent="0.3">
      <c r="A20" s="9">
        <v>0.08</v>
      </c>
      <c r="B20" s="10">
        <f t="shared" ref="B20:B33" si="6">A20*A20</f>
        <v>6.4000000000000003E-3</v>
      </c>
      <c r="C20" s="10"/>
      <c r="D20" s="1" t="s">
        <v>28</v>
      </c>
      <c r="E20" s="1">
        <v>7.2349618757799004</v>
      </c>
      <c r="F20" s="10">
        <f t="shared" si="5"/>
        <v>1.4715977421357604</v>
      </c>
      <c r="G20">
        <f t="shared" ref="G20:G33" si="7">ABS(F20-B3)</f>
        <v>8.4022578642395374E-3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1"/>
      <c r="T20" s="19" t="s">
        <v>43</v>
      </c>
      <c r="U20" s="19"/>
      <c r="V20" s="19">
        <f>E3/SQRT(V19*SUM(A2:A16)/15/X17)</f>
        <v>9.163743216475785</v>
      </c>
    </row>
    <row r="21" spans="1:24" x14ac:dyDescent="0.3">
      <c r="A21" s="9">
        <v>1.02</v>
      </c>
      <c r="B21" s="10">
        <f t="shared" si="6"/>
        <v>1.0404</v>
      </c>
      <c r="C21" s="10"/>
      <c r="D21" s="1" t="s">
        <v>31</v>
      </c>
      <c r="E21" s="1">
        <v>0.121254246865364</v>
      </c>
      <c r="F21" s="10">
        <f t="shared" si="5"/>
        <v>8.3978387966276529</v>
      </c>
      <c r="G21">
        <f t="shared" si="7"/>
        <v>2.216120337234706E-2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</row>
    <row r="22" spans="1:24" x14ac:dyDescent="0.3">
      <c r="A22" s="9">
        <v>0.19</v>
      </c>
      <c r="B22" s="10">
        <f t="shared" si="6"/>
        <v>3.61E-2</v>
      </c>
      <c r="C22" s="10"/>
      <c r="D22" s="10"/>
      <c r="E22" s="10"/>
      <c r="F22" s="10">
        <f t="shared" si="5"/>
        <v>2.2710447996034508</v>
      </c>
      <c r="G22">
        <f t="shared" si="7"/>
        <v>4.1044799603450866E-2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1"/>
    </row>
    <row r="23" spans="1:24" x14ac:dyDescent="0.3">
      <c r="A23" s="9">
        <v>0</v>
      </c>
      <c r="B23" s="10">
        <f t="shared" si="6"/>
        <v>0</v>
      </c>
      <c r="C23" s="10"/>
      <c r="D23" s="10"/>
      <c r="E23" s="10"/>
      <c r="F23" s="10">
        <f t="shared" si="5"/>
        <v>0.89202476489342997</v>
      </c>
      <c r="G23">
        <f t="shared" si="7"/>
        <v>1.7975235106570064E-2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</row>
    <row r="24" spans="1:24" x14ac:dyDescent="0.3">
      <c r="A24" s="9">
        <v>1.06</v>
      </c>
      <c r="B24" s="10">
        <f t="shared" si="6"/>
        <v>1.1236000000000002</v>
      </c>
      <c r="C24" s="10"/>
      <c r="D24" s="10"/>
      <c r="E24" s="10"/>
      <c r="F24" s="10">
        <f t="shared" si="5"/>
        <v>8.6973256249980473</v>
      </c>
      <c r="G24">
        <f t="shared" si="7"/>
        <v>2.2674375001953351E-2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1"/>
    </row>
    <row r="25" spans="1:24" x14ac:dyDescent="0.3">
      <c r="A25" s="9">
        <v>0.26</v>
      </c>
      <c r="B25" s="10">
        <f t="shared" si="6"/>
        <v>6.7600000000000007E-2</v>
      </c>
      <c r="C25" s="10"/>
      <c r="D25" s="10"/>
      <c r="E25" s="10"/>
      <c r="F25" s="10">
        <f t="shared" si="5"/>
        <v>2.7813116396843025</v>
      </c>
      <c r="G25">
        <f t="shared" si="7"/>
        <v>7.868836031569737E-2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1"/>
    </row>
    <row r="26" spans="1:24" x14ac:dyDescent="0.3">
      <c r="A26" s="9">
        <v>0.16</v>
      </c>
      <c r="B26" s="10">
        <f t="shared" si="6"/>
        <v>2.5600000000000001E-2</v>
      </c>
      <c r="C26" s="10"/>
      <c r="D26" s="10"/>
      <c r="E26" s="10"/>
      <c r="F26" s="10">
        <f t="shared" si="5"/>
        <v>2.0527227737379676</v>
      </c>
      <c r="G26">
        <f t="shared" si="7"/>
        <v>3.7277226262032226E-2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1"/>
    </row>
    <row r="27" spans="1:24" x14ac:dyDescent="0.3">
      <c r="A27" s="9">
        <v>0.45</v>
      </c>
      <c r="B27" s="10">
        <f t="shared" si="6"/>
        <v>0.20250000000000001</v>
      </c>
      <c r="C27" s="10"/>
      <c r="D27" s="10"/>
      <c r="E27" s="10"/>
      <c r="F27" s="10">
        <f t="shared" si="5"/>
        <v>4.1723115939846211</v>
      </c>
      <c r="G27">
        <f t="shared" si="7"/>
        <v>6.2311593984620828E-2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1"/>
    </row>
    <row r="28" spans="1:24" x14ac:dyDescent="0.3">
      <c r="A28" s="9">
        <v>1.58</v>
      </c>
      <c r="B28" s="10">
        <f t="shared" si="6"/>
        <v>2.4964000000000004</v>
      </c>
      <c r="C28" s="10"/>
      <c r="D28" s="10"/>
      <c r="E28" s="10"/>
      <c r="F28" s="10">
        <f t="shared" si="5"/>
        <v>12.625963630500367</v>
      </c>
      <c r="G28">
        <f t="shared" si="7"/>
        <v>9.5963630500367714E-2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1"/>
    </row>
    <row r="29" spans="1:24" x14ac:dyDescent="0.3">
      <c r="A29" s="9">
        <v>1.32</v>
      </c>
      <c r="B29" s="10">
        <f t="shared" si="6"/>
        <v>1.7424000000000002</v>
      </c>
      <c r="C29" s="10"/>
      <c r="D29" s="10"/>
      <c r="E29" s="10"/>
      <c r="F29" s="10">
        <f t="shared" si="5"/>
        <v>10.653447840661109</v>
      </c>
      <c r="G29">
        <f t="shared" si="7"/>
        <v>1.6552159338891315E-2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1"/>
    </row>
    <row r="30" spans="1:24" x14ac:dyDescent="0.3">
      <c r="A30" s="9">
        <v>1.47</v>
      </c>
      <c r="B30" s="10">
        <f t="shared" si="6"/>
        <v>2.1608999999999998</v>
      </c>
      <c r="C30" s="10"/>
      <c r="D30" s="10"/>
      <c r="E30" s="10"/>
      <c r="F30" s="10">
        <f t="shared" si="5"/>
        <v>11.789437024341249</v>
      </c>
      <c r="G30">
        <f t="shared" si="7"/>
        <v>2.0562975658751981E-2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1"/>
    </row>
    <row r="31" spans="1:24" x14ac:dyDescent="0.3">
      <c r="A31" s="9">
        <v>0.55000000000000004</v>
      </c>
      <c r="B31" s="10">
        <f t="shared" si="6"/>
        <v>0.30250000000000005</v>
      </c>
      <c r="C31" s="10"/>
      <c r="D31" s="10"/>
      <c r="E31" s="10"/>
      <c r="F31" s="10">
        <f t="shared" si="5"/>
        <v>4.9079332062491474</v>
      </c>
      <c r="G31">
        <f t="shared" si="7"/>
        <v>5.7933206249147773E-2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1"/>
    </row>
    <row r="32" spans="1:24" x14ac:dyDescent="0.3">
      <c r="A32" s="9">
        <v>0.63</v>
      </c>
      <c r="B32" s="10">
        <f t="shared" si="6"/>
        <v>0.39690000000000003</v>
      </c>
      <c r="C32" s="10"/>
      <c r="D32" s="10"/>
      <c r="E32" s="10"/>
      <c r="F32" s="10">
        <f t="shared" si="5"/>
        <v>5.4981765572156291</v>
      </c>
      <c r="G32">
        <f t="shared" si="7"/>
        <v>0.11182344278437117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1"/>
    </row>
    <row r="33" spans="1:18" x14ac:dyDescent="0.3">
      <c r="A33" s="9">
        <v>1.89</v>
      </c>
      <c r="B33" s="10">
        <f t="shared" si="6"/>
        <v>3.5720999999999998</v>
      </c>
      <c r="C33" s="10"/>
      <c r="D33" s="10"/>
      <c r="E33" s="10"/>
      <c r="F33" s="10">
        <f t="shared" si="5"/>
        <v>14.999235005345207</v>
      </c>
      <c r="G33">
        <f t="shared" si="7"/>
        <v>3.0764994654791877E-2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1"/>
    </row>
    <row r="34" spans="1:18" ht="15" thickBot="1" x14ac:dyDescent="0.35">
      <c r="A34" s="12"/>
      <c r="B34" s="13"/>
      <c r="C34" s="13"/>
      <c r="D34" s="13"/>
      <c r="E34" s="18" t="s">
        <v>37</v>
      </c>
      <c r="F34" s="18"/>
      <c r="G34" s="20">
        <f>SUM(G19:G33)</f>
        <v>0.73376446071924484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3">
      <c r="A35" s="15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8"/>
    </row>
    <row r="36" spans="1:18" x14ac:dyDescent="0.3">
      <c r="A36" s="16" t="s">
        <v>33</v>
      </c>
      <c r="B36" s="17" t="s">
        <v>34</v>
      </c>
      <c r="C36" s="17" t="s">
        <v>35</v>
      </c>
      <c r="D36" s="10"/>
      <c r="E36" s="10"/>
      <c r="F36" s="10"/>
      <c r="G36" s="10"/>
      <c r="H36" s="10"/>
      <c r="I36" s="10" t="s">
        <v>36</v>
      </c>
      <c r="J36" s="10"/>
      <c r="K36" s="10"/>
      <c r="L36" s="10"/>
      <c r="M36" s="10"/>
      <c r="N36" s="10"/>
      <c r="O36" s="10"/>
      <c r="P36" s="10"/>
      <c r="Q36" s="10"/>
      <c r="R36" s="11"/>
    </row>
    <row r="37" spans="1:18" x14ac:dyDescent="0.3">
      <c r="A37" s="9">
        <v>80</v>
      </c>
      <c r="B37" s="10">
        <v>15</v>
      </c>
      <c r="C37" s="10">
        <v>16848</v>
      </c>
      <c r="D37" s="10" t="s">
        <v>32</v>
      </c>
      <c r="E37" s="1">
        <v>86.467025525358096</v>
      </c>
      <c r="F37" s="10"/>
      <c r="G37" s="10">
        <f>$E$39*C37+$E$38*B37+$E$37</f>
        <v>79.216727328746941</v>
      </c>
      <c r="H37" s="10"/>
      <c r="I37" s="10">
        <f>ABS(G37-A37)</f>
        <v>0.78327267125305866</v>
      </c>
      <c r="J37" s="10"/>
      <c r="K37" s="10"/>
      <c r="L37" s="10"/>
      <c r="M37" s="10"/>
      <c r="N37" s="10"/>
      <c r="O37" s="10"/>
      <c r="P37" s="10"/>
      <c r="Q37" s="10"/>
      <c r="R37" s="11"/>
    </row>
    <row r="38" spans="1:18" x14ac:dyDescent="0.3">
      <c r="A38" s="9">
        <v>79</v>
      </c>
      <c r="B38" s="10">
        <v>12</v>
      </c>
      <c r="C38" s="10">
        <v>18396</v>
      </c>
      <c r="D38" s="10" t="s">
        <v>28</v>
      </c>
      <c r="E38" s="1">
        <v>-0.69785362753030777</v>
      </c>
      <c r="F38" s="10"/>
      <c r="G38" s="10">
        <f t="shared" ref="G38:G88" si="8">$E$39*C38+$E$38*B38+$E$37</f>
        <v>81.605913782497623</v>
      </c>
      <c r="H38" s="10"/>
      <c r="I38" s="10">
        <f t="shared" ref="I38:I88" si="9">ABS(G38-A38)</f>
        <v>2.6059137824976233</v>
      </c>
      <c r="J38" s="10"/>
      <c r="K38" s="10"/>
      <c r="L38" s="10"/>
      <c r="M38" s="10"/>
      <c r="N38" s="10"/>
      <c r="O38" s="10"/>
      <c r="P38" s="10"/>
      <c r="Q38" s="10"/>
      <c r="R38" s="11"/>
    </row>
    <row r="39" spans="1:18" ht="15" thickBot="1" x14ac:dyDescent="0.35">
      <c r="A39" s="9">
        <v>75</v>
      </c>
      <c r="B39" s="10">
        <v>20</v>
      </c>
      <c r="C39" s="10">
        <v>3408</v>
      </c>
      <c r="D39" s="10" t="s">
        <v>31</v>
      </c>
      <c r="E39" s="2">
        <v>1.90972591188477E-4</v>
      </c>
      <c r="F39" s="10"/>
      <c r="G39" s="10">
        <f t="shared" si="8"/>
        <v>73.16078756552227</v>
      </c>
      <c r="H39" s="10"/>
      <c r="I39" s="10">
        <f t="shared" si="9"/>
        <v>1.8392124344777301</v>
      </c>
      <c r="J39" s="10"/>
      <c r="K39" s="10"/>
      <c r="L39" s="10"/>
      <c r="M39" s="10"/>
      <c r="N39" s="10"/>
      <c r="O39" s="10"/>
      <c r="P39" s="10"/>
      <c r="Q39" s="10"/>
      <c r="R39" s="11"/>
    </row>
    <row r="40" spans="1:18" x14ac:dyDescent="0.3">
      <c r="A40" s="9">
        <v>53</v>
      </c>
      <c r="B40" s="10">
        <v>35</v>
      </c>
      <c r="C40" s="10">
        <v>202</v>
      </c>
      <c r="D40" s="10"/>
      <c r="E40" s="10"/>
      <c r="F40" s="10"/>
      <c r="G40" s="10">
        <f t="shared" si="8"/>
        <v>62.08072502521739</v>
      </c>
      <c r="H40" s="10"/>
      <c r="I40" s="10">
        <f t="shared" si="9"/>
        <v>9.0807250252173901</v>
      </c>
      <c r="J40" s="10"/>
      <c r="K40" s="10"/>
      <c r="L40" s="10"/>
      <c r="M40" s="10"/>
      <c r="N40" s="10"/>
      <c r="O40" s="10"/>
      <c r="P40" s="10"/>
      <c r="Q40" s="10"/>
      <c r="R40" s="11"/>
    </row>
    <row r="41" spans="1:18" x14ac:dyDescent="0.3">
      <c r="A41" s="9">
        <v>76</v>
      </c>
      <c r="B41" s="10">
        <v>13</v>
      </c>
      <c r="C41" s="10">
        <v>6500</v>
      </c>
      <c r="D41" s="10"/>
      <c r="E41" s="10"/>
      <c r="F41" s="10"/>
      <c r="G41" s="10">
        <f t="shared" si="8"/>
        <v>78.636250210189189</v>
      </c>
      <c r="H41" s="10"/>
      <c r="I41" s="10">
        <f t="shared" si="9"/>
        <v>2.6362502101891891</v>
      </c>
      <c r="J41" s="10"/>
      <c r="K41" s="10"/>
      <c r="L41" s="10"/>
      <c r="M41" s="10"/>
      <c r="N41" s="10"/>
      <c r="O41" s="10"/>
      <c r="P41" s="10"/>
      <c r="Q41" s="10"/>
      <c r="R41" s="11"/>
    </row>
    <row r="42" spans="1:18" x14ac:dyDescent="0.3">
      <c r="A42" s="9">
        <v>79</v>
      </c>
      <c r="B42" s="10">
        <v>12</v>
      </c>
      <c r="C42" s="10">
        <v>17912</v>
      </c>
      <c r="D42" s="10"/>
      <c r="E42" s="10"/>
      <c r="F42" s="10"/>
      <c r="G42" s="10">
        <f t="shared" si="8"/>
        <v>81.513483048362403</v>
      </c>
      <c r="H42" s="10"/>
      <c r="I42" s="10">
        <f t="shared" si="9"/>
        <v>2.5134830483624029</v>
      </c>
      <c r="J42" s="10"/>
      <c r="K42" s="10"/>
      <c r="L42" s="10"/>
      <c r="M42" s="10"/>
      <c r="N42" s="10"/>
      <c r="O42" s="10"/>
      <c r="P42" s="10"/>
      <c r="Q42" s="10"/>
      <c r="R42" s="11"/>
    </row>
    <row r="43" spans="1:18" x14ac:dyDescent="0.3">
      <c r="A43" s="9">
        <v>67</v>
      </c>
      <c r="B43" s="10">
        <v>21</v>
      </c>
      <c r="C43" s="10">
        <v>2354</v>
      </c>
      <c r="D43" s="10"/>
      <c r="E43" s="10"/>
      <c r="F43" s="10"/>
      <c r="G43" s="10">
        <f t="shared" si="8"/>
        <v>72.261648826879309</v>
      </c>
      <c r="H43" s="10"/>
      <c r="I43" s="10">
        <f t="shared" si="9"/>
        <v>5.2616488268793091</v>
      </c>
      <c r="J43" s="10"/>
      <c r="K43" s="10"/>
      <c r="L43" s="10"/>
      <c r="M43" s="10"/>
      <c r="N43" s="10"/>
      <c r="O43" s="10"/>
      <c r="P43" s="10"/>
      <c r="Q43" s="10"/>
      <c r="R43" s="11"/>
    </row>
    <row r="44" spans="1:18" x14ac:dyDescent="0.3">
      <c r="A44" s="9">
        <v>50</v>
      </c>
      <c r="B44" s="10">
        <v>47</v>
      </c>
      <c r="C44" s="10">
        <v>357</v>
      </c>
      <c r="D44" s="10"/>
      <c r="E44" s="10"/>
      <c r="F44" s="10"/>
      <c r="G44" s="10">
        <f t="shared" si="8"/>
        <v>53.736082246487918</v>
      </c>
      <c r="H44" s="10"/>
      <c r="I44" s="10">
        <f t="shared" si="9"/>
        <v>3.7360822464879178</v>
      </c>
      <c r="J44" s="10"/>
      <c r="K44" s="10"/>
      <c r="L44" s="10"/>
      <c r="M44" s="10"/>
      <c r="N44" s="10"/>
      <c r="O44" s="10"/>
      <c r="P44" s="10"/>
      <c r="Q44" s="10"/>
      <c r="R44" s="11"/>
    </row>
    <row r="45" spans="1:18" x14ac:dyDescent="0.3">
      <c r="A45" s="9">
        <v>80</v>
      </c>
      <c r="B45" s="10">
        <v>13</v>
      </c>
      <c r="C45" s="10">
        <v>15974</v>
      </c>
      <c r="D45" s="10"/>
      <c r="E45" s="10"/>
      <c r="F45" s="10"/>
      <c r="G45" s="10">
        <f t="shared" si="8"/>
        <v>80.445524539108831</v>
      </c>
      <c r="H45" s="10"/>
      <c r="I45" s="10">
        <f t="shared" si="9"/>
        <v>0.44552453910883116</v>
      </c>
      <c r="J45" s="10"/>
      <c r="K45" s="10"/>
      <c r="L45" s="10"/>
      <c r="M45" s="10"/>
      <c r="N45" s="10"/>
      <c r="O45" s="10"/>
      <c r="P45" s="10"/>
      <c r="Q45" s="10"/>
      <c r="R45" s="11"/>
    </row>
    <row r="46" spans="1:18" x14ac:dyDescent="0.3">
      <c r="A46" s="9">
        <v>68</v>
      </c>
      <c r="B46" s="10">
        <v>27</v>
      </c>
      <c r="C46" s="10">
        <v>230</v>
      </c>
      <c r="D46" s="10"/>
      <c r="E46" s="10"/>
      <c r="F46" s="10"/>
      <c r="G46" s="10">
        <f t="shared" si="8"/>
        <v>67.668901278013138</v>
      </c>
      <c r="H46" s="10"/>
      <c r="I46" s="10">
        <f t="shared" si="9"/>
        <v>0.33109872198686219</v>
      </c>
      <c r="J46" s="10"/>
      <c r="K46" s="10"/>
      <c r="L46" s="10"/>
      <c r="M46" s="10"/>
      <c r="N46" s="10"/>
      <c r="O46" s="10"/>
      <c r="P46" s="10"/>
      <c r="Q46" s="10"/>
      <c r="R46" s="11"/>
    </row>
    <row r="47" spans="1:18" x14ac:dyDescent="0.3">
      <c r="A47" s="9">
        <v>47</v>
      </c>
      <c r="B47" s="10">
        <v>40</v>
      </c>
      <c r="C47" s="10">
        <v>383</v>
      </c>
      <c r="D47" s="10"/>
      <c r="E47" s="10"/>
      <c r="F47" s="10"/>
      <c r="G47" s="10">
        <f t="shared" si="8"/>
        <v>58.626022926570968</v>
      </c>
      <c r="H47" s="10"/>
      <c r="I47" s="10">
        <f t="shared" si="9"/>
        <v>11.626022926570968</v>
      </c>
      <c r="J47" s="10"/>
      <c r="K47" s="10"/>
      <c r="L47" s="10"/>
      <c r="M47" s="10"/>
      <c r="N47" s="10"/>
      <c r="O47" s="10"/>
      <c r="P47" s="10"/>
      <c r="Q47" s="10"/>
      <c r="R47" s="11"/>
    </row>
    <row r="48" spans="1:18" x14ac:dyDescent="0.3">
      <c r="A48" s="9">
        <v>79</v>
      </c>
      <c r="B48" s="10">
        <v>11</v>
      </c>
      <c r="C48" s="10">
        <v>17539</v>
      </c>
      <c r="D48" s="10"/>
      <c r="E48" s="10"/>
      <c r="F48" s="10"/>
      <c r="G48" s="10">
        <f t="shared" si="8"/>
        <v>82.140103899379412</v>
      </c>
      <c r="H48" s="10"/>
      <c r="I48" s="10">
        <f t="shared" si="9"/>
        <v>3.1401038993794117</v>
      </c>
      <c r="J48" s="10"/>
      <c r="K48" s="10"/>
      <c r="L48" s="10"/>
      <c r="M48" s="10"/>
      <c r="N48" s="10"/>
      <c r="O48" s="10"/>
      <c r="P48" s="10"/>
      <c r="Q48" s="10"/>
      <c r="R48" s="11"/>
    </row>
    <row r="49" spans="1:18" x14ac:dyDescent="0.3">
      <c r="A49" s="9">
        <v>70</v>
      </c>
      <c r="B49" s="10">
        <v>35</v>
      </c>
      <c r="C49" s="10">
        <v>1030</v>
      </c>
      <c r="D49" s="10"/>
      <c r="E49" s="10"/>
      <c r="F49" s="10"/>
      <c r="G49" s="10">
        <f t="shared" si="8"/>
        <v>62.238850330721455</v>
      </c>
      <c r="H49" s="10"/>
      <c r="I49" s="10">
        <f t="shared" si="9"/>
        <v>7.7611496692785451</v>
      </c>
      <c r="J49" s="10"/>
      <c r="K49" s="10"/>
      <c r="L49" s="10"/>
      <c r="M49" s="10"/>
      <c r="N49" s="10"/>
      <c r="O49" s="10"/>
      <c r="P49" s="10"/>
      <c r="Q49" s="10"/>
      <c r="R49" s="11"/>
    </row>
    <row r="50" spans="1:18" x14ac:dyDescent="0.3">
      <c r="A50" s="9">
        <v>80</v>
      </c>
      <c r="B50" s="10">
        <v>13</v>
      </c>
      <c r="C50" s="10">
        <v>14641</v>
      </c>
      <c r="D50" s="10"/>
      <c r="E50" s="10"/>
      <c r="F50" s="10"/>
      <c r="G50" s="10">
        <f t="shared" si="8"/>
        <v>80.190958075054581</v>
      </c>
      <c r="H50" s="10"/>
      <c r="I50" s="10">
        <f t="shared" si="9"/>
        <v>0.1909580750545814</v>
      </c>
      <c r="J50" s="10"/>
      <c r="K50" s="10"/>
      <c r="L50" s="10"/>
      <c r="M50" s="10"/>
      <c r="N50" s="10"/>
      <c r="O50" s="10"/>
      <c r="P50" s="10"/>
      <c r="Q50" s="10"/>
      <c r="R50" s="11"/>
    </row>
    <row r="51" spans="1:18" x14ac:dyDescent="0.3">
      <c r="A51" s="9">
        <v>63</v>
      </c>
      <c r="B51" s="10">
        <v>29</v>
      </c>
      <c r="C51" s="10">
        <v>748</v>
      </c>
      <c r="D51" s="10"/>
      <c r="E51" s="10"/>
      <c r="F51" s="10"/>
      <c r="G51" s="10">
        <f t="shared" si="8"/>
        <v>66.372117825188155</v>
      </c>
      <c r="H51" s="10"/>
      <c r="I51" s="10">
        <f t="shared" si="9"/>
        <v>3.3721178251881554</v>
      </c>
      <c r="J51" s="10"/>
      <c r="K51" s="10"/>
      <c r="L51" s="10"/>
      <c r="M51" s="10"/>
      <c r="N51" s="10"/>
      <c r="O51" s="10"/>
      <c r="P51" s="10"/>
      <c r="Q51" s="10"/>
      <c r="R51" s="11"/>
    </row>
    <row r="52" spans="1:18" x14ac:dyDescent="0.3">
      <c r="A52" s="9">
        <v>45</v>
      </c>
      <c r="B52" s="10">
        <v>46</v>
      </c>
      <c r="C52" s="10">
        <v>573</v>
      </c>
      <c r="D52" s="10"/>
      <c r="E52" s="10"/>
      <c r="F52" s="10"/>
      <c r="G52" s="10">
        <f t="shared" si="8"/>
        <v>54.475185953714941</v>
      </c>
      <c r="H52" s="10"/>
      <c r="I52" s="10">
        <f t="shared" si="9"/>
        <v>9.4751859537149414</v>
      </c>
      <c r="J52" s="10"/>
      <c r="K52" s="10"/>
      <c r="L52" s="10"/>
      <c r="M52" s="10"/>
      <c r="N52" s="10"/>
      <c r="O52" s="10"/>
      <c r="P52" s="10"/>
      <c r="Q52" s="10"/>
      <c r="R52" s="11"/>
    </row>
    <row r="53" spans="1:18" x14ac:dyDescent="0.3">
      <c r="A53" s="9">
        <v>59</v>
      </c>
      <c r="B53" s="10">
        <v>29</v>
      </c>
      <c r="C53" s="10">
        <v>275</v>
      </c>
      <c r="D53" s="10"/>
      <c r="E53" s="10"/>
      <c r="F53" s="10"/>
      <c r="G53" s="10">
        <f t="shared" si="8"/>
        <v>66.281787789556006</v>
      </c>
      <c r="H53" s="10"/>
      <c r="I53" s="10">
        <f t="shared" si="9"/>
        <v>7.2817877895560059</v>
      </c>
      <c r="J53" s="10"/>
      <c r="K53" s="10"/>
      <c r="L53" s="10"/>
      <c r="M53" s="10"/>
      <c r="N53" s="10"/>
      <c r="O53" s="10"/>
      <c r="P53" s="10"/>
      <c r="Q53" s="10"/>
      <c r="R53" s="11"/>
    </row>
    <row r="54" spans="1:18" x14ac:dyDescent="0.3">
      <c r="A54" s="9">
        <v>78</v>
      </c>
      <c r="B54" s="10">
        <v>14</v>
      </c>
      <c r="C54" s="10">
        <v>12170</v>
      </c>
      <c r="D54" s="10"/>
      <c r="E54" s="10"/>
      <c r="F54" s="10"/>
      <c r="G54" s="10">
        <f t="shared" si="8"/>
        <v>79.021211174697555</v>
      </c>
      <c r="H54" s="10"/>
      <c r="I54" s="10">
        <f t="shared" si="9"/>
        <v>1.0212111746975552</v>
      </c>
      <c r="J54" s="10"/>
      <c r="K54" s="10"/>
      <c r="L54" s="10"/>
      <c r="M54" s="10"/>
      <c r="N54" s="10"/>
      <c r="O54" s="10"/>
      <c r="P54" s="10"/>
      <c r="Q54" s="10"/>
      <c r="R54" s="11"/>
    </row>
    <row r="55" spans="1:18" x14ac:dyDescent="0.3">
      <c r="A55" s="9">
        <v>81</v>
      </c>
      <c r="B55" s="10">
        <v>11</v>
      </c>
      <c r="C55" s="10">
        <v>13047</v>
      </c>
      <c r="D55" s="10"/>
      <c r="E55" s="10"/>
      <c r="F55" s="10"/>
      <c r="G55" s="10">
        <f t="shared" si="8"/>
        <v>81.282255019760768</v>
      </c>
      <c r="H55" s="10"/>
      <c r="I55" s="10">
        <f t="shared" si="9"/>
        <v>0.28225501976076828</v>
      </c>
      <c r="J55" s="10"/>
      <c r="K55" s="10"/>
      <c r="L55" s="10"/>
      <c r="M55" s="10"/>
      <c r="N55" s="10"/>
      <c r="O55" s="10"/>
      <c r="P55" s="10"/>
      <c r="Q55" s="10"/>
      <c r="R55" s="11"/>
    </row>
    <row r="56" spans="1:18" x14ac:dyDescent="0.3">
      <c r="A56" s="9">
        <v>81</v>
      </c>
      <c r="B56" s="10">
        <v>11</v>
      </c>
      <c r="C56" s="10">
        <v>17500</v>
      </c>
      <c r="D56" s="10"/>
      <c r="E56" s="10"/>
      <c r="F56" s="10"/>
      <c r="G56" s="10">
        <f t="shared" si="8"/>
        <v>82.132655968323064</v>
      </c>
      <c r="H56" s="10"/>
      <c r="I56" s="10">
        <f t="shared" si="9"/>
        <v>1.1326559683230641</v>
      </c>
      <c r="J56" s="10"/>
      <c r="K56" s="10"/>
      <c r="L56" s="10"/>
      <c r="M56" s="10"/>
      <c r="N56" s="10"/>
      <c r="O56" s="10"/>
      <c r="P56" s="10"/>
      <c r="Q56" s="10"/>
      <c r="R56" s="11"/>
    </row>
    <row r="57" spans="1:18" x14ac:dyDescent="0.3">
      <c r="A57" s="9">
        <v>81</v>
      </c>
      <c r="B57" s="10">
        <v>14</v>
      </c>
      <c r="C57" s="10">
        <v>19904</v>
      </c>
      <c r="D57" s="10"/>
      <c r="E57" s="10"/>
      <c r="F57" s="10"/>
      <c r="G57" s="10">
        <f t="shared" si="8"/>
        <v>80.498193194949238</v>
      </c>
      <c r="H57" s="10"/>
      <c r="I57" s="10">
        <f t="shared" si="9"/>
        <v>0.50180680505076225</v>
      </c>
      <c r="J57" s="10"/>
      <c r="K57" s="10"/>
      <c r="L57" s="10"/>
      <c r="M57" s="10"/>
      <c r="N57" s="10"/>
      <c r="O57" s="10"/>
      <c r="P57" s="10"/>
      <c r="Q57" s="10"/>
      <c r="R57" s="11"/>
    </row>
    <row r="58" spans="1:18" x14ac:dyDescent="0.3">
      <c r="A58" s="9">
        <v>69</v>
      </c>
      <c r="B58" s="10">
        <v>21</v>
      </c>
      <c r="C58" s="10">
        <v>377</v>
      </c>
      <c r="D58" s="10"/>
      <c r="E58" s="10"/>
      <c r="F58" s="10"/>
      <c r="G58" s="10">
        <f t="shared" si="8"/>
        <v>71.884096014099683</v>
      </c>
      <c r="H58" s="10"/>
      <c r="I58" s="10">
        <f t="shared" si="9"/>
        <v>2.8840960140996827</v>
      </c>
      <c r="J58" s="10"/>
      <c r="K58" s="10"/>
      <c r="L58" s="10"/>
      <c r="M58" s="10"/>
      <c r="N58" s="10"/>
      <c r="O58" s="10"/>
      <c r="P58" s="10"/>
      <c r="Q58" s="10"/>
      <c r="R58" s="11"/>
    </row>
    <row r="59" spans="1:18" x14ac:dyDescent="0.3">
      <c r="A59" s="9">
        <v>75</v>
      </c>
      <c r="B59" s="10">
        <v>24</v>
      </c>
      <c r="C59" s="10">
        <v>1538</v>
      </c>
      <c r="D59" s="10"/>
      <c r="E59" s="10"/>
      <c r="F59" s="10"/>
      <c r="G59" s="10">
        <f t="shared" si="8"/>
        <v>70.012254309878585</v>
      </c>
      <c r="H59" s="10"/>
      <c r="I59" s="10">
        <f t="shared" si="9"/>
        <v>4.9877456901214146</v>
      </c>
      <c r="J59" s="10"/>
      <c r="K59" s="10"/>
      <c r="L59" s="10"/>
      <c r="M59" s="10"/>
      <c r="N59" s="10"/>
      <c r="O59" s="10"/>
      <c r="P59" s="10"/>
      <c r="Q59" s="10"/>
      <c r="R59" s="11"/>
    </row>
    <row r="60" spans="1:18" x14ac:dyDescent="0.3">
      <c r="A60" s="9">
        <v>79</v>
      </c>
      <c r="B60" s="10">
        <v>26</v>
      </c>
      <c r="C60" s="10">
        <v>2031</v>
      </c>
      <c r="D60" s="10"/>
      <c r="E60" s="10"/>
      <c r="F60" s="10"/>
      <c r="G60" s="10">
        <f t="shared" si="8"/>
        <v>68.710696542273894</v>
      </c>
      <c r="H60" s="10"/>
      <c r="I60" s="10">
        <f t="shared" si="9"/>
        <v>10.289303457726106</v>
      </c>
      <c r="J60" s="10"/>
      <c r="K60" s="10"/>
      <c r="L60" s="10"/>
      <c r="M60" s="10"/>
      <c r="N60" s="10"/>
      <c r="O60" s="10"/>
      <c r="P60" s="10"/>
      <c r="Q60" s="10"/>
      <c r="R60" s="11"/>
    </row>
    <row r="61" spans="1:18" x14ac:dyDescent="0.3">
      <c r="A61" s="9">
        <v>78</v>
      </c>
      <c r="B61" s="10">
        <v>17</v>
      </c>
      <c r="C61" s="10">
        <v>1382</v>
      </c>
      <c r="D61" s="10"/>
      <c r="E61" s="10"/>
      <c r="F61" s="10"/>
      <c r="G61" s="10">
        <f t="shared" si="8"/>
        <v>74.867437978365345</v>
      </c>
      <c r="H61" s="10"/>
      <c r="I61" s="10">
        <f t="shared" si="9"/>
        <v>3.132562021634655</v>
      </c>
      <c r="J61" s="10"/>
      <c r="K61" s="10"/>
      <c r="L61" s="10"/>
      <c r="M61" s="10"/>
      <c r="N61" s="10"/>
      <c r="O61" s="10"/>
      <c r="P61" s="10"/>
      <c r="Q61" s="10"/>
      <c r="R61" s="11"/>
    </row>
    <row r="62" spans="1:18" x14ac:dyDescent="0.3">
      <c r="A62" s="9">
        <v>72</v>
      </c>
      <c r="B62" s="10">
        <v>29</v>
      </c>
      <c r="C62" s="10">
        <v>2995</v>
      </c>
      <c r="D62" s="10"/>
      <c r="E62" s="10"/>
      <c r="F62" s="10"/>
      <c r="G62" s="10">
        <f t="shared" si="8"/>
        <v>66.801233237588661</v>
      </c>
      <c r="H62" s="10"/>
      <c r="I62" s="10">
        <f t="shared" si="9"/>
        <v>5.1987667624113385</v>
      </c>
      <c r="J62" s="10"/>
      <c r="K62" s="10"/>
      <c r="L62" s="10"/>
      <c r="M62" s="10"/>
      <c r="N62" s="10"/>
      <c r="O62" s="10"/>
      <c r="P62" s="10"/>
      <c r="Q62" s="10"/>
      <c r="R62" s="11"/>
    </row>
    <row r="63" spans="1:18" x14ac:dyDescent="0.3">
      <c r="A63" s="9">
        <v>70</v>
      </c>
      <c r="B63" s="10">
        <v>29</v>
      </c>
      <c r="C63" s="10">
        <v>1062</v>
      </c>
      <c r="D63" s="10"/>
      <c r="E63" s="10"/>
      <c r="F63" s="10"/>
      <c r="G63" s="10">
        <f t="shared" si="8"/>
        <v>66.432083218821333</v>
      </c>
      <c r="H63" s="10"/>
      <c r="I63" s="10">
        <f t="shared" si="9"/>
        <v>3.567916781178667</v>
      </c>
      <c r="J63" s="10"/>
      <c r="K63" s="10"/>
      <c r="L63" s="10"/>
      <c r="M63" s="10"/>
      <c r="N63" s="10"/>
      <c r="O63" s="10"/>
      <c r="P63" s="10"/>
      <c r="Q63" s="10"/>
      <c r="R63" s="11"/>
    </row>
    <row r="64" spans="1:18" x14ac:dyDescent="0.3">
      <c r="A64" s="9">
        <v>77</v>
      </c>
      <c r="B64" s="10">
        <v>28</v>
      </c>
      <c r="C64" s="10">
        <v>3604</v>
      </c>
      <c r="D64" s="10"/>
      <c r="E64" s="10"/>
      <c r="F64" s="10"/>
      <c r="G64" s="10">
        <f t="shared" si="8"/>
        <v>67.615389173152749</v>
      </c>
      <c r="H64" s="10"/>
      <c r="I64" s="10">
        <f t="shared" si="9"/>
        <v>9.3846108268472506</v>
      </c>
      <c r="J64" s="10"/>
      <c r="K64" s="10"/>
      <c r="L64" s="10"/>
      <c r="M64" s="10"/>
      <c r="N64" s="10"/>
      <c r="O64" s="10"/>
      <c r="P64" s="10"/>
      <c r="Q64" s="10"/>
      <c r="R64" s="11"/>
    </row>
    <row r="65" spans="1:18" x14ac:dyDescent="0.3">
      <c r="A65" s="9">
        <v>81</v>
      </c>
      <c r="B65" s="10">
        <v>13</v>
      </c>
      <c r="C65" s="10">
        <v>17245</v>
      </c>
      <c r="D65" s="10"/>
      <c r="E65" s="10"/>
      <c r="F65" s="10"/>
      <c r="G65" s="10">
        <f t="shared" si="8"/>
        <v>80.688250702509379</v>
      </c>
      <c r="H65" s="10"/>
      <c r="I65" s="10">
        <f t="shared" si="9"/>
        <v>0.3117492974906213</v>
      </c>
      <c r="J65" s="10"/>
      <c r="K65" s="10"/>
      <c r="L65" s="10"/>
      <c r="M65" s="10"/>
      <c r="N65" s="10"/>
      <c r="O65" s="10"/>
      <c r="P65" s="10"/>
      <c r="Q65" s="10"/>
      <c r="R65" s="11"/>
    </row>
    <row r="66" spans="1:18" x14ac:dyDescent="0.3">
      <c r="A66" s="9">
        <v>80</v>
      </c>
      <c r="B66" s="10">
        <v>16</v>
      </c>
      <c r="C66" s="10">
        <v>14381</v>
      </c>
      <c r="D66" s="10"/>
      <c r="E66" s="10"/>
      <c r="F66" s="10"/>
      <c r="G66" s="10">
        <f t="shared" si="8"/>
        <v>78.047744318754667</v>
      </c>
      <c r="H66" s="10"/>
      <c r="I66" s="10">
        <f t="shared" si="9"/>
        <v>1.9522556812453331</v>
      </c>
      <c r="J66" s="10"/>
      <c r="K66" s="10"/>
      <c r="L66" s="10"/>
      <c r="M66" s="10"/>
      <c r="N66" s="10"/>
      <c r="O66" s="10"/>
      <c r="P66" s="10"/>
      <c r="Q66" s="10"/>
      <c r="R66" s="11"/>
    </row>
    <row r="67" spans="1:18" x14ac:dyDescent="0.3">
      <c r="A67" s="9">
        <v>81</v>
      </c>
      <c r="B67" s="10">
        <v>13</v>
      </c>
      <c r="C67" s="10">
        <v>17755</v>
      </c>
      <c r="D67" s="10"/>
      <c r="E67" s="10"/>
      <c r="F67" s="10"/>
      <c r="G67" s="10">
        <f t="shared" si="8"/>
        <v>80.785646724015507</v>
      </c>
      <c r="H67" s="10"/>
      <c r="I67" s="10">
        <f t="shared" si="9"/>
        <v>0.21435327598449305</v>
      </c>
      <c r="J67" s="10"/>
      <c r="K67" s="10"/>
      <c r="L67" s="10"/>
      <c r="M67" s="10"/>
      <c r="N67" s="10"/>
      <c r="O67" s="10"/>
      <c r="P67" s="10"/>
      <c r="Q67" s="10"/>
      <c r="R67" s="11"/>
    </row>
    <row r="68" spans="1:18" x14ac:dyDescent="0.3">
      <c r="A68" s="9">
        <v>74</v>
      </c>
      <c r="B68" s="10">
        <v>28</v>
      </c>
      <c r="C68" s="10">
        <v>14193</v>
      </c>
      <c r="D68" s="10"/>
      <c r="E68" s="10"/>
      <c r="F68" s="10"/>
      <c r="G68" s="10">
        <f t="shared" si="8"/>
        <v>69.637597941247535</v>
      </c>
      <c r="H68" s="10"/>
      <c r="I68" s="10">
        <f t="shared" si="9"/>
        <v>4.3624020587524655</v>
      </c>
      <c r="J68" s="10"/>
      <c r="K68" s="10"/>
      <c r="L68" s="10"/>
      <c r="M68" s="10"/>
      <c r="N68" s="10"/>
      <c r="O68" s="10"/>
      <c r="P68" s="10"/>
      <c r="Q68" s="10"/>
      <c r="R68" s="11"/>
    </row>
    <row r="69" spans="1:18" x14ac:dyDescent="0.3">
      <c r="A69" s="9">
        <v>77</v>
      </c>
      <c r="B69" s="10">
        <v>14</v>
      </c>
      <c r="C69" s="10">
        <v>4429</v>
      </c>
      <c r="D69" s="10"/>
      <c r="E69" s="10"/>
      <c r="F69" s="10"/>
      <c r="G69" s="10">
        <f t="shared" si="8"/>
        <v>77.542892346307553</v>
      </c>
      <c r="H69" s="10"/>
      <c r="I69" s="10">
        <f t="shared" si="9"/>
        <v>0.54289234630755345</v>
      </c>
      <c r="J69" s="10"/>
      <c r="K69" s="10"/>
      <c r="L69" s="10"/>
      <c r="M69" s="10"/>
      <c r="N69" s="10"/>
      <c r="O69" s="10"/>
      <c r="P69" s="10"/>
      <c r="Q69" s="10"/>
      <c r="R69" s="11"/>
    </row>
    <row r="70" spans="1:18" x14ac:dyDescent="0.3">
      <c r="A70" s="9">
        <v>78</v>
      </c>
      <c r="B70" s="10">
        <v>12</v>
      </c>
      <c r="C70" s="10">
        <v>9000</v>
      </c>
      <c r="D70" s="10"/>
      <c r="E70" s="10"/>
      <c r="F70" s="10"/>
      <c r="G70" s="10">
        <f t="shared" si="8"/>
        <v>79.811535315690691</v>
      </c>
      <c r="H70" s="10"/>
      <c r="I70" s="10">
        <f t="shared" si="9"/>
        <v>1.8115353156906906</v>
      </c>
      <c r="J70" s="10"/>
      <c r="K70" s="10"/>
      <c r="L70" s="10"/>
      <c r="M70" s="10"/>
      <c r="N70" s="10"/>
      <c r="O70" s="10"/>
      <c r="P70" s="10"/>
      <c r="Q70" s="10"/>
      <c r="R70" s="11"/>
    </row>
    <row r="71" spans="1:18" x14ac:dyDescent="0.3">
      <c r="A71" s="9">
        <v>74</v>
      </c>
      <c r="B71" s="21">
        <v>13</v>
      </c>
      <c r="C71" s="10">
        <v>6680</v>
      </c>
      <c r="D71" s="10"/>
      <c r="E71" s="10"/>
      <c r="F71" s="10"/>
      <c r="G71" s="10">
        <f t="shared" si="8"/>
        <v>78.670625276603118</v>
      </c>
      <c r="H71" s="10"/>
      <c r="I71" s="10">
        <f t="shared" si="9"/>
        <v>4.6706252766031184</v>
      </c>
      <c r="J71" s="10"/>
      <c r="K71" s="10"/>
      <c r="L71" s="10"/>
      <c r="M71" s="10"/>
      <c r="N71" s="10"/>
      <c r="O71" s="10"/>
      <c r="P71" s="10"/>
      <c r="Q71" s="10"/>
      <c r="R71" s="11"/>
    </row>
    <row r="72" spans="1:18" x14ac:dyDescent="0.3">
      <c r="A72" s="9">
        <v>70</v>
      </c>
      <c r="B72" s="10">
        <v>38</v>
      </c>
      <c r="C72" s="10">
        <v>6651</v>
      </c>
      <c r="D72" s="10"/>
      <c r="E72" s="10"/>
      <c r="F72" s="10"/>
      <c r="G72" s="10">
        <f t="shared" si="8"/>
        <v>61.218746383200966</v>
      </c>
      <c r="H72" s="10"/>
      <c r="I72" s="10">
        <f t="shared" si="9"/>
        <v>8.7812536167990345</v>
      </c>
      <c r="J72" s="10"/>
      <c r="K72" s="10"/>
      <c r="L72" s="10"/>
      <c r="M72" s="10"/>
      <c r="N72" s="10"/>
      <c r="O72" s="10"/>
      <c r="P72" s="10"/>
      <c r="Q72" s="10"/>
      <c r="R72" s="11"/>
    </row>
    <row r="73" spans="1:18" x14ac:dyDescent="0.3">
      <c r="A73" s="9">
        <v>73</v>
      </c>
      <c r="B73" s="10">
        <v>24</v>
      </c>
      <c r="C73" s="10">
        <v>1000</v>
      </c>
      <c r="D73" s="10"/>
      <c r="E73" s="10"/>
      <c r="F73" s="10"/>
      <c r="G73" s="10">
        <f t="shared" si="8"/>
        <v>69.909511055819195</v>
      </c>
      <c r="H73" s="10"/>
      <c r="I73" s="10">
        <f t="shared" si="9"/>
        <v>3.0904889441808052</v>
      </c>
      <c r="J73" s="10"/>
      <c r="K73" s="10"/>
      <c r="L73" s="10"/>
      <c r="M73" s="10"/>
      <c r="N73" s="10"/>
      <c r="O73" s="10"/>
      <c r="P73" s="10"/>
      <c r="Q73" s="10"/>
      <c r="R73" s="11"/>
    </row>
    <row r="74" spans="1:18" x14ac:dyDescent="0.3">
      <c r="A74" s="9">
        <v>79</v>
      </c>
      <c r="B74" s="10">
        <v>16</v>
      </c>
      <c r="C74" s="10">
        <v>14990</v>
      </c>
      <c r="D74" s="10"/>
      <c r="E74" s="10"/>
      <c r="F74" s="10"/>
      <c r="G74" s="10">
        <f t="shared" si="8"/>
        <v>78.164046626788448</v>
      </c>
      <c r="H74" s="10"/>
      <c r="I74" s="10">
        <f t="shared" si="9"/>
        <v>0.83595337321155228</v>
      </c>
      <c r="J74" s="10"/>
      <c r="K74" s="10"/>
      <c r="L74" s="10"/>
      <c r="M74" s="10"/>
      <c r="N74" s="10"/>
      <c r="O74" s="10"/>
      <c r="P74" s="10"/>
      <c r="Q74" s="10"/>
      <c r="R74" s="11"/>
    </row>
    <row r="75" spans="1:18" x14ac:dyDescent="0.3">
      <c r="A75" s="9">
        <v>79</v>
      </c>
      <c r="B75" s="10">
        <v>15</v>
      </c>
      <c r="C75" s="10">
        <v>23474</v>
      </c>
      <c r="D75" s="10"/>
      <c r="E75" s="10"/>
      <c r="F75" s="10"/>
      <c r="G75" s="10">
        <f t="shared" si="8"/>
        <v>80.482111717961786</v>
      </c>
      <c r="H75" s="10"/>
      <c r="I75" s="10">
        <f t="shared" si="9"/>
        <v>1.4821117179617858</v>
      </c>
      <c r="J75" s="10"/>
      <c r="K75" s="10"/>
      <c r="L75" s="10"/>
      <c r="M75" s="10"/>
      <c r="N75" s="10"/>
      <c r="O75" s="10"/>
      <c r="P75" s="10"/>
      <c r="Q75" s="10"/>
      <c r="R75" s="11"/>
    </row>
    <row r="76" spans="1:18" x14ac:dyDescent="0.3">
      <c r="A76" s="9">
        <v>72</v>
      </c>
      <c r="B76" s="10">
        <v>19</v>
      </c>
      <c r="C76" s="10">
        <v>1800</v>
      </c>
      <c r="D76" s="10"/>
      <c r="E76" s="10"/>
      <c r="F76" s="10"/>
      <c r="G76" s="10">
        <f t="shared" si="8"/>
        <v>73.551557266421511</v>
      </c>
      <c r="H76" s="10"/>
      <c r="I76" s="10">
        <f t="shared" si="9"/>
        <v>1.5515572664215114</v>
      </c>
      <c r="J76" s="10"/>
      <c r="K76" s="10"/>
      <c r="L76" s="10"/>
      <c r="M76" s="10"/>
      <c r="N76" s="10"/>
      <c r="O76" s="10"/>
      <c r="P76" s="10"/>
      <c r="Q76" s="10"/>
      <c r="R76" s="11"/>
    </row>
    <row r="77" spans="1:18" x14ac:dyDescent="0.3">
      <c r="A77" s="9">
        <v>73</v>
      </c>
      <c r="B77" s="10">
        <v>26</v>
      </c>
      <c r="C77" s="10">
        <v>3721</v>
      </c>
      <c r="D77" s="10"/>
      <c r="E77" s="10"/>
      <c r="F77" s="10"/>
      <c r="G77" s="10">
        <f t="shared" si="8"/>
        <v>69.033440221382421</v>
      </c>
      <c r="H77" s="10"/>
      <c r="I77" s="10">
        <f t="shared" si="9"/>
        <v>3.9665597786175795</v>
      </c>
      <c r="J77" s="10"/>
      <c r="K77" s="10"/>
      <c r="L77" s="10"/>
      <c r="M77" s="10"/>
      <c r="N77" s="10"/>
      <c r="O77" s="10"/>
      <c r="P77" s="10"/>
      <c r="Q77" s="10"/>
      <c r="R77" s="11"/>
    </row>
    <row r="78" spans="1:18" x14ac:dyDescent="0.3">
      <c r="A78" s="9">
        <v>75</v>
      </c>
      <c r="B78" s="10">
        <v>12</v>
      </c>
      <c r="C78" s="10">
        <v>2340</v>
      </c>
      <c r="D78" s="10"/>
      <c r="E78" s="10"/>
      <c r="F78" s="10"/>
      <c r="G78" s="10">
        <f t="shared" si="8"/>
        <v>78.539657858375435</v>
      </c>
      <c r="H78" s="10"/>
      <c r="I78" s="10">
        <f t="shared" si="9"/>
        <v>3.5396578583754348</v>
      </c>
      <c r="J78" s="10"/>
      <c r="K78" s="10"/>
      <c r="L78" s="10"/>
      <c r="M78" s="10"/>
      <c r="N78" s="10"/>
      <c r="O78" s="10"/>
      <c r="P78" s="10"/>
      <c r="Q78" s="10"/>
      <c r="R78" s="11"/>
    </row>
    <row r="79" spans="1:18" x14ac:dyDescent="0.3">
      <c r="A79" s="9">
        <v>68</v>
      </c>
      <c r="B79" s="10">
        <v>27</v>
      </c>
      <c r="C79" s="10">
        <v>867</v>
      </c>
      <c r="D79" s="10"/>
      <c r="E79" s="10"/>
      <c r="F79" s="10"/>
      <c r="G79" s="10">
        <f t="shared" si="8"/>
        <v>67.790550818600195</v>
      </c>
      <c r="H79" s="10"/>
      <c r="I79" s="10">
        <f t="shared" si="9"/>
        <v>0.20944918139980473</v>
      </c>
      <c r="J79" s="10"/>
      <c r="K79" s="10"/>
      <c r="L79" s="10"/>
      <c r="M79" s="10"/>
      <c r="N79" s="10"/>
      <c r="O79" s="10"/>
      <c r="P79" s="10"/>
      <c r="Q79" s="10"/>
      <c r="R79" s="11"/>
    </row>
    <row r="80" spans="1:18" x14ac:dyDescent="0.3">
      <c r="A80" s="9">
        <v>80</v>
      </c>
      <c r="B80" s="10">
        <v>13</v>
      </c>
      <c r="C80" s="10">
        <v>15877</v>
      </c>
      <c r="D80" s="10"/>
      <c r="E80" s="10"/>
      <c r="F80" s="10"/>
      <c r="G80" s="10">
        <f t="shared" si="8"/>
        <v>80.427000197763547</v>
      </c>
      <c r="H80" s="10"/>
      <c r="I80" s="10">
        <f t="shared" si="9"/>
        <v>0.42700019776354736</v>
      </c>
      <c r="J80" s="10"/>
      <c r="K80" s="10"/>
      <c r="L80" s="10"/>
      <c r="M80" s="10"/>
      <c r="N80" s="10"/>
      <c r="O80" s="10"/>
      <c r="P80" s="10"/>
      <c r="Q80" s="10"/>
      <c r="R80" s="11"/>
    </row>
    <row r="81" spans="1:18" x14ac:dyDescent="0.3">
      <c r="A81" s="9">
        <v>82</v>
      </c>
      <c r="B81" s="10">
        <v>13</v>
      </c>
      <c r="C81" s="10">
        <v>18944</v>
      </c>
      <c r="D81" s="10"/>
      <c r="E81" s="10"/>
      <c r="F81" s="10"/>
      <c r="G81" s="10">
        <f t="shared" si="8"/>
        <v>81.012713134938608</v>
      </c>
      <c r="H81" s="10"/>
      <c r="I81" s="10">
        <f t="shared" si="9"/>
        <v>0.9872868650613924</v>
      </c>
      <c r="J81" s="10"/>
      <c r="K81" s="10"/>
      <c r="L81" s="10"/>
      <c r="M81" s="10"/>
      <c r="N81" s="10"/>
      <c r="O81" s="10"/>
      <c r="P81" s="10"/>
      <c r="Q81" s="10"/>
      <c r="R81" s="11"/>
    </row>
    <row r="82" spans="1:18" x14ac:dyDescent="0.3">
      <c r="A82" s="9">
        <v>78</v>
      </c>
      <c r="B82" s="10">
        <v>23</v>
      </c>
      <c r="C82" s="10">
        <v>2591</v>
      </c>
      <c r="D82" s="10"/>
      <c r="E82" s="10"/>
      <c r="F82" s="10"/>
      <c r="G82" s="10">
        <f t="shared" si="8"/>
        <v>70.911202075930362</v>
      </c>
      <c r="H82" s="10"/>
      <c r="I82" s="10">
        <f t="shared" si="9"/>
        <v>7.0887979240696382</v>
      </c>
      <c r="J82" s="10"/>
      <c r="K82" s="10"/>
      <c r="L82" s="10"/>
      <c r="M82" s="10"/>
      <c r="N82" s="10"/>
      <c r="O82" s="10"/>
      <c r="P82" s="10"/>
      <c r="Q82" s="10"/>
      <c r="R82" s="11"/>
    </row>
    <row r="83" spans="1:18" x14ac:dyDescent="0.3">
      <c r="A83" s="9">
        <v>82</v>
      </c>
      <c r="B83" s="10">
        <v>12</v>
      </c>
      <c r="C83" s="10">
        <v>22384</v>
      </c>
      <c r="D83" s="10"/>
      <c r="E83" s="10"/>
      <c r="F83" s="10"/>
      <c r="G83" s="10">
        <f t="shared" si="8"/>
        <v>82.367512476157273</v>
      </c>
      <c r="H83" s="10"/>
      <c r="I83" s="10">
        <f t="shared" si="9"/>
        <v>0.36751247615727323</v>
      </c>
      <c r="J83" s="10"/>
      <c r="K83" s="10"/>
      <c r="L83" s="10"/>
      <c r="M83" s="10"/>
      <c r="N83" s="10"/>
      <c r="O83" s="10"/>
      <c r="P83" s="10"/>
      <c r="Q83" s="10"/>
      <c r="R83" s="11"/>
    </row>
    <row r="84" spans="1:18" x14ac:dyDescent="0.3">
      <c r="A84" s="9">
        <v>81</v>
      </c>
      <c r="B84" s="10">
        <v>14</v>
      </c>
      <c r="C84" s="10">
        <v>16900</v>
      </c>
      <c r="D84" s="10"/>
      <c r="E84" s="10"/>
      <c r="F84" s="10"/>
      <c r="G84" s="10">
        <f t="shared" si="8"/>
        <v>79.92451153101905</v>
      </c>
      <c r="H84" s="10"/>
      <c r="I84" s="10">
        <f t="shared" si="9"/>
        <v>1.0754884689809501</v>
      </c>
      <c r="J84" s="10"/>
      <c r="K84" s="10"/>
      <c r="L84" s="10"/>
      <c r="M84" s="10"/>
      <c r="N84" s="10"/>
      <c r="O84" s="10"/>
      <c r="P84" s="10"/>
      <c r="Q84" s="10"/>
      <c r="R84" s="11"/>
    </row>
    <row r="85" spans="1:18" x14ac:dyDescent="0.3">
      <c r="A85" s="9">
        <v>54</v>
      </c>
      <c r="B85" s="10">
        <v>45</v>
      </c>
      <c r="C85" s="10">
        <v>122</v>
      </c>
      <c r="D85" s="10"/>
      <c r="E85" s="10"/>
      <c r="F85" s="10"/>
      <c r="G85" s="10">
        <f t="shared" si="8"/>
        <v>55.086910942619241</v>
      </c>
      <c r="H85" s="10"/>
      <c r="I85" s="10">
        <f t="shared" si="9"/>
        <v>1.0869109426192409</v>
      </c>
      <c r="J85" s="10"/>
      <c r="K85" s="10"/>
      <c r="L85" s="10"/>
      <c r="M85" s="10"/>
      <c r="N85" s="10"/>
      <c r="O85" s="10"/>
      <c r="P85" s="10"/>
      <c r="Q85" s="10"/>
      <c r="R85" s="11"/>
    </row>
    <row r="86" spans="1:18" x14ac:dyDescent="0.3">
      <c r="A86" s="9">
        <v>68</v>
      </c>
      <c r="B86" s="10">
        <v>34</v>
      </c>
      <c r="C86" s="10">
        <v>3128</v>
      </c>
      <c r="D86" s="10"/>
      <c r="E86" s="10"/>
      <c r="F86" s="10"/>
      <c r="G86" s="10">
        <f t="shared" si="8"/>
        <v>63.33736445456519</v>
      </c>
      <c r="H86" s="10"/>
      <c r="I86" s="10">
        <f t="shared" si="9"/>
        <v>4.6626355454348101</v>
      </c>
      <c r="J86" s="10"/>
      <c r="K86" s="10"/>
      <c r="L86" s="10"/>
      <c r="M86" s="10"/>
      <c r="N86" s="10"/>
      <c r="O86" s="10"/>
      <c r="P86" s="10"/>
      <c r="Q86" s="10"/>
      <c r="R86" s="11"/>
    </row>
    <row r="87" spans="1:18" x14ac:dyDescent="0.3">
      <c r="A87" s="9">
        <v>74</v>
      </c>
      <c r="B87" s="10">
        <v>16</v>
      </c>
      <c r="C87" s="10">
        <v>6627</v>
      </c>
      <c r="D87" s="10"/>
      <c r="E87" s="10"/>
      <c r="F87" s="10"/>
      <c r="G87" s="10">
        <f t="shared" si="8"/>
        <v>76.566942846679211</v>
      </c>
      <c r="H87" s="10"/>
      <c r="I87" s="10">
        <f t="shared" si="9"/>
        <v>2.5669428466792112</v>
      </c>
      <c r="J87" s="10"/>
      <c r="K87" s="10"/>
      <c r="L87" s="10"/>
      <c r="M87" s="10"/>
      <c r="N87" s="10"/>
      <c r="O87" s="10"/>
      <c r="P87" s="10"/>
      <c r="Q87" s="10"/>
      <c r="R87" s="11"/>
    </row>
    <row r="88" spans="1:18" ht="15" thickBot="1" x14ac:dyDescent="0.35">
      <c r="A88" s="12">
        <v>82</v>
      </c>
      <c r="B88" s="13">
        <v>11</v>
      </c>
      <c r="C88" s="13">
        <v>19860</v>
      </c>
      <c r="D88" s="13"/>
      <c r="E88" s="13"/>
      <c r="F88" s="13"/>
      <c r="G88" s="13">
        <f t="shared" si="8"/>
        <v>82.583351283527861</v>
      </c>
      <c r="H88" s="13"/>
      <c r="I88" s="13">
        <f t="shared" si="9"/>
        <v>0.58335128352786114</v>
      </c>
      <c r="J88" s="13"/>
      <c r="K88" s="13"/>
      <c r="L88" s="13"/>
      <c r="M88" s="13"/>
      <c r="N88" s="13"/>
      <c r="O88" s="13"/>
      <c r="P88" s="13"/>
      <c r="Q88" s="13"/>
      <c r="R88" s="14"/>
    </row>
    <row r="89" spans="1:18" x14ac:dyDescent="0.3">
      <c r="A89">
        <f>SUM(A37:A88)</f>
        <v>3806</v>
      </c>
      <c r="G89" s="21">
        <f>SUM(G37:G88)</f>
        <v>3805.9999999999995</v>
      </c>
      <c r="I89" s="21">
        <f>SUM(I37:I88)</f>
        <v>170.63223970638992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Лист5</vt:lpstr>
      <vt:lpstr>Лист6</vt:lpstr>
      <vt:lpstr>Лист7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2021-06-03T16:59:35Z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5afe4eac-ce00-4f13-b342-da4704314568</vt:lpwstr>
  </property>
</Properties>
</file>