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862642D7-BBC2-4AD0-B038-7A9AD464F4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" i="1" l="1"/>
  <c r="N131" i="1" l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3" i="1"/>
  <c r="I6" i="1"/>
  <c r="AA50" i="1" l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50" i="1"/>
  <c r="Z49" i="1"/>
  <c r="AC49" i="1" s="1"/>
  <c r="Z48" i="1"/>
  <c r="AC48" i="1" s="1"/>
  <c r="Z47" i="1"/>
  <c r="AC47" i="1" s="1"/>
  <c r="Z46" i="1"/>
  <c r="Z45" i="1"/>
  <c r="AC45" i="1" s="1"/>
  <c r="Z44" i="1"/>
  <c r="Z43" i="1"/>
  <c r="Z42" i="1"/>
  <c r="AC42" i="1" s="1"/>
  <c r="Z41" i="1"/>
  <c r="AC41" i="1" s="1"/>
  <c r="Z40" i="1"/>
  <c r="AC40" i="1" s="1"/>
  <c r="Z39" i="1"/>
  <c r="AC39" i="1" s="1"/>
  <c r="Z38" i="1"/>
  <c r="Z37" i="1"/>
  <c r="AC37" i="1" s="1"/>
  <c r="Z36" i="1"/>
  <c r="Z35" i="1"/>
  <c r="Z34" i="1"/>
  <c r="Z33" i="1"/>
  <c r="AC33" i="1" s="1"/>
  <c r="Z32" i="1"/>
  <c r="AC32" i="1" s="1"/>
  <c r="Z31" i="1"/>
  <c r="AC31" i="1" s="1"/>
  <c r="Z30" i="1"/>
  <c r="Z29" i="1"/>
  <c r="AC29" i="1" s="1"/>
  <c r="Z28" i="1"/>
  <c r="Z27" i="1"/>
  <c r="Z26" i="1"/>
  <c r="Z25" i="1"/>
  <c r="AC25" i="1" s="1"/>
  <c r="Z24" i="1"/>
  <c r="AC24" i="1" s="1"/>
  <c r="Z23" i="1"/>
  <c r="AC23" i="1" s="1"/>
  <c r="Z22" i="1"/>
  <c r="Z21" i="1"/>
  <c r="AC21" i="1" s="1"/>
  <c r="Z20" i="1"/>
  <c r="Z19" i="1"/>
  <c r="Z18" i="1"/>
  <c r="AC18" i="1" s="1"/>
  <c r="Z17" i="1"/>
  <c r="AC17" i="1" s="1"/>
  <c r="Z16" i="1"/>
  <c r="AC16" i="1" s="1"/>
  <c r="Z15" i="1"/>
  <c r="AC15" i="1" s="1"/>
  <c r="Z14" i="1"/>
  <c r="Z13" i="1"/>
  <c r="AC13" i="1" s="1"/>
  <c r="Z12" i="1"/>
  <c r="Z11" i="1"/>
  <c r="Z10" i="1"/>
  <c r="AC10" i="1" s="1"/>
  <c r="Z9" i="1"/>
  <c r="AC9" i="1" s="1"/>
  <c r="Z8" i="1"/>
  <c r="AC8" i="1" s="1"/>
  <c r="Z7" i="1"/>
  <c r="AC7" i="1" s="1"/>
  <c r="Z6" i="1"/>
  <c r="Z5" i="1"/>
  <c r="AC5" i="1" s="1"/>
  <c r="Z4" i="1"/>
  <c r="Z3" i="1"/>
  <c r="Z2" i="1"/>
  <c r="AC2" i="1" s="1"/>
  <c r="P2" i="1"/>
  <c r="P14" i="1" s="1"/>
  <c r="N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51" i="1"/>
  <c r="E36" i="1" s="1"/>
  <c r="AC4" i="1" l="1"/>
  <c r="AC12" i="1"/>
  <c r="AC20" i="1"/>
  <c r="AC28" i="1"/>
  <c r="AC36" i="1"/>
  <c r="AC44" i="1"/>
  <c r="AC6" i="1"/>
  <c r="AC14" i="1"/>
  <c r="AC22" i="1"/>
  <c r="AC30" i="1"/>
  <c r="AC38" i="1"/>
  <c r="AC46" i="1"/>
  <c r="AC26" i="1"/>
  <c r="AC34" i="1"/>
  <c r="AC50" i="1"/>
  <c r="E6" i="1"/>
  <c r="P10" i="1"/>
  <c r="E22" i="1"/>
  <c r="P16" i="1"/>
  <c r="E38" i="1"/>
  <c r="P26" i="1"/>
  <c r="E8" i="1"/>
  <c r="E40" i="1"/>
  <c r="P18" i="1"/>
  <c r="E10" i="1"/>
  <c r="E26" i="1"/>
  <c r="E44" i="1"/>
  <c r="P4" i="1"/>
  <c r="P20" i="1"/>
  <c r="E24" i="1"/>
  <c r="E12" i="1"/>
  <c r="E28" i="1"/>
  <c r="E48" i="1"/>
  <c r="P6" i="1"/>
  <c r="P22" i="1"/>
  <c r="N4" i="1"/>
  <c r="N3" i="1"/>
  <c r="E14" i="1"/>
  <c r="E30" i="1"/>
  <c r="P8" i="1"/>
  <c r="P24" i="1"/>
  <c r="E32" i="1"/>
  <c r="E16" i="1"/>
  <c r="E18" i="1"/>
  <c r="E34" i="1"/>
  <c r="P12" i="1"/>
  <c r="E2" i="1"/>
  <c r="E4" i="1"/>
  <c r="E20" i="1"/>
  <c r="AC3" i="1"/>
  <c r="AC11" i="1"/>
  <c r="AC19" i="1"/>
  <c r="AC27" i="1"/>
  <c r="AC35" i="1"/>
  <c r="AC43" i="1"/>
  <c r="AA51" i="1"/>
  <c r="E1" i="1"/>
  <c r="E49" i="1"/>
  <c r="E47" i="1"/>
  <c r="E45" i="1"/>
  <c r="E43" i="1"/>
  <c r="E41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2" i="1"/>
  <c r="E46" i="1"/>
  <c r="E50" i="1"/>
  <c r="N5" i="1"/>
  <c r="N7" i="1"/>
  <c r="N9" i="1"/>
  <c r="N11" i="1"/>
  <c r="N13" i="1"/>
  <c r="N15" i="1"/>
  <c r="N17" i="1"/>
  <c r="N19" i="1"/>
  <c r="N21" i="1"/>
  <c r="N23" i="1"/>
  <c r="N25" i="1"/>
  <c r="N27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N6" i="1"/>
  <c r="N8" i="1"/>
  <c r="N10" i="1"/>
  <c r="N12" i="1"/>
  <c r="N14" i="1"/>
  <c r="N16" i="1"/>
  <c r="N18" i="1"/>
  <c r="N20" i="1"/>
  <c r="N22" i="1"/>
  <c r="N24" i="1"/>
  <c r="N26" i="1"/>
  <c r="Z51" i="1"/>
  <c r="AC51" i="1" l="1"/>
  <c r="Y54" i="1" s="1"/>
  <c r="Y51" i="1"/>
  <c r="Y53" i="1" s="1"/>
  <c r="E51" i="1"/>
  <c r="D2" i="1" s="1"/>
  <c r="C39" i="1" s="1"/>
  <c r="C49" i="1"/>
  <c r="C47" i="1"/>
  <c r="C45" i="1"/>
  <c r="C43" i="1"/>
  <c r="C41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  <c r="C46" i="1"/>
  <c r="C38" i="1"/>
  <c r="C26" i="1"/>
  <c r="C18" i="1"/>
  <c r="C10" i="1"/>
  <c r="C2" i="1"/>
  <c r="C48" i="1"/>
  <c r="C44" i="1"/>
  <c r="C40" i="1"/>
  <c r="C36" i="1"/>
  <c r="C32" i="1"/>
  <c r="C28" i="1"/>
  <c r="C24" i="1"/>
  <c r="C20" i="1"/>
  <c r="C16" i="1"/>
  <c r="C12" i="1"/>
  <c r="C8" i="1"/>
  <c r="C4" i="1"/>
  <c r="C50" i="1"/>
  <c r="C42" i="1"/>
  <c r="C34" i="1"/>
  <c r="C30" i="1"/>
  <c r="C22" i="1"/>
  <c r="C14" i="1"/>
  <c r="C6" i="1"/>
  <c r="N1" i="1"/>
  <c r="P1" i="1"/>
  <c r="R1" i="1" s="1"/>
  <c r="V3" i="1" l="1"/>
  <c r="C51" i="1"/>
</calcChain>
</file>

<file path=xl/sharedStrings.xml><?xml version="1.0" encoding="utf-8"?>
<sst xmlns="http://schemas.openxmlformats.org/spreadsheetml/2006/main" count="26" uniqueCount="24">
  <si>
    <t>Ирвин</t>
  </si>
  <si>
    <t>откл</t>
  </si>
  <si>
    <t>почти как табличное</t>
  </si>
  <si>
    <t>Скольз средн</t>
  </si>
  <si>
    <t>взвшнная</t>
  </si>
  <si>
    <t>среднехрон</t>
  </si>
  <si>
    <t>экспон</t>
  </si>
  <si>
    <t>дисп1</t>
  </si>
  <si>
    <t>дисп2</t>
  </si>
  <si>
    <t>ср.знач2</t>
  </si>
  <si>
    <t>ср.знач1</t>
  </si>
  <si>
    <t>меньше табличного = всё норм</t>
  </si>
  <si>
    <t>стьюдент</t>
  </si>
  <si>
    <t>дисп</t>
  </si>
  <si>
    <t>фостер-стюарт</t>
  </si>
  <si>
    <t>для 10</t>
  </si>
  <si>
    <t>d</t>
  </si>
  <si>
    <t>s</t>
  </si>
  <si>
    <t>ts</t>
  </si>
  <si>
    <t>td</t>
  </si>
  <si>
    <t>Проверка</t>
  </si>
  <si>
    <t>Исх.данн</t>
  </si>
  <si>
    <t>&gt;1,1?</t>
  </si>
  <si>
    <t>Простая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</si>
</sst>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Border="1"/>
    <xf numFmtId="0" fontId="2" fillId="0" borderId="0" xfId="0" applyFont="1"/>
    <xf numFmtId="0" fontId="1" fillId="0" borderId="0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NumberFormat="1" applyBorder="1"/>
    <xf numFmtId="0" fontId="0" fillId="0" borderId="4" xfId="0" applyBorder="1"/>
    <xf numFmtId="0" fontId="1" fillId="0" borderId="3" xfId="0" applyNumberFormat="1" applyFont="1" applyBorder="1"/>
    <xf numFmtId="0" fontId="0" fillId="0" borderId="5" xfId="0" applyNumberFormat="1" applyBorder="1"/>
    <xf numFmtId="0" fontId="0" fillId="0" borderId="6" xfId="0" applyBorder="1"/>
    <xf numFmtId="0" fontId="1" fillId="0" borderId="1" xfId="0" applyNumberFormat="1" applyFont="1" applyBorder="1"/>
    <xf numFmtId="0" fontId="0" fillId="0" borderId="8" xfId="0" applyBorder="1"/>
    <xf numFmtId="0" fontId="0" fillId="0" borderId="0" xfId="0" applyBorder="1"/>
    <xf numFmtId="0" fontId="0" fillId="2" borderId="7" xfId="0" applyNumberFormat="1" applyFill="1" applyBorder="1"/>
    <xf numFmtId="0" fontId="1" fillId="2" borderId="7" xfId="0" applyNumberFormat="1" applyFont="1" applyFill="1" applyBorder="1"/>
    <xf numFmtId="0" fontId="0" fillId="2" borderId="9" xfId="0" applyFill="1" applyBorder="1"/>
    <xf numFmtId="0" fontId="0" fillId="3" borderId="7" xfId="0" applyNumberFormat="1" applyFill="1" applyBorder="1"/>
    <xf numFmtId="0" fontId="0" fillId="3" borderId="7" xfId="0" applyFill="1" applyBorder="1"/>
    <xf numFmtId="0" fontId="1" fillId="3" borderId="7" xfId="0" applyNumberFormat="1" applyFont="1" applyFill="1" applyBorder="1"/>
    <xf numFmtId="0" fontId="0" fillId="2" borderId="10" xfId="0" applyNumberFormat="1" applyFill="1" applyBorder="1"/>
    <xf numFmtId="0" fontId="0" fillId="2" borderId="11" xfId="0" applyFill="1" applyBorder="1"/>
    <xf numFmtId="0" fontId="0" fillId="3" borderId="10" xfId="0" applyNumberFormat="1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4" xfId="0" applyFill="1" applyBorder="1"/>
    <xf numFmtId="0" fontId="0" fillId="0" borderId="12" xfId="0" applyBorder="1"/>
    <xf numFmtId="0" fontId="0" fillId="0" borderId="12" xfId="0" applyNumberFormat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Простая</c:v>
          </c:tx>
          <c:xVal>
            <c:numRef>
              <c:f>Лист1!$G$54:$G$99</c:f>
              <c:numCache>
                <c:formatCode>General</c:formatCode>
                <c:ptCount val="46"/>
                <c:pt idx="0">
                  <c:v>8.3787034107681402E-2</c:v>
                </c:pt>
                <c:pt idx="1">
                  <c:v>9.1392868859386467E-2</c:v>
                </c:pt>
                <c:pt idx="2">
                  <c:v>9.3261229799671663E-2</c:v>
                </c:pt>
                <c:pt idx="3">
                  <c:v>0.1127952466151626</c:v>
                </c:pt>
                <c:pt idx="4">
                  <c:v>0.12688699082655719</c:v>
                </c:pt>
                <c:pt idx="5">
                  <c:v>0.14182921079790645</c:v>
                </c:pt>
                <c:pt idx="6">
                  <c:v>0.15035549930517977</c:v>
                </c:pt>
                <c:pt idx="7">
                  <c:v>0.21131720293390088</c:v>
                </c:pt>
                <c:pt idx="8">
                  <c:v>0.29447332562042527</c:v>
                </c:pt>
                <c:pt idx="9">
                  <c:v>0.32099333342130532</c:v>
                </c:pt>
                <c:pt idx="10">
                  <c:v>0.33200685092455884</c:v>
                </c:pt>
                <c:pt idx="11">
                  <c:v>0.37090456539016481</c:v>
                </c:pt>
                <c:pt idx="12">
                  <c:v>0.41023338523997099</c:v>
                </c:pt>
                <c:pt idx="13">
                  <c:v>0.42546583712663344</c:v>
                </c:pt>
                <c:pt idx="14">
                  <c:v>0.42590887384052045</c:v>
                </c:pt>
                <c:pt idx="15">
                  <c:v>0.4453164099048561</c:v>
                </c:pt>
                <c:pt idx="16">
                  <c:v>0.49728754671380604</c:v>
                </c:pt>
                <c:pt idx="17">
                  <c:v>0.50794920693534285</c:v>
                </c:pt>
                <c:pt idx="18">
                  <c:v>0.52095063637489625</c:v>
                </c:pt>
                <c:pt idx="19">
                  <c:v>0.52401625406210872</c:v>
                </c:pt>
                <c:pt idx="20">
                  <c:v>0.52961855028854288</c:v>
                </c:pt>
                <c:pt idx="21">
                  <c:v>0.53185077163539374</c:v>
                </c:pt>
                <c:pt idx="22">
                  <c:v>0.53553852876232944</c:v>
                </c:pt>
                <c:pt idx="23">
                  <c:v>0.54058272723492107</c:v>
                </c:pt>
                <c:pt idx="24">
                  <c:v>0.5636289565424627</c:v>
                </c:pt>
                <c:pt idx="25">
                  <c:v>0.56411644936025285</c:v>
                </c:pt>
                <c:pt idx="26">
                  <c:v>0.59518192471722142</c:v>
                </c:pt>
                <c:pt idx="27">
                  <c:v>0.63996277353885878</c:v>
                </c:pt>
                <c:pt idx="28">
                  <c:v>0.66175519418852669</c:v>
                </c:pt>
                <c:pt idx="29">
                  <c:v>0.67958058689798029</c:v>
                </c:pt>
                <c:pt idx="30">
                  <c:v>0.73150861252685384</c:v>
                </c:pt>
                <c:pt idx="31">
                  <c:v>0.74716660889123854</c:v>
                </c:pt>
                <c:pt idx="32">
                  <c:v>0.74916032570031776</c:v>
                </c:pt>
                <c:pt idx="33">
                  <c:v>0.76223038000473031</c:v>
                </c:pt>
                <c:pt idx="34">
                  <c:v>0.7655975404042753</c:v>
                </c:pt>
                <c:pt idx="35">
                  <c:v>0.79574301162863481</c:v>
                </c:pt>
                <c:pt idx="36">
                  <c:v>0.82424474597902464</c:v>
                </c:pt>
                <c:pt idx="37">
                  <c:v>0.82672440741561182</c:v>
                </c:pt>
                <c:pt idx="38">
                  <c:v>0.83312176157010642</c:v>
                </c:pt>
                <c:pt idx="39">
                  <c:v>0.88113522675900524</c:v>
                </c:pt>
                <c:pt idx="40">
                  <c:v>0.9077792057010613</c:v>
                </c:pt>
                <c:pt idx="41">
                  <c:v>0.91909641409178078</c:v>
                </c:pt>
                <c:pt idx="42">
                  <c:v>0.93893548564755869</c:v>
                </c:pt>
                <c:pt idx="43">
                  <c:v>0.97577644158857524</c:v>
                </c:pt>
                <c:pt idx="44">
                  <c:v>0.98069803034124248</c:v>
                </c:pt>
                <c:pt idx="45">
                  <c:v>0.99995158013343932</c:v>
                </c:pt>
              </c:numCache>
            </c:numRef>
          </c:xVal>
          <c:yVal>
            <c:numRef>
              <c:f>Лист1!$H$54:$H$99</c:f>
              <c:numCache>
                <c:formatCode>General</c:formatCode>
                <c:ptCount val="46"/>
                <c:pt idx="0">
                  <c:v>0.57320243944418847</c:v>
                </c:pt>
                <c:pt idx="1">
                  <c:v>0.52627325273646586</c:v>
                </c:pt>
                <c:pt idx="2">
                  <c:v>0.519570726411685</c:v>
                </c:pt>
                <c:pt idx="3">
                  <c:v>0.40090508434582156</c:v>
                </c:pt>
                <c:pt idx="4">
                  <c:v>0.58618595843192978</c:v>
                </c:pt>
                <c:pt idx="5">
                  <c:v>0.558492149556711</c:v>
                </c:pt>
                <c:pt idx="6">
                  <c:v>0.57022159067166078</c:v>
                </c:pt>
                <c:pt idx="7">
                  <c:v>0.46466012444187532</c:v>
                </c:pt>
                <c:pt idx="8">
                  <c:v>0.74679855693982522</c:v>
                </c:pt>
                <c:pt idx="9">
                  <c:v>0.49265782549124404</c:v>
                </c:pt>
                <c:pt idx="10">
                  <c:v>0.48390739799558935</c:v>
                </c:pt>
                <c:pt idx="11">
                  <c:v>0.72687638464766779</c:v>
                </c:pt>
                <c:pt idx="12">
                  <c:v>0.33355217577020219</c:v>
                </c:pt>
                <c:pt idx="13">
                  <c:v>0.50175540835932242</c:v>
                </c:pt>
                <c:pt idx="14">
                  <c:v>0.58499141943034538</c:v>
                </c:pt>
                <c:pt idx="15">
                  <c:v>0.45163385347164375</c:v>
                </c:pt>
                <c:pt idx="16">
                  <c:v>0.5570927961182508</c:v>
                </c:pt>
                <c:pt idx="17">
                  <c:v>0.35769010536833373</c:v>
                </c:pt>
                <c:pt idx="18">
                  <c:v>0.64162707012329356</c:v>
                </c:pt>
                <c:pt idx="19">
                  <c:v>0.53451936506948494</c:v>
                </c:pt>
                <c:pt idx="20">
                  <c:v>0.55100340493024436</c:v>
                </c:pt>
                <c:pt idx="21">
                  <c:v>0.46656534229783475</c:v>
                </c:pt>
                <c:pt idx="22">
                  <c:v>0.50042235030467952</c:v>
                </c:pt>
                <c:pt idx="23">
                  <c:v>0.72319437976207179</c:v>
                </c:pt>
                <c:pt idx="24">
                  <c:v>0.58525370768097695</c:v>
                </c:pt>
                <c:pt idx="25">
                  <c:v>0.53849641728142872</c:v>
                </c:pt>
                <c:pt idx="26">
                  <c:v>0.73386722448655706</c:v>
                </c:pt>
                <c:pt idx="27">
                  <c:v>0.62304032300706613</c:v>
                </c:pt>
                <c:pt idx="28">
                  <c:v>0.58489392086678715</c:v>
                </c:pt>
                <c:pt idx="29">
                  <c:v>0.64842915137407753</c:v>
                </c:pt>
                <c:pt idx="30">
                  <c:v>0.58200012262114931</c:v>
                </c:pt>
                <c:pt idx="31">
                  <c:v>0.73779622414412782</c:v>
                </c:pt>
                <c:pt idx="32">
                  <c:v>0.58729587437038933</c:v>
                </c:pt>
                <c:pt idx="33">
                  <c:v>0.40126569335381551</c:v>
                </c:pt>
                <c:pt idx="34">
                  <c:v>0.67737930884362019</c:v>
                </c:pt>
                <c:pt idx="35">
                  <c:v>0.40071306731402634</c:v>
                </c:pt>
                <c:pt idx="36">
                  <c:v>0.39099947111437949</c:v>
                </c:pt>
                <c:pt idx="37">
                  <c:v>0.39698521780266027</c:v>
                </c:pt>
                <c:pt idx="38">
                  <c:v>0.47138083858949209</c:v>
                </c:pt>
                <c:pt idx="39">
                  <c:v>0.52617339451056488</c:v>
                </c:pt>
                <c:pt idx="40">
                  <c:v>0.55601734157504368</c:v>
                </c:pt>
                <c:pt idx="41">
                  <c:v>0.5959489097533357</c:v>
                </c:pt>
                <c:pt idx="42">
                  <c:v>0.50746009267796821</c:v>
                </c:pt>
                <c:pt idx="43">
                  <c:v>0.68887478439261918</c:v>
                </c:pt>
                <c:pt idx="44">
                  <c:v>0.67016211548830418</c:v>
                </c:pt>
                <c:pt idx="45">
                  <c:v>0.68484060441080774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D-4FE3-9727-E4EB632958B6}"/>
            </c:ext>
          </c:extLst>
        </c:ser>
        <c:ser>
          <c:idx val="1"/>
          <c:order val="1"/>
          <c:tx>
            <c:v>Взвешенная</c:v>
          </c:tx>
          <c:xVal>
            <c:numRef>
              <c:f>Лист1!$I$54:$I$99</c:f>
              <c:numCache>
                <c:formatCode>General</c:formatCode>
                <c:ptCount val="46"/>
                <c:pt idx="0">
                  <c:v>8.3787034107681402E-2</c:v>
                </c:pt>
                <c:pt idx="1">
                  <c:v>9.1392868859386467E-2</c:v>
                </c:pt>
                <c:pt idx="2">
                  <c:v>9.3261229799671663E-2</c:v>
                </c:pt>
                <c:pt idx="3">
                  <c:v>0.1127952466151626</c:v>
                </c:pt>
                <c:pt idx="4">
                  <c:v>0.12688699082655719</c:v>
                </c:pt>
                <c:pt idx="5">
                  <c:v>0.14182921079790645</c:v>
                </c:pt>
                <c:pt idx="6">
                  <c:v>0.15035549930517977</c:v>
                </c:pt>
                <c:pt idx="7">
                  <c:v>0.21131720293390088</c:v>
                </c:pt>
                <c:pt idx="8">
                  <c:v>0.29447332562042527</c:v>
                </c:pt>
                <c:pt idx="9">
                  <c:v>0.32099333342130532</c:v>
                </c:pt>
                <c:pt idx="10">
                  <c:v>0.33200685092455884</c:v>
                </c:pt>
                <c:pt idx="11">
                  <c:v>0.37090456539016481</c:v>
                </c:pt>
                <c:pt idx="12">
                  <c:v>0.41023338523997099</c:v>
                </c:pt>
                <c:pt idx="13">
                  <c:v>0.42546583712663344</c:v>
                </c:pt>
                <c:pt idx="14">
                  <c:v>0.42590887384052045</c:v>
                </c:pt>
                <c:pt idx="15">
                  <c:v>0.4453164099048561</c:v>
                </c:pt>
                <c:pt idx="16">
                  <c:v>0.49728754671380604</c:v>
                </c:pt>
                <c:pt idx="17">
                  <c:v>0.50794920693534285</c:v>
                </c:pt>
                <c:pt idx="18">
                  <c:v>0.52095063637489625</c:v>
                </c:pt>
                <c:pt idx="19">
                  <c:v>0.52401625406210872</c:v>
                </c:pt>
                <c:pt idx="20">
                  <c:v>0.52961855028854288</c:v>
                </c:pt>
                <c:pt idx="21">
                  <c:v>0.53185077163539374</c:v>
                </c:pt>
                <c:pt idx="22">
                  <c:v>0.53553852876232944</c:v>
                </c:pt>
                <c:pt idx="23">
                  <c:v>0.54058272723492107</c:v>
                </c:pt>
                <c:pt idx="24">
                  <c:v>0.5636289565424627</c:v>
                </c:pt>
                <c:pt idx="25">
                  <c:v>0.56411644936025285</c:v>
                </c:pt>
                <c:pt idx="26">
                  <c:v>0.59518192471722142</c:v>
                </c:pt>
                <c:pt idx="27">
                  <c:v>0.63996277353885878</c:v>
                </c:pt>
                <c:pt idx="28">
                  <c:v>0.66175519418852669</c:v>
                </c:pt>
                <c:pt idx="29">
                  <c:v>0.67958058689798029</c:v>
                </c:pt>
                <c:pt idx="30">
                  <c:v>0.73150861252685384</c:v>
                </c:pt>
                <c:pt idx="31">
                  <c:v>0.74716660889123854</c:v>
                </c:pt>
                <c:pt idx="32">
                  <c:v>0.74916032570031776</c:v>
                </c:pt>
                <c:pt idx="33">
                  <c:v>0.76223038000473031</c:v>
                </c:pt>
                <c:pt idx="34">
                  <c:v>0.7655975404042753</c:v>
                </c:pt>
                <c:pt idx="35">
                  <c:v>0.79574301162863481</c:v>
                </c:pt>
                <c:pt idx="36">
                  <c:v>0.82424474597902464</c:v>
                </c:pt>
                <c:pt idx="37">
                  <c:v>0.82672440741561182</c:v>
                </c:pt>
                <c:pt idx="38">
                  <c:v>0.83312176157010642</c:v>
                </c:pt>
                <c:pt idx="39">
                  <c:v>0.88113522675900524</c:v>
                </c:pt>
                <c:pt idx="40">
                  <c:v>0.9077792057010613</c:v>
                </c:pt>
                <c:pt idx="41">
                  <c:v>0.91909641409178078</c:v>
                </c:pt>
                <c:pt idx="42">
                  <c:v>0.93893548564755869</c:v>
                </c:pt>
                <c:pt idx="43">
                  <c:v>0.97577644158857524</c:v>
                </c:pt>
                <c:pt idx="44">
                  <c:v>0.98069803034124248</c:v>
                </c:pt>
                <c:pt idx="45">
                  <c:v>0.99995158013343932</c:v>
                </c:pt>
              </c:numCache>
            </c:numRef>
          </c:xVal>
          <c:yVal>
            <c:numRef>
              <c:f>Лист1!$J$54:$J$99</c:f>
              <c:numCache>
                <c:formatCode>General</c:formatCode>
                <c:ptCount val="46"/>
                <c:pt idx="0">
                  <c:v>0.45411925985596452</c:v>
                </c:pt>
                <c:pt idx="1">
                  <c:v>0.21989566350917678</c:v>
                </c:pt>
                <c:pt idx="2">
                  <c:v>0.22409779554123235</c:v>
                </c:pt>
                <c:pt idx="3">
                  <c:v>0.15901678542068592</c:v>
                </c:pt>
                <c:pt idx="4">
                  <c:v>0.43826857428854354</c:v>
                </c:pt>
                <c:pt idx="5">
                  <c:v>0.30853047848281545</c:v>
                </c:pt>
                <c:pt idx="6">
                  <c:v>0.24335341321219436</c:v>
                </c:pt>
                <c:pt idx="7">
                  <c:v>0.29662361689566519</c:v>
                </c:pt>
                <c:pt idx="8">
                  <c:v>0.55561610164544695</c:v>
                </c:pt>
                <c:pt idx="9">
                  <c:v>0.52018776737662531</c:v>
                </c:pt>
                <c:pt idx="10">
                  <c:v>0.52172400082881243</c:v>
                </c:pt>
                <c:pt idx="11">
                  <c:v>0.64919195352738424</c:v>
                </c:pt>
                <c:pt idx="12">
                  <c:v>0.35750148204297055</c:v>
                </c:pt>
                <c:pt idx="13">
                  <c:v>0.38806647100118163</c:v>
                </c:pt>
                <c:pt idx="14">
                  <c:v>0.59734397096251124</c:v>
                </c:pt>
                <c:pt idx="15">
                  <c:v>0.42641377062494151</c:v>
                </c:pt>
                <c:pt idx="16">
                  <c:v>0.57821434697454299</c:v>
                </c:pt>
                <c:pt idx="17">
                  <c:v>0.49511773981945484</c:v>
                </c:pt>
                <c:pt idx="18">
                  <c:v>0.73425102669248177</c:v>
                </c:pt>
                <c:pt idx="19">
                  <c:v>0.5955227676047069</c:v>
                </c:pt>
                <c:pt idx="20">
                  <c:v>0.76106377114339163</c:v>
                </c:pt>
                <c:pt idx="21">
                  <c:v>0.34918818026318721</c:v>
                </c:pt>
                <c:pt idx="22">
                  <c:v>0.51235859120674399</c:v>
                </c:pt>
                <c:pt idx="23">
                  <c:v>0.75562787589523039</c:v>
                </c:pt>
                <c:pt idx="24">
                  <c:v>0.50895230077923781</c:v>
                </c:pt>
                <c:pt idx="25">
                  <c:v>0.64215330128352377</c:v>
                </c:pt>
                <c:pt idx="26">
                  <c:v>0.76749835632894703</c:v>
                </c:pt>
                <c:pt idx="27">
                  <c:v>0.36156383976041562</c:v>
                </c:pt>
                <c:pt idx="28">
                  <c:v>0.53458777112309031</c:v>
                </c:pt>
                <c:pt idx="29">
                  <c:v>0.54682134896225643</c:v>
                </c:pt>
                <c:pt idx="30">
                  <c:v>0.67240853419746571</c:v>
                </c:pt>
                <c:pt idx="31">
                  <c:v>0.68790296915268434</c:v>
                </c:pt>
                <c:pt idx="32">
                  <c:v>0.60068994989891744</c:v>
                </c:pt>
                <c:pt idx="33">
                  <c:v>0.70846418157228763</c:v>
                </c:pt>
                <c:pt idx="34">
                  <c:v>0.78125812481909718</c:v>
                </c:pt>
                <c:pt idx="35">
                  <c:v>0.70066194006072469</c:v>
                </c:pt>
                <c:pt idx="36">
                  <c:v>0.68362688743386057</c:v>
                </c:pt>
                <c:pt idx="37">
                  <c:v>0.66891668652395309</c:v>
                </c:pt>
                <c:pt idx="38">
                  <c:v>0.55390644050707738</c:v>
                </c:pt>
                <c:pt idx="39">
                  <c:v>0.62741538048684742</c:v>
                </c:pt>
                <c:pt idx="40">
                  <c:v>0.72871643040487544</c:v>
                </c:pt>
                <c:pt idx="41">
                  <c:v>0.78504236015308237</c:v>
                </c:pt>
                <c:pt idx="42">
                  <c:v>0.70794884545183934</c:v>
                </c:pt>
                <c:pt idx="43">
                  <c:v>0.83764671628597465</c:v>
                </c:pt>
                <c:pt idx="44">
                  <c:v>0.72343047641291069</c:v>
                </c:pt>
                <c:pt idx="45">
                  <c:v>0.66853519788237015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D-4FE3-9727-E4EB632958B6}"/>
            </c:ext>
          </c:extLst>
        </c:ser>
        <c:ser>
          <c:idx val="2"/>
          <c:order val="2"/>
          <c:tx>
            <c:v>Среднехрон</c:v>
          </c:tx>
          <c:xVal>
            <c:numRef>
              <c:f>Лист1!$E$54:$E$93</c:f>
              <c:numCache>
                <c:formatCode>General</c:formatCode>
                <c:ptCount val="40"/>
                <c:pt idx="0">
                  <c:v>8.3787034107681402E-2</c:v>
                </c:pt>
                <c:pt idx="1">
                  <c:v>9.1392868859386467E-2</c:v>
                </c:pt>
                <c:pt idx="2">
                  <c:v>9.3261229799671663E-2</c:v>
                </c:pt>
                <c:pt idx="3">
                  <c:v>0.1127952466151626</c:v>
                </c:pt>
                <c:pt idx="4">
                  <c:v>0.12688699082655719</c:v>
                </c:pt>
                <c:pt idx="5">
                  <c:v>0.14182921079790645</c:v>
                </c:pt>
                <c:pt idx="6">
                  <c:v>0.15035549930517977</c:v>
                </c:pt>
                <c:pt idx="7">
                  <c:v>0.21131720293390088</c:v>
                </c:pt>
                <c:pt idx="8">
                  <c:v>0.29447332562042527</c:v>
                </c:pt>
                <c:pt idx="9">
                  <c:v>0.32099333342130532</c:v>
                </c:pt>
                <c:pt idx="10">
                  <c:v>0.33200685092455884</c:v>
                </c:pt>
                <c:pt idx="11">
                  <c:v>0.41023338523997099</c:v>
                </c:pt>
                <c:pt idx="12">
                  <c:v>0.42546583712663344</c:v>
                </c:pt>
                <c:pt idx="13">
                  <c:v>0.42590887384052045</c:v>
                </c:pt>
                <c:pt idx="14">
                  <c:v>0.4453164099048561</c:v>
                </c:pt>
                <c:pt idx="15">
                  <c:v>0.49728754671380604</c:v>
                </c:pt>
                <c:pt idx="16">
                  <c:v>0.50794920693534285</c:v>
                </c:pt>
                <c:pt idx="17">
                  <c:v>0.52095063637489625</c:v>
                </c:pt>
                <c:pt idx="18">
                  <c:v>0.52401625406210872</c:v>
                </c:pt>
                <c:pt idx="19">
                  <c:v>0.52961855028854288</c:v>
                </c:pt>
                <c:pt idx="20">
                  <c:v>0.53185077163539374</c:v>
                </c:pt>
                <c:pt idx="21">
                  <c:v>0.54058272723492107</c:v>
                </c:pt>
                <c:pt idx="22">
                  <c:v>0.5636289565424627</c:v>
                </c:pt>
                <c:pt idx="23">
                  <c:v>0.63996277353885878</c:v>
                </c:pt>
                <c:pt idx="24">
                  <c:v>0.66175519418852669</c:v>
                </c:pt>
                <c:pt idx="25">
                  <c:v>0.67958058689798029</c:v>
                </c:pt>
                <c:pt idx="26">
                  <c:v>0.73150861252685384</c:v>
                </c:pt>
                <c:pt idx="27">
                  <c:v>0.76223038000473031</c:v>
                </c:pt>
                <c:pt idx="28">
                  <c:v>0.7655975404042753</c:v>
                </c:pt>
                <c:pt idx="29">
                  <c:v>0.79574301162863481</c:v>
                </c:pt>
                <c:pt idx="30">
                  <c:v>0.82424474597902464</c:v>
                </c:pt>
                <c:pt idx="31">
                  <c:v>0.82672440741561182</c:v>
                </c:pt>
                <c:pt idx="32">
                  <c:v>0.83312176157010642</c:v>
                </c:pt>
                <c:pt idx="33">
                  <c:v>0.88113522675900524</c:v>
                </c:pt>
                <c:pt idx="34">
                  <c:v>0.9077792057010613</c:v>
                </c:pt>
                <c:pt idx="35">
                  <c:v>0.91909641409178078</c:v>
                </c:pt>
                <c:pt idx="36">
                  <c:v>0.93893548564755869</c:v>
                </c:pt>
                <c:pt idx="37">
                  <c:v>0.98069803034124248</c:v>
                </c:pt>
                <c:pt idx="38">
                  <c:v>0.99995158013343932</c:v>
                </c:pt>
              </c:numCache>
            </c:numRef>
          </c:xVal>
          <c:yVal>
            <c:numRef>
              <c:f>Лист1!$F$54:$F$93</c:f>
              <c:numCache>
                <c:formatCode>General</c:formatCode>
                <c:ptCount val="40"/>
                <c:pt idx="0">
                  <c:v>0.62656759983751065</c:v>
                </c:pt>
                <c:pt idx="1">
                  <c:v>0.47956640326193861</c:v>
                </c:pt>
                <c:pt idx="2">
                  <c:v>0.42586165807117948</c:v>
                </c:pt>
                <c:pt idx="3">
                  <c:v>0.41836907905723048</c:v>
                </c:pt>
                <c:pt idx="4">
                  <c:v>0.55421220074233812</c:v>
                </c:pt>
                <c:pt idx="5">
                  <c:v>0.5490682867932678</c:v>
                </c:pt>
                <c:pt idx="6">
                  <c:v>0.54006439874480783</c:v>
                </c:pt>
                <c:pt idx="7">
                  <c:v>0.43904449474418494</c:v>
                </c:pt>
                <c:pt idx="8">
                  <c:v>0.54428206423339975</c:v>
                </c:pt>
                <c:pt idx="9">
                  <c:v>0.48704996214902346</c:v>
                </c:pt>
                <c:pt idx="10">
                  <c:v>0.41596442652026139</c:v>
                </c:pt>
                <c:pt idx="11">
                  <c:v>0.42920896451873053</c:v>
                </c:pt>
                <c:pt idx="12">
                  <c:v>0.45824701856382466</c:v>
                </c:pt>
                <c:pt idx="13">
                  <c:v>0.54518138295253304</c:v>
                </c:pt>
                <c:pt idx="14">
                  <c:v>0.5184381943243449</c:v>
                </c:pt>
                <c:pt idx="15">
                  <c:v>0.58544373479026768</c:v>
                </c:pt>
                <c:pt idx="16">
                  <c:v>0.45564785745814435</c:v>
                </c:pt>
                <c:pt idx="17">
                  <c:v>0.59975431808947943</c:v>
                </c:pt>
                <c:pt idx="18">
                  <c:v>0.60906194486795906</c:v>
                </c:pt>
                <c:pt idx="19">
                  <c:v>0.59821500077149226</c:v>
                </c:pt>
                <c:pt idx="20">
                  <c:v>0.52333816459579807</c:v>
                </c:pt>
                <c:pt idx="21">
                  <c:v>0.63652957096479512</c:v>
                </c:pt>
                <c:pt idx="22">
                  <c:v>0.61224041512726901</c:v>
                </c:pt>
                <c:pt idx="23">
                  <c:v>0.63303132425042741</c:v>
                </c:pt>
                <c:pt idx="24">
                  <c:v>0.58374284745324401</c:v>
                </c:pt>
                <c:pt idx="25">
                  <c:v>0.57589160121416982</c:v>
                </c:pt>
                <c:pt idx="26">
                  <c:v>0.57810055683811001</c:v>
                </c:pt>
                <c:pt idx="27">
                  <c:v>0.44761839578430396</c:v>
                </c:pt>
                <c:pt idx="28">
                  <c:v>0.64877781876091067</c:v>
                </c:pt>
                <c:pt idx="29">
                  <c:v>0.5499779733764778</c:v>
                </c:pt>
                <c:pt idx="30">
                  <c:v>0.52420584953876281</c:v>
                </c:pt>
                <c:pt idx="31">
                  <c:v>0.4184715624225363</c:v>
                </c:pt>
                <c:pt idx="32">
                  <c:v>0.41874254531976079</c:v>
                </c:pt>
                <c:pt idx="33">
                  <c:v>0.60194062434610496</c:v>
                </c:pt>
                <c:pt idx="34">
                  <c:v>0.56364172677940594</c:v>
                </c:pt>
                <c:pt idx="35">
                  <c:v>0.54357905383176386</c:v>
                </c:pt>
                <c:pt idx="36">
                  <c:v>0.61899051187602949</c:v>
                </c:pt>
                <c:pt idx="37">
                  <c:v>0.59249115853932688</c:v>
                </c:pt>
                <c:pt idx="38">
                  <c:v>0.65494378170579215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D-4FE3-9727-E4EB632958B6}"/>
            </c:ext>
          </c:extLst>
        </c:ser>
        <c:ser>
          <c:idx val="3"/>
          <c:order val="3"/>
          <c:tx>
            <c:v>Экпоненц</c:v>
          </c:tx>
          <c:xVal>
            <c:numRef>
              <c:f>Лист1!$C$54:$C$102</c:f>
              <c:numCache>
                <c:formatCode>General</c:formatCode>
                <c:ptCount val="49"/>
                <c:pt idx="0">
                  <c:v>8.3787034107681402E-2</c:v>
                </c:pt>
                <c:pt idx="1">
                  <c:v>9.1392868859386467E-2</c:v>
                </c:pt>
                <c:pt idx="2">
                  <c:v>9.3261229799671663E-2</c:v>
                </c:pt>
                <c:pt idx="3">
                  <c:v>0.1127952466151626</c:v>
                </c:pt>
                <c:pt idx="4">
                  <c:v>0.12688699082655719</c:v>
                </c:pt>
                <c:pt idx="5">
                  <c:v>0.14182921079790645</c:v>
                </c:pt>
                <c:pt idx="6">
                  <c:v>0.15035549930517977</c:v>
                </c:pt>
                <c:pt idx="7">
                  <c:v>0.21131720293390088</c:v>
                </c:pt>
                <c:pt idx="8">
                  <c:v>0.29447332562042527</c:v>
                </c:pt>
                <c:pt idx="9">
                  <c:v>0.32099333342130532</c:v>
                </c:pt>
                <c:pt idx="10">
                  <c:v>0.33200685092455884</c:v>
                </c:pt>
                <c:pt idx="11">
                  <c:v>0.37090456539016481</c:v>
                </c:pt>
                <c:pt idx="12">
                  <c:v>0.41023338523997099</c:v>
                </c:pt>
                <c:pt idx="13">
                  <c:v>0.41775790874372332</c:v>
                </c:pt>
                <c:pt idx="14">
                  <c:v>0.42546583712663344</c:v>
                </c:pt>
                <c:pt idx="15">
                  <c:v>0.42590887384052045</c:v>
                </c:pt>
                <c:pt idx="16">
                  <c:v>0.4453164099048561</c:v>
                </c:pt>
                <c:pt idx="17">
                  <c:v>0.49728754671380604</c:v>
                </c:pt>
                <c:pt idx="18">
                  <c:v>0.50794920693534285</c:v>
                </c:pt>
                <c:pt idx="19">
                  <c:v>0.52095063637489625</c:v>
                </c:pt>
                <c:pt idx="20">
                  <c:v>0.52401625406210872</c:v>
                </c:pt>
                <c:pt idx="21">
                  <c:v>0.52961855028854288</c:v>
                </c:pt>
                <c:pt idx="22">
                  <c:v>0.53185077163539374</c:v>
                </c:pt>
                <c:pt idx="23">
                  <c:v>0.53553852876232944</c:v>
                </c:pt>
                <c:pt idx="24">
                  <c:v>0.54058272723492107</c:v>
                </c:pt>
                <c:pt idx="25">
                  <c:v>0.5636289565424627</c:v>
                </c:pt>
                <c:pt idx="26">
                  <c:v>0.56411644936025285</c:v>
                </c:pt>
                <c:pt idx="27">
                  <c:v>0.59518192471722142</c:v>
                </c:pt>
                <c:pt idx="28">
                  <c:v>0.59586676585985399</c:v>
                </c:pt>
                <c:pt idx="29">
                  <c:v>0.63996277353885878</c:v>
                </c:pt>
                <c:pt idx="30">
                  <c:v>0.66175519418852669</c:v>
                </c:pt>
                <c:pt idx="31">
                  <c:v>0.67958058689798029</c:v>
                </c:pt>
                <c:pt idx="32">
                  <c:v>0.73150861252685384</c:v>
                </c:pt>
                <c:pt idx="33">
                  <c:v>0.74716660889123854</c:v>
                </c:pt>
                <c:pt idx="34">
                  <c:v>0.74916032570031776</c:v>
                </c:pt>
                <c:pt idx="35">
                  <c:v>0.75534438137589632</c:v>
                </c:pt>
                <c:pt idx="36">
                  <c:v>0.76223038000473031</c:v>
                </c:pt>
                <c:pt idx="37">
                  <c:v>0.7655975404042753</c:v>
                </c:pt>
                <c:pt idx="38">
                  <c:v>0.79574301162863481</c:v>
                </c:pt>
                <c:pt idx="39">
                  <c:v>0.82424474597902464</c:v>
                </c:pt>
                <c:pt idx="40">
                  <c:v>0.82672440741561182</c:v>
                </c:pt>
                <c:pt idx="41">
                  <c:v>0.83312176157010642</c:v>
                </c:pt>
                <c:pt idx="42">
                  <c:v>0.88113522675900524</c:v>
                </c:pt>
                <c:pt idx="43">
                  <c:v>0.9077792057010613</c:v>
                </c:pt>
                <c:pt idx="44">
                  <c:v>0.91909641409178078</c:v>
                </c:pt>
                <c:pt idx="45">
                  <c:v>0.93893548564755869</c:v>
                </c:pt>
                <c:pt idx="46">
                  <c:v>0.97577644158857524</c:v>
                </c:pt>
                <c:pt idx="47">
                  <c:v>0.98069803034124248</c:v>
                </c:pt>
                <c:pt idx="48">
                  <c:v>0.99995158013343932</c:v>
                </c:pt>
              </c:numCache>
            </c:numRef>
          </c:xVal>
          <c:yVal>
            <c:numRef>
              <c:f>Лист1!$D$54:$D$102</c:f>
              <c:numCache>
                <c:formatCode>General</c:formatCode>
                <c:ptCount val="49"/>
                <c:pt idx="0">
                  <c:v>0.36187490382327009</c:v>
                </c:pt>
                <c:pt idx="1">
                  <c:v>9.2327049329529065E-2</c:v>
                </c:pt>
                <c:pt idx="2">
                  <c:v>0.45999281860764174</c:v>
                </c:pt>
                <c:pt idx="3">
                  <c:v>0.2615143159275668</c:v>
                </c:pt>
                <c:pt idx="4">
                  <c:v>0.51733309826380924</c:v>
                </c:pt>
                <c:pt idx="5">
                  <c:v>0.14609235505154311</c:v>
                </c:pt>
                <c:pt idx="6">
                  <c:v>0.47304925546690729</c:v>
                </c:pt>
                <c:pt idx="7">
                  <c:v>0.16205622477453174</c:v>
                </c:pt>
                <c:pt idx="8">
                  <c:v>0.51299096907363961</c:v>
                </c:pt>
                <c:pt idx="9">
                  <c:v>0.38315487166308071</c:v>
                </c:pt>
                <c:pt idx="10">
                  <c:v>0.58256430624733269</c:v>
                </c:pt>
                <c:pt idx="11">
                  <c:v>0.68542807276180207</c:v>
                </c:pt>
                <c:pt idx="12">
                  <c:v>0.45909129608765692</c:v>
                </c:pt>
                <c:pt idx="13">
                  <c:v>0.32664822385024866</c:v>
                </c:pt>
                <c:pt idx="14">
                  <c:v>0.37873634402559614</c:v>
                </c:pt>
                <c:pt idx="15">
                  <c:v>0.58753459977041911</c:v>
                </c:pt>
                <c:pt idx="16">
                  <c:v>0.48858359077012492</c:v>
                </c:pt>
                <c:pt idx="17">
                  <c:v>0.53045825162813443</c:v>
                </c:pt>
                <c:pt idx="18">
                  <c:v>0.46670752203098814</c:v>
                </c:pt>
                <c:pt idx="19">
                  <c:v>0.60026561163643821</c:v>
                </c:pt>
                <c:pt idx="20">
                  <c:v>0.5928857241253177</c:v>
                </c:pt>
                <c:pt idx="21">
                  <c:v>0.75515829031489268</c:v>
                </c:pt>
                <c:pt idx="22">
                  <c:v>0.32936888123097546</c:v>
                </c:pt>
                <c:pt idx="23">
                  <c:v>0.47664821875302638</c:v>
                </c:pt>
                <c:pt idx="24">
                  <c:v>0.65309013381959824</c:v>
                </c:pt>
                <c:pt idx="25">
                  <c:v>0.54382260530228566</c:v>
                </c:pt>
                <c:pt idx="26">
                  <c:v>0.54982748906129109</c:v>
                </c:pt>
                <c:pt idx="27">
                  <c:v>0.78547918315289833</c:v>
                </c:pt>
                <c:pt idx="28">
                  <c:v>0.67560557361787521</c:v>
                </c:pt>
                <c:pt idx="29">
                  <c:v>0.58479066191370088</c:v>
                </c:pt>
                <c:pt idx="30">
                  <c:v>0.54383203401452351</c:v>
                </c:pt>
                <c:pt idx="31">
                  <c:v>0.58843406680589316</c:v>
                </c:pt>
                <c:pt idx="32">
                  <c:v>0.80632191964292954</c:v>
                </c:pt>
                <c:pt idx="33">
                  <c:v>0.55903558714070167</c:v>
                </c:pt>
                <c:pt idx="34">
                  <c:v>0.65663838753028525</c:v>
                </c:pt>
                <c:pt idx="35">
                  <c:v>0.67526315304655893</c:v>
                </c:pt>
                <c:pt idx="36">
                  <c:v>0.4867737914693156</c:v>
                </c:pt>
                <c:pt idx="37">
                  <c:v>0.85226651302591705</c:v>
                </c:pt>
                <c:pt idx="38">
                  <c:v>0.80999387880382967</c:v>
                </c:pt>
                <c:pt idx="39">
                  <c:v>0.45781880741920555</c:v>
                </c:pt>
                <c:pt idx="40">
                  <c:v>0.79447739371017101</c:v>
                </c:pt>
                <c:pt idx="41">
                  <c:v>0.57705754749570581</c:v>
                </c:pt>
                <c:pt idx="42">
                  <c:v>0.48246113043334332</c:v>
                </c:pt>
                <c:pt idx="43">
                  <c:v>0.91343780989642109</c:v>
                </c:pt>
                <c:pt idx="44">
                  <c:v>0.60678486985610303</c:v>
                </c:pt>
                <c:pt idx="45">
                  <c:v>0.54038234822273257</c:v>
                </c:pt>
                <c:pt idx="46">
                  <c:v>0.86147152523990689</c:v>
                </c:pt>
                <c:pt idx="47">
                  <c:v>0.75082433335806931</c:v>
                </c:pt>
                <c:pt idx="48">
                  <c:v>0.77026715368418019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4D-4FE3-9727-E4EB63295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9856"/>
        <c:axId val="118011392"/>
      </c:scatterChart>
      <c:valAx>
        <c:axId val="1180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011392"/>
        <c:crosses val="autoZero"/>
        <c:crossBetween val="midCat"/>
      </c:valAx>
      <c:valAx>
        <c:axId val="1180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0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</xdr:colOff>
      <xdr:row>54</xdr:row>
      <xdr:rowOff>30596</xdr:rowOff>
    </xdr:from>
    <xdr:to>
      <xdr:col>28</xdr:col>
      <xdr:colOff>511605</xdr:colOff>
      <xdr:row>79</xdr:row>
      <xdr:rowOff>170984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1"/>
  <sheetViews>
    <sheetView tabSelected="1" topLeftCell="G101" zoomScale="87" zoomScaleNormal="100" workbookViewId="0">
      <selection activeCell="Y54" sqref="Y54"/>
    </sheetView>
  </sheetViews>
  <sheetFormatPr defaultRowHeight="14.4" x14ac:dyDescent="0.3"/>
  <cols>
    <col min="14" max="14" width="9.6640625" customWidth="1"/>
  </cols>
  <sheetData>
    <row r="1" spans="1:29" x14ac:dyDescent="0.3">
      <c r="A1" s="1">
        <v>0.23553853895677401</v>
      </c>
      <c r="C1" t="s">
        <v>0</v>
      </c>
      <c r="D1" t="s">
        <v>1</v>
      </c>
      <c r="E1">
        <f>(A1-$A$51)^2</f>
        <v>9.9797844213635273E-2</v>
      </c>
      <c r="F1" t="s">
        <v>3</v>
      </c>
      <c r="G1" t="s">
        <v>23</v>
      </c>
      <c r="H1" t="s">
        <v>4</v>
      </c>
      <c r="I1" t="s">
        <v>5</v>
      </c>
      <c r="K1" t="s">
        <v>6</v>
      </c>
      <c r="M1" t="s">
        <v>7</v>
      </c>
      <c r="N1">
        <f>SUM(N3:N27)/24</f>
        <v>5.4676649850124638E-2</v>
      </c>
      <c r="O1" t="s">
        <v>8</v>
      </c>
      <c r="P1">
        <f>SUM(P3:P27)/24</f>
        <v>9.0480881477479125E-2</v>
      </c>
      <c r="R1">
        <f>P1/N1</f>
        <v>1.6548358709887723</v>
      </c>
      <c r="U1" t="s">
        <v>12</v>
      </c>
      <c r="V1">
        <f>ABS(P2-N2)/V3/SQRT(2/25)</f>
        <v>1.8704888820712241E-2</v>
      </c>
      <c r="Z1" t="s">
        <v>14</v>
      </c>
      <c r="AA1" t="s">
        <v>15</v>
      </c>
    </row>
    <row r="2" spans="1:29" x14ac:dyDescent="0.3">
      <c r="A2" s="1">
        <v>0.41775790874372332</v>
      </c>
      <c r="C2">
        <f>ABS(A2-A1)/$D$2</f>
        <v>0.6814704311021601</v>
      </c>
      <c r="D2">
        <f>SQRT(E51/49)</f>
        <v>0.26739145452318613</v>
      </c>
      <c r="E2">
        <f t="shared" ref="E2:E50" si="0">(A2-$A$51)^2</f>
        <v>1.7872641278521086E-2</v>
      </c>
      <c r="K2">
        <f>A2*0.5+0.5*A1</f>
        <v>0.32664822385024866</v>
      </c>
      <c r="M2" t="s">
        <v>10</v>
      </c>
      <c r="N2">
        <f>(SUM(A1:A25)/25)</f>
        <v>0.55073385915629058</v>
      </c>
      <c r="O2" t="s">
        <v>9</v>
      </c>
      <c r="P2">
        <f>SUM(A26:A50)/25</f>
        <v>0.55215915465515875</v>
      </c>
      <c r="R2" t="s">
        <v>11</v>
      </c>
      <c r="V2" t="s">
        <v>11</v>
      </c>
      <c r="Z2">
        <f>IF(MAX($A$1:A2)&lt;=A2,1,0)</f>
        <v>1</v>
      </c>
      <c r="AA2">
        <f>IF(MIN($A$1:A2)&gt;=A2,1,0)</f>
        <v>0</v>
      </c>
      <c r="AC2">
        <f>Z2-AA2</f>
        <v>1</v>
      </c>
    </row>
    <row r="3" spans="1:29" x14ac:dyDescent="0.3">
      <c r="A3" s="1">
        <v>0.53553852876232944</v>
      </c>
      <c r="C3">
        <f t="shared" ref="C3:C50" si="1">ABS(A3-A2)/$D$2</f>
        <v>0.44048012016177984</v>
      </c>
      <c r="E3">
        <f t="shared" si="0"/>
        <v>2.530637686107421E-4</v>
      </c>
      <c r="G3">
        <f>SUM(A1:A5)/5</f>
        <v>0.50042235030467952</v>
      </c>
      <c r="H3">
        <f>(A1*(-3)+A2*12+A3*17+A4*12+A5*(-3))/35</f>
        <v>0.51235859120674399</v>
      </c>
      <c r="K3">
        <f t="shared" ref="K3:K50" si="2">A3*0.5+0.5*A2</f>
        <v>0.47664821875302638</v>
      </c>
      <c r="N3">
        <f>(A26-$N$2)^2</f>
        <v>7.9742927429674773E-2</v>
      </c>
      <c r="P3">
        <f>(A26-$P$2)^2</f>
        <v>7.8939986484443406E-2</v>
      </c>
      <c r="U3" t="s">
        <v>13</v>
      </c>
      <c r="V3">
        <f>SQRT((24*N1+24*P1)/48)</f>
        <v>0.26940446481786801</v>
      </c>
      <c r="Z3">
        <f>IF(MAX($A$1:A3)&lt;=A3,1,0)</f>
        <v>1</v>
      </c>
      <c r="AA3">
        <f>IF(MIN($A$1:A3)&gt;=A3,1,0)</f>
        <v>0</v>
      </c>
      <c r="AC3">
        <f t="shared" ref="AC3:AC50" si="3">Z3-AA3</f>
        <v>1</v>
      </c>
    </row>
    <row r="4" spans="1:29" x14ac:dyDescent="0.3">
      <c r="A4" s="1">
        <v>0.56411644936025285</v>
      </c>
      <c r="C4">
        <f t="shared" si="1"/>
        <v>0.10687671619455345</v>
      </c>
      <c r="E4">
        <f t="shared" si="0"/>
        <v>1.6052744180105423E-4</v>
      </c>
      <c r="G4">
        <f t="shared" ref="G4:G48" si="4">SUM(A2:A6)/5</f>
        <v>0.53849641728142872</v>
      </c>
      <c r="H4">
        <f t="shared" ref="H4:H48" si="5">(A2*(-3)+A3*12+A4*17+A5*12+A6*(-3))/35</f>
        <v>0.64215330128352377</v>
      </c>
      <c r="K4">
        <f t="shared" si="2"/>
        <v>0.54982748906129109</v>
      </c>
      <c r="N4">
        <f>(A2-$N$2)^2</f>
        <v>1.7682603388125547E-2</v>
      </c>
      <c r="P4">
        <f t="shared" ref="P4:P27" si="6">(A27-$P$2)^2</f>
        <v>4.8467036837890311E-2</v>
      </c>
      <c r="Z4">
        <f>IF(MAX($A$1:A4)&lt;=A4,1,0)</f>
        <v>1</v>
      </c>
      <c r="AA4">
        <f>IF(MIN($A$1:A4)&gt;=A4,1,0)</f>
        <v>0</v>
      </c>
      <c r="AC4">
        <f t="shared" si="3"/>
        <v>1</v>
      </c>
    </row>
    <row r="5" spans="1:29" x14ac:dyDescent="0.3">
      <c r="A5" s="1">
        <v>0.74916032570031776</v>
      </c>
      <c r="C5">
        <f t="shared" si="1"/>
        <v>0.6920336204088352</v>
      </c>
      <c r="E5">
        <f t="shared" si="0"/>
        <v>3.9090754142341172E-2</v>
      </c>
      <c r="G5">
        <f t="shared" si="4"/>
        <v>0.58729587437038933</v>
      </c>
      <c r="H5">
        <f t="shared" si="5"/>
        <v>0.60068994989891744</v>
      </c>
      <c r="K5">
        <f t="shared" si="2"/>
        <v>0.65663838753028525</v>
      </c>
      <c r="N5">
        <f t="shared" ref="N5:N26" si="7">(A3-$N$2)^2</f>
        <v>2.3089806578163946E-4</v>
      </c>
      <c r="P5">
        <f t="shared" si="6"/>
        <v>1.6051196706383736E-2</v>
      </c>
      <c r="Z5">
        <f>IF(MAX($A$1:A5)&lt;=A5,1,0)</f>
        <v>1</v>
      </c>
      <c r="AA5">
        <f>IF(MIN($A$1:A5)&gt;=A5,1,0)</f>
        <v>0</v>
      </c>
      <c r="AC5">
        <f t="shared" si="3"/>
        <v>1</v>
      </c>
    </row>
    <row r="6" spans="1:29" x14ac:dyDescent="0.3">
      <c r="A6" s="3">
        <v>0.42590887384052045</v>
      </c>
      <c r="C6">
        <f t="shared" si="1"/>
        <v>1.2089071897836863</v>
      </c>
      <c r="E6">
        <f t="shared" si="0"/>
        <v>1.5759697315613868E-2</v>
      </c>
      <c r="G6">
        <f t="shared" si="4"/>
        <v>0.58499141943034538</v>
      </c>
      <c r="H6">
        <f t="shared" si="5"/>
        <v>0.59734397096251124</v>
      </c>
      <c r="I6">
        <f>(A1/2+SUM(A2:A11)+A12/2)/11</f>
        <v>0.54518138295253304</v>
      </c>
      <c r="K6">
        <f t="shared" si="2"/>
        <v>0.58753459977041911</v>
      </c>
      <c r="N6">
        <f t="shared" si="7"/>
        <v>1.7909372056718674E-4</v>
      </c>
      <c r="P6">
        <f t="shared" si="6"/>
        <v>1.9545194773888551E-3</v>
      </c>
      <c r="Z6">
        <f>IF(MAX($A$1:A6)&lt;=A6,1,0)</f>
        <v>0</v>
      </c>
      <c r="AA6">
        <f>IF(MIN($A$1:A6)&gt;=A6,1,0)</f>
        <v>0</v>
      </c>
      <c r="AC6">
        <f t="shared" si="3"/>
        <v>0</v>
      </c>
    </row>
    <row r="7" spans="1:29" x14ac:dyDescent="0.3">
      <c r="A7" s="3">
        <v>0.66175519418852669</v>
      </c>
      <c r="C7">
        <f t="shared" si="1"/>
        <v>0.88202639373262193</v>
      </c>
      <c r="E7">
        <f t="shared" si="0"/>
        <v>1.2168006490054995E-2</v>
      </c>
      <c r="G7">
        <f t="shared" si="4"/>
        <v>0.58489392086678715</v>
      </c>
      <c r="H7">
        <f t="shared" si="5"/>
        <v>0.53458777112309031</v>
      </c>
      <c r="I7">
        <f t="shared" ref="I7:I43" si="8">(A2/2+SUM(A3:A12)+A13/2)/11</f>
        <v>0.58374284745324401</v>
      </c>
      <c r="K7">
        <f t="shared" si="2"/>
        <v>0.54383203401452351</v>
      </c>
      <c r="N7">
        <f t="shared" si="7"/>
        <v>3.9373062625147941E-2</v>
      </c>
      <c r="P7">
        <f t="shared" si="6"/>
        <v>2.0142924024093043E-2</v>
      </c>
      <c r="Z7">
        <f>IF(MAX($A$1:A7)&lt;=A7,1,0)</f>
        <v>0</v>
      </c>
      <c r="AA7">
        <f>IF(MIN($A$1:A7)&gt;=A7,1,0)</f>
        <v>0</v>
      </c>
      <c r="AC7">
        <f t="shared" si="3"/>
        <v>0</v>
      </c>
    </row>
    <row r="8" spans="1:29" x14ac:dyDescent="0.3">
      <c r="A8" s="1">
        <v>0.52401625406210872</v>
      </c>
      <c r="C8">
        <f t="shared" si="1"/>
        <v>0.51512095018905812</v>
      </c>
      <c r="E8">
        <f t="shared" si="0"/>
        <v>7.5241877106470355E-4</v>
      </c>
      <c r="G8">
        <f t="shared" si="4"/>
        <v>0.53451936506948494</v>
      </c>
      <c r="H8">
        <f t="shared" si="5"/>
        <v>0.5955227676047069</v>
      </c>
      <c r="I8">
        <f t="shared" si="8"/>
        <v>0.60906194486795906</v>
      </c>
      <c r="K8">
        <f t="shared" si="2"/>
        <v>0.5928857241253177</v>
      </c>
      <c r="N8">
        <f t="shared" si="7"/>
        <v>1.5581276959082228E-2</v>
      </c>
      <c r="P8">
        <f t="shared" si="6"/>
        <v>0.19304064368817819</v>
      </c>
      <c r="Z8">
        <f>IF(MAX($A$1:A8)&lt;=A8,1,0)</f>
        <v>0</v>
      </c>
      <c r="AA8">
        <f>IF(MIN($A$1:A8)&gt;=A8,1,0)</f>
        <v>0</v>
      </c>
      <c r="AC8">
        <f t="shared" si="3"/>
        <v>0</v>
      </c>
    </row>
    <row r="9" spans="1:29" x14ac:dyDescent="0.3">
      <c r="A9" s="1">
        <v>0.5636289565424627</v>
      </c>
      <c r="C9">
        <f t="shared" si="1"/>
        <v>0.14814498298381135</v>
      </c>
      <c r="E9">
        <f t="shared" si="0"/>
        <v>1.4841207915165734E-4</v>
      </c>
      <c r="G9">
        <f t="shared" si="4"/>
        <v>0.58525370768097695</v>
      </c>
      <c r="H9">
        <f t="shared" si="5"/>
        <v>0.50895230077923781</v>
      </c>
      <c r="I9">
        <f t="shared" si="8"/>
        <v>0.61224041512726901</v>
      </c>
      <c r="K9">
        <f t="shared" si="2"/>
        <v>0.54382260530228566</v>
      </c>
      <c r="N9">
        <f t="shared" si="7"/>
        <v>1.2325736832340015E-2</v>
      </c>
      <c r="P9">
        <f t="shared" si="6"/>
        <v>0.11617323605315627</v>
      </c>
      <c r="Z9">
        <f>IF(MAX($A$1:A9)&lt;=A9,1,0)</f>
        <v>0</v>
      </c>
      <c r="AA9">
        <f>IF(MIN($A$1:A9)&gt;=A9,1,0)</f>
        <v>0</v>
      </c>
      <c r="AC9">
        <f t="shared" si="3"/>
        <v>0</v>
      </c>
    </row>
    <row r="10" spans="1:29" x14ac:dyDescent="0.3">
      <c r="A10" s="1">
        <v>0.49728754671380604</v>
      </c>
      <c r="C10">
        <f t="shared" si="1"/>
        <v>0.24810594619396875</v>
      </c>
      <c r="E10">
        <f t="shared" si="0"/>
        <v>2.9331929690698325E-3</v>
      </c>
      <c r="G10">
        <f t="shared" si="4"/>
        <v>0.5570927961182508</v>
      </c>
      <c r="H10">
        <f t="shared" si="5"/>
        <v>0.57821434697454299</v>
      </c>
      <c r="I10">
        <f t="shared" si="8"/>
        <v>0.58544373479026768</v>
      </c>
      <c r="K10">
        <f t="shared" si="2"/>
        <v>0.53045825162813443</v>
      </c>
      <c r="N10">
        <f t="shared" si="7"/>
        <v>7.1383042196865255E-4</v>
      </c>
      <c r="P10">
        <f t="shared" si="6"/>
        <v>4.4129919719870479E-2</v>
      </c>
      <c r="Z10">
        <f>IF(MAX($A$1:A10)&lt;=A10,1,0)</f>
        <v>0</v>
      </c>
      <c r="AA10">
        <f>IF(MIN($A$1:A10)&gt;=A10,1,0)</f>
        <v>0</v>
      </c>
      <c r="AC10">
        <f t="shared" si="3"/>
        <v>0</v>
      </c>
    </row>
    <row r="11" spans="1:29" x14ac:dyDescent="0.3">
      <c r="A11" s="1">
        <v>0.67958058689798029</v>
      </c>
      <c r="C11">
        <f t="shared" si="1"/>
        <v>0.68174594625411711</v>
      </c>
      <c r="E11">
        <f t="shared" si="0"/>
        <v>1.6418342455461747E-2</v>
      </c>
      <c r="G11">
        <f t="shared" si="4"/>
        <v>0.64842915137407753</v>
      </c>
      <c r="H11">
        <f t="shared" si="5"/>
        <v>0.54682134896225643</v>
      </c>
      <c r="I11">
        <f t="shared" si="8"/>
        <v>0.57589160121416982</v>
      </c>
      <c r="K11">
        <f t="shared" si="2"/>
        <v>0.58843406680589316</v>
      </c>
      <c r="N11">
        <f t="shared" si="7"/>
        <v>1.6628353659886295E-4</v>
      </c>
      <c r="P11">
        <f t="shared" si="6"/>
        <v>7.5386078023411476E-2</v>
      </c>
      <c r="Z11">
        <f>IF(MAX($A$1:A11)&lt;=A11,1,0)</f>
        <v>0</v>
      </c>
      <c r="AA11">
        <f>IF(MIN($A$1:A11)&gt;=A11,1,0)</f>
        <v>0</v>
      </c>
      <c r="AC11">
        <f t="shared" si="3"/>
        <v>0</v>
      </c>
    </row>
    <row r="12" spans="1:29" x14ac:dyDescent="0.3">
      <c r="A12" s="1">
        <v>0.52095063637489625</v>
      </c>
      <c r="C12">
        <f t="shared" si="1"/>
        <v>0.59324988828066261</v>
      </c>
      <c r="E12">
        <f t="shared" si="0"/>
        <v>9.2999811943305245E-4</v>
      </c>
      <c r="G12">
        <f t="shared" si="4"/>
        <v>0.64162707012329356</v>
      </c>
      <c r="H12">
        <f t="shared" si="5"/>
        <v>0.73425102669248177</v>
      </c>
      <c r="I12">
        <f t="shared" si="8"/>
        <v>0.59975431808947943</v>
      </c>
      <c r="K12">
        <f t="shared" si="2"/>
        <v>0.60026561163643821</v>
      </c>
      <c r="N12">
        <f t="shared" si="7"/>
        <v>2.8565083136996784E-3</v>
      </c>
      <c r="P12">
        <f t="shared" si="6"/>
        <v>0.21058730543667226</v>
      </c>
      <c r="Z12">
        <f>IF(MAX($A$1:A12)&lt;=A12,1,0)</f>
        <v>0</v>
      </c>
      <c r="AA12">
        <f>IF(MIN($A$1:A12)&gt;=A12,1,0)</f>
        <v>0</v>
      </c>
      <c r="AC12">
        <f t="shared" si="3"/>
        <v>0</v>
      </c>
    </row>
    <row r="13" spans="1:29" x14ac:dyDescent="0.3">
      <c r="A13" s="1">
        <v>0.98069803034124248</v>
      </c>
      <c r="C13">
        <f t="shared" si="1"/>
        <v>1.7193795321027376</v>
      </c>
      <c r="E13">
        <f t="shared" si="0"/>
        <v>0.18425687037171284</v>
      </c>
      <c r="G13">
        <f t="shared" si="4"/>
        <v>0.67016211548830418</v>
      </c>
      <c r="H13">
        <f t="shared" si="5"/>
        <v>0.72343047641291069</v>
      </c>
      <c r="I13">
        <f t="shared" si="8"/>
        <v>0.59249115853932688</v>
      </c>
      <c r="K13">
        <f t="shared" si="2"/>
        <v>0.75082433335806931</v>
      </c>
      <c r="N13">
        <f t="shared" si="7"/>
        <v>1.6601479249741112E-2</v>
      </c>
      <c r="P13">
        <f t="shared" si="6"/>
        <v>0.2123055701260313</v>
      </c>
      <c r="Z13">
        <f>IF(MAX($A$1:A13)&lt;=A13,1,0)</f>
        <v>1</v>
      </c>
      <c r="AA13">
        <f>IF(MIN($A$1:A13)&gt;=A13,1,0)</f>
        <v>0</v>
      </c>
      <c r="AC13">
        <f t="shared" si="3"/>
        <v>1</v>
      </c>
    </row>
    <row r="14" spans="1:29" x14ac:dyDescent="0.3">
      <c r="A14" s="1">
        <v>0.52961855028854288</v>
      </c>
      <c r="C14">
        <f t="shared" si="1"/>
        <v>1.6869629616887605</v>
      </c>
      <c r="E14">
        <f t="shared" si="0"/>
        <v>4.764596900815726E-4</v>
      </c>
      <c r="G14">
        <f t="shared" si="4"/>
        <v>0.55100340493024436</v>
      </c>
      <c r="H14">
        <f t="shared" si="5"/>
        <v>0.76106377114339163</v>
      </c>
      <c r="I14">
        <f t="shared" si="8"/>
        <v>0.59821500077149226</v>
      </c>
      <c r="K14">
        <f t="shared" si="2"/>
        <v>0.75515829031489268</v>
      </c>
      <c r="N14">
        <f t="shared" si="7"/>
        <v>8.8704035924616663E-4</v>
      </c>
      <c r="P14">
        <f t="shared" si="6"/>
        <v>7.403056900605777E-2</v>
      </c>
      <c r="Z14">
        <f>IF(MAX($A$1:A14)&lt;=A14,1,0)</f>
        <v>0</v>
      </c>
      <c r="AA14">
        <f>IF(MIN($A$1:A14)&gt;=A14,1,0)</f>
        <v>0</v>
      </c>
      <c r="AC14">
        <f t="shared" si="3"/>
        <v>0</v>
      </c>
    </row>
    <row r="15" spans="1:29" x14ac:dyDescent="0.3">
      <c r="A15" s="1">
        <v>0.63996277353885878</v>
      </c>
      <c r="C15">
        <f t="shared" si="1"/>
        <v>0.41266922103805564</v>
      </c>
      <c r="E15">
        <f t="shared" si="0"/>
        <v>7.8351294586680807E-3</v>
      </c>
      <c r="G15">
        <f t="shared" si="4"/>
        <v>0.62304032300706613</v>
      </c>
      <c r="H15">
        <f t="shared" si="5"/>
        <v>0.36156383976041562</v>
      </c>
      <c r="I15">
        <f t="shared" si="8"/>
        <v>0.63303132425042741</v>
      </c>
      <c r="K15">
        <f t="shared" si="2"/>
        <v>0.58479066191370088</v>
      </c>
      <c r="N15">
        <f t="shared" si="7"/>
        <v>0.18486918850276263</v>
      </c>
      <c r="P15">
        <f t="shared" si="6"/>
        <v>5.9333095378074845E-2</v>
      </c>
      <c r="Z15">
        <f>IF(MAX($A$1:A15)&lt;=A15,1,0)</f>
        <v>0</v>
      </c>
      <c r="AA15">
        <f>IF(MIN($A$1:A15)&gt;=A15,1,0)</f>
        <v>0</v>
      </c>
      <c r="AC15">
        <f t="shared" si="3"/>
        <v>0</v>
      </c>
    </row>
    <row r="16" spans="1:29" x14ac:dyDescent="0.3">
      <c r="A16" s="1">
        <v>8.3787034107681402E-2</v>
      </c>
      <c r="C16">
        <f t="shared" si="1"/>
        <v>2.0800056621964713</v>
      </c>
      <c r="E16">
        <f t="shared" si="0"/>
        <v>0.21870538249774382</v>
      </c>
      <c r="G16">
        <f t="shared" si="4"/>
        <v>0.57320243944418847</v>
      </c>
      <c r="H16">
        <f t="shared" si="5"/>
        <v>0.45411925985596452</v>
      </c>
      <c r="I16">
        <f t="shared" si="8"/>
        <v>0.62656759983751065</v>
      </c>
      <c r="K16">
        <f t="shared" si="2"/>
        <v>0.36187490382327009</v>
      </c>
      <c r="N16">
        <f t="shared" si="7"/>
        <v>4.4585626858038494E-4</v>
      </c>
      <c r="P16">
        <f t="shared" si="6"/>
        <v>0.16144617745260467</v>
      </c>
      <c r="Z16">
        <f>IF(MAX($A$1:A16)&lt;=A16,1,0)</f>
        <v>0</v>
      </c>
      <c r="AA16">
        <f>IF(MIN($A$1:A16)&gt;=A16,1,0)</f>
        <v>1</v>
      </c>
      <c r="AC16">
        <f t="shared" si="3"/>
        <v>-1</v>
      </c>
    </row>
    <row r="17" spans="1:29" x14ac:dyDescent="0.3">
      <c r="A17" s="1">
        <v>0.88113522675900524</v>
      </c>
      <c r="C17">
        <f t="shared" si="1"/>
        <v>2.9819509156459745</v>
      </c>
      <c r="E17">
        <f t="shared" si="0"/>
        <v>0.10869465199849489</v>
      </c>
      <c r="G17">
        <f t="shared" si="4"/>
        <v>0.52617339451056488</v>
      </c>
      <c r="H17">
        <f t="shared" si="5"/>
        <v>0.62741538048684742</v>
      </c>
      <c r="I17">
        <f t="shared" si="8"/>
        <v>0.60194062434610496</v>
      </c>
      <c r="K17">
        <f t="shared" si="2"/>
        <v>0.48246113043334332</v>
      </c>
      <c r="N17">
        <f t="shared" si="7"/>
        <v>7.9617991618916844E-3</v>
      </c>
      <c r="P17">
        <f t="shared" si="6"/>
        <v>0.16837066282589583</v>
      </c>
      <c r="Z17">
        <f>IF(MAX($A$1:A17)&lt;=A17,1,0)</f>
        <v>0</v>
      </c>
      <c r="AA17">
        <f>IF(MIN($A$1:A17)&gt;=A17,1,0)</f>
        <v>0</v>
      </c>
      <c r="AC17">
        <f t="shared" si="3"/>
        <v>0</v>
      </c>
    </row>
    <row r="18" spans="1:29" x14ac:dyDescent="0.3">
      <c r="A18" s="1">
        <v>0.73150861252685384</v>
      </c>
      <c r="C18">
        <f t="shared" si="1"/>
        <v>0.55957889342038392</v>
      </c>
      <c r="E18">
        <f t="shared" si="0"/>
        <v>3.2422361880714658E-2</v>
      </c>
      <c r="G18">
        <f t="shared" si="4"/>
        <v>0.58200012262114931</v>
      </c>
      <c r="H18">
        <f t="shared" si="5"/>
        <v>0.67240853419746571</v>
      </c>
      <c r="I18">
        <f t="shared" si="8"/>
        <v>0.57810055683811001</v>
      </c>
      <c r="K18">
        <f t="shared" si="2"/>
        <v>0.80632191964292954</v>
      </c>
      <c r="N18">
        <f t="shared" si="7"/>
        <v>0.21803933742297643</v>
      </c>
      <c r="P18">
        <f t="shared" si="6"/>
        <v>0.1495959302159425</v>
      </c>
      <c r="Z18">
        <f>IF(MAX($A$1:A18)&lt;=A18,1,0)</f>
        <v>0</v>
      </c>
      <c r="AA18">
        <f>IF(MIN($A$1:A18)&gt;=A18,1,0)</f>
        <v>0</v>
      </c>
      <c r="AC18">
        <f t="shared" si="3"/>
        <v>0</v>
      </c>
    </row>
    <row r="19" spans="1:29" x14ac:dyDescent="0.3">
      <c r="A19" s="1">
        <v>0.29447332562042527</v>
      </c>
      <c r="C19">
        <f t="shared" si="1"/>
        <v>1.6344399924288988</v>
      </c>
      <c r="E19">
        <f t="shared" si="0"/>
        <v>6.6035215899887367E-2</v>
      </c>
      <c r="G19">
        <f t="shared" si="4"/>
        <v>0.74679855693982522</v>
      </c>
      <c r="H19">
        <f t="shared" si="5"/>
        <v>0.55561610164544695</v>
      </c>
      <c r="I19">
        <f t="shared" si="8"/>
        <v>0.54428206423339975</v>
      </c>
      <c r="K19">
        <f t="shared" si="2"/>
        <v>0.51299096907363961</v>
      </c>
      <c r="N19">
        <f t="shared" si="7"/>
        <v>0.10916506371374418</v>
      </c>
      <c r="P19">
        <f t="shared" si="6"/>
        <v>4.5555944511188683E-2</v>
      </c>
      <c r="Z19">
        <f>IF(MAX($A$1:A19)&lt;=A19,1,0)</f>
        <v>0</v>
      </c>
      <c r="AA19">
        <f>IF(MIN($A$1:A19)&gt;=A19,1,0)</f>
        <v>0</v>
      </c>
      <c r="AC19">
        <f t="shared" si="3"/>
        <v>0</v>
      </c>
    </row>
    <row r="20" spans="1:29" x14ac:dyDescent="0.3">
      <c r="A20" s="1">
        <v>0.91909641409178078</v>
      </c>
      <c r="C20">
        <f t="shared" si="1"/>
        <v>2.3359874741890563</v>
      </c>
      <c r="E20">
        <f t="shared" si="0"/>
        <v>0.13516645425391563</v>
      </c>
      <c r="G20">
        <f t="shared" si="4"/>
        <v>0.5959489097533357</v>
      </c>
      <c r="H20">
        <f t="shared" si="5"/>
        <v>0.78504236015308237</v>
      </c>
      <c r="I20">
        <f t="shared" si="8"/>
        <v>0.54357905383176386</v>
      </c>
      <c r="K20">
        <f t="shared" si="2"/>
        <v>0.60678486985610303</v>
      </c>
      <c r="N20">
        <f t="shared" si="7"/>
        <v>3.2679511456187971E-2</v>
      </c>
      <c r="P20">
        <f t="shared" si="6"/>
        <v>1.3401367181603078E-4</v>
      </c>
      <c r="Z20">
        <f>IF(MAX($A$1:A20)&lt;=A20,1,0)</f>
        <v>0</v>
      </c>
      <c r="AA20">
        <f>IF(MIN($A$1:A20)&gt;=A20,1,0)</f>
        <v>0</v>
      </c>
      <c r="AC20">
        <f t="shared" si="3"/>
        <v>0</v>
      </c>
    </row>
    <row r="21" spans="1:29" x14ac:dyDescent="0.3">
      <c r="A21" s="1">
        <v>0.9077792057010613</v>
      </c>
      <c r="C21">
        <f t="shared" si="1"/>
        <v>4.2324495414037766E-2</v>
      </c>
      <c r="E21">
        <f t="shared" si="0"/>
        <v>0.12697299223076805</v>
      </c>
      <c r="G21">
        <f t="shared" si="4"/>
        <v>0.55601734157504368</v>
      </c>
      <c r="H21">
        <f t="shared" si="5"/>
        <v>0.72871643040487544</v>
      </c>
      <c r="I21">
        <f t="shared" si="8"/>
        <v>0.56364172677940594</v>
      </c>
      <c r="K21">
        <f t="shared" si="2"/>
        <v>0.91343780989642109</v>
      </c>
      <c r="N21">
        <f t="shared" si="7"/>
        <v>6.5669461048086353E-2</v>
      </c>
      <c r="P21">
        <f t="shared" si="6"/>
        <v>0.20051805631572145</v>
      </c>
      <c r="Z21">
        <f>IF(MAX($A$1:A21)&lt;=A21,1,0)</f>
        <v>0</v>
      </c>
      <c r="AA21">
        <f>IF(MIN($A$1:A21)&gt;=A21,1,0)</f>
        <v>0</v>
      </c>
      <c r="AC21">
        <f t="shared" si="3"/>
        <v>0</v>
      </c>
    </row>
    <row r="22" spans="1:29" x14ac:dyDescent="0.3">
      <c r="A22" s="1">
        <v>0.12688699082655719</v>
      </c>
      <c r="C22">
        <f t="shared" si="1"/>
        <v>2.9204082690936972</v>
      </c>
      <c r="E22">
        <f t="shared" si="0"/>
        <v>0.18025078269337691</v>
      </c>
      <c r="G22">
        <f t="shared" si="4"/>
        <v>0.58618595843192978</v>
      </c>
      <c r="H22">
        <f t="shared" si="5"/>
        <v>0.43826857428854354</v>
      </c>
      <c r="I22">
        <f t="shared" si="8"/>
        <v>0.55421220074233812</v>
      </c>
      <c r="K22">
        <f t="shared" si="2"/>
        <v>0.51733309826380924</v>
      </c>
      <c r="N22">
        <f t="shared" si="7"/>
        <v>0.13569097187860202</v>
      </c>
      <c r="P22">
        <f t="shared" si="6"/>
        <v>3.2853226129621653E-2</v>
      </c>
      <c r="Z22">
        <f>IF(MAX($A$1:A22)&lt;=A22,1,0)</f>
        <v>0</v>
      </c>
      <c r="AA22">
        <f>IF(MIN($A$1:A22)&gt;=A22,1,0)</f>
        <v>0</v>
      </c>
      <c r="AC22">
        <f t="shared" si="3"/>
        <v>0</v>
      </c>
    </row>
    <row r="23" spans="1:29" x14ac:dyDescent="0.3">
      <c r="A23" s="1">
        <v>0.53185077163539374</v>
      </c>
      <c r="C23">
        <f t="shared" si="1"/>
        <v>1.514497841866226</v>
      </c>
      <c r="E23">
        <f t="shared" si="0"/>
        <v>3.8399284078489369E-4</v>
      </c>
      <c r="G23">
        <f t="shared" si="4"/>
        <v>0.46656534229783475</v>
      </c>
      <c r="H23">
        <f t="shared" si="5"/>
        <v>0.34918818026318721</v>
      </c>
      <c r="I23">
        <f t="shared" si="8"/>
        <v>0.52333816459579807</v>
      </c>
      <c r="K23">
        <f t="shared" si="2"/>
        <v>0.32936888123097546</v>
      </c>
      <c r="N23">
        <f t="shared" si="7"/>
        <v>0.1274813794892754</v>
      </c>
      <c r="P23">
        <f t="shared" si="6"/>
        <v>3.8027907207636755E-2</v>
      </c>
      <c r="Z23">
        <f>IF(MAX($A$1:A23)&lt;=A23,1,0)</f>
        <v>0</v>
      </c>
      <c r="AA23">
        <f>IF(MIN($A$1:A23)&gt;=A23,1,0)</f>
        <v>0</v>
      </c>
      <c r="AC23">
        <f t="shared" si="3"/>
        <v>0</v>
      </c>
    </row>
    <row r="24" spans="1:29" x14ac:dyDescent="0.3">
      <c r="A24" s="1">
        <v>0.4453164099048561</v>
      </c>
      <c r="C24">
        <f t="shared" si="1"/>
        <v>0.3236242604867316</v>
      </c>
      <c r="E24">
        <f t="shared" si="0"/>
        <v>1.1263597489413782E-2</v>
      </c>
      <c r="G24">
        <f t="shared" si="4"/>
        <v>0.45163385347164375</v>
      </c>
      <c r="H24">
        <f t="shared" si="5"/>
        <v>0.42641377062494151</v>
      </c>
      <c r="I24">
        <f t="shared" si="8"/>
        <v>0.5184381943243449</v>
      </c>
      <c r="K24">
        <f t="shared" si="2"/>
        <v>0.48858359077012492</v>
      </c>
      <c r="N24">
        <f t="shared" si="7"/>
        <v>0.17964616779292236</v>
      </c>
      <c r="P24">
        <f t="shared" si="6"/>
        <v>0.17945160578882852</v>
      </c>
      <c r="Z24">
        <f>IF(MAX($A$1:A24)&lt;=A24,1,0)</f>
        <v>0</v>
      </c>
      <c r="AA24">
        <f>IF(MIN($A$1:A24)&gt;=A24,1,0)</f>
        <v>0</v>
      </c>
      <c r="AC24">
        <f t="shared" si="3"/>
        <v>0</v>
      </c>
    </row>
    <row r="25" spans="1:29" x14ac:dyDescent="0.3">
      <c r="A25" s="1">
        <v>0.32099333342130532</v>
      </c>
      <c r="C25">
        <f t="shared" si="1"/>
        <v>0.46494782978477889</v>
      </c>
      <c r="E25">
        <f t="shared" si="0"/>
        <v>5.3108665169039906E-2</v>
      </c>
      <c r="G25">
        <f t="shared" si="4"/>
        <v>0.49265782549124404</v>
      </c>
      <c r="H25">
        <f t="shared" si="5"/>
        <v>0.52018776737662531</v>
      </c>
      <c r="I25">
        <f t="shared" si="8"/>
        <v>0.48704996214902346</v>
      </c>
      <c r="K25">
        <f t="shared" si="2"/>
        <v>0.38315487166308071</v>
      </c>
      <c r="N25">
        <f t="shared" si="7"/>
        <v>3.5657099432185018E-4</v>
      </c>
      <c r="P25">
        <f t="shared" si="6"/>
        <v>1.8509587438131166E-3</v>
      </c>
      <c r="Z25">
        <f>IF(MAX($A$1:A25)&lt;=A25,1,0)</f>
        <v>0</v>
      </c>
      <c r="AA25">
        <f>IF(MIN($A$1:A25)&gt;=A25,1,0)</f>
        <v>0</v>
      </c>
      <c r="AC25">
        <f t="shared" si="3"/>
        <v>0</v>
      </c>
    </row>
    <row r="26" spans="1:29" x14ac:dyDescent="0.3">
      <c r="A26" s="1">
        <v>0.83312176157010642</v>
      </c>
      <c r="C26">
        <f t="shared" si="1"/>
        <v>1.9152759726821909</v>
      </c>
      <c r="E26">
        <f t="shared" si="0"/>
        <v>7.9340949090244292E-2</v>
      </c>
      <c r="G26">
        <f t="shared" si="4"/>
        <v>0.47138083858949209</v>
      </c>
      <c r="H26">
        <f t="shared" si="5"/>
        <v>0.55390644050707738</v>
      </c>
      <c r="I26">
        <f t="shared" si="8"/>
        <v>0.41874254531976079</v>
      </c>
      <c r="K26">
        <f t="shared" si="2"/>
        <v>0.57705754749570581</v>
      </c>
      <c r="N26">
        <f t="shared" si="7"/>
        <v>1.1112838606678764E-2</v>
      </c>
      <c r="P26">
        <f t="shared" si="6"/>
        <v>4.1284236357557534E-2</v>
      </c>
      <c r="Z26">
        <f>IF(MAX($A$1:A26)&lt;=A26,1,0)</f>
        <v>0</v>
      </c>
      <c r="AA26">
        <f>IF(MIN($A$1:A26)&gt;=A26,1,0)</f>
        <v>0</v>
      </c>
      <c r="AC26">
        <f t="shared" si="3"/>
        <v>0</v>
      </c>
    </row>
    <row r="27" spans="1:29" x14ac:dyDescent="0.3">
      <c r="A27" s="1">
        <v>0.33200685092455884</v>
      </c>
      <c r="C27">
        <f t="shared" si="1"/>
        <v>1.8740872311687684</v>
      </c>
      <c r="E27">
        <f t="shared" si="0"/>
        <v>4.8153762617132431E-2</v>
      </c>
      <c r="G27">
        <f t="shared" si="4"/>
        <v>0.48390739799558935</v>
      </c>
      <c r="H27">
        <f t="shared" si="5"/>
        <v>0.52172400082881243</v>
      </c>
      <c r="I27">
        <f t="shared" si="8"/>
        <v>0.41596442652026139</v>
      </c>
      <c r="K27">
        <f t="shared" si="2"/>
        <v>0.58256430624733269</v>
      </c>
      <c r="N27">
        <f>(A25-$N$2)^2</f>
        <v>5.2780709164987429E-2</v>
      </c>
      <c r="P27">
        <f t="shared" si="6"/>
        <v>1.9103552772208009E-3</v>
      </c>
      <c r="Z27">
        <f>IF(MAX($A$1:A27)&lt;=A27,1,0)</f>
        <v>0</v>
      </c>
      <c r="AA27">
        <f>IF(MIN($A$1:A27)&gt;=A27,1,0)</f>
        <v>0</v>
      </c>
      <c r="AC27">
        <f t="shared" si="3"/>
        <v>0</v>
      </c>
    </row>
    <row r="28" spans="1:29" x14ac:dyDescent="0.3">
      <c r="A28" s="1">
        <v>0.42546583712663344</v>
      </c>
      <c r="C28">
        <f t="shared" si="1"/>
        <v>0.34952121551053739</v>
      </c>
      <c r="E28">
        <f t="shared" si="0"/>
        <v>1.5871129157988443E-2</v>
      </c>
      <c r="G28">
        <f t="shared" si="4"/>
        <v>0.50175540835932242</v>
      </c>
      <c r="H28">
        <f t="shared" si="5"/>
        <v>0.38806647100118163</v>
      </c>
      <c r="I28">
        <f t="shared" si="8"/>
        <v>0.45824701856382466</v>
      </c>
      <c r="K28">
        <f t="shared" si="2"/>
        <v>0.37873634402559614</v>
      </c>
      <c r="Z28">
        <f>IF(MAX($A$1:A28)&lt;=A28,1,0)</f>
        <v>0</v>
      </c>
      <c r="AA28">
        <f>IF(MIN($A$1:A28)&gt;=A28,1,0)</f>
        <v>0</v>
      </c>
      <c r="AC28">
        <f t="shared" si="3"/>
        <v>0</v>
      </c>
    </row>
    <row r="29" spans="1:29" x14ac:dyDescent="0.3">
      <c r="A29" s="1">
        <v>0.50794920693534285</v>
      </c>
      <c r="C29">
        <f t="shared" si="1"/>
        <v>0.30847421790570756</v>
      </c>
      <c r="E29">
        <f t="shared" si="0"/>
        <v>1.8920151047133831E-3</v>
      </c>
      <c r="G29">
        <f t="shared" si="4"/>
        <v>0.35769010536833373</v>
      </c>
      <c r="H29">
        <f t="shared" si="5"/>
        <v>0.49511773981945484</v>
      </c>
      <c r="I29">
        <f t="shared" si="8"/>
        <v>0.45564785745814435</v>
      </c>
      <c r="K29">
        <f t="shared" si="2"/>
        <v>0.46670752203098814</v>
      </c>
      <c r="Z29">
        <f>IF(MAX($A$1:A29)&lt;=A29,1,0)</f>
        <v>0</v>
      </c>
      <c r="AA29">
        <f>IF(MIN($A$1:A29)&gt;=A29,1,0)</f>
        <v>0</v>
      </c>
      <c r="AC29">
        <f t="shared" si="3"/>
        <v>0</v>
      </c>
    </row>
    <row r="30" spans="1:29" x14ac:dyDescent="0.3">
      <c r="A30" s="1">
        <v>0.41023338523997099</v>
      </c>
      <c r="C30">
        <f t="shared" si="1"/>
        <v>0.36544107914600049</v>
      </c>
      <c r="E30">
        <f t="shared" si="0"/>
        <v>1.9941145730586966E-2</v>
      </c>
      <c r="G30">
        <f t="shared" si="4"/>
        <v>0.33355217577020219</v>
      </c>
      <c r="H30">
        <f t="shared" si="5"/>
        <v>0.35750148204297055</v>
      </c>
      <c r="I30">
        <f t="shared" si="8"/>
        <v>0.42920896451873053</v>
      </c>
      <c r="K30">
        <f t="shared" si="2"/>
        <v>0.45909129608765692</v>
      </c>
      <c r="Z30">
        <f>IF(MAX($A$1:A30)&lt;=A30,1,0)</f>
        <v>0</v>
      </c>
      <c r="AA30">
        <f>IF(MIN($A$1:A30)&gt;=A30,1,0)</f>
        <v>0</v>
      </c>
      <c r="AC30">
        <f t="shared" si="3"/>
        <v>0</v>
      </c>
    </row>
    <row r="31" spans="1:29" x14ac:dyDescent="0.3">
      <c r="A31" s="1">
        <v>0.1127952466151626</v>
      </c>
      <c r="C31">
        <f t="shared" si="1"/>
        <v>1.112369649790049</v>
      </c>
      <c r="E31">
        <f t="shared" si="0"/>
        <v>0.19241492815449848</v>
      </c>
      <c r="G31">
        <f t="shared" si="4"/>
        <v>0.40090508434582156</v>
      </c>
      <c r="H31">
        <f t="shared" si="5"/>
        <v>0.15901678542068592</v>
      </c>
      <c r="I31">
        <f t="shared" si="8"/>
        <v>0.41836907905723048</v>
      </c>
      <c r="K31">
        <f t="shared" si="2"/>
        <v>0.2615143159275668</v>
      </c>
      <c r="Z31">
        <f>IF(MAX($A$1:A31)&lt;=A31,1,0)</f>
        <v>0</v>
      </c>
      <c r="AA31">
        <f>IF(MIN($A$1:A31)&gt;=A31,1,0)</f>
        <v>0</v>
      </c>
      <c r="AC31">
        <f t="shared" si="3"/>
        <v>0</v>
      </c>
    </row>
    <row r="32" spans="1:29" x14ac:dyDescent="0.3">
      <c r="A32" s="1">
        <v>0.21131720293390088</v>
      </c>
      <c r="C32">
        <f t="shared" si="1"/>
        <v>0.36845588986537792</v>
      </c>
      <c r="E32">
        <f t="shared" si="0"/>
        <v>0.11568794342035733</v>
      </c>
      <c r="G32">
        <f t="shared" si="4"/>
        <v>0.46466012444187532</v>
      </c>
      <c r="H32">
        <f t="shared" si="5"/>
        <v>0.29662361689566519</v>
      </c>
      <c r="I32">
        <f t="shared" si="8"/>
        <v>0.43904449474418494</v>
      </c>
      <c r="K32">
        <f t="shared" si="2"/>
        <v>0.16205622477453174</v>
      </c>
      <c r="Z32">
        <f>IF(MAX($A$1:A32)&lt;=A32,1,0)</f>
        <v>0</v>
      </c>
      <c r="AA32">
        <f>IF(MIN($A$1:A32)&gt;=A32,1,0)</f>
        <v>0</v>
      </c>
      <c r="AC32">
        <f t="shared" si="3"/>
        <v>0</v>
      </c>
    </row>
    <row r="33" spans="1:29" x14ac:dyDescent="0.3">
      <c r="A33" s="1">
        <v>0.76223038000473031</v>
      </c>
      <c r="C33">
        <f t="shared" si="1"/>
        <v>2.0603245457235002</v>
      </c>
      <c r="E33">
        <f t="shared" si="0"/>
        <v>4.4429841158617693E-2</v>
      </c>
      <c r="G33">
        <f t="shared" si="4"/>
        <v>0.40126569335381551</v>
      </c>
      <c r="H33">
        <f t="shared" si="5"/>
        <v>0.70846418157228763</v>
      </c>
      <c r="I33">
        <f t="shared" si="8"/>
        <v>0.44761839578430396</v>
      </c>
      <c r="K33">
        <f t="shared" si="2"/>
        <v>0.4867737914693156</v>
      </c>
      <c r="Z33">
        <f>IF(MAX($A$1:A33)&lt;=A33,1,0)</f>
        <v>0</v>
      </c>
      <c r="AA33">
        <f>IF(MIN($A$1:A33)&gt;=A33,1,0)</f>
        <v>0</v>
      </c>
      <c r="AC33">
        <f t="shared" si="3"/>
        <v>0</v>
      </c>
    </row>
    <row r="34" spans="1:29" x14ac:dyDescent="0.3">
      <c r="A34" s="1">
        <v>0.82672440741561182</v>
      </c>
      <c r="C34">
        <f t="shared" si="1"/>
        <v>0.24119704021913341</v>
      </c>
      <c r="E34">
        <f t="shared" si="0"/>
        <v>7.5777922509131304E-2</v>
      </c>
      <c r="G34">
        <f t="shared" si="4"/>
        <v>0.39698521780266027</v>
      </c>
      <c r="H34">
        <f t="shared" si="5"/>
        <v>0.66891668652395309</v>
      </c>
      <c r="I34">
        <f t="shared" si="8"/>
        <v>0.4184715624225363</v>
      </c>
      <c r="K34">
        <f t="shared" si="2"/>
        <v>0.79447739371017101</v>
      </c>
      <c r="Z34">
        <f>IF(MAX($A$1:A34)&lt;=A34,1,0)</f>
        <v>0</v>
      </c>
      <c r="AA34">
        <f>IF(MIN($A$1:A34)&gt;=A34,1,0)</f>
        <v>0</v>
      </c>
      <c r="AC34">
        <f t="shared" si="3"/>
        <v>0</v>
      </c>
    </row>
    <row r="35" spans="1:29" x14ac:dyDescent="0.3">
      <c r="A35" s="1">
        <v>9.3261229799671663E-2</v>
      </c>
      <c r="C35">
        <f t="shared" si="1"/>
        <v>2.7430314814056254</v>
      </c>
      <c r="E35">
        <f t="shared" si="0"/>
        <v>0.20993374815675062</v>
      </c>
      <c r="G35">
        <f t="shared" si="4"/>
        <v>0.519570726411685</v>
      </c>
      <c r="H35">
        <f t="shared" si="5"/>
        <v>0.22409779554123235</v>
      </c>
      <c r="I35">
        <f t="shared" si="8"/>
        <v>0.42586165807117948</v>
      </c>
      <c r="K35">
        <f t="shared" si="2"/>
        <v>0.45999281860764174</v>
      </c>
      <c r="Z35">
        <f>IF(MAX($A$1:A35)&lt;=A35,1,0)</f>
        <v>0</v>
      </c>
      <c r="AA35">
        <f>IF(MIN($A$1:A35)&gt;=A35,1,0)</f>
        <v>0</v>
      </c>
      <c r="AC35">
        <f t="shared" si="3"/>
        <v>0</v>
      </c>
    </row>
    <row r="36" spans="1:29" x14ac:dyDescent="0.3">
      <c r="A36" s="1">
        <v>9.1392868859386467E-2</v>
      </c>
      <c r="C36">
        <f t="shared" si="1"/>
        <v>6.9873621938175536E-3</v>
      </c>
      <c r="E36">
        <f t="shared" si="0"/>
        <v>0.21164934987967121</v>
      </c>
      <c r="G36">
        <f t="shared" si="4"/>
        <v>0.52627325273646586</v>
      </c>
      <c r="H36">
        <f t="shared" si="5"/>
        <v>0.21989566350917678</v>
      </c>
      <c r="I36">
        <f t="shared" si="8"/>
        <v>0.47956640326193861</v>
      </c>
      <c r="K36">
        <f t="shared" si="2"/>
        <v>9.2327049329529065E-2</v>
      </c>
      <c r="Z36">
        <f>IF(MAX($A$1:A36)&lt;=A36,1,0)</f>
        <v>0</v>
      </c>
      <c r="AA36">
        <f>IF(MIN($A$1:A36)&gt;=A36,1,0)</f>
        <v>0</v>
      </c>
      <c r="AC36">
        <f t="shared" si="3"/>
        <v>0</v>
      </c>
    </row>
    <row r="37" spans="1:29" x14ac:dyDescent="0.3">
      <c r="A37" s="1">
        <v>0.82424474597902464</v>
      </c>
      <c r="C37">
        <f t="shared" si="1"/>
        <v>2.7407453182318915</v>
      </c>
      <c r="E37">
        <f t="shared" si="0"/>
        <v>7.4418879241493305E-2</v>
      </c>
      <c r="G37">
        <f t="shared" si="4"/>
        <v>0.39099947111437949</v>
      </c>
      <c r="H37">
        <f t="shared" si="5"/>
        <v>0.68362688743386057</v>
      </c>
      <c r="I37">
        <f t="shared" si="8"/>
        <v>0.52420584953876281</v>
      </c>
      <c r="K37">
        <f t="shared" si="2"/>
        <v>0.45781880741920555</v>
      </c>
      <c r="Z37">
        <f>IF(MAX($A$1:A37)&lt;=A37,1,0)</f>
        <v>0</v>
      </c>
      <c r="AA37">
        <f>IF(MIN($A$1:A37)&gt;=A37,1,0)</f>
        <v>0</v>
      </c>
      <c r="AC37">
        <f t="shared" si="3"/>
        <v>0</v>
      </c>
    </row>
    <row r="38" spans="1:29" x14ac:dyDescent="0.3">
      <c r="A38" s="1">
        <v>0.79574301162863481</v>
      </c>
      <c r="C38">
        <f t="shared" si="1"/>
        <v>0.10659179217680786</v>
      </c>
      <c r="E38">
        <f t="shared" si="0"/>
        <v>5.9680782219830829E-2</v>
      </c>
      <c r="G38">
        <f t="shared" si="4"/>
        <v>0.40071306731402634</v>
      </c>
      <c r="H38">
        <f t="shared" si="5"/>
        <v>0.70066194006072469</v>
      </c>
      <c r="I38">
        <f t="shared" si="8"/>
        <v>0.5499779733764778</v>
      </c>
      <c r="K38">
        <f t="shared" si="2"/>
        <v>0.80999387880382967</v>
      </c>
      <c r="Z38">
        <f>IF(MAX($A$1:A38)&lt;=A38,1,0)</f>
        <v>0</v>
      </c>
      <c r="AA38">
        <f>IF(MIN($A$1:A38)&gt;=A38,1,0)</f>
        <v>0</v>
      </c>
      <c r="AC38">
        <f t="shared" si="3"/>
        <v>0</v>
      </c>
    </row>
    <row r="39" spans="1:29" x14ac:dyDescent="0.3">
      <c r="A39" s="1">
        <v>0.15035549930517977</v>
      </c>
      <c r="C39">
        <f t="shared" si="1"/>
        <v>2.4136429994530433</v>
      </c>
      <c r="E39">
        <f t="shared" si="0"/>
        <v>0.16087399637802041</v>
      </c>
      <c r="G39">
        <f t="shared" si="4"/>
        <v>0.57022159067166078</v>
      </c>
      <c r="H39">
        <f t="shared" si="5"/>
        <v>0.24335341321219436</v>
      </c>
      <c r="I39">
        <f t="shared" si="8"/>
        <v>0.54006439874480783</v>
      </c>
      <c r="K39">
        <f t="shared" si="2"/>
        <v>0.47304925546690729</v>
      </c>
      <c r="Z39">
        <f>IF(MAX($A$1:A39)&lt;=A39,1,0)</f>
        <v>0</v>
      </c>
      <c r="AA39">
        <f>IF(MIN($A$1:A39)&gt;=A39,1,0)</f>
        <v>0</v>
      </c>
      <c r="AC39">
        <f t="shared" si="3"/>
        <v>0</v>
      </c>
    </row>
    <row r="40" spans="1:29" x14ac:dyDescent="0.3">
      <c r="A40" s="1">
        <v>0.14182921079790645</v>
      </c>
      <c r="C40">
        <f t="shared" si="1"/>
        <v>3.1886914720133636E-2</v>
      </c>
      <c r="E40">
        <f t="shared" si="0"/>
        <v>0.16778632927068007</v>
      </c>
      <c r="G40">
        <f t="shared" si="4"/>
        <v>0.558492149556711</v>
      </c>
      <c r="H40">
        <f t="shared" si="5"/>
        <v>0.30853047848281545</v>
      </c>
      <c r="I40">
        <f t="shared" si="8"/>
        <v>0.5490682867932678</v>
      </c>
      <c r="K40">
        <f t="shared" si="2"/>
        <v>0.14609235505154311</v>
      </c>
      <c r="Z40">
        <f>IF(MAX($A$1:A40)&lt;=A40,1,0)</f>
        <v>0</v>
      </c>
      <c r="AA40">
        <f>IF(MIN($A$1:A40)&gt;=A40,1,0)</f>
        <v>0</v>
      </c>
      <c r="AC40">
        <f t="shared" si="3"/>
        <v>0</v>
      </c>
    </row>
    <row r="41" spans="1:29" x14ac:dyDescent="0.3">
      <c r="A41" s="1">
        <v>0.93893548564755869</v>
      </c>
      <c r="C41">
        <f t="shared" si="1"/>
        <v>2.9810461829120771</v>
      </c>
      <c r="E41">
        <f t="shared" si="0"/>
        <v>0.15014770864638946</v>
      </c>
      <c r="G41">
        <f t="shared" si="4"/>
        <v>0.50746009267796821</v>
      </c>
      <c r="H41">
        <f t="shared" si="5"/>
        <v>0.70794884545183934</v>
      </c>
      <c r="I41">
        <f t="shared" si="8"/>
        <v>0.61899051187602949</v>
      </c>
      <c r="K41">
        <f t="shared" si="2"/>
        <v>0.54038234822273257</v>
      </c>
      <c r="Z41">
        <f>IF(MAX($A$1:A41)&lt;=A41,1,0)</f>
        <v>0</v>
      </c>
      <c r="AA41">
        <f>IF(MIN($A$1:A41)&gt;=A41,1,0)</f>
        <v>0</v>
      </c>
      <c r="AC41">
        <f t="shared" si="3"/>
        <v>0</v>
      </c>
    </row>
    <row r="42" spans="1:29" x14ac:dyDescent="0.3">
      <c r="A42" s="1">
        <v>0.7655975404042753</v>
      </c>
      <c r="C42">
        <f t="shared" si="1"/>
        <v>0.64825536609754619</v>
      </c>
      <c r="E42">
        <f t="shared" si="0"/>
        <v>4.5860665148497334E-2</v>
      </c>
      <c r="G42">
        <f t="shared" si="4"/>
        <v>0.67737930884362019</v>
      </c>
      <c r="H42">
        <f t="shared" si="5"/>
        <v>0.78125812481909718</v>
      </c>
      <c r="I42">
        <f t="shared" si="8"/>
        <v>0.64877781876091067</v>
      </c>
      <c r="K42">
        <f t="shared" si="2"/>
        <v>0.85226651302591705</v>
      </c>
      <c r="Z42">
        <f>IF(MAX($A$1:A42)&lt;=A42,1,0)</f>
        <v>0</v>
      </c>
      <c r="AA42">
        <f>IF(MIN($A$1:A42)&gt;=A42,1,0)</f>
        <v>0</v>
      </c>
      <c r="AC42">
        <f t="shared" si="3"/>
        <v>0</v>
      </c>
    </row>
    <row r="43" spans="1:29" x14ac:dyDescent="0.3">
      <c r="A43" s="1">
        <v>0.54058272723492107</v>
      </c>
      <c r="C43">
        <f t="shared" si="1"/>
        <v>0.8415183408557384</v>
      </c>
      <c r="E43">
        <f t="shared" si="0"/>
        <v>1.1802170873576672E-4</v>
      </c>
      <c r="G43">
        <f t="shared" si="4"/>
        <v>0.72319437976207179</v>
      </c>
      <c r="H43">
        <f t="shared" si="5"/>
        <v>0.75562787589523039</v>
      </c>
      <c r="I43">
        <f t="shared" si="8"/>
        <v>0.63652957096479512</v>
      </c>
      <c r="K43">
        <f t="shared" si="2"/>
        <v>0.65309013381959824</v>
      </c>
      <c r="Z43">
        <f>IF(MAX($A$1:A43)&lt;=A43,1,0)</f>
        <v>0</v>
      </c>
      <c r="AA43">
        <f>IF(MIN($A$1:A43)&gt;=A43,1,0)</f>
        <v>0</v>
      </c>
      <c r="AC43">
        <f t="shared" si="3"/>
        <v>0</v>
      </c>
    </row>
    <row r="44" spans="1:29" x14ac:dyDescent="0.3">
      <c r="A44" s="1">
        <v>0.99995158013343932</v>
      </c>
      <c r="C44">
        <f t="shared" si="1"/>
        <v>1.7179638508555453</v>
      </c>
      <c r="E44">
        <f t="shared" si="0"/>
        <v>0.20115680071099765</v>
      </c>
      <c r="G44">
        <f t="shared" si="4"/>
        <v>0.68484060441080774</v>
      </c>
      <c r="H44">
        <f t="shared" si="5"/>
        <v>0.66853519788237015</v>
      </c>
      <c r="I44">
        <f>(A39/2+SUM(A40:A49)+A50/2)/11</f>
        <v>0.65494378170579215</v>
      </c>
      <c r="K44">
        <f t="shared" si="2"/>
        <v>0.77026715368418019</v>
      </c>
      <c r="Z44">
        <f>IF(MAX($A$1:A44)&lt;=A44,1,0)</f>
        <v>1</v>
      </c>
      <c r="AA44">
        <f>IF(MIN($A$1:A44)&gt;=A44,1,0)</f>
        <v>0</v>
      </c>
      <c r="AC44">
        <f t="shared" si="3"/>
        <v>1</v>
      </c>
    </row>
    <row r="45" spans="1:29" x14ac:dyDescent="0.3">
      <c r="A45" s="1">
        <v>0.37090456539016481</v>
      </c>
      <c r="C45">
        <f t="shared" si="1"/>
        <v>2.3525322298163736</v>
      </c>
      <c r="E45">
        <f t="shared" si="0"/>
        <v>3.2595392646207859E-2</v>
      </c>
      <c r="G45">
        <f t="shared" si="4"/>
        <v>0.72687638464766779</v>
      </c>
      <c r="H45">
        <f t="shared" si="5"/>
        <v>0.64919195352738424</v>
      </c>
      <c r="K45">
        <f t="shared" si="2"/>
        <v>0.68542807276180207</v>
      </c>
      <c r="Z45">
        <f>IF(MAX($A$1:A45)&lt;=A45,1,0)</f>
        <v>0</v>
      </c>
      <c r="AA45">
        <f>IF(MIN($A$1:A45)&gt;=A45,1,0)</f>
        <v>0</v>
      </c>
      <c r="AC45">
        <f t="shared" si="3"/>
        <v>0</v>
      </c>
    </row>
    <row r="46" spans="1:29" x14ac:dyDescent="0.3">
      <c r="A46" s="1">
        <v>0.74716660889123854</v>
      </c>
      <c r="C46">
        <f t="shared" si="1"/>
        <v>1.4071580715697374</v>
      </c>
      <c r="E46">
        <f t="shared" si="0"/>
        <v>3.8306358321219931E-2</v>
      </c>
      <c r="G46">
        <f t="shared" si="4"/>
        <v>0.73779622414412782</v>
      </c>
      <c r="H46">
        <f t="shared" si="5"/>
        <v>0.68790296915268434</v>
      </c>
      <c r="K46">
        <f t="shared" si="2"/>
        <v>0.55903558714070167</v>
      </c>
      <c r="Z46">
        <f>IF(MAX($A$1:A46)&lt;=A46,1,0)</f>
        <v>0</v>
      </c>
      <c r="AA46">
        <f>IF(MIN($A$1:A46)&gt;=A46,1,0)</f>
        <v>0</v>
      </c>
      <c r="AC46">
        <f t="shared" si="3"/>
        <v>0</v>
      </c>
    </row>
    <row r="47" spans="1:29" x14ac:dyDescent="0.3">
      <c r="A47" s="1">
        <v>0.97577644158857524</v>
      </c>
      <c r="C47">
        <f t="shared" si="1"/>
        <v>0.85496312178336054</v>
      </c>
      <c r="E47">
        <f t="shared" si="0"/>
        <v>0.1800558934679522</v>
      </c>
      <c r="G47">
        <f t="shared" si="4"/>
        <v>0.68887478439261918</v>
      </c>
      <c r="H47">
        <f t="shared" si="5"/>
        <v>0.83764671628597465</v>
      </c>
      <c r="K47">
        <f t="shared" si="2"/>
        <v>0.86147152523990689</v>
      </c>
      <c r="Z47">
        <f>IF(MAX($A$1:A47)&lt;=A47,1,0)</f>
        <v>0</v>
      </c>
      <c r="AA47">
        <f>IF(MIN($A$1:A47)&gt;=A47,1,0)</f>
        <v>0</v>
      </c>
      <c r="AC47">
        <f t="shared" si="3"/>
        <v>0</v>
      </c>
    </row>
    <row r="48" spans="1:29" x14ac:dyDescent="0.3">
      <c r="A48" s="1">
        <v>0.59518192471722142</v>
      </c>
      <c r="C48">
        <f t="shared" si="1"/>
        <v>1.4233608084074041</v>
      </c>
      <c r="E48">
        <f t="shared" si="0"/>
        <v>1.912786771146183E-3</v>
      </c>
      <c r="G48">
        <f t="shared" si="4"/>
        <v>0.73386722448655706</v>
      </c>
      <c r="H48">
        <f t="shared" si="5"/>
        <v>0.76749835632894703</v>
      </c>
      <c r="K48">
        <f t="shared" si="2"/>
        <v>0.78547918315289833</v>
      </c>
      <c r="Z48">
        <f>IF(MAX($A$1:A48)&lt;=A48,1,0)</f>
        <v>0</v>
      </c>
      <c r="AA48">
        <f>IF(MIN($A$1:A48)&gt;=A48,1,0)</f>
        <v>0</v>
      </c>
      <c r="AC48">
        <f t="shared" si="3"/>
        <v>0</v>
      </c>
    </row>
    <row r="49" spans="1:29" x14ac:dyDescent="0.3">
      <c r="A49" s="1">
        <v>0.75534438137589632</v>
      </c>
      <c r="C49">
        <f t="shared" si="1"/>
        <v>0.59898120882089312</v>
      </c>
      <c r="E49">
        <f t="shared" si="0"/>
        <v>4.1574343213453858E-2</v>
      </c>
      <c r="K49">
        <f t="shared" si="2"/>
        <v>0.67526315304655893</v>
      </c>
      <c r="Z49">
        <f>IF(MAX($A$1:A49)&lt;=A49,1,0)</f>
        <v>0</v>
      </c>
      <c r="AA49">
        <f>IF(MIN($A$1:A49)&gt;=A49,1,0)</f>
        <v>0</v>
      </c>
      <c r="AC49">
        <f t="shared" si="3"/>
        <v>0</v>
      </c>
    </row>
    <row r="50" spans="1:29" x14ac:dyDescent="0.3">
      <c r="A50" s="1">
        <v>0.59586676585985399</v>
      </c>
      <c r="C50">
        <f t="shared" si="1"/>
        <v>0.59642001574217718</v>
      </c>
      <c r="E50">
        <f t="shared" si="0"/>
        <v>1.973159405551901E-3</v>
      </c>
      <c r="K50">
        <f t="shared" si="2"/>
        <v>0.67560557361787521</v>
      </c>
      <c r="Z50">
        <f>IF(MAX($A$1:A50)&lt;=A50,1,0)</f>
        <v>0</v>
      </c>
      <c r="AA50">
        <f>IF(MIN($A$1:A50)&gt;=A50,1,0)</f>
        <v>0</v>
      </c>
      <c r="AC50">
        <f t="shared" si="3"/>
        <v>0</v>
      </c>
    </row>
    <row r="51" spans="1:29" x14ac:dyDescent="0.3">
      <c r="A51" s="2">
        <f>SUM(A1:A50)/50</f>
        <v>0.55144650690572472</v>
      </c>
      <c r="B51" s="2"/>
      <c r="C51" s="2">
        <f>SUM(C1:C50)/50</f>
        <v>1.0987034288338904</v>
      </c>
      <c r="D51" s="2"/>
      <c r="E51" s="2">
        <f>SUM(E1:E50)</f>
        <v>3.5034113076492308</v>
      </c>
      <c r="X51" t="s">
        <v>17</v>
      </c>
      <c r="Y51">
        <f>SUM(Z51:AA51)</f>
        <v>7</v>
      </c>
      <c r="Z51">
        <f>SUM(Z2:Z50)</f>
        <v>6</v>
      </c>
      <c r="AA51">
        <f>SUM(AA2:AA50)</f>
        <v>1</v>
      </c>
      <c r="AB51" s="4" t="s">
        <v>16</v>
      </c>
      <c r="AC51" s="5">
        <f>SUM(AC2:AC50)</f>
        <v>5</v>
      </c>
    </row>
    <row r="52" spans="1:29" x14ac:dyDescent="0.3">
      <c r="C52" t="s">
        <v>2</v>
      </c>
    </row>
    <row r="53" spans="1:29" ht="15" thickBot="1" x14ac:dyDescent="0.35">
      <c r="X53" t="s">
        <v>18</v>
      </c>
      <c r="Y53">
        <f>ABS(Y51-0.5)/SQRT(2*LN(50)-3.4253)</f>
        <v>3.0991950779938615</v>
      </c>
    </row>
    <row r="54" spans="1:29" x14ac:dyDescent="0.3">
      <c r="C54" s="11">
        <v>8.3787034107681402E-2</v>
      </c>
      <c r="D54" s="12">
        <v>0.36187490382327009</v>
      </c>
      <c r="E54" s="20">
        <v>8.3787034107681402E-2</v>
      </c>
      <c r="F54" s="21">
        <v>0.62656759983751065</v>
      </c>
      <c r="G54" s="22">
        <v>8.3787034107681402E-2</v>
      </c>
      <c r="H54" s="23">
        <v>0.57320243944418847</v>
      </c>
      <c r="I54" s="24">
        <v>8.3787034107681402E-2</v>
      </c>
      <c r="J54" s="25">
        <v>0.45411925985596452</v>
      </c>
      <c r="X54" t="s">
        <v>19</v>
      </c>
      <c r="Y54">
        <f>ABS(AC51)/SQRT(2*LN(50)-0.8456)</f>
        <v>1.8927386164924378</v>
      </c>
    </row>
    <row r="55" spans="1:29" x14ac:dyDescent="0.3">
      <c r="C55" s="6">
        <v>9.1392868859386467E-2</v>
      </c>
      <c r="D55" s="13">
        <v>9.2327049329529065E-2</v>
      </c>
      <c r="E55" s="14">
        <v>9.1392868859386467E-2</v>
      </c>
      <c r="F55" s="16">
        <v>0.47956640326193861</v>
      </c>
      <c r="G55" s="17">
        <v>9.1392868859386467E-2</v>
      </c>
      <c r="H55" s="18">
        <v>0.52627325273646586</v>
      </c>
      <c r="I55" s="26">
        <v>9.1392868859386467E-2</v>
      </c>
      <c r="J55" s="27">
        <v>0.21989566350917678</v>
      </c>
    </row>
    <row r="56" spans="1:29" x14ac:dyDescent="0.3">
      <c r="C56" s="6">
        <v>9.3261229799671663E-2</v>
      </c>
      <c r="D56" s="13">
        <v>0.45999281860764174</v>
      </c>
      <c r="E56" s="14">
        <v>9.3261229799671663E-2</v>
      </c>
      <c r="F56" s="16">
        <v>0.42586165807117948</v>
      </c>
      <c r="G56" s="17">
        <v>9.3261229799671663E-2</v>
      </c>
      <c r="H56" s="18">
        <v>0.519570726411685</v>
      </c>
      <c r="I56" s="26">
        <v>9.3261229799671663E-2</v>
      </c>
      <c r="J56" s="27">
        <v>0.22409779554123235</v>
      </c>
    </row>
    <row r="57" spans="1:29" x14ac:dyDescent="0.3">
      <c r="C57" s="6">
        <v>0.1127952466151626</v>
      </c>
      <c r="D57" s="13">
        <v>0.2615143159275668</v>
      </c>
      <c r="E57" s="14">
        <v>0.1127952466151626</v>
      </c>
      <c r="F57" s="16">
        <v>0.41836907905723048</v>
      </c>
      <c r="G57" s="17">
        <v>0.1127952466151626</v>
      </c>
      <c r="H57" s="18">
        <v>0.40090508434582156</v>
      </c>
      <c r="I57" s="26">
        <v>0.1127952466151626</v>
      </c>
      <c r="J57" s="27">
        <v>0.15901678542068592</v>
      </c>
    </row>
    <row r="58" spans="1:29" x14ac:dyDescent="0.3">
      <c r="C58" s="6">
        <v>0.12688699082655719</v>
      </c>
      <c r="D58" s="13">
        <v>0.51733309826380924</v>
      </c>
      <c r="E58" s="14">
        <v>0.12688699082655719</v>
      </c>
      <c r="F58" s="16">
        <v>0.55421220074233812</v>
      </c>
      <c r="G58" s="17">
        <v>0.12688699082655719</v>
      </c>
      <c r="H58" s="18">
        <v>0.58618595843192978</v>
      </c>
      <c r="I58" s="26">
        <v>0.12688699082655719</v>
      </c>
      <c r="J58" s="27">
        <v>0.43826857428854354</v>
      </c>
    </row>
    <row r="59" spans="1:29" x14ac:dyDescent="0.3">
      <c r="C59" s="6">
        <v>0.14182921079790645</v>
      </c>
      <c r="D59" s="13">
        <v>0.14609235505154311</v>
      </c>
      <c r="E59" s="14">
        <v>0.14182921079790645</v>
      </c>
      <c r="F59" s="16">
        <v>0.5490682867932678</v>
      </c>
      <c r="G59" s="17">
        <v>0.14182921079790645</v>
      </c>
      <c r="H59" s="18">
        <v>0.558492149556711</v>
      </c>
      <c r="I59" s="26">
        <v>0.14182921079790645</v>
      </c>
      <c r="J59" s="27">
        <v>0.30853047848281545</v>
      </c>
    </row>
    <row r="60" spans="1:29" x14ac:dyDescent="0.3">
      <c r="C60" s="6">
        <v>0.15035549930517977</v>
      </c>
      <c r="D60" s="13">
        <v>0.47304925546690729</v>
      </c>
      <c r="E60" s="15">
        <v>0.15035549930517977</v>
      </c>
      <c r="F60" s="16">
        <v>0.54006439874480783</v>
      </c>
      <c r="G60" s="17">
        <v>0.15035549930517977</v>
      </c>
      <c r="H60" s="18">
        <v>0.57022159067166078</v>
      </c>
      <c r="I60" s="26">
        <v>0.15035549930517977</v>
      </c>
      <c r="J60" s="27">
        <v>0.24335341321219436</v>
      </c>
    </row>
    <row r="61" spans="1:29" x14ac:dyDescent="0.3">
      <c r="C61" s="6">
        <v>0.21131720293390088</v>
      </c>
      <c r="D61" s="13">
        <v>0.16205622477453174</v>
      </c>
      <c r="E61" s="14">
        <v>0.21131720293390088</v>
      </c>
      <c r="F61" s="16">
        <v>0.43904449474418494</v>
      </c>
      <c r="G61" s="17">
        <v>0.21131720293390088</v>
      </c>
      <c r="H61" s="18">
        <v>0.46466012444187532</v>
      </c>
      <c r="I61" s="26">
        <v>0.21131720293390088</v>
      </c>
      <c r="J61" s="27">
        <v>0.29662361689566519</v>
      </c>
    </row>
    <row r="62" spans="1:29" x14ac:dyDescent="0.3">
      <c r="C62" s="6">
        <v>0.29447332562042527</v>
      </c>
      <c r="D62" s="13">
        <v>0.51299096907363961</v>
      </c>
      <c r="E62" s="14">
        <v>0.29447332562042527</v>
      </c>
      <c r="F62" s="16">
        <v>0.54428206423339975</v>
      </c>
      <c r="G62" s="17">
        <v>0.29447332562042527</v>
      </c>
      <c r="H62" s="18">
        <v>0.74679855693982522</v>
      </c>
      <c r="I62" s="26">
        <v>0.29447332562042527</v>
      </c>
      <c r="J62" s="27">
        <v>0.55561610164544695</v>
      </c>
    </row>
    <row r="63" spans="1:29" x14ac:dyDescent="0.3">
      <c r="C63" s="6">
        <v>0.32099333342130532</v>
      </c>
      <c r="D63" s="13">
        <v>0.38315487166308071</v>
      </c>
      <c r="E63" s="14">
        <v>0.32099333342130532</v>
      </c>
      <c r="F63" s="16">
        <v>0.48704996214902346</v>
      </c>
      <c r="G63" s="17">
        <v>0.32099333342130532</v>
      </c>
      <c r="H63" s="18">
        <v>0.49265782549124404</v>
      </c>
      <c r="I63" s="26">
        <v>0.32099333342130532</v>
      </c>
      <c r="J63" s="27">
        <v>0.52018776737662531</v>
      </c>
    </row>
    <row r="64" spans="1:29" x14ac:dyDescent="0.3">
      <c r="C64" s="6">
        <v>0.33200685092455884</v>
      </c>
      <c r="D64" s="13">
        <v>0.58256430624733269</v>
      </c>
      <c r="E64" s="15">
        <v>0.33200685092455884</v>
      </c>
      <c r="F64" s="16">
        <v>0.41596442652026139</v>
      </c>
      <c r="G64" s="17">
        <v>0.33200685092455884</v>
      </c>
      <c r="H64" s="18">
        <v>0.48390739799558935</v>
      </c>
      <c r="I64" s="26">
        <v>0.33200685092455884</v>
      </c>
      <c r="J64" s="27">
        <v>0.52172400082881243</v>
      </c>
    </row>
    <row r="65" spans="3:10" x14ac:dyDescent="0.3">
      <c r="C65" s="6">
        <v>0.37090456539016481</v>
      </c>
      <c r="D65" s="13">
        <v>0.68542807276180207</v>
      </c>
      <c r="E65" s="14">
        <v>0.41023338523997099</v>
      </c>
      <c r="F65" s="16">
        <v>0.42920896451873053</v>
      </c>
      <c r="G65" s="17">
        <v>0.37090456539016481</v>
      </c>
      <c r="H65" s="18">
        <v>0.72687638464766779</v>
      </c>
      <c r="I65" s="26">
        <v>0.37090456539016481</v>
      </c>
      <c r="J65" s="27">
        <v>0.64919195352738424</v>
      </c>
    </row>
    <row r="66" spans="3:10" x14ac:dyDescent="0.3">
      <c r="C66" s="8">
        <v>0.41023338523997099</v>
      </c>
      <c r="D66" s="13">
        <v>0.45909129608765692</v>
      </c>
      <c r="E66" s="14">
        <v>0.42546583712663344</v>
      </c>
      <c r="F66" s="16">
        <v>0.45824701856382466</v>
      </c>
      <c r="G66" s="17">
        <v>0.41023338523997099</v>
      </c>
      <c r="H66" s="18">
        <v>0.33355217577020219</v>
      </c>
      <c r="I66" s="26">
        <v>0.41023338523997099</v>
      </c>
      <c r="J66" s="27">
        <v>0.35750148204297055</v>
      </c>
    </row>
    <row r="67" spans="3:10" x14ac:dyDescent="0.3">
      <c r="C67" s="6">
        <v>0.41775790874372332</v>
      </c>
      <c r="D67" s="13">
        <v>0.32664822385024866</v>
      </c>
      <c r="E67" s="14">
        <v>0.42590887384052045</v>
      </c>
      <c r="F67" s="16">
        <v>0.54518138295253304</v>
      </c>
      <c r="G67" s="17">
        <v>0.42546583712663344</v>
      </c>
      <c r="H67" s="18">
        <v>0.50175540835932242</v>
      </c>
      <c r="I67" s="26">
        <v>0.42546583712663344</v>
      </c>
      <c r="J67" s="27">
        <v>0.38806647100118163</v>
      </c>
    </row>
    <row r="68" spans="3:10" x14ac:dyDescent="0.3">
      <c r="C68" s="6">
        <v>0.42546583712663344</v>
      </c>
      <c r="D68" s="13">
        <v>0.37873634402559614</v>
      </c>
      <c r="E68" s="14">
        <v>0.4453164099048561</v>
      </c>
      <c r="F68" s="16">
        <v>0.5184381943243449</v>
      </c>
      <c r="G68" s="17">
        <v>0.42590887384052045</v>
      </c>
      <c r="H68" s="18">
        <v>0.58499141943034538</v>
      </c>
      <c r="I68" s="26">
        <v>0.42590887384052045</v>
      </c>
      <c r="J68" s="27">
        <v>0.59734397096251124</v>
      </c>
    </row>
    <row r="69" spans="3:10" x14ac:dyDescent="0.3">
      <c r="C69" s="6">
        <v>0.42590887384052045</v>
      </c>
      <c r="D69" s="13">
        <v>0.58753459977041911</v>
      </c>
      <c r="E69" s="14">
        <v>0.49728754671380604</v>
      </c>
      <c r="F69" s="16">
        <v>0.58544373479026768</v>
      </c>
      <c r="G69" s="17">
        <v>0.4453164099048561</v>
      </c>
      <c r="H69" s="18">
        <v>0.45163385347164375</v>
      </c>
      <c r="I69" s="26">
        <v>0.4453164099048561</v>
      </c>
      <c r="J69" s="27">
        <v>0.42641377062494151</v>
      </c>
    </row>
    <row r="70" spans="3:10" x14ac:dyDescent="0.3">
      <c r="C70" s="6">
        <v>0.4453164099048561</v>
      </c>
      <c r="D70" s="13">
        <v>0.48858359077012492</v>
      </c>
      <c r="E70" s="14">
        <v>0.50794920693534285</v>
      </c>
      <c r="F70" s="16">
        <v>0.45564785745814435</v>
      </c>
      <c r="G70" s="17">
        <v>0.49728754671380604</v>
      </c>
      <c r="H70" s="18">
        <v>0.5570927961182508</v>
      </c>
      <c r="I70" s="26">
        <v>0.49728754671380604</v>
      </c>
      <c r="J70" s="27">
        <v>0.57821434697454299</v>
      </c>
    </row>
    <row r="71" spans="3:10" x14ac:dyDescent="0.3">
      <c r="C71" s="6">
        <v>0.49728754671380604</v>
      </c>
      <c r="D71" s="13">
        <v>0.53045825162813443</v>
      </c>
      <c r="E71" s="14">
        <v>0.52095063637489625</v>
      </c>
      <c r="F71" s="16">
        <v>0.59975431808947943</v>
      </c>
      <c r="G71" s="17">
        <v>0.50794920693534285</v>
      </c>
      <c r="H71" s="18">
        <v>0.35769010536833373</v>
      </c>
      <c r="I71" s="26">
        <v>0.50794920693534285</v>
      </c>
      <c r="J71" s="27">
        <v>0.49511773981945484</v>
      </c>
    </row>
    <row r="72" spans="3:10" x14ac:dyDescent="0.3">
      <c r="C72" s="6">
        <v>0.50794920693534285</v>
      </c>
      <c r="D72" s="13">
        <v>0.46670752203098814</v>
      </c>
      <c r="E72" s="14">
        <v>0.52401625406210872</v>
      </c>
      <c r="F72" s="16">
        <v>0.60906194486795906</v>
      </c>
      <c r="G72" s="17">
        <v>0.52095063637489625</v>
      </c>
      <c r="H72" s="18">
        <v>0.64162707012329356</v>
      </c>
      <c r="I72" s="26">
        <v>0.52095063637489625</v>
      </c>
      <c r="J72" s="27">
        <v>0.73425102669248177</v>
      </c>
    </row>
    <row r="73" spans="3:10" x14ac:dyDescent="0.3">
      <c r="C73" s="6">
        <v>0.52095063637489625</v>
      </c>
      <c r="D73" s="13">
        <v>0.60026561163643821</v>
      </c>
      <c r="E73" s="14">
        <v>0.52961855028854288</v>
      </c>
      <c r="F73" s="16">
        <v>0.59821500077149226</v>
      </c>
      <c r="G73" s="17">
        <v>0.52401625406210872</v>
      </c>
      <c r="H73" s="18">
        <v>0.53451936506948494</v>
      </c>
      <c r="I73" s="26">
        <v>0.52401625406210872</v>
      </c>
      <c r="J73" s="27">
        <v>0.5955227676047069</v>
      </c>
    </row>
    <row r="74" spans="3:10" x14ac:dyDescent="0.3">
      <c r="C74" s="6">
        <v>0.52401625406210872</v>
      </c>
      <c r="D74" s="13">
        <v>0.5928857241253177</v>
      </c>
      <c r="E74" s="14">
        <v>0.53185077163539374</v>
      </c>
      <c r="F74" s="16">
        <v>0.52333816459579807</v>
      </c>
      <c r="G74" s="17">
        <v>0.52961855028854288</v>
      </c>
      <c r="H74" s="18">
        <v>0.55100340493024436</v>
      </c>
      <c r="I74" s="26">
        <v>0.52961855028854288</v>
      </c>
      <c r="J74" s="27">
        <v>0.76106377114339163</v>
      </c>
    </row>
    <row r="75" spans="3:10" x14ac:dyDescent="0.3">
      <c r="C75" s="6">
        <v>0.52961855028854288</v>
      </c>
      <c r="D75" s="13">
        <v>0.75515829031489268</v>
      </c>
      <c r="E75" s="14">
        <v>0.54058272723492107</v>
      </c>
      <c r="F75" s="16">
        <v>0.63652957096479512</v>
      </c>
      <c r="G75" s="17">
        <v>0.53185077163539374</v>
      </c>
      <c r="H75" s="18">
        <v>0.46656534229783475</v>
      </c>
      <c r="I75" s="26">
        <v>0.53185077163539374</v>
      </c>
      <c r="J75" s="27">
        <v>0.34918818026318721</v>
      </c>
    </row>
    <row r="76" spans="3:10" x14ac:dyDescent="0.3">
      <c r="C76" s="6">
        <v>0.53185077163539374</v>
      </c>
      <c r="D76" s="13">
        <v>0.32936888123097546</v>
      </c>
      <c r="E76" s="14">
        <v>0.5636289565424627</v>
      </c>
      <c r="F76" s="16">
        <v>0.61224041512726901</v>
      </c>
      <c r="G76" s="17">
        <v>0.53553852876232944</v>
      </c>
      <c r="H76" s="18">
        <v>0.50042235030467952</v>
      </c>
      <c r="I76" s="26">
        <v>0.53553852876232944</v>
      </c>
      <c r="J76" s="27">
        <v>0.51235859120674399</v>
      </c>
    </row>
    <row r="77" spans="3:10" x14ac:dyDescent="0.3">
      <c r="C77" s="6">
        <v>0.53553852876232944</v>
      </c>
      <c r="D77" s="13">
        <v>0.47664821875302638</v>
      </c>
      <c r="E77" s="14">
        <v>0.63996277353885878</v>
      </c>
      <c r="F77" s="16">
        <v>0.63303132425042741</v>
      </c>
      <c r="G77" s="17">
        <v>0.54058272723492107</v>
      </c>
      <c r="H77" s="18">
        <v>0.72319437976207179</v>
      </c>
      <c r="I77" s="26">
        <v>0.54058272723492107</v>
      </c>
      <c r="J77" s="27">
        <v>0.75562787589523039</v>
      </c>
    </row>
    <row r="78" spans="3:10" x14ac:dyDescent="0.3">
      <c r="C78" s="6">
        <v>0.54058272723492107</v>
      </c>
      <c r="D78" s="13">
        <v>0.65309013381959824</v>
      </c>
      <c r="E78" s="14">
        <v>0.66175519418852669</v>
      </c>
      <c r="F78" s="16">
        <v>0.58374284745324401</v>
      </c>
      <c r="G78" s="17">
        <v>0.5636289565424627</v>
      </c>
      <c r="H78" s="18">
        <v>0.58525370768097695</v>
      </c>
      <c r="I78" s="26">
        <v>0.5636289565424627</v>
      </c>
      <c r="J78" s="27">
        <v>0.50895230077923781</v>
      </c>
    </row>
    <row r="79" spans="3:10" x14ac:dyDescent="0.3">
      <c r="C79" s="6">
        <v>0.5636289565424627</v>
      </c>
      <c r="D79" s="13">
        <v>0.54382260530228566</v>
      </c>
      <c r="E79" s="14">
        <v>0.67958058689798029</v>
      </c>
      <c r="F79" s="16">
        <v>0.57589160121416982</v>
      </c>
      <c r="G79" s="17">
        <v>0.56411644936025285</v>
      </c>
      <c r="H79" s="18">
        <v>0.53849641728142872</v>
      </c>
      <c r="I79" s="26">
        <v>0.56411644936025285</v>
      </c>
      <c r="J79" s="27">
        <v>0.64215330128352377</v>
      </c>
    </row>
    <row r="80" spans="3:10" x14ac:dyDescent="0.3">
      <c r="C80" s="6">
        <v>0.56411644936025285</v>
      </c>
      <c r="D80" s="13">
        <v>0.54982748906129109</v>
      </c>
      <c r="E80" s="14">
        <v>0.73150861252685384</v>
      </c>
      <c r="F80" s="16">
        <v>0.57810055683811001</v>
      </c>
      <c r="G80" s="17">
        <v>0.59518192471722142</v>
      </c>
      <c r="H80" s="18">
        <v>0.73386722448655706</v>
      </c>
      <c r="I80" s="26">
        <v>0.59518192471722142</v>
      </c>
      <c r="J80" s="27">
        <v>0.76749835632894703</v>
      </c>
    </row>
    <row r="81" spans="3:14" x14ac:dyDescent="0.3">
      <c r="C81" s="6">
        <v>0.59518192471722142</v>
      </c>
      <c r="D81" s="13">
        <v>0.78547918315289833</v>
      </c>
      <c r="E81" s="14">
        <v>0.76223038000473031</v>
      </c>
      <c r="F81" s="16">
        <v>0.44761839578430396</v>
      </c>
      <c r="G81" s="17">
        <v>0.63996277353885878</v>
      </c>
      <c r="H81" s="18">
        <v>0.62304032300706613</v>
      </c>
      <c r="I81" s="26">
        <v>0.63996277353885878</v>
      </c>
      <c r="J81" s="27">
        <v>0.36156383976041562</v>
      </c>
      <c r="L81" t="s">
        <v>21</v>
      </c>
      <c r="M81" t="s">
        <v>0</v>
      </c>
      <c r="N81" t="s">
        <v>20</v>
      </c>
    </row>
    <row r="82" spans="3:14" x14ac:dyDescent="0.3">
      <c r="C82" s="6">
        <v>0.59586676585985399</v>
      </c>
      <c r="D82" s="13">
        <v>0.67560557361787521</v>
      </c>
      <c r="E82" s="14">
        <v>0.7655975404042753</v>
      </c>
      <c r="F82" s="16">
        <v>0.64877781876091067</v>
      </c>
      <c r="G82" s="17">
        <v>0.66175519418852669</v>
      </c>
      <c r="H82" s="18">
        <v>0.58489392086678715</v>
      </c>
      <c r="I82" s="26">
        <v>0.66175519418852669</v>
      </c>
      <c r="J82" s="27">
        <v>0.53458777112309031</v>
      </c>
      <c r="L82" s="1">
        <v>0.23553853895677401</v>
      </c>
      <c r="N82" t="s">
        <v>22</v>
      </c>
    </row>
    <row r="83" spans="3:14" x14ac:dyDescent="0.3">
      <c r="C83" s="6">
        <v>0.63996277353885878</v>
      </c>
      <c r="D83" s="13">
        <v>0.58479066191370088</v>
      </c>
      <c r="E83" s="14">
        <v>0.79574301162863481</v>
      </c>
      <c r="F83" s="16">
        <v>0.5499779733764778</v>
      </c>
      <c r="G83" s="17">
        <v>0.67958058689798029</v>
      </c>
      <c r="H83" s="18">
        <v>0.64842915137407753</v>
      </c>
      <c r="I83" s="26">
        <v>0.67958058689798029</v>
      </c>
      <c r="J83" s="27">
        <v>0.54682134896225643</v>
      </c>
      <c r="L83" s="1">
        <v>0.41775790874372332</v>
      </c>
      <c r="M83">
        <v>0.6814704311021601</v>
      </c>
      <c r="N83">
        <f>IF(M83&gt;1.1,1,0)</f>
        <v>0</v>
      </c>
    </row>
    <row r="84" spans="3:14" x14ac:dyDescent="0.3">
      <c r="C84" s="6">
        <v>0.66175519418852669</v>
      </c>
      <c r="D84" s="13">
        <v>0.54383203401452351</v>
      </c>
      <c r="E84" s="14">
        <v>0.82424474597902464</v>
      </c>
      <c r="F84" s="16">
        <v>0.52420584953876281</v>
      </c>
      <c r="G84" s="17">
        <v>0.73150861252685384</v>
      </c>
      <c r="H84" s="18">
        <v>0.58200012262114931</v>
      </c>
      <c r="I84" s="26">
        <v>0.73150861252685384</v>
      </c>
      <c r="J84" s="27">
        <v>0.67240853419746571</v>
      </c>
      <c r="L84" s="1">
        <v>0.53553852876232944</v>
      </c>
      <c r="M84">
        <v>0.44048012016177984</v>
      </c>
      <c r="N84">
        <f t="shared" ref="N84:N131" si="9">IF(M84&gt;1.1,1,0)</f>
        <v>0</v>
      </c>
    </row>
    <row r="85" spans="3:14" x14ac:dyDescent="0.3">
      <c r="C85" s="6">
        <v>0.67958058689798029</v>
      </c>
      <c r="D85" s="13">
        <v>0.58843406680589316</v>
      </c>
      <c r="E85" s="14">
        <v>0.82672440741561182</v>
      </c>
      <c r="F85" s="16">
        <v>0.4184715624225363</v>
      </c>
      <c r="G85" s="17">
        <v>0.74716660889123854</v>
      </c>
      <c r="H85" s="18">
        <v>0.73779622414412782</v>
      </c>
      <c r="I85" s="26">
        <v>0.74716660889123854</v>
      </c>
      <c r="J85" s="27">
        <v>0.68790296915268434</v>
      </c>
      <c r="L85" s="1">
        <v>0.56411644936025285</v>
      </c>
      <c r="M85">
        <v>0.10687671619455345</v>
      </c>
      <c r="N85">
        <f t="shared" si="9"/>
        <v>0</v>
      </c>
    </row>
    <row r="86" spans="3:14" x14ac:dyDescent="0.3">
      <c r="C86" s="6">
        <v>0.73150861252685384</v>
      </c>
      <c r="D86" s="13">
        <v>0.80632191964292954</v>
      </c>
      <c r="E86" s="14">
        <v>0.83312176157010642</v>
      </c>
      <c r="F86" s="16">
        <v>0.41874254531976079</v>
      </c>
      <c r="G86" s="17">
        <v>0.74916032570031776</v>
      </c>
      <c r="H86" s="18">
        <v>0.58729587437038933</v>
      </c>
      <c r="I86" s="26">
        <v>0.74916032570031776</v>
      </c>
      <c r="J86" s="27">
        <v>0.60068994989891744</v>
      </c>
      <c r="L86" s="1">
        <v>0.74916032570031776</v>
      </c>
      <c r="M86">
        <v>0.6920336204088352</v>
      </c>
      <c r="N86">
        <f t="shared" si="9"/>
        <v>0</v>
      </c>
    </row>
    <row r="87" spans="3:14" x14ac:dyDescent="0.3">
      <c r="C87" s="6">
        <v>0.74716660889123854</v>
      </c>
      <c r="D87" s="13">
        <v>0.55903558714070167</v>
      </c>
      <c r="E87" s="14">
        <v>0.88113522675900524</v>
      </c>
      <c r="F87" s="16">
        <v>0.60194062434610496</v>
      </c>
      <c r="G87" s="17">
        <v>0.76223038000473031</v>
      </c>
      <c r="H87" s="18">
        <v>0.40126569335381551</v>
      </c>
      <c r="I87" s="26">
        <v>0.76223038000473031</v>
      </c>
      <c r="J87" s="27">
        <v>0.70846418157228763</v>
      </c>
      <c r="L87" s="3">
        <v>0.42590887384052045</v>
      </c>
      <c r="M87">
        <v>1.2089071897836863</v>
      </c>
      <c r="N87">
        <f t="shared" si="9"/>
        <v>1</v>
      </c>
    </row>
    <row r="88" spans="3:14" x14ac:dyDescent="0.3">
      <c r="C88" s="6">
        <v>0.74916032570031776</v>
      </c>
      <c r="D88" s="13">
        <v>0.65663838753028525</v>
      </c>
      <c r="E88" s="14">
        <v>0.9077792057010613</v>
      </c>
      <c r="F88" s="16">
        <v>0.56364172677940594</v>
      </c>
      <c r="G88" s="17">
        <v>0.7655975404042753</v>
      </c>
      <c r="H88" s="18">
        <v>0.67737930884362019</v>
      </c>
      <c r="I88" s="26">
        <v>0.7655975404042753</v>
      </c>
      <c r="J88" s="27">
        <v>0.78125812481909718</v>
      </c>
      <c r="L88" s="3">
        <v>0.66175519418852669</v>
      </c>
      <c r="M88">
        <v>0.88202639373262193</v>
      </c>
      <c r="N88">
        <f t="shared" si="9"/>
        <v>0</v>
      </c>
    </row>
    <row r="89" spans="3:14" x14ac:dyDescent="0.3">
      <c r="C89" s="6">
        <v>0.75534438137589632</v>
      </c>
      <c r="D89" s="13">
        <v>0.67526315304655893</v>
      </c>
      <c r="E89" s="14">
        <v>0.91909641409178078</v>
      </c>
      <c r="F89" s="16">
        <v>0.54357905383176386</v>
      </c>
      <c r="G89" s="17">
        <v>0.79574301162863481</v>
      </c>
      <c r="H89" s="18">
        <v>0.40071306731402634</v>
      </c>
      <c r="I89" s="26">
        <v>0.79574301162863481</v>
      </c>
      <c r="J89" s="27">
        <v>0.70066194006072469</v>
      </c>
      <c r="L89" s="1">
        <v>0.52401625406210872</v>
      </c>
      <c r="M89">
        <v>0.51512095018905812</v>
      </c>
      <c r="N89">
        <f t="shared" si="9"/>
        <v>0</v>
      </c>
    </row>
    <row r="90" spans="3:14" x14ac:dyDescent="0.3">
      <c r="C90" s="6">
        <v>0.76223038000473031</v>
      </c>
      <c r="D90" s="13">
        <v>0.4867737914693156</v>
      </c>
      <c r="E90" s="14">
        <v>0.93893548564755869</v>
      </c>
      <c r="F90" s="16">
        <v>0.61899051187602949</v>
      </c>
      <c r="G90" s="17">
        <v>0.82424474597902464</v>
      </c>
      <c r="H90" s="18">
        <v>0.39099947111437949</v>
      </c>
      <c r="I90" s="26">
        <v>0.82424474597902464</v>
      </c>
      <c r="J90" s="27">
        <v>0.68362688743386057</v>
      </c>
      <c r="L90" s="1">
        <v>0.5636289565424627</v>
      </c>
      <c r="M90">
        <v>0.14814498298381135</v>
      </c>
      <c r="N90">
        <f t="shared" si="9"/>
        <v>0</v>
      </c>
    </row>
    <row r="91" spans="3:14" x14ac:dyDescent="0.3">
      <c r="C91" s="6">
        <v>0.7655975404042753</v>
      </c>
      <c r="D91" s="13">
        <v>0.85226651302591705</v>
      </c>
      <c r="E91" s="14">
        <v>0.98069803034124248</v>
      </c>
      <c r="F91" s="16">
        <v>0.59249115853932688</v>
      </c>
      <c r="G91" s="17">
        <v>0.82672440741561182</v>
      </c>
      <c r="H91" s="18">
        <v>0.39698521780266027</v>
      </c>
      <c r="I91" s="26">
        <v>0.82672440741561182</v>
      </c>
      <c r="J91" s="27">
        <v>0.66891668652395309</v>
      </c>
      <c r="L91" s="1">
        <v>0.49728754671380604</v>
      </c>
      <c r="M91">
        <v>0.24810594619396875</v>
      </c>
      <c r="N91">
        <f t="shared" si="9"/>
        <v>0</v>
      </c>
    </row>
    <row r="92" spans="3:14" x14ac:dyDescent="0.3">
      <c r="C92" s="6">
        <v>0.79574301162863481</v>
      </c>
      <c r="D92" s="13">
        <v>0.80999387880382967</v>
      </c>
      <c r="E92" s="14">
        <v>0.99995158013343932</v>
      </c>
      <c r="F92" s="16">
        <v>0.65494378170579215</v>
      </c>
      <c r="G92" s="19">
        <v>0.83312176157010642</v>
      </c>
      <c r="H92" s="18">
        <v>0.47138083858949209</v>
      </c>
      <c r="I92" s="26">
        <v>0.83312176157010642</v>
      </c>
      <c r="J92" s="27">
        <v>0.55390644050707738</v>
      </c>
      <c r="L92" s="1">
        <v>0.67958058689798029</v>
      </c>
      <c r="M92">
        <v>0.68174594625411711</v>
      </c>
      <c r="N92">
        <f t="shared" si="9"/>
        <v>0</v>
      </c>
    </row>
    <row r="93" spans="3:14" x14ac:dyDescent="0.3">
      <c r="C93" s="6">
        <v>0.82424474597902464</v>
      </c>
      <c r="D93" s="7">
        <v>0.45781880741920555</v>
      </c>
      <c r="E93" s="1"/>
      <c r="F93" s="13"/>
      <c r="G93" s="17">
        <v>0.88113522675900524</v>
      </c>
      <c r="H93" s="18">
        <v>0.52617339451056488</v>
      </c>
      <c r="I93" s="26">
        <v>0.88113522675900524</v>
      </c>
      <c r="J93" s="27">
        <v>0.62741538048684742</v>
      </c>
      <c r="L93" s="1">
        <v>0.52095063637489625</v>
      </c>
      <c r="M93">
        <v>0.59324988828066261</v>
      </c>
      <c r="N93">
        <f t="shared" si="9"/>
        <v>0</v>
      </c>
    </row>
    <row r="94" spans="3:14" x14ac:dyDescent="0.3">
      <c r="C94" s="6">
        <v>0.82672440741561182</v>
      </c>
      <c r="D94" s="7">
        <v>0.79447739371017101</v>
      </c>
      <c r="E94" s="13"/>
      <c r="F94" s="13"/>
      <c r="G94" s="17">
        <v>0.9077792057010613</v>
      </c>
      <c r="H94" s="18">
        <v>0.55601734157504368</v>
      </c>
      <c r="I94" s="26">
        <v>0.9077792057010613</v>
      </c>
      <c r="J94" s="27">
        <v>0.72871643040487544</v>
      </c>
      <c r="L94" s="1">
        <v>0.98069803034124248</v>
      </c>
      <c r="M94">
        <v>1.7193795321027376</v>
      </c>
      <c r="N94">
        <f t="shared" si="9"/>
        <v>1</v>
      </c>
    </row>
    <row r="95" spans="3:14" x14ac:dyDescent="0.3">
      <c r="C95" s="6">
        <v>0.83312176157010642</v>
      </c>
      <c r="D95" s="7">
        <v>0.57705754749570581</v>
      </c>
      <c r="E95" s="13"/>
      <c r="F95" s="13"/>
      <c r="G95" s="17">
        <v>0.91909641409178078</v>
      </c>
      <c r="H95" s="18">
        <v>0.5959489097533357</v>
      </c>
      <c r="I95" s="26">
        <v>0.91909641409178078</v>
      </c>
      <c r="J95" s="27">
        <v>0.78504236015308237</v>
      </c>
      <c r="L95" s="1">
        <v>0.52961855028854288</v>
      </c>
      <c r="M95">
        <v>1.6869629616887605</v>
      </c>
      <c r="N95">
        <f t="shared" si="9"/>
        <v>1</v>
      </c>
    </row>
    <row r="96" spans="3:14" x14ac:dyDescent="0.3">
      <c r="C96" s="6">
        <v>0.88113522675900524</v>
      </c>
      <c r="D96" s="7">
        <v>0.48246113043334332</v>
      </c>
      <c r="E96" s="13"/>
      <c r="F96" s="13"/>
      <c r="G96" s="19">
        <v>0.93893548564755869</v>
      </c>
      <c r="H96" s="18">
        <v>0.50746009267796821</v>
      </c>
      <c r="I96" s="26">
        <v>0.93893548564755869</v>
      </c>
      <c r="J96" s="27">
        <v>0.70794884545183934</v>
      </c>
      <c r="L96" s="1">
        <v>0.63996277353885878</v>
      </c>
      <c r="M96">
        <v>0.41266922103805564</v>
      </c>
      <c r="N96">
        <f t="shared" si="9"/>
        <v>0</v>
      </c>
    </row>
    <row r="97" spans="3:14" x14ac:dyDescent="0.3">
      <c r="C97" s="6">
        <v>0.9077792057010613</v>
      </c>
      <c r="D97" s="7">
        <v>0.91343780989642109</v>
      </c>
      <c r="E97" s="13"/>
      <c r="F97" s="13"/>
      <c r="G97" s="17">
        <v>0.97577644158857524</v>
      </c>
      <c r="H97" s="18">
        <v>0.68887478439261918</v>
      </c>
      <c r="I97" s="26">
        <v>0.97577644158857524</v>
      </c>
      <c r="J97" s="27">
        <v>0.83764671628597465</v>
      </c>
      <c r="L97" s="1">
        <v>8.3787034107681402E-2</v>
      </c>
      <c r="M97">
        <v>2.0800056621964713</v>
      </c>
      <c r="N97">
        <f t="shared" si="9"/>
        <v>1</v>
      </c>
    </row>
    <row r="98" spans="3:14" x14ac:dyDescent="0.3">
      <c r="C98" s="6">
        <v>0.91909641409178078</v>
      </c>
      <c r="D98" s="7">
        <v>0.60678486985610303</v>
      </c>
      <c r="E98" s="13"/>
      <c r="F98" s="13"/>
      <c r="G98" s="17">
        <v>0.98069803034124248</v>
      </c>
      <c r="H98" s="18">
        <v>0.67016211548830418</v>
      </c>
      <c r="I98" s="26">
        <v>0.98069803034124248</v>
      </c>
      <c r="J98" s="27">
        <v>0.72343047641291069</v>
      </c>
      <c r="L98" s="1">
        <v>0.88113522675900524</v>
      </c>
      <c r="M98">
        <v>2.9819509156459745</v>
      </c>
      <c r="N98">
        <f t="shared" si="9"/>
        <v>1</v>
      </c>
    </row>
    <row r="99" spans="3:14" x14ac:dyDescent="0.3">
      <c r="C99" s="6">
        <v>0.93893548564755869</v>
      </c>
      <c r="D99" s="7">
        <v>0.54038234822273257</v>
      </c>
      <c r="E99" s="1"/>
      <c r="F99" s="13"/>
      <c r="G99" s="17">
        <v>0.99995158013343932</v>
      </c>
      <c r="H99" s="18">
        <v>0.68484060441080774</v>
      </c>
      <c r="I99" s="26">
        <v>0.99995158013343932</v>
      </c>
      <c r="J99" s="27">
        <v>0.66853519788237015</v>
      </c>
      <c r="L99" s="1">
        <v>0.73150861252685384</v>
      </c>
      <c r="M99">
        <v>0.55957889342038392</v>
      </c>
      <c r="N99">
        <f t="shared" si="9"/>
        <v>0</v>
      </c>
    </row>
    <row r="100" spans="3:14" x14ac:dyDescent="0.3">
      <c r="C100" s="6">
        <v>0.97577644158857524</v>
      </c>
      <c r="D100" s="7">
        <v>0.86147152523990689</v>
      </c>
      <c r="E100" s="13"/>
      <c r="F100" s="1"/>
      <c r="G100" s="13"/>
      <c r="H100" s="13"/>
      <c r="I100" s="13"/>
      <c r="J100" s="7"/>
      <c r="L100" s="1">
        <v>0.29447332562042527</v>
      </c>
      <c r="M100">
        <v>1.6344399924288988</v>
      </c>
      <c r="N100">
        <f t="shared" si="9"/>
        <v>1</v>
      </c>
    </row>
    <row r="101" spans="3:14" x14ac:dyDescent="0.3">
      <c r="C101" s="6">
        <v>0.98069803034124248</v>
      </c>
      <c r="D101" s="7">
        <v>0.75082433335806931</v>
      </c>
      <c r="E101" s="13"/>
      <c r="F101" s="1"/>
      <c r="G101" s="13"/>
      <c r="H101" s="13"/>
      <c r="I101" s="13"/>
      <c r="J101" s="7"/>
      <c r="L101" s="1">
        <v>0.91909641409178078</v>
      </c>
      <c r="M101">
        <v>2.3359874741890563</v>
      </c>
      <c r="N101">
        <f t="shared" si="9"/>
        <v>1</v>
      </c>
    </row>
    <row r="102" spans="3:14" ht="15" thickBot="1" x14ac:dyDescent="0.35">
      <c r="C102" s="9">
        <v>0.99995158013343932</v>
      </c>
      <c r="D102" s="10">
        <v>0.77026715368418019</v>
      </c>
      <c r="E102" s="28"/>
      <c r="F102" s="29"/>
      <c r="G102" s="28"/>
      <c r="H102" s="28"/>
      <c r="I102" s="28"/>
      <c r="J102" s="10"/>
      <c r="L102" s="1">
        <v>0.9077792057010613</v>
      </c>
      <c r="M102">
        <v>4.2324495414037766E-2</v>
      </c>
      <c r="N102">
        <f t="shared" si="9"/>
        <v>0</v>
      </c>
    </row>
    <row r="103" spans="3:14" x14ac:dyDescent="0.3">
      <c r="F103" s="1"/>
      <c r="L103" s="1">
        <v>0.12688699082655719</v>
      </c>
      <c r="M103">
        <v>2.9204082690936972</v>
      </c>
      <c r="N103">
        <f t="shared" si="9"/>
        <v>1</v>
      </c>
    </row>
    <row r="104" spans="3:14" x14ac:dyDescent="0.3">
      <c r="F104" s="1"/>
      <c r="L104" s="1">
        <v>0.53185077163539374</v>
      </c>
      <c r="M104">
        <v>1.514497841866226</v>
      </c>
      <c r="N104">
        <f t="shared" si="9"/>
        <v>1</v>
      </c>
    </row>
    <row r="105" spans="3:14" x14ac:dyDescent="0.3">
      <c r="L105" s="1">
        <v>0.4453164099048561</v>
      </c>
      <c r="M105">
        <v>0.3236242604867316</v>
      </c>
      <c r="N105">
        <f t="shared" si="9"/>
        <v>0</v>
      </c>
    </row>
    <row r="106" spans="3:14" x14ac:dyDescent="0.3">
      <c r="L106" s="1">
        <v>0.32099333342130532</v>
      </c>
      <c r="M106">
        <v>0.46494782978477889</v>
      </c>
      <c r="N106">
        <f t="shared" si="9"/>
        <v>0</v>
      </c>
    </row>
    <row r="107" spans="3:14" x14ac:dyDescent="0.3">
      <c r="L107" s="1">
        <v>0.83312176157010642</v>
      </c>
      <c r="M107">
        <v>1.9152759726821909</v>
      </c>
      <c r="N107">
        <f t="shared" si="9"/>
        <v>1</v>
      </c>
    </row>
    <row r="108" spans="3:14" x14ac:dyDescent="0.3">
      <c r="L108" s="1">
        <v>0.33200685092455884</v>
      </c>
      <c r="M108">
        <v>1.8740872311687684</v>
      </c>
      <c r="N108">
        <f t="shared" si="9"/>
        <v>1</v>
      </c>
    </row>
    <row r="109" spans="3:14" x14ac:dyDescent="0.3">
      <c r="L109" s="1">
        <v>0.42546583712663344</v>
      </c>
      <c r="M109">
        <v>0.34952121551053739</v>
      </c>
      <c r="N109">
        <f t="shared" si="9"/>
        <v>0</v>
      </c>
    </row>
    <row r="110" spans="3:14" x14ac:dyDescent="0.3">
      <c r="L110" s="1">
        <v>0.50794920693534285</v>
      </c>
      <c r="M110">
        <v>0.30847421790570756</v>
      </c>
      <c r="N110">
        <f t="shared" si="9"/>
        <v>0</v>
      </c>
    </row>
    <row r="111" spans="3:14" x14ac:dyDescent="0.3">
      <c r="L111" s="1">
        <v>0.41023338523997099</v>
      </c>
      <c r="M111">
        <v>0.36544107914600049</v>
      </c>
      <c r="N111">
        <f t="shared" si="9"/>
        <v>0</v>
      </c>
    </row>
    <row r="112" spans="3:14" x14ac:dyDescent="0.3">
      <c r="L112" s="1">
        <v>0.1127952466151626</v>
      </c>
      <c r="M112">
        <v>1.112369649790049</v>
      </c>
      <c r="N112">
        <f t="shared" si="9"/>
        <v>1</v>
      </c>
    </row>
    <row r="113" spans="12:14" x14ac:dyDescent="0.3">
      <c r="L113" s="1">
        <v>0.21131720293390088</v>
      </c>
      <c r="M113">
        <v>0.36845588986537792</v>
      </c>
      <c r="N113">
        <f t="shared" si="9"/>
        <v>0</v>
      </c>
    </row>
    <row r="114" spans="12:14" x14ac:dyDescent="0.3">
      <c r="L114" s="1">
        <v>0.76223038000473031</v>
      </c>
      <c r="M114">
        <v>2.0603245457235002</v>
      </c>
      <c r="N114">
        <f t="shared" si="9"/>
        <v>1</v>
      </c>
    </row>
    <row r="115" spans="12:14" x14ac:dyDescent="0.3">
      <c r="L115" s="1">
        <v>0.82672440741561182</v>
      </c>
      <c r="M115">
        <v>0.24119704021913341</v>
      </c>
      <c r="N115">
        <f t="shared" si="9"/>
        <v>0</v>
      </c>
    </row>
    <row r="116" spans="12:14" x14ac:dyDescent="0.3">
      <c r="L116" s="1">
        <v>9.3261229799671663E-2</v>
      </c>
      <c r="M116">
        <v>2.7430314814056254</v>
      </c>
      <c r="N116">
        <f t="shared" si="9"/>
        <v>1</v>
      </c>
    </row>
    <row r="117" spans="12:14" x14ac:dyDescent="0.3">
      <c r="L117" s="1">
        <v>9.1392868859386467E-2</v>
      </c>
      <c r="M117">
        <v>6.9873621938175536E-3</v>
      </c>
      <c r="N117">
        <f t="shared" si="9"/>
        <v>0</v>
      </c>
    </row>
    <row r="118" spans="12:14" x14ac:dyDescent="0.3">
      <c r="L118" s="1">
        <v>0.82424474597902464</v>
      </c>
      <c r="M118">
        <v>2.7407453182318915</v>
      </c>
      <c r="N118">
        <f t="shared" si="9"/>
        <v>1</v>
      </c>
    </row>
    <row r="119" spans="12:14" x14ac:dyDescent="0.3">
      <c r="L119" s="1">
        <v>0.79574301162863481</v>
      </c>
      <c r="M119">
        <v>0.10659179217680786</v>
      </c>
      <c r="N119">
        <f t="shared" si="9"/>
        <v>0</v>
      </c>
    </row>
    <row r="120" spans="12:14" x14ac:dyDescent="0.3">
      <c r="L120" s="1">
        <v>0.15035549930517977</v>
      </c>
      <c r="M120">
        <v>2.4136429994530433</v>
      </c>
      <c r="N120">
        <f t="shared" si="9"/>
        <v>1</v>
      </c>
    </row>
    <row r="121" spans="12:14" x14ac:dyDescent="0.3">
      <c r="L121" s="1">
        <v>0.14182921079790645</v>
      </c>
      <c r="M121">
        <v>3.1886914720133636E-2</v>
      </c>
      <c r="N121">
        <f t="shared" si="9"/>
        <v>0</v>
      </c>
    </row>
    <row r="122" spans="12:14" x14ac:dyDescent="0.3">
      <c r="L122" s="1">
        <v>0.93893548564755869</v>
      </c>
      <c r="M122">
        <v>2.9810461829120771</v>
      </c>
      <c r="N122">
        <f t="shared" si="9"/>
        <v>1</v>
      </c>
    </row>
    <row r="123" spans="12:14" x14ac:dyDescent="0.3">
      <c r="L123" s="1">
        <v>0.7655975404042753</v>
      </c>
      <c r="M123">
        <v>0.64825536609754619</v>
      </c>
      <c r="N123">
        <f t="shared" si="9"/>
        <v>0</v>
      </c>
    </row>
    <row r="124" spans="12:14" x14ac:dyDescent="0.3">
      <c r="L124" s="1">
        <v>0.54058272723492107</v>
      </c>
      <c r="M124">
        <v>0.8415183408557384</v>
      </c>
      <c r="N124">
        <f t="shared" si="9"/>
        <v>0</v>
      </c>
    </row>
    <row r="125" spans="12:14" x14ac:dyDescent="0.3">
      <c r="L125" s="1">
        <v>0.99995158013343932</v>
      </c>
      <c r="M125">
        <v>1.7179638508555453</v>
      </c>
      <c r="N125">
        <f t="shared" si="9"/>
        <v>1</v>
      </c>
    </row>
    <row r="126" spans="12:14" x14ac:dyDescent="0.3">
      <c r="L126" s="1">
        <v>0.37090456539016481</v>
      </c>
      <c r="M126">
        <v>2.3525322298163736</v>
      </c>
      <c r="N126">
        <f t="shared" si="9"/>
        <v>1</v>
      </c>
    </row>
    <row r="127" spans="12:14" x14ac:dyDescent="0.3">
      <c r="L127" s="1">
        <v>0.74716660889123854</v>
      </c>
      <c r="M127">
        <v>1.4071580715697374</v>
      </c>
      <c r="N127">
        <f t="shared" si="9"/>
        <v>1</v>
      </c>
    </row>
    <row r="128" spans="12:14" x14ac:dyDescent="0.3">
      <c r="L128" s="1">
        <v>0.97577644158857524</v>
      </c>
      <c r="M128">
        <v>0.85496312178336054</v>
      </c>
      <c r="N128">
        <f t="shared" si="9"/>
        <v>0</v>
      </c>
    </row>
    <row r="129" spans="12:14" x14ac:dyDescent="0.3">
      <c r="L129" s="1">
        <v>0.59518192471722142</v>
      </c>
      <c r="M129">
        <v>1.4233608084074041</v>
      </c>
      <c r="N129">
        <f t="shared" si="9"/>
        <v>1</v>
      </c>
    </row>
    <row r="130" spans="12:14" x14ac:dyDescent="0.3">
      <c r="L130" s="1">
        <v>0.75534438137589632</v>
      </c>
      <c r="M130">
        <v>0.59898120882089312</v>
      </c>
      <c r="N130">
        <f t="shared" si="9"/>
        <v>0</v>
      </c>
    </row>
    <row r="131" spans="12:14" x14ac:dyDescent="0.3">
      <c r="L131" s="1">
        <v>0.59586676585985399</v>
      </c>
      <c r="M131">
        <v>0.59642001574217718</v>
      </c>
      <c r="N131">
        <f t="shared" si="9"/>
        <v>0</v>
      </c>
    </row>
  </sheetData>
  <sortState xmlns:xlrd2="http://schemas.microsoft.com/office/spreadsheetml/2017/richdata2" ref="I54:J99">
    <sortCondition ref="I54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2021-06-03T17:58:54Z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dbef3ad1-6ffb-4275-8e74-da45195368b1</vt:lpwstr>
  </property>
</Properties>
</file>