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opMentor\Batch-58\Machine Learning\Linear Regression\"/>
    </mc:Choice>
  </mc:AlternateContent>
  <xr:revisionPtr revIDLastSave="0" documentId="13_ncr:1_{DAA5008E-1EF1-40A1-B34D-3801B83B4BB1}" xr6:coauthVersionLast="47" xr6:coauthVersionMax="47" xr10:uidLastSave="{00000000-0000-0000-0000-000000000000}"/>
  <bookViews>
    <workbookView xWindow="-98" yWindow="-98" windowWidth="19396" windowHeight="10546" activeTab="2" xr2:uid="{00000000-000D-0000-FFFF-FFFF00000000}"/>
  </bookViews>
  <sheets>
    <sheet name="Data" sheetId="2" r:id="rId1"/>
    <sheet name="HeightWeight_v1.0" sheetId="1" r:id="rId2"/>
    <sheet name="Regression Analysis" sheetId="3" r:id="rId3"/>
    <sheet name="Slope and R2 score calcula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8" i="4" l="1"/>
  <c r="T17" i="4"/>
  <c r="T14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2" i="4"/>
  <c r="C3" i="4"/>
  <c r="D3" i="4" s="1"/>
  <c r="N3" i="4" s="1"/>
  <c r="C4" i="4"/>
  <c r="D4" i="4" s="1"/>
  <c r="F4" i="4" s="1"/>
  <c r="C5" i="4"/>
  <c r="D5" i="4" s="1"/>
  <c r="F5" i="4" s="1"/>
  <c r="C6" i="4"/>
  <c r="D6" i="4" s="1"/>
  <c r="F6" i="4" s="1"/>
  <c r="C7" i="4"/>
  <c r="D7" i="4" s="1"/>
  <c r="F7" i="4" s="1"/>
  <c r="C8" i="4"/>
  <c r="D8" i="4" s="1"/>
  <c r="F8" i="4" s="1"/>
  <c r="C9" i="4"/>
  <c r="D9" i="4" s="1"/>
  <c r="F9" i="4" s="1"/>
  <c r="C10" i="4"/>
  <c r="D10" i="4" s="1"/>
  <c r="F10" i="4" s="1"/>
  <c r="C11" i="4"/>
  <c r="D11" i="4" s="1"/>
  <c r="C12" i="4"/>
  <c r="D12" i="4" s="1"/>
  <c r="F12" i="4" s="1"/>
  <c r="C13" i="4"/>
  <c r="D13" i="4" s="1"/>
  <c r="C14" i="4"/>
  <c r="D14" i="4" s="1"/>
  <c r="F14" i="4" s="1"/>
  <c r="C15" i="4"/>
  <c r="D15" i="4" s="1"/>
  <c r="F15" i="4" s="1"/>
  <c r="C16" i="4"/>
  <c r="D16" i="4" s="1"/>
  <c r="C17" i="4"/>
  <c r="D17" i="4" s="1"/>
  <c r="C18" i="4"/>
  <c r="D18" i="4" s="1"/>
  <c r="C19" i="4"/>
  <c r="D19" i="4" s="1"/>
  <c r="N19" i="4" s="1"/>
  <c r="C20" i="4"/>
  <c r="D20" i="4" s="1"/>
  <c r="F20" i="4" s="1"/>
  <c r="C21" i="4"/>
  <c r="D21" i="4" s="1"/>
  <c r="F21" i="4" s="1"/>
  <c r="C22" i="4"/>
  <c r="D22" i="4" s="1"/>
  <c r="F22" i="4" s="1"/>
  <c r="C23" i="4"/>
  <c r="D23" i="4" s="1"/>
  <c r="F23" i="4" s="1"/>
  <c r="C24" i="4"/>
  <c r="D24" i="4" s="1"/>
  <c r="F24" i="4" s="1"/>
  <c r="C25" i="4"/>
  <c r="D25" i="4" s="1"/>
  <c r="F25" i="4" s="1"/>
  <c r="C26" i="4"/>
  <c r="D26" i="4" s="1"/>
  <c r="F26" i="4" s="1"/>
  <c r="C27" i="4"/>
  <c r="D27" i="4" s="1"/>
  <c r="N27" i="4" s="1"/>
  <c r="C28" i="4"/>
  <c r="D28" i="4" s="1"/>
  <c r="N28" i="4" s="1"/>
  <c r="C29" i="4"/>
  <c r="D29" i="4" s="1"/>
  <c r="C30" i="4"/>
  <c r="D30" i="4" s="1"/>
  <c r="C31" i="4"/>
  <c r="D31" i="4" s="1"/>
  <c r="F31" i="4" s="1"/>
  <c r="C32" i="4"/>
  <c r="D32" i="4" s="1"/>
  <c r="C33" i="4"/>
  <c r="D33" i="4" s="1"/>
  <c r="C34" i="4"/>
  <c r="D34" i="4" s="1"/>
  <c r="C35" i="4"/>
  <c r="D35" i="4" s="1"/>
  <c r="F35" i="4" s="1"/>
  <c r="C36" i="4"/>
  <c r="D36" i="4" s="1"/>
  <c r="F36" i="4" s="1"/>
  <c r="C37" i="4"/>
  <c r="D37" i="4" s="1"/>
  <c r="F37" i="4" s="1"/>
  <c r="C38" i="4"/>
  <c r="D38" i="4" s="1"/>
  <c r="F38" i="4" s="1"/>
  <c r="C39" i="4"/>
  <c r="D39" i="4" s="1"/>
  <c r="F39" i="4" s="1"/>
  <c r="C40" i="4"/>
  <c r="D40" i="4" s="1"/>
  <c r="F40" i="4" s="1"/>
  <c r="C41" i="4"/>
  <c r="D41" i="4" s="1"/>
  <c r="F41" i="4" s="1"/>
  <c r="C42" i="4"/>
  <c r="D42" i="4" s="1"/>
  <c r="F42" i="4" s="1"/>
  <c r="C43" i="4"/>
  <c r="D43" i="4" s="1"/>
  <c r="N43" i="4" s="1"/>
  <c r="C44" i="4"/>
  <c r="D44" i="4" s="1"/>
  <c r="N44" i="4" s="1"/>
  <c r="C45" i="4"/>
  <c r="D45" i="4" s="1"/>
  <c r="F45" i="4" s="1"/>
  <c r="C46" i="4"/>
  <c r="D46" i="4" s="1"/>
  <c r="C47" i="4"/>
  <c r="D47" i="4" s="1"/>
  <c r="F47" i="4" s="1"/>
  <c r="C48" i="4"/>
  <c r="D48" i="4" s="1"/>
  <c r="C49" i="4"/>
  <c r="D49" i="4" s="1"/>
  <c r="C50" i="4"/>
  <c r="D50" i="4" s="1"/>
  <c r="C51" i="4"/>
  <c r="D51" i="4" s="1"/>
  <c r="N51" i="4" s="1"/>
  <c r="C52" i="4"/>
  <c r="D52" i="4" s="1"/>
  <c r="F52" i="4" s="1"/>
  <c r="C53" i="4"/>
  <c r="D53" i="4" s="1"/>
  <c r="F53" i="4" s="1"/>
  <c r="C54" i="4"/>
  <c r="D54" i="4" s="1"/>
  <c r="F54" i="4" s="1"/>
  <c r="C55" i="4"/>
  <c r="D55" i="4" s="1"/>
  <c r="F55" i="4" s="1"/>
  <c r="C56" i="4"/>
  <c r="D56" i="4" s="1"/>
  <c r="F56" i="4" s="1"/>
  <c r="C57" i="4"/>
  <c r="D57" i="4" s="1"/>
  <c r="F57" i="4" s="1"/>
  <c r="C58" i="4"/>
  <c r="D58" i="4" s="1"/>
  <c r="F58" i="4" s="1"/>
  <c r="C59" i="4"/>
  <c r="D59" i="4" s="1"/>
  <c r="F59" i="4" s="1"/>
  <c r="C60" i="4"/>
  <c r="D60" i="4" s="1"/>
  <c r="F60" i="4" s="1"/>
  <c r="C61" i="4"/>
  <c r="D61" i="4" s="1"/>
  <c r="F61" i="4" s="1"/>
  <c r="C62" i="4"/>
  <c r="D62" i="4" s="1"/>
  <c r="F62" i="4" s="1"/>
  <c r="C63" i="4"/>
  <c r="D63" i="4" s="1"/>
  <c r="F63" i="4" s="1"/>
  <c r="C64" i="4"/>
  <c r="D64" i="4" s="1"/>
  <c r="C65" i="4"/>
  <c r="D65" i="4" s="1"/>
  <c r="C66" i="4"/>
  <c r="D66" i="4" s="1"/>
  <c r="C67" i="4"/>
  <c r="D67" i="4" s="1"/>
  <c r="F67" i="4" s="1"/>
  <c r="C68" i="4"/>
  <c r="D68" i="4" s="1"/>
  <c r="F68" i="4" s="1"/>
  <c r="C69" i="4"/>
  <c r="D69" i="4" s="1"/>
  <c r="F69" i="4" s="1"/>
  <c r="C70" i="4"/>
  <c r="D70" i="4" s="1"/>
  <c r="F70" i="4" s="1"/>
  <c r="C71" i="4"/>
  <c r="D71" i="4" s="1"/>
  <c r="F71" i="4" s="1"/>
  <c r="C72" i="4"/>
  <c r="D72" i="4" s="1"/>
  <c r="F72" i="4" s="1"/>
  <c r="C73" i="4"/>
  <c r="D73" i="4" s="1"/>
  <c r="F73" i="4" s="1"/>
  <c r="C74" i="4"/>
  <c r="D74" i="4" s="1"/>
  <c r="F74" i="4" s="1"/>
  <c r="C75" i="4"/>
  <c r="D75" i="4" s="1"/>
  <c r="N75" i="4" s="1"/>
  <c r="C76" i="4"/>
  <c r="D76" i="4" s="1"/>
  <c r="F76" i="4" s="1"/>
  <c r="C77" i="4"/>
  <c r="D77" i="4" s="1"/>
  <c r="N77" i="4" s="1"/>
  <c r="C78" i="4"/>
  <c r="D78" i="4" s="1"/>
  <c r="C79" i="4"/>
  <c r="D79" i="4" s="1"/>
  <c r="F79" i="4" s="1"/>
  <c r="C80" i="4"/>
  <c r="D80" i="4" s="1"/>
  <c r="C81" i="4"/>
  <c r="D81" i="4" s="1"/>
  <c r="C82" i="4"/>
  <c r="D82" i="4" s="1"/>
  <c r="C83" i="4"/>
  <c r="D83" i="4" s="1"/>
  <c r="F83" i="4" s="1"/>
  <c r="C84" i="4"/>
  <c r="D84" i="4" s="1"/>
  <c r="F84" i="4" s="1"/>
  <c r="C85" i="4"/>
  <c r="D85" i="4" s="1"/>
  <c r="F85" i="4" s="1"/>
  <c r="C86" i="4"/>
  <c r="D86" i="4" s="1"/>
  <c r="F86" i="4" s="1"/>
  <c r="C87" i="4"/>
  <c r="D87" i="4" s="1"/>
  <c r="F87" i="4" s="1"/>
  <c r="C88" i="4"/>
  <c r="D88" i="4" s="1"/>
  <c r="F88" i="4" s="1"/>
  <c r="C89" i="4"/>
  <c r="D89" i="4" s="1"/>
  <c r="F89" i="4" s="1"/>
  <c r="C2" i="4"/>
  <c r="D2" i="4" s="1"/>
  <c r="F2" i="4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2" i="3"/>
  <c r="N80" i="4" l="1"/>
  <c r="N78" i="4"/>
  <c r="N46" i="4"/>
  <c r="N29" i="4"/>
  <c r="N11" i="4"/>
  <c r="N81" i="4"/>
  <c r="N65" i="4"/>
  <c r="N49" i="4"/>
  <c r="N33" i="4"/>
  <c r="N64" i="4"/>
  <c r="N48" i="4"/>
  <c r="N32" i="4"/>
  <c r="N30" i="4"/>
  <c r="N13" i="4"/>
  <c r="N82" i="4"/>
  <c r="N66" i="4"/>
  <c r="N50" i="4"/>
  <c r="N34" i="4"/>
  <c r="N18" i="4"/>
  <c r="N2" i="4"/>
  <c r="N74" i="4"/>
  <c r="N58" i="4"/>
  <c r="N42" i="4"/>
  <c r="N26" i="4"/>
  <c r="N10" i="4"/>
  <c r="N17" i="4"/>
  <c r="N89" i="4"/>
  <c r="N73" i="4"/>
  <c r="N57" i="4"/>
  <c r="N41" i="4"/>
  <c r="N25" i="4"/>
  <c r="N9" i="4"/>
  <c r="N16" i="4"/>
  <c r="N88" i="4"/>
  <c r="N72" i="4"/>
  <c r="N56" i="4"/>
  <c r="N40" i="4"/>
  <c r="N24" i="4"/>
  <c r="N8" i="4"/>
  <c r="N87" i="4"/>
  <c r="N71" i="4"/>
  <c r="N55" i="4"/>
  <c r="N39" i="4"/>
  <c r="N23" i="4"/>
  <c r="N7" i="4"/>
  <c r="N86" i="4"/>
  <c r="N70" i="4"/>
  <c r="N54" i="4"/>
  <c r="N38" i="4"/>
  <c r="N22" i="4"/>
  <c r="N6" i="4"/>
  <c r="N85" i="4"/>
  <c r="N69" i="4"/>
  <c r="N53" i="4"/>
  <c r="N37" i="4"/>
  <c r="N21" i="4"/>
  <c r="N5" i="4"/>
  <c r="N84" i="4"/>
  <c r="N68" i="4"/>
  <c r="N52" i="4"/>
  <c r="N36" i="4"/>
  <c r="N20" i="4"/>
  <c r="N4" i="4"/>
  <c r="F78" i="4"/>
  <c r="F46" i="4"/>
  <c r="F29" i="4"/>
  <c r="F13" i="4"/>
  <c r="F28" i="4"/>
  <c r="F75" i="4"/>
  <c r="F27" i="4"/>
  <c r="F11" i="4"/>
  <c r="N35" i="4"/>
  <c r="N79" i="4"/>
  <c r="N63" i="4"/>
  <c r="N47" i="4"/>
  <c r="N31" i="4"/>
  <c r="N15" i="4"/>
  <c r="F30" i="4"/>
  <c r="N67" i="4"/>
  <c r="N62" i="4"/>
  <c r="N14" i="4"/>
  <c r="F77" i="4"/>
  <c r="F44" i="4"/>
  <c r="F43" i="4"/>
  <c r="N83" i="4"/>
  <c r="N61" i="4"/>
  <c r="N45" i="4"/>
  <c r="N76" i="4"/>
  <c r="N60" i="4"/>
  <c r="N12" i="4"/>
  <c r="F51" i="4"/>
  <c r="F19" i="4"/>
  <c r="F3" i="4"/>
  <c r="N59" i="4"/>
  <c r="F82" i="4"/>
  <c r="F66" i="4"/>
  <c r="F50" i="4"/>
  <c r="F34" i="4"/>
  <c r="F18" i="4"/>
  <c r="F81" i="4"/>
  <c r="F65" i="4"/>
  <c r="F49" i="4"/>
  <c r="F33" i="4"/>
  <c r="F17" i="4"/>
  <c r="F80" i="4"/>
  <c r="F64" i="4"/>
  <c r="F48" i="4"/>
  <c r="F32" i="4"/>
  <c r="F16" i="4"/>
  <c r="T4" i="4" l="1"/>
  <c r="T2" i="4"/>
  <c r="T7" i="4" s="1"/>
</calcChain>
</file>

<file path=xl/sharedStrings.xml><?xml version="1.0" encoding="utf-8"?>
<sst xmlns="http://schemas.openxmlformats.org/spreadsheetml/2006/main" count="332" uniqueCount="265">
  <si>
    <t>Height M (x)</t>
  </si>
  <si>
    <t>Weight kg (y) Observed</t>
  </si>
  <si>
    <t>Predicted/Fitted weight (y-hat)</t>
  </si>
  <si>
    <t>Residuals</t>
  </si>
  <si>
    <t>Weight is what I want to predict</t>
  </si>
  <si>
    <t>Height is what I have as an input.</t>
  </si>
  <si>
    <t>Height M</t>
  </si>
  <si>
    <t>Weight kg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</si>
  <si>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</si>
  <si>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</si>
  <si>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</si>
  <si>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</si>
  <si>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</si>
  <si>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</si>
  <si>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</si>
  <si>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</si>
  <si>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</si>
  <si>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</si>
  <si>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</si>
  <si>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</si>
  <si>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</si>
  <si>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</si>
  <si>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</si>
  <si>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</si>
  <si>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</si>
  <si>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</si>
  <si>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</si>
  <si>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</si>
  <si>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</si>
  <si>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</si>
  <si>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</si>
  <si>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</si>
  <si>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</si>
  <si>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PROBABILITY OUTPUT</t>
  </si>
  <si>
    <t>Observation</t>
  </si>
  <si>
    <t>Predicted Weight kg</t>
  </si>
  <si>
    <t>Standard Residuals</t>
  </si>
  <si>
    <t>Percentile</t>
  </si>
  <si>
    <t>Correlation Plot/ Heat Maps</t>
  </si>
  <si>
    <t>Predicted Weight kg (y) Observed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</si>
  <si>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2"/>
        <color rgb="FF000000"/>
        <rFont val="Times New Roman"/>
        <family val="1"/>
      </rPr>
      <t>It has a high density of points close to the origin and a low density of points away from the origin</t>
    </r>
  </si>
  <si>
    <r>
      <t>2.</t>
    </r>
    <r>
      <rPr>
        <sz val="7"/>
        <color theme="1"/>
        <rFont val="Times New Roman"/>
        <family val="1"/>
      </rPr>
      <t xml:space="preserve">   </t>
    </r>
    <r>
      <rPr>
        <sz val="12"/>
        <color rgb="FF000000"/>
        <rFont val="Times New Roman"/>
        <family val="1"/>
      </rPr>
      <t>It is symmetric about the origin</t>
    </r>
  </si>
  <si>
    <t>Residual Plots</t>
  </si>
  <si>
    <t>3. There are no Patterns in the residual Plots</t>
  </si>
  <si>
    <t>Fitted Value (y-hat)</t>
  </si>
  <si>
    <t>Slope or coefficient of regression equation.</t>
  </si>
  <si>
    <t>Correaltion (Pearson)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</si>
  <si>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</si>
  <si>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</si>
  <si>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</si>
  <si>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</si>
  <si>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</si>
  <si>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</si>
  <si>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</si>
  <si>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</si>
  <si>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</si>
  <si>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</si>
  <si>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</si>
  <si>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</si>
  <si>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</si>
  <si>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</si>
  <si>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</si>
  <si>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</si>
  <si>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</si>
  <si>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</si>
  <si>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</si>
  <si>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</si>
  <si>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</si>
  <si>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</si>
  <si>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</si>
  <si>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</si>
  <si>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</si>
  <si>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</si>
  <si>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</si>
  <si>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</si>
  <si>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</si>
  <si>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</si>
  <si>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</si>
  <si>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</si>
  <si>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</si>
  <si>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</si>
  <si>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</si>
  <si>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</si>
  <si>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</si>
  <si>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</si>
  <si>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</si>
  <si>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</si>
  <si>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</si>
  <si>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</si>
  <si>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</si>
  <si>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</si>
  <si>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</si>
  <si>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</si>
  <si>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</si>
  <si>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</si>
  <si>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</si>
  <si>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</si>
  <si>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y51</t>
  </si>
  <si>
    <t>y52</t>
  </si>
  <si>
    <t>y53</t>
  </si>
  <si>
    <t>y54</t>
  </si>
  <si>
    <t>y55</t>
  </si>
  <si>
    <t>y56</t>
  </si>
  <si>
    <t>y57</t>
  </si>
  <si>
    <t>y58</t>
  </si>
  <si>
    <t>y59</t>
  </si>
  <si>
    <t>y60</t>
  </si>
  <si>
    <t>y61</t>
  </si>
  <si>
    <t>y62</t>
  </si>
  <si>
    <t>y63</t>
  </si>
  <si>
    <t>y64</t>
  </si>
  <si>
    <t>y65</t>
  </si>
  <si>
    <t>y66</t>
  </si>
  <si>
    <t>y67</t>
  </si>
  <si>
    <t>y68</t>
  </si>
  <si>
    <t>y69</t>
  </si>
  <si>
    <t>y70</t>
  </si>
  <si>
    <t>y71</t>
  </si>
  <si>
    <t>y72</t>
  </si>
  <si>
    <t>y73</t>
  </si>
  <si>
    <t>y74</t>
  </si>
  <si>
    <t>y75</t>
  </si>
  <si>
    <t>y76</t>
  </si>
  <si>
    <t>y77</t>
  </si>
  <si>
    <t>y78</t>
  </si>
  <si>
    <t>y79</t>
  </si>
  <si>
    <t>y80</t>
  </si>
  <si>
    <t>y81</t>
  </si>
  <si>
    <t>y82</t>
  </si>
  <si>
    <t>y83</t>
  </si>
  <si>
    <t>y84</t>
  </si>
  <si>
    <t>y85</t>
  </si>
  <si>
    <t>y86</t>
  </si>
  <si>
    <t>y87</t>
  </si>
  <si>
    <t>y88</t>
  </si>
  <si>
    <t>y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</si>
  <si>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</si>
  <si>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</si>
  <si>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</si>
  <si>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</si>
  <si>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</si>
  <si>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</si>
  <si>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</si>
  <si>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</si>
  <si>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</si>
  <si>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</si>
  <si>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</si>
  <si>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</si>
  <si>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</si>
  <si>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</si>
  <si>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</si>
  <si>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</si>
  <si>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</si>
  <si>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</si>
  <si>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</si>
  <si>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</si>
  <si>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</si>
  <si>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</si>
  <si>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</si>
  <si>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</si>
  <si>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</si>
  <si>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</si>
  <si>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</si>
  <si>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</si>
  <si>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</si>
  <si>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</si>
  <si>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</si>
  <si>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</si>
  <si>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</si>
  <si>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</si>
  <si>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</si>
  <si>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</si>
  <si>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</si>
  <si>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</si>
  <si>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</si>
  <si>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</si>
  <si>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</si>
  <si>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</si>
  <si>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</si>
  <si>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</si>
  <si>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</si>
  <si>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</si>
  <si>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</si>
  <si>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</si>
  <si>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</si>
  <si>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</si>
  <si>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</si>
  <si>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</si>
  <si>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</si>
  <si>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</si>
  <si>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</si>
  <si>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</si>
  <si>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</si>
  <si>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</si>
  <si>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</si>
  <si>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</si>
  <si>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</si>
  <si>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</si>
  <si>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</si>
  <si>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</si>
  <si>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</si>
  <si>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</si>
  <si>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</si>
  <si>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</si>
  <si>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</si>
  <si>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</si>
  <si>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</si>
  <si>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</si>
  <si>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</si>
  <si>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</si>
  <si>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</si>
  <si>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</si>
  <si>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</si>
  <si>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</si>
  <si>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</si>
  <si>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</si>
  <si>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</si>
  <si>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</si>
  <si>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</si>
  <si>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</si>
  <si>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</si>
  <si>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</si>
  <si>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</si>
  <si>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</si>
  <si>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</t>
  </si>
  <si>
    <t>x-mean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</si>
  <si>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</si>
  <si>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</si>
  <si>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</si>
  <si>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</si>
  <si>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</si>
  <si>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</si>
  <si>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</si>
  <si>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</si>
  <si>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</si>
  <si>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</si>
  <si>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</si>
  <si>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</si>
  <si>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</si>
  <si>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y-mean</t>
  </si>
  <si>
    <t>xi-xmean</t>
  </si>
  <si>
    <t>yi-ymean</t>
  </si>
  <si>
    <t>(xi-xmean)**2</t>
  </si>
  <si>
    <t>(xi-xmean)*(yi-ymean)</t>
  </si>
  <si>
    <t>Numerator</t>
  </si>
  <si>
    <t>Denominator</t>
  </si>
  <si>
    <t>Slope</t>
  </si>
  <si>
    <t>Two ways to learn regression model</t>
  </si>
  <si>
    <t>1. Normal Equation form:</t>
  </si>
  <si>
    <t>We don't know the rule and we use data to figure out values of parameters.</t>
  </si>
  <si>
    <t>Know the rule and we make use of it to find parameters i.e. coefficients and intercepts.</t>
  </si>
  <si>
    <t>2. Machine leaning Gradient Based learning:</t>
  </si>
  <si>
    <t>std(x)</t>
  </si>
  <si>
    <t>std(y)</t>
  </si>
  <si>
    <t>X_Cor_term (xi-xmean)/std</t>
  </si>
  <si>
    <t>Product = X_Cor_term* Y_Cor_term</t>
  </si>
  <si>
    <t>Y_Cor_term (yi-ymean)/std</t>
  </si>
  <si>
    <t>Summation</t>
  </si>
  <si>
    <t>n-1</t>
  </si>
  <si>
    <t>Correlation</t>
  </si>
  <si>
    <t>R2 Score = (Square of pearson correlation)</t>
  </si>
  <si>
    <t>0 to 1</t>
  </si>
  <si>
    <t>Can R2 score have a negative value ?</t>
  </si>
  <si>
    <t xml:space="preserve">negative value of r2 score is possible </t>
  </si>
  <si>
    <t>Interpetion is your model very very bad.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</si>
</sst>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7">
    <xf numFmtId="0" fontId="0" fillId="0" borderId="0" xfId="0"/>
    <xf numFmtId="11" fontId="0" fillId="0" borderId="0" xfId="0" applyNumberFormat="1"/>
    <xf numFmtId="0" fontId="0" fillId="33" borderId="0" xfId="0" applyFill="1"/>
    <xf numFmtId="0" fontId="16" fillId="33" borderId="10" xfId="0" applyFont="1" applyFill="1" applyBorder="1"/>
    <xf numFmtId="0" fontId="0" fillId="34" borderId="10" xfId="0" applyFill="1" applyBorder="1"/>
    <xf numFmtId="0" fontId="0" fillId="35" borderId="10" xfId="0" applyFill="1" applyBorder="1"/>
    <xf numFmtId="0" fontId="0" fillId="36" borderId="10" xfId="0" applyFill="1" applyBorder="1"/>
    <xf numFmtId="0" fontId="0" fillId="0" borderId="10" xfId="0" applyBorder="1"/>
    <xf numFmtId="0" fontId="0" fillId="37" borderId="10" xfId="0" applyFill="1" applyBorder="1"/>
    <xf numFmtId="0" fontId="0" fillId="0" borderId="0" xfId="0" applyFill="1" applyBorder="1" applyAlignment="1"/>
    <xf numFmtId="0" fontId="0" fillId="0" borderId="12" xfId="0" applyFill="1" applyBorder="1" applyAlignment="1"/>
    <xf numFmtId="0" fontId="18" fillId="0" borderId="13" xfId="0" applyFont="1" applyFill="1" applyBorder="1" applyAlignment="1">
      <alignment horizontal="center"/>
    </xf>
    <xf numFmtId="0" fontId="18" fillId="35" borderId="13" xfId="0" applyFont="1" applyFill="1" applyBorder="1" applyAlignment="1">
      <alignment horizontal="centerContinuous"/>
    </xf>
    <xf numFmtId="0" fontId="0" fillId="35" borderId="0" xfId="0" applyFill="1" applyBorder="1" applyAlignment="1"/>
    <xf numFmtId="0" fontId="0" fillId="35" borderId="12" xfId="0" applyFill="1" applyBorder="1" applyAlignment="1"/>
    <xf numFmtId="0" fontId="18" fillId="35" borderId="13" xfId="0" applyFont="1" applyFill="1" applyBorder="1" applyAlignment="1">
      <alignment horizontal="center"/>
    </xf>
    <xf numFmtId="0" fontId="0" fillId="35" borderId="14" xfId="0" applyFill="1" applyBorder="1"/>
    <xf numFmtId="0" fontId="0" fillId="35" borderId="11" xfId="0" applyFill="1" applyBorder="1"/>
    <xf numFmtId="0" fontId="0" fillId="35" borderId="15" xfId="0" applyFill="1" applyBorder="1"/>
    <xf numFmtId="0" fontId="0" fillId="35" borderId="16" xfId="0" applyFill="1" applyBorder="1"/>
    <xf numFmtId="0" fontId="0" fillId="35" borderId="0" xfId="0" applyFill="1" applyBorder="1"/>
    <xf numFmtId="0" fontId="0" fillId="35" borderId="17" xfId="0" applyFill="1" applyBorder="1"/>
    <xf numFmtId="0" fontId="18" fillId="35" borderId="18" xfId="0" applyFont="1" applyFill="1" applyBorder="1" applyAlignment="1">
      <alignment horizontal="centerContinuous"/>
    </xf>
    <xf numFmtId="0" fontId="0" fillId="35" borderId="16" xfId="0" applyFill="1" applyBorder="1" applyAlignment="1"/>
    <xf numFmtId="0" fontId="0" fillId="35" borderId="19" xfId="0" applyFill="1" applyBorder="1" applyAlignment="1"/>
    <xf numFmtId="0" fontId="18" fillId="35" borderId="18" xfId="0" applyFont="1" applyFill="1" applyBorder="1" applyAlignment="1">
      <alignment horizontal="center"/>
    </xf>
    <xf numFmtId="0" fontId="18" fillId="35" borderId="20" xfId="0" applyFont="1" applyFill="1" applyBorder="1" applyAlignment="1">
      <alignment horizontal="center"/>
    </xf>
    <xf numFmtId="0" fontId="0" fillId="35" borderId="17" xfId="0" applyFill="1" applyBorder="1" applyAlignment="1"/>
    <xf numFmtId="0" fontId="0" fillId="35" borderId="21" xfId="0" applyFill="1" applyBorder="1" applyAlignment="1"/>
    <xf numFmtId="0" fontId="0" fillId="35" borderId="12" xfId="0" applyFill="1" applyBorder="1"/>
    <xf numFmtId="0" fontId="0" fillId="35" borderId="21" xfId="0" applyFill="1" applyBorder="1"/>
    <xf numFmtId="0" fontId="16" fillId="33" borderId="22" xfId="0" applyFont="1" applyFill="1" applyBorder="1"/>
    <xf numFmtId="0" fontId="0" fillId="39" borderId="0" xfId="0" applyFill="1"/>
    <xf numFmtId="0" fontId="0" fillId="33" borderId="0" xfId="0" applyFill="1" applyBorder="1" applyAlignment="1"/>
    <xf numFmtId="0" fontId="0" fillId="33" borderId="12" xfId="0" applyFill="1" applyBorder="1" applyAlignment="1"/>
    <xf numFmtId="0" fontId="0" fillId="33" borderId="16" xfId="0" applyFill="1" applyBorder="1" applyAlignment="1"/>
    <xf numFmtId="0" fontId="19" fillId="38" borderId="13" xfId="0" applyFont="1" applyFill="1" applyBorder="1" applyAlignment="1">
      <alignment horizontal="center"/>
    </xf>
    <xf numFmtId="0" fontId="16" fillId="38" borderId="0" xfId="0" applyFont="1" applyFill="1" applyBorder="1" applyAlignment="1"/>
    <xf numFmtId="0" fontId="16" fillId="38" borderId="12" xfId="0" applyFont="1" applyFill="1" applyBorder="1" applyAlignment="1"/>
    <xf numFmtId="0" fontId="0" fillId="40" borderId="0" xfId="0" applyFill="1"/>
    <xf numFmtId="0" fontId="0" fillId="40" borderId="14" xfId="0" applyFill="1" applyBorder="1"/>
    <xf numFmtId="0" fontId="0" fillId="40" borderId="11" xfId="0" applyFill="1" applyBorder="1"/>
    <xf numFmtId="0" fontId="0" fillId="40" borderId="15" xfId="0" applyFill="1" applyBorder="1"/>
    <xf numFmtId="0" fontId="20" fillId="40" borderId="16" xfId="0" applyFont="1" applyFill="1" applyBorder="1" applyAlignment="1">
      <alignment horizontal="left" vertical="center" indent="4"/>
    </xf>
    <xf numFmtId="0" fontId="0" fillId="40" borderId="0" xfId="0" applyFill="1" applyBorder="1"/>
    <xf numFmtId="0" fontId="0" fillId="40" borderId="17" xfId="0" applyFill="1" applyBorder="1"/>
    <xf numFmtId="0" fontId="20" fillId="40" borderId="19" xfId="0" applyFont="1" applyFill="1" applyBorder="1" applyAlignment="1">
      <alignment horizontal="left" vertical="center" indent="4"/>
    </xf>
    <xf numFmtId="0" fontId="0" fillId="40" borderId="12" xfId="0" applyFill="1" applyBorder="1"/>
    <xf numFmtId="0" fontId="0" fillId="40" borderId="21" xfId="0" applyFill="1" applyBorder="1"/>
    <xf numFmtId="0" fontId="16" fillId="33" borderId="23" xfId="0" applyFont="1" applyFill="1" applyBorder="1"/>
    <xf numFmtId="0" fontId="0" fillId="38" borderId="10" xfId="0" applyFill="1" applyBorder="1"/>
    <xf numFmtId="0" fontId="0" fillId="39" borderId="10" xfId="0" applyFill="1" applyBorder="1"/>
    <xf numFmtId="0" fontId="0" fillId="40" borderId="19" xfId="0" applyFill="1" applyBorder="1" applyAlignment="1"/>
    <xf numFmtId="0" fontId="0" fillId="40" borderId="12" xfId="0" applyFill="1" applyBorder="1" applyAlignment="1"/>
    <xf numFmtId="0" fontId="16" fillId="33" borderId="0" xfId="0" applyFont="1" applyFill="1" applyBorder="1"/>
    <xf numFmtId="0" fontId="0" fillId="34" borderId="0" xfId="0" applyFill="1" applyBorder="1"/>
    <xf numFmtId="0" fontId="18" fillId="40" borderId="10" xfId="0" applyFont="1" applyFill="1" applyBorder="1" applyAlignment="1">
      <alignment horizontal="center"/>
    </xf>
    <xf numFmtId="0" fontId="0" fillId="40" borderId="10" xfId="0" applyFill="1" applyBorder="1" applyAlignment="1"/>
    <xf numFmtId="0" fontId="16" fillId="33" borderId="24" xfId="0" applyFont="1" applyFill="1" applyBorder="1"/>
    <xf numFmtId="0" fontId="0" fillId="34" borderId="24" xfId="0" applyFill="1" applyBorder="1"/>
    <xf numFmtId="0" fontId="16" fillId="40" borderId="10" xfId="0" applyFont="1" applyFill="1" applyBorder="1"/>
    <xf numFmtId="0" fontId="0" fillId="40" borderId="10" xfId="0" applyFill="1" applyBorder="1"/>
    <xf numFmtId="0" fontId="0" fillId="41" borderId="0" xfId="0" applyFill="1" applyBorder="1"/>
    <xf numFmtId="0" fontId="0" fillId="34" borderId="23" xfId="0" applyFill="1" applyBorder="1"/>
    <xf numFmtId="0" fontId="0" fillId="34" borderId="25" xfId="0" applyFill="1" applyBorder="1"/>
    <xf numFmtId="0" fontId="0" fillId="40" borderId="23" xfId="0" applyFill="1" applyBorder="1"/>
    <xf numFmtId="0" fontId="0" fillId="40" borderId="16" xfId="0" applyFill="1" applyBorder="1"/>
    <xf numFmtId="0" fontId="0" fillId="42" borderId="14" xfId="0" applyFill="1" applyBorder="1"/>
    <xf numFmtId="0" fontId="0" fillId="42" borderId="11" xfId="0" applyFill="1" applyBorder="1"/>
    <xf numFmtId="0" fontId="0" fillId="42" borderId="15" xfId="0" applyFill="1" applyBorder="1"/>
    <xf numFmtId="0" fontId="0" fillId="42" borderId="16" xfId="0" applyFill="1" applyBorder="1"/>
    <xf numFmtId="0" fontId="0" fillId="42" borderId="0" xfId="0" applyFill="1" applyBorder="1"/>
    <xf numFmtId="0" fontId="0" fillId="42" borderId="19" xfId="0" applyFill="1" applyBorder="1"/>
    <xf numFmtId="0" fontId="0" fillId="42" borderId="12" xfId="0" applyFill="1" applyBorder="1"/>
    <xf numFmtId="0" fontId="0" fillId="39" borderId="0" xfId="0" applyFill="1" applyBorder="1"/>
    <xf numFmtId="0" fontId="0" fillId="39" borderId="17" xfId="0" applyFill="1" applyBorder="1"/>
    <xf numFmtId="0" fontId="0" fillId="39" borderId="2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HeightWeight_v1.0!$B$1</c:f>
              <c:strCache>
                <c:ptCount val="1"/>
                <c:pt idx="0">
                  <c:v>Weight kg (y) Observed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3902012248468943E-2"/>
                  <c:y val="-0.3034765966754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HeightWeight_v1.0!$A$2:$A$89</c:f>
              <c:numCache>
                <c:formatCode>General</c:formatCode>
                <c:ptCount val="88"/>
                <c:pt idx="0">
                  <c:v>1.6002000000000001</c:v>
                </c:pt>
                <c:pt idx="1">
                  <c:v>1.651</c:v>
                </c:pt>
                <c:pt idx="2">
                  <c:v>1.651</c:v>
                </c:pt>
                <c:pt idx="3">
                  <c:v>1.5303500000000001</c:v>
                </c:pt>
                <c:pt idx="4">
                  <c:v>1.4541500000000001</c:v>
                </c:pt>
                <c:pt idx="5">
                  <c:v>1.6065499999999999</c:v>
                </c:pt>
                <c:pt idx="6">
                  <c:v>1.5621</c:v>
                </c:pt>
                <c:pt idx="7">
                  <c:v>1.4985999999999999</c:v>
                </c:pt>
                <c:pt idx="8">
                  <c:v>1.524</c:v>
                </c:pt>
                <c:pt idx="9">
                  <c:v>1.4795499999999999</c:v>
                </c:pt>
                <c:pt idx="10">
                  <c:v>1.4732000000000001</c:v>
                </c:pt>
                <c:pt idx="11">
                  <c:v>1.5494000000000001</c:v>
                </c:pt>
                <c:pt idx="12">
                  <c:v>1.5176499999999999</c:v>
                </c:pt>
                <c:pt idx="13">
                  <c:v>1.5367</c:v>
                </c:pt>
                <c:pt idx="14">
                  <c:v>1.4604999999999999</c:v>
                </c:pt>
                <c:pt idx="15">
                  <c:v>1.524</c:v>
                </c:pt>
                <c:pt idx="16">
                  <c:v>1.4604999999999999</c:v>
                </c:pt>
                <c:pt idx="17">
                  <c:v>1.5811500000000001</c:v>
                </c:pt>
                <c:pt idx="18">
                  <c:v>1.524</c:v>
                </c:pt>
                <c:pt idx="19">
                  <c:v>1.4985999999999999</c:v>
                </c:pt>
                <c:pt idx="20">
                  <c:v>1.4859</c:v>
                </c:pt>
                <c:pt idx="21">
                  <c:v>1.4795499999999999</c:v>
                </c:pt>
                <c:pt idx="22">
                  <c:v>1.5874999999999999</c:v>
                </c:pt>
                <c:pt idx="23">
                  <c:v>1.55575</c:v>
                </c:pt>
                <c:pt idx="24">
                  <c:v>1.5811500000000001</c:v>
                </c:pt>
                <c:pt idx="25">
                  <c:v>1.5684499999999999</c:v>
                </c:pt>
                <c:pt idx="26">
                  <c:v>1.4985999999999999</c:v>
                </c:pt>
                <c:pt idx="27">
                  <c:v>1.524</c:v>
                </c:pt>
                <c:pt idx="28">
                  <c:v>1.4414499999999999</c:v>
                </c:pt>
                <c:pt idx="29">
                  <c:v>1.4859</c:v>
                </c:pt>
                <c:pt idx="30">
                  <c:v>1.4604999999999999</c:v>
                </c:pt>
                <c:pt idx="31">
                  <c:v>1.4985999999999999</c:v>
                </c:pt>
                <c:pt idx="32">
                  <c:v>1.55575</c:v>
                </c:pt>
                <c:pt idx="33">
                  <c:v>1.5303500000000001</c:v>
                </c:pt>
                <c:pt idx="34">
                  <c:v>1.4541500000000001</c:v>
                </c:pt>
                <c:pt idx="35">
                  <c:v>1.63195</c:v>
                </c:pt>
                <c:pt idx="36">
                  <c:v>1.41605</c:v>
                </c:pt>
                <c:pt idx="37">
                  <c:v>1.3843000000000001</c:v>
                </c:pt>
                <c:pt idx="38">
                  <c:v>1.4541500000000001</c:v>
                </c:pt>
                <c:pt idx="39">
                  <c:v>1.50495</c:v>
                </c:pt>
                <c:pt idx="40">
                  <c:v>1.4859</c:v>
                </c:pt>
                <c:pt idx="41">
                  <c:v>1.4478</c:v>
                </c:pt>
                <c:pt idx="42">
                  <c:v>1.3334999999999999</c:v>
                </c:pt>
                <c:pt idx="43">
                  <c:v>1.3652500000000001</c:v>
                </c:pt>
                <c:pt idx="44">
                  <c:v>1.5494000000000001</c:v>
                </c:pt>
                <c:pt idx="45">
                  <c:v>1.4478</c:v>
                </c:pt>
                <c:pt idx="46">
                  <c:v>1.4732000000000001</c:v>
                </c:pt>
                <c:pt idx="47">
                  <c:v>1.5874999999999999</c:v>
                </c:pt>
                <c:pt idx="48">
                  <c:v>1.4414499999999999</c:v>
                </c:pt>
                <c:pt idx="49">
                  <c:v>1.6002000000000001</c:v>
                </c:pt>
                <c:pt idx="50">
                  <c:v>1.5811500000000001</c:v>
                </c:pt>
                <c:pt idx="51">
                  <c:v>1.41605</c:v>
                </c:pt>
                <c:pt idx="52">
                  <c:v>1.5494000000000001</c:v>
                </c:pt>
                <c:pt idx="53">
                  <c:v>1.6446499999999999</c:v>
                </c:pt>
                <c:pt idx="54">
                  <c:v>1.4922500000000001</c:v>
                </c:pt>
                <c:pt idx="55">
                  <c:v>1.5494000000000001</c:v>
                </c:pt>
                <c:pt idx="56">
                  <c:v>1.4224000000000001</c:v>
                </c:pt>
                <c:pt idx="57">
                  <c:v>1.6192500000000001</c:v>
                </c:pt>
                <c:pt idx="58">
                  <c:v>1.6637</c:v>
                </c:pt>
                <c:pt idx="59">
                  <c:v>1.4732000000000001</c:v>
                </c:pt>
                <c:pt idx="60">
                  <c:v>1.4922500000000001</c:v>
                </c:pt>
                <c:pt idx="61">
                  <c:v>1.5303500000000001</c:v>
                </c:pt>
                <c:pt idx="62">
                  <c:v>1.5874999999999999</c:v>
                </c:pt>
                <c:pt idx="63">
                  <c:v>1.5748</c:v>
                </c:pt>
                <c:pt idx="64">
                  <c:v>1.42875</c:v>
                </c:pt>
                <c:pt idx="65">
                  <c:v>1.6065499999999999</c:v>
                </c:pt>
                <c:pt idx="66">
                  <c:v>1.5494000000000001</c:v>
                </c:pt>
                <c:pt idx="67">
                  <c:v>1.4732000000000001</c:v>
                </c:pt>
                <c:pt idx="68">
                  <c:v>1.4985999999999999</c:v>
                </c:pt>
                <c:pt idx="69">
                  <c:v>1.6637</c:v>
                </c:pt>
                <c:pt idx="70">
                  <c:v>1.4224000000000001</c:v>
                </c:pt>
                <c:pt idx="71">
                  <c:v>1.50495</c:v>
                </c:pt>
                <c:pt idx="72">
                  <c:v>1.3462000000000001</c:v>
                </c:pt>
                <c:pt idx="73">
                  <c:v>1.4224000000000001</c:v>
                </c:pt>
                <c:pt idx="74">
                  <c:v>1.4732000000000001</c:v>
                </c:pt>
                <c:pt idx="75">
                  <c:v>1.5176499999999999</c:v>
                </c:pt>
                <c:pt idx="76">
                  <c:v>1.4604999999999999</c:v>
                </c:pt>
                <c:pt idx="77">
                  <c:v>1.4604999999999999</c:v>
                </c:pt>
                <c:pt idx="78">
                  <c:v>1.4224000000000001</c:v>
                </c:pt>
                <c:pt idx="79">
                  <c:v>1.4732000000000001</c:v>
                </c:pt>
                <c:pt idx="80">
                  <c:v>1.46685</c:v>
                </c:pt>
                <c:pt idx="81">
                  <c:v>1.5874999999999999</c:v>
                </c:pt>
                <c:pt idx="82">
                  <c:v>1.4922500000000001</c:v>
                </c:pt>
                <c:pt idx="83">
                  <c:v>1.4922500000000001</c:v>
                </c:pt>
                <c:pt idx="84">
                  <c:v>1.6002000000000001</c:v>
                </c:pt>
                <c:pt idx="85">
                  <c:v>1.4224000000000001</c:v>
                </c:pt>
                <c:pt idx="86">
                  <c:v>1.397</c:v>
                </c:pt>
                <c:pt idx="87">
                  <c:v>1.4478</c:v>
                </c:pt>
              </c:numCache>
            </c:numRef>
          </c:xVal>
          <c:yVal>
            <c:numRef>
              <c:f>HeightWeight_v1.0!$B$2:$B$89</c:f>
              <c:numCache>
                <c:formatCode>General</c:formatCode>
                <c:ptCount val="88"/>
                <c:pt idx="0">
                  <c:v>49.441571600000003</c:v>
                </c:pt>
                <c:pt idx="1">
                  <c:v>62.595751200000002</c:v>
                </c:pt>
                <c:pt idx="2">
                  <c:v>75.749930800000001</c:v>
                </c:pt>
                <c:pt idx="3">
                  <c:v>48.987979199999998</c:v>
                </c:pt>
                <c:pt idx="4">
                  <c:v>43.091278000000003</c:v>
                </c:pt>
                <c:pt idx="5">
                  <c:v>52.616718400000003</c:v>
                </c:pt>
                <c:pt idx="6">
                  <c:v>47.967396299999997</c:v>
                </c:pt>
                <c:pt idx="7">
                  <c:v>45.586036200000002</c:v>
                </c:pt>
                <c:pt idx="8">
                  <c:v>47.853998199999999</c:v>
                </c:pt>
                <c:pt idx="9">
                  <c:v>44.452055199999997</c:v>
                </c:pt>
                <c:pt idx="10">
                  <c:v>46.0396286</c:v>
                </c:pt>
                <c:pt idx="11">
                  <c:v>53.070310800000001</c:v>
                </c:pt>
                <c:pt idx="12">
                  <c:v>65.8842961</c:v>
                </c:pt>
                <c:pt idx="13">
                  <c:v>46.0396286</c:v>
                </c:pt>
                <c:pt idx="14">
                  <c:v>43.544870400000001</c:v>
                </c:pt>
                <c:pt idx="15">
                  <c:v>62.368955</c:v>
                </c:pt>
                <c:pt idx="16">
                  <c:v>45.812832399999998</c:v>
                </c:pt>
                <c:pt idx="17">
                  <c:v>74.3891536</c:v>
                </c:pt>
                <c:pt idx="18">
                  <c:v>55.565069000000001</c:v>
                </c:pt>
                <c:pt idx="19">
                  <c:v>46.153026699999998</c:v>
                </c:pt>
                <c:pt idx="20">
                  <c:v>47.853998199999999</c:v>
                </c:pt>
                <c:pt idx="21">
                  <c:v>42.1840932</c:v>
                </c:pt>
                <c:pt idx="22">
                  <c:v>45.812832399999998</c:v>
                </c:pt>
                <c:pt idx="23">
                  <c:v>44.678851399999999</c:v>
                </c:pt>
                <c:pt idx="24">
                  <c:v>42.637685599999998</c:v>
                </c:pt>
                <c:pt idx="25">
                  <c:v>43.544870400000001</c:v>
                </c:pt>
                <c:pt idx="26">
                  <c:v>37.307974899999998</c:v>
                </c:pt>
                <c:pt idx="27">
                  <c:v>39.3491407</c:v>
                </c:pt>
                <c:pt idx="28">
                  <c:v>39.008946399999999</c:v>
                </c:pt>
                <c:pt idx="29">
                  <c:v>40.596519800000003</c:v>
                </c:pt>
                <c:pt idx="30">
                  <c:v>38.101761600000003</c:v>
                </c:pt>
                <c:pt idx="31">
                  <c:v>40.3697236</c:v>
                </c:pt>
                <c:pt idx="32">
                  <c:v>37.1945768</c:v>
                </c:pt>
                <c:pt idx="33">
                  <c:v>44.111860900000003</c:v>
                </c:pt>
                <c:pt idx="34">
                  <c:v>33.452439499999997</c:v>
                </c:pt>
                <c:pt idx="35">
                  <c:v>47.173609599999999</c:v>
                </c:pt>
                <c:pt idx="36">
                  <c:v>30.050496500000001</c:v>
                </c:pt>
                <c:pt idx="37">
                  <c:v>32.091662300000003</c:v>
                </c:pt>
                <c:pt idx="38">
                  <c:v>34.813216699999998</c:v>
                </c:pt>
                <c:pt idx="39">
                  <c:v>35.947197699999997</c:v>
                </c:pt>
                <c:pt idx="40">
                  <c:v>39.916131200000002</c:v>
                </c:pt>
                <c:pt idx="41">
                  <c:v>32.658652799999999</c:v>
                </c:pt>
                <c:pt idx="42">
                  <c:v>30.504088899999999</c:v>
                </c:pt>
                <c:pt idx="43">
                  <c:v>29.483505999999998</c:v>
                </c:pt>
                <c:pt idx="44">
                  <c:v>44.678851399999999</c:v>
                </c:pt>
                <c:pt idx="45">
                  <c:v>34.926614800000003</c:v>
                </c:pt>
                <c:pt idx="46">
                  <c:v>54.5444861</c:v>
                </c:pt>
                <c:pt idx="47">
                  <c:v>52.503320299999999</c:v>
                </c:pt>
                <c:pt idx="48">
                  <c:v>51.029145</c:v>
                </c:pt>
                <c:pt idx="49">
                  <c:v>51.7095336</c:v>
                </c:pt>
                <c:pt idx="50">
                  <c:v>60.327789199999998</c:v>
                </c:pt>
                <c:pt idx="51">
                  <c:v>47.853998199999999</c:v>
                </c:pt>
                <c:pt idx="52">
                  <c:v>69.966627700000004</c:v>
                </c:pt>
                <c:pt idx="53">
                  <c:v>77.337504199999998</c:v>
                </c:pt>
                <c:pt idx="54">
                  <c:v>58.286623400000003</c:v>
                </c:pt>
                <c:pt idx="55">
                  <c:v>45.812832399999998</c:v>
                </c:pt>
                <c:pt idx="56">
                  <c:v>47.627201999999997</c:v>
                </c:pt>
                <c:pt idx="57">
                  <c:v>53.070310800000001</c:v>
                </c:pt>
                <c:pt idx="58">
                  <c:v>80.739447200000001</c:v>
                </c:pt>
                <c:pt idx="59">
                  <c:v>45.245841900000002</c:v>
                </c:pt>
                <c:pt idx="60">
                  <c:v>50.462154499999997</c:v>
                </c:pt>
                <c:pt idx="61">
                  <c:v>52.956912699999997</c:v>
                </c:pt>
                <c:pt idx="62">
                  <c:v>61.234974000000001</c:v>
                </c:pt>
                <c:pt idx="63">
                  <c:v>59.8741968</c:v>
                </c:pt>
                <c:pt idx="64">
                  <c:v>47.967396299999997</c:v>
                </c:pt>
                <c:pt idx="65">
                  <c:v>63.956528400000003</c:v>
                </c:pt>
                <c:pt idx="66">
                  <c:v>46.720017200000001</c:v>
                </c:pt>
                <c:pt idx="67">
                  <c:v>41.276908400000003</c:v>
                </c:pt>
                <c:pt idx="68">
                  <c:v>45.35924</c:v>
                </c:pt>
                <c:pt idx="69">
                  <c:v>57.266040500000003</c:v>
                </c:pt>
                <c:pt idx="70">
                  <c:v>38.782150199999997</c:v>
                </c:pt>
                <c:pt idx="71">
                  <c:v>46.946813400000003</c:v>
                </c:pt>
                <c:pt idx="72">
                  <c:v>29.256709799999999</c:v>
                </c:pt>
                <c:pt idx="73">
                  <c:v>35.833799599999999</c:v>
                </c:pt>
                <c:pt idx="74">
                  <c:v>34.926614800000003</c:v>
                </c:pt>
                <c:pt idx="75">
                  <c:v>38.555354000000001</c:v>
                </c:pt>
                <c:pt idx="76">
                  <c:v>40.3697236</c:v>
                </c:pt>
                <c:pt idx="77">
                  <c:v>36.740984400000002</c:v>
                </c:pt>
                <c:pt idx="78">
                  <c:v>37.1945768</c:v>
                </c:pt>
                <c:pt idx="79">
                  <c:v>39.462538799999997</c:v>
                </c:pt>
                <c:pt idx="80">
                  <c:v>36.740984400000002</c:v>
                </c:pt>
                <c:pt idx="81">
                  <c:v>44.452055199999997</c:v>
                </c:pt>
                <c:pt idx="82">
                  <c:v>41.617102699999997</c:v>
                </c:pt>
                <c:pt idx="83">
                  <c:v>39.008946399999999</c:v>
                </c:pt>
                <c:pt idx="84">
                  <c:v>41.276908400000003</c:v>
                </c:pt>
                <c:pt idx="85">
                  <c:v>38.101761600000003</c:v>
                </c:pt>
                <c:pt idx="86">
                  <c:v>30.163894599999999</c:v>
                </c:pt>
                <c:pt idx="87">
                  <c:v>38.555354000000001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F-416E-B18B-5D77498B2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691424"/>
        <c:axId val="626692256"/>
      </c:scatterChart>
      <c:valAx>
        <c:axId val="626691424"/>
        <c:scaling>
          <c:orientation val="minMax"/>
          <c:min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92256"/>
        <c:crosses val="autoZero"/>
        <c:crossBetween val="midCat"/>
      </c:valAx>
      <c:valAx>
        <c:axId val="6266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9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Height M (x)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Analysis'!$A$2:$A$89</c:f>
              <c:numCache>
                <c:formatCode>General</c:formatCode>
                <c:ptCount val="88"/>
                <c:pt idx="0">
                  <c:v>1.6002000000000001</c:v>
                </c:pt>
                <c:pt idx="1">
                  <c:v>1.651</c:v>
                </c:pt>
                <c:pt idx="2">
                  <c:v>1.651</c:v>
                </c:pt>
                <c:pt idx="3">
                  <c:v>1.5303500000000001</c:v>
                </c:pt>
                <c:pt idx="4">
                  <c:v>1.4541500000000001</c:v>
                </c:pt>
                <c:pt idx="5">
                  <c:v>1.6065499999999999</c:v>
                </c:pt>
                <c:pt idx="6">
                  <c:v>1.5621</c:v>
                </c:pt>
                <c:pt idx="7">
                  <c:v>1.4985999999999999</c:v>
                </c:pt>
                <c:pt idx="8">
                  <c:v>1.524</c:v>
                </c:pt>
                <c:pt idx="9">
                  <c:v>1.4795499999999999</c:v>
                </c:pt>
                <c:pt idx="10">
                  <c:v>1.4732000000000001</c:v>
                </c:pt>
                <c:pt idx="11">
                  <c:v>1.5494000000000001</c:v>
                </c:pt>
                <c:pt idx="12">
                  <c:v>1.5176499999999999</c:v>
                </c:pt>
                <c:pt idx="13">
                  <c:v>1.5367</c:v>
                </c:pt>
                <c:pt idx="14">
                  <c:v>1.4604999999999999</c:v>
                </c:pt>
                <c:pt idx="15">
                  <c:v>1.524</c:v>
                </c:pt>
                <c:pt idx="16">
                  <c:v>1.4604999999999999</c:v>
                </c:pt>
                <c:pt idx="17">
                  <c:v>1.5811500000000001</c:v>
                </c:pt>
                <c:pt idx="18">
                  <c:v>1.524</c:v>
                </c:pt>
                <c:pt idx="19">
                  <c:v>1.4985999999999999</c:v>
                </c:pt>
                <c:pt idx="20">
                  <c:v>1.4859</c:v>
                </c:pt>
                <c:pt idx="21">
                  <c:v>1.4795499999999999</c:v>
                </c:pt>
                <c:pt idx="22">
                  <c:v>1.5874999999999999</c:v>
                </c:pt>
                <c:pt idx="23">
                  <c:v>1.55575</c:v>
                </c:pt>
                <c:pt idx="24">
                  <c:v>1.5811500000000001</c:v>
                </c:pt>
                <c:pt idx="25">
                  <c:v>1.5684499999999999</c:v>
                </c:pt>
                <c:pt idx="26">
                  <c:v>1.4985999999999999</c:v>
                </c:pt>
                <c:pt idx="27">
                  <c:v>1.524</c:v>
                </c:pt>
                <c:pt idx="28">
                  <c:v>1.4414499999999999</c:v>
                </c:pt>
                <c:pt idx="29">
                  <c:v>1.4859</c:v>
                </c:pt>
                <c:pt idx="30">
                  <c:v>1.4604999999999999</c:v>
                </c:pt>
                <c:pt idx="31">
                  <c:v>1.4985999999999999</c:v>
                </c:pt>
                <c:pt idx="32">
                  <c:v>1.55575</c:v>
                </c:pt>
                <c:pt idx="33">
                  <c:v>1.5303500000000001</c:v>
                </c:pt>
                <c:pt idx="34">
                  <c:v>1.4541500000000001</c:v>
                </c:pt>
                <c:pt idx="35">
                  <c:v>1.63195</c:v>
                </c:pt>
                <c:pt idx="36">
                  <c:v>1.41605</c:v>
                </c:pt>
                <c:pt idx="37">
                  <c:v>1.3843000000000001</c:v>
                </c:pt>
                <c:pt idx="38">
                  <c:v>1.4541500000000001</c:v>
                </c:pt>
                <c:pt idx="39">
                  <c:v>1.50495</c:v>
                </c:pt>
                <c:pt idx="40">
                  <c:v>1.4859</c:v>
                </c:pt>
                <c:pt idx="41">
                  <c:v>1.4478</c:v>
                </c:pt>
                <c:pt idx="42">
                  <c:v>1.3334999999999999</c:v>
                </c:pt>
                <c:pt idx="43">
                  <c:v>1.3652500000000001</c:v>
                </c:pt>
                <c:pt idx="44">
                  <c:v>1.5494000000000001</c:v>
                </c:pt>
                <c:pt idx="45">
                  <c:v>1.4478</c:v>
                </c:pt>
                <c:pt idx="46">
                  <c:v>1.4732000000000001</c:v>
                </c:pt>
                <c:pt idx="47">
                  <c:v>1.5874999999999999</c:v>
                </c:pt>
                <c:pt idx="48">
                  <c:v>1.4414499999999999</c:v>
                </c:pt>
                <c:pt idx="49">
                  <c:v>1.6002000000000001</c:v>
                </c:pt>
                <c:pt idx="50">
                  <c:v>1.5811500000000001</c:v>
                </c:pt>
                <c:pt idx="51">
                  <c:v>1.41605</c:v>
                </c:pt>
                <c:pt idx="52">
                  <c:v>1.5494000000000001</c:v>
                </c:pt>
                <c:pt idx="53">
                  <c:v>1.6446499999999999</c:v>
                </c:pt>
                <c:pt idx="54">
                  <c:v>1.4922500000000001</c:v>
                </c:pt>
                <c:pt idx="55">
                  <c:v>1.5494000000000001</c:v>
                </c:pt>
                <c:pt idx="56">
                  <c:v>1.4224000000000001</c:v>
                </c:pt>
                <c:pt idx="57">
                  <c:v>1.6192500000000001</c:v>
                </c:pt>
                <c:pt idx="58">
                  <c:v>1.6637</c:v>
                </c:pt>
                <c:pt idx="59">
                  <c:v>1.4732000000000001</c:v>
                </c:pt>
                <c:pt idx="60">
                  <c:v>1.4922500000000001</c:v>
                </c:pt>
                <c:pt idx="61">
                  <c:v>1.5303500000000001</c:v>
                </c:pt>
                <c:pt idx="62">
                  <c:v>1.5874999999999999</c:v>
                </c:pt>
                <c:pt idx="63">
                  <c:v>1.5748</c:v>
                </c:pt>
                <c:pt idx="64">
                  <c:v>1.42875</c:v>
                </c:pt>
                <c:pt idx="65">
                  <c:v>1.6065499999999999</c:v>
                </c:pt>
                <c:pt idx="66">
                  <c:v>1.5494000000000001</c:v>
                </c:pt>
                <c:pt idx="67">
                  <c:v>1.4732000000000001</c:v>
                </c:pt>
                <c:pt idx="68">
                  <c:v>1.4985999999999999</c:v>
                </c:pt>
                <c:pt idx="69">
                  <c:v>1.6637</c:v>
                </c:pt>
                <c:pt idx="70">
                  <c:v>1.4224000000000001</c:v>
                </c:pt>
                <c:pt idx="71">
                  <c:v>1.50495</c:v>
                </c:pt>
                <c:pt idx="72">
                  <c:v>1.3462000000000001</c:v>
                </c:pt>
                <c:pt idx="73">
                  <c:v>1.4224000000000001</c:v>
                </c:pt>
                <c:pt idx="74">
                  <c:v>1.4732000000000001</c:v>
                </c:pt>
                <c:pt idx="75">
                  <c:v>1.5176499999999999</c:v>
                </c:pt>
                <c:pt idx="76">
                  <c:v>1.4604999999999999</c:v>
                </c:pt>
                <c:pt idx="77">
                  <c:v>1.4604999999999999</c:v>
                </c:pt>
                <c:pt idx="78">
                  <c:v>1.4224000000000001</c:v>
                </c:pt>
                <c:pt idx="79">
                  <c:v>1.4732000000000001</c:v>
                </c:pt>
                <c:pt idx="80">
                  <c:v>1.46685</c:v>
                </c:pt>
                <c:pt idx="81">
                  <c:v>1.5874999999999999</c:v>
                </c:pt>
                <c:pt idx="82">
                  <c:v>1.4922500000000001</c:v>
                </c:pt>
                <c:pt idx="83">
                  <c:v>1.4922500000000001</c:v>
                </c:pt>
                <c:pt idx="84">
                  <c:v>1.6002000000000001</c:v>
                </c:pt>
                <c:pt idx="85">
                  <c:v>1.4224000000000001</c:v>
                </c:pt>
                <c:pt idx="86">
                  <c:v>1.397</c:v>
                </c:pt>
                <c:pt idx="87">
                  <c:v>1.4478</c:v>
                </c:pt>
              </c:numCache>
            </c:numRef>
          </c:xVal>
          <c:yVal>
            <c:numRef>
              <c:f>'Regression Analysis'!$H$30:$H$117</c:f>
              <c:numCache>
                <c:formatCode>General</c:formatCode>
                <c:ptCount val="88"/>
                <c:pt idx="0">
                  <c:v>-6.6610838553773704</c:v>
                </c:pt>
                <c:pt idx="1">
                  <c:v>1.0826643800112166</c:v>
                </c:pt>
                <c:pt idx="2">
                  <c:v>14.236843980011216</c:v>
                </c:pt>
                <c:pt idx="3">
                  <c:v>0.32466687096329849</c:v>
                </c:pt>
                <c:pt idx="4">
                  <c:v>2.5436127178804071</c:v>
                </c:pt>
                <c:pt idx="5">
                  <c:v>-4.1622409759537717</c:v>
                </c:pt>
                <c:pt idx="6">
                  <c:v>-4.0774356319188243</c:v>
                </c:pt>
                <c:pt idx="7">
                  <c:v>0.30424347384545314</c:v>
                </c:pt>
                <c:pt idx="8">
                  <c:v>-0.13301020846027001</c:v>
                </c:pt>
                <c:pt idx="9">
                  <c:v>1.1991742355747093</c:v>
                </c:pt>
                <c:pt idx="10">
                  <c:v>3.4630515561511146</c:v>
                </c:pt>
                <c:pt idx="11">
                  <c:v>2.3780867092340117</c:v>
                </c:pt>
                <c:pt idx="12">
                  <c:v>18.573591612116161</c:v>
                </c:pt>
                <c:pt idx="13">
                  <c:v>-3.2999876496131009</c:v>
                </c:pt>
                <c:pt idx="14">
                  <c:v>2.3209011973040035</c:v>
                </c:pt>
                <c:pt idx="15">
                  <c:v>14.38194659153973</c:v>
                </c:pt>
                <c:pt idx="16">
                  <c:v>4.5888631973040006</c:v>
                </c:pt>
                <c:pt idx="17">
                  <c:v>20.315409906351888</c:v>
                </c:pt>
                <c:pt idx="18">
                  <c:v>7.5780605915397317</c:v>
                </c:pt>
                <c:pt idx="19">
                  <c:v>0.87123397384544887</c:v>
                </c:pt>
                <c:pt idx="20">
                  <c:v>3.924813314998282</c:v>
                </c:pt>
                <c:pt idx="21">
                  <c:v>-1.0687877644252879</c:v>
                </c:pt>
                <c:pt idx="22">
                  <c:v>-8.9372152142245156</c:v>
                </c:pt>
                <c:pt idx="23">
                  <c:v>-6.6896766113423922</c:v>
                </c:pt>
                <c:pt idx="24">
                  <c:v>-11.436058093648114</c:v>
                </c:pt>
                <c:pt idx="25">
                  <c:v>-9.1762654524952225</c:v>
                </c:pt>
                <c:pt idx="26">
                  <c:v>-7.9738178261545514</c:v>
                </c:pt>
                <c:pt idx="27">
                  <c:v>-8.63786770846027</c:v>
                </c:pt>
                <c:pt idx="28">
                  <c:v>-0.18611104096673614</c:v>
                </c:pt>
                <c:pt idx="29">
                  <c:v>-3.3326650850017145</c:v>
                </c:pt>
                <c:pt idx="30">
                  <c:v>-3.122207602695994</c:v>
                </c:pt>
                <c:pt idx="31">
                  <c:v>-4.9120691261545488</c:v>
                </c:pt>
                <c:pt idx="32">
                  <c:v>-14.173951211342391</c:v>
                </c:pt>
                <c:pt idx="33">
                  <c:v>-4.5514514290366961</c:v>
                </c:pt>
                <c:pt idx="34">
                  <c:v>-7.0952257821195985</c:v>
                </c:pt>
                <c:pt idx="35">
                  <c:v>-12.310565458259497</c:v>
                </c:pt>
                <c:pt idx="36">
                  <c:v>-6.4393452586610422</c:v>
                </c:pt>
                <c:pt idx="37">
                  <c:v>-1.0166598557789186</c:v>
                </c:pt>
                <c:pt idx="38">
                  <c:v>-5.7344485821195974</c:v>
                </c:pt>
                <c:pt idx="39">
                  <c:v>-10.010898946731011</c:v>
                </c:pt>
                <c:pt idx="40">
                  <c:v>-4.0130536850017151</c:v>
                </c:pt>
                <c:pt idx="41">
                  <c:v>-7.2127085615431668</c:v>
                </c:pt>
                <c:pt idx="42">
                  <c:v>2.8061981088324899</c:v>
                </c:pt>
                <c:pt idx="43">
                  <c:v>-1.5959043940496613</c:v>
                </c:pt>
                <c:pt idx="44">
                  <c:v>-6.0133726907659906</c:v>
                </c:pt>
                <c:pt idx="45">
                  <c:v>-4.9447465615431625</c:v>
                </c:pt>
                <c:pt idx="46">
                  <c:v>11.967909056151115</c:v>
                </c:pt>
                <c:pt idx="47">
                  <c:v>-2.2467273142245148</c:v>
                </c:pt>
                <c:pt idx="48">
                  <c:v>11.834087559033264</c:v>
                </c:pt>
                <c:pt idx="49">
                  <c:v>-4.3931218553773732</c:v>
                </c:pt>
                <c:pt idx="50">
                  <c:v>6.2540455063518863</c:v>
                </c:pt>
                <c:pt idx="51">
                  <c:v>11.364156441338956</c:v>
                </c:pt>
                <c:pt idx="52">
                  <c:v>19.274403609234014</c:v>
                </c:pt>
                <c:pt idx="53">
                  <c:v>16.500721300587642</c:v>
                </c:pt>
                <c:pt idx="54">
                  <c:v>13.681134594421856</c:v>
                </c:pt>
                <c:pt idx="55">
                  <c:v>-4.879391690765992</c:v>
                </c:pt>
                <c:pt idx="56">
                  <c:v>10.461056320762523</c:v>
                </c:pt>
                <c:pt idx="57">
                  <c:v>-5.0612564171066623</c:v>
                </c:pt>
                <c:pt idx="58">
                  <c:v>17.873752538858383</c:v>
                </c:pt>
                <c:pt idx="59">
                  <c:v>2.6692648561511163</c:v>
                </c:pt>
                <c:pt idx="60">
                  <c:v>5.8566656944218494</c:v>
                </c:pt>
                <c:pt idx="61">
                  <c:v>4.2936003709632971</c:v>
                </c:pt>
                <c:pt idx="62">
                  <c:v>6.4849263857754877</c:v>
                </c:pt>
                <c:pt idx="63">
                  <c:v>6.4767570269283183</c:v>
                </c:pt>
                <c:pt idx="64">
                  <c:v>10.124946700186122</c:v>
                </c:pt>
                <c:pt idx="65">
                  <c:v>7.1775690240462282</c:v>
                </c:pt>
                <c:pt idx="66">
                  <c:v>-3.9722068907659889</c:v>
                </c:pt>
                <c:pt idx="67">
                  <c:v>-1.2996686438488823</c:v>
                </c:pt>
                <c:pt idx="68">
                  <c:v>7.7447273845450582E-2</c:v>
                </c:pt>
                <c:pt idx="69">
                  <c:v>-5.5996541611416148</c:v>
                </c:pt>
                <c:pt idx="70">
                  <c:v>1.6160045207625231</c:v>
                </c:pt>
                <c:pt idx="71">
                  <c:v>0.98871675326899577</c:v>
                </c:pt>
                <c:pt idx="72">
                  <c:v>0.20621116767962988</c:v>
                </c:pt>
                <c:pt idx="73">
                  <c:v>-1.3323460792374746</c:v>
                </c:pt>
                <c:pt idx="74">
                  <c:v>-7.6499622438488828</c:v>
                </c:pt>
                <c:pt idx="75">
                  <c:v>-8.7553504878838382</c:v>
                </c:pt>
                <c:pt idx="76">
                  <c:v>-0.85424560269599681</c:v>
                </c:pt>
                <c:pt idx="77">
                  <c:v>-4.4829848026959951</c:v>
                </c:pt>
                <c:pt idx="78">
                  <c:v>2.8431120762526518E-2</c:v>
                </c:pt>
                <c:pt idx="79">
                  <c:v>-3.1140382438488885</c:v>
                </c:pt>
                <c:pt idx="80">
                  <c:v>-5.1592887232724252</c:v>
                </c:pt>
                <c:pt idx="81">
                  <c:v>-10.297992414224517</c:v>
                </c:pt>
                <c:pt idx="82">
                  <c:v>-2.9883861055781509</c:v>
                </c:pt>
                <c:pt idx="83">
                  <c:v>-5.5965424055781483</c:v>
                </c:pt>
                <c:pt idx="84">
                  <c:v>-14.82574705537737</c:v>
                </c:pt>
                <c:pt idx="85">
                  <c:v>0.93561592076252964</c:v>
                </c:pt>
                <c:pt idx="86">
                  <c:v>-4.2970353969317543</c:v>
                </c:pt>
                <c:pt idx="87">
                  <c:v>-1.3160073615431642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06-4CAC-9194-6ACF74A39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687088"/>
        <c:axId val="975691664"/>
      </c:scatterChart>
      <c:valAx>
        <c:axId val="975687088"/>
        <c:scaling>
          <c:orientation val="minMax"/>
          <c:min val="1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Height M (x)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5691664"/>
        <c:crosses val="autoZero"/>
        <c:crossBetween val="midCat"/>
      </c:valAx>
      <c:valAx>
        <c:axId val="975691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56870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Height M (x)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Weight kg (y) Observed</c:v>
          </c:tx>
          <c:spPr>
            <a:ln w="19050">
              <a:noFill/>
            </a:ln>
          </c:spPr>
          <c:xVal>
            <c:numRef>
              <c:f>'Regression Analysis'!$A$2:$A$89</c:f>
              <c:numCache>
                <c:formatCode>General</c:formatCode>
                <c:ptCount val="88"/>
                <c:pt idx="0">
                  <c:v>1.6002000000000001</c:v>
                </c:pt>
                <c:pt idx="1">
                  <c:v>1.651</c:v>
                </c:pt>
                <c:pt idx="2">
                  <c:v>1.651</c:v>
                </c:pt>
                <c:pt idx="3">
                  <c:v>1.5303500000000001</c:v>
                </c:pt>
                <c:pt idx="4">
                  <c:v>1.4541500000000001</c:v>
                </c:pt>
                <c:pt idx="5">
                  <c:v>1.6065499999999999</c:v>
                </c:pt>
                <c:pt idx="6">
                  <c:v>1.5621</c:v>
                </c:pt>
                <c:pt idx="7">
                  <c:v>1.4985999999999999</c:v>
                </c:pt>
                <c:pt idx="8">
                  <c:v>1.524</c:v>
                </c:pt>
                <c:pt idx="9">
                  <c:v>1.4795499999999999</c:v>
                </c:pt>
                <c:pt idx="10">
                  <c:v>1.4732000000000001</c:v>
                </c:pt>
                <c:pt idx="11">
                  <c:v>1.5494000000000001</c:v>
                </c:pt>
                <c:pt idx="12">
                  <c:v>1.5176499999999999</c:v>
                </c:pt>
                <c:pt idx="13">
                  <c:v>1.5367</c:v>
                </c:pt>
                <c:pt idx="14">
                  <c:v>1.4604999999999999</c:v>
                </c:pt>
                <c:pt idx="15">
                  <c:v>1.524</c:v>
                </c:pt>
                <c:pt idx="16">
                  <c:v>1.4604999999999999</c:v>
                </c:pt>
                <c:pt idx="17">
                  <c:v>1.5811500000000001</c:v>
                </c:pt>
                <c:pt idx="18">
                  <c:v>1.524</c:v>
                </c:pt>
                <c:pt idx="19">
                  <c:v>1.4985999999999999</c:v>
                </c:pt>
                <c:pt idx="20">
                  <c:v>1.4859</c:v>
                </c:pt>
                <c:pt idx="21">
                  <c:v>1.4795499999999999</c:v>
                </c:pt>
                <c:pt idx="22">
                  <c:v>1.5874999999999999</c:v>
                </c:pt>
                <c:pt idx="23">
                  <c:v>1.55575</c:v>
                </c:pt>
                <c:pt idx="24">
                  <c:v>1.5811500000000001</c:v>
                </c:pt>
                <c:pt idx="25">
                  <c:v>1.5684499999999999</c:v>
                </c:pt>
                <c:pt idx="26">
                  <c:v>1.4985999999999999</c:v>
                </c:pt>
                <c:pt idx="27">
                  <c:v>1.524</c:v>
                </c:pt>
                <c:pt idx="28">
                  <c:v>1.4414499999999999</c:v>
                </c:pt>
                <c:pt idx="29">
                  <c:v>1.4859</c:v>
                </c:pt>
                <c:pt idx="30">
                  <c:v>1.4604999999999999</c:v>
                </c:pt>
                <c:pt idx="31">
                  <c:v>1.4985999999999999</c:v>
                </c:pt>
                <c:pt idx="32">
                  <c:v>1.55575</c:v>
                </c:pt>
                <c:pt idx="33">
                  <c:v>1.5303500000000001</c:v>
                </c:pt>
                <c:pt idx="34">
                  <c:v>1.4541500000000001</c:v>
                </c:pt>
                <c:pt idx="35">
                  <c:v>1.63195</c:v>
                </c:pt>
                <c:pt idx="36">
                  <c:v>1.41605</c:v>
                </c:pt>
                <c:pt idx="37">
                  <c:v>1.3843000000000001</c:v>
                </c:pt>
                <c:pt idx="38">
                  <c:v>1.4541500000000001</c:v>
                </c:pt>
                <c:pt idx="39">
                  <c:v>1.50495</c:v>
                </c:pt>
                <c:pt idx="40">
                  <c:v>1.4859</c:v>
                </c:pt>
                <c:pt idx="41">
                  <c:v>1.4478</c:v>
                </c:pt>
                <c:pt idx="42">
                  <c:v>1.3334999999999999</c:v>
                </c:pt>
                <c:pt idx="43">
                  <c:v>1.3652500000000001</c:v>
                </c:pt>
                <c:pt idx="44">
                  <c:v>1.5494000000000001</c:v>
                </c:pt>
                <c:pt idx="45">
                  <c:v>1.4478</c:v>
                </c:pt>
                <c:pt idx="46">
                  <c:v>1.4732000000000001</c:v>
                </c:pt>
                <c:pt idx="47">
                  <c:v>1.5874999999999999</c:v>
                </c:pt>
                <c:pt idx="48">
                  <c:v>1.4414499999999999</c:v>
                </c:pt>
                <c:pt idx="49">
                  <c:v>1.6002000000000001</c:v>
                </c:pt>
                <c:pt idx="50">
                  <c:v>1.5811500000000001</c:v>
                </c:pt>
                <c:pt idx="51">
                  <c:v>1.41605</c:v>
                </c:pt>
                <c:pt idx="52">
                  <c:v>1.5494000000000001</c:v>
                </c:pt>
                <c:pt idx="53">
                  <c:v>1.6446499999999999</c:v>
                </c:pt>
                <c:pt idx="54">
                  <c:v>1.4922500000000001</c:v>
                </c:pt>
                <c:pt idx="55">
                  <c:v>1.5494000000000001</c:v>
                </c:pt>
                <c:pt idx="56">
                  <c:v>1.4224000000000001</c:v>
                </c:pt>
                <c:pt idx="57">
                  <c:v>1.6192500000000001</c:v>
                </c:pt>
                <c:pt idx="58">
                  <c:v>1.6637</c:v>
                </c:pt>
                <c:pt idx="59">
                  <c:v>1.4732000000000001</c:v>
                </c:pt>
                <c:pt idx="60">
                  <c:v>1.4922500000000001</c:v>
                </c:pt>
                <c:pt idx="61">
                  <c:v>1.5303500000000001</c:v>
                </c:pt>
                <c:pt idx="62">
                  <c:v>1.5874999999999999</c:v>
                </c:pt>
                <c:pt idx="63">
                  <c:v>1.5748</c:v>
                </c:pt>
                <c:pt idx="64">
                  <c:v>1.42875</c:v>
                </c:pt>
                <c:pt idx="65">
                  <c:v>1.6065499999999999</c:v>
                </c:pt>
                <c:pt idx="66">
                  <c:v>1.5494000000000001</c:v>
                </c:pt>
                <c:pt idx="67">
                  <c:v>1.4732000000000001</c:v>
                </c:pt>
                <c:pt idx="68">
                  <c:v>1.4985999999999999</c:v>
                </c:pt>
                <c:pt idx="69">
                  <c:v>1.6637</c:v>
                </c:pt>
                <c:pt idx="70">
                  <c:v>1.4224000000000001</c:v>
                </c:pt>
                <c:pt idx="71">
                  <c:v>1.50495</c:v>
                </c:pt>
                <c:pt idx="72">
                  <c:v>1.3462000000000001</c:v>
                </c:pt>
                <c:pt idx="73">
                  <c:v>1.4224000000000001</c:v>
                </c:pt>
                <c:pt idx="74">
                  <c:v>1.4732000000000001</c:v>
                </c:pt>
                <c:pt idx="75">
                  <c:v>1.5176499999999999</c:v>
                </c:pt>
                <c:pt idx="76">
                  <c:v>1.4604999999999999</c:v>
                </c:pt>
                <c:pt idx="77">
                  <c:v>1.4604999999999999</c:v>
                </c:pt>
                <c:pt idx="78">
                  <c:v>1.4224000000000001</c:v>
                </c:pt>
                <c:pt idx="79">
                  <c:v>1.4732000000000001</c:v>
                </c:pt>
                <c:pt idx="80">
                  <c:v>1.46685</c:v>
                </c:pt>
                <c:pt idx="81">
                  <c:v>1.5874999999999999</c:v>
                </c:pt>
                <c:pt idx="82">
                  <c:v>1.4922500000000001</c:v>
                </c:pt>
                <c:pt idx="83">
                  <c:v>1.4922500000000001</c:v>
                </c:pt>
                <c:pt idx="84">
                  <c:v>1.6002000000000001</c:v>
                </c:pt>
                <c:pt idx="85">
                  <c:v>1.4224000000000001</c:v>
                </c:pt>
                <c:pt idx="86">
                  <c:v>1.397</c:v>
                </c:pt>
                <c:pt idx="87">
                  <c:v>1.4478</c:v>
                </c:pt>
              </c:numCache>
            </c:numRef>
          </c:xVal>
          <c:yVal>
            <c:numRef>
              <c:f>'Regression Analysis'!$B$2:$B$89</c:f>
              <c:numCache>
                <c:formatCode>General</c:formatCode>
                <c:ptCount val="88"/>
                <c:pt idx="0">
                  <c:v>49.441571600000003</c:v>
                </c:pt>
                <c:pt idx="1">
                  <c:v>62.595751200000002</c:v>
                </c:pt>
                <c:pt idx="2">
                  <c:v>75.749930800000001</c:v>
                </c:pt>
                <c:pt idx="3">
                  <c:v>48.987979199999998</c:v>
                </c:pt>
                <c:pt idx="4">
                  <c:v>43.091278000000003</c:v>
                </c:pt>
                <c:pt idx="5">
                  <c:v>52.616718400000003</c:v>
                </c:pt>
                <c:pt idx="6">
                  <c:v>47.967396299999997</c:v>
                </c:pt>
                <c:pt idx="7">
                  <c:v>45.586036200000002</c:v>
                </c:pt>
                <c:pt idx="8">
                  <c:v>47.853998199999999</c:v>
                </c:pt>
                <c:pt idx="9">
                  <c:v>44.452055199999997</c:v>
                </c:pt>
                <c:pt idx="10">
                  <c:v>46.0396286</c:v>
                </c:pt>
                <c:pt idx="11">
                  <c:v>53.070310800000001</c:v>
                </c:pt>
                <c:pt idx="12">
                  <c:v>65.8842961</c:v>
                </c:pt>
                <c:pt idx="13">
                  <c:v>46.0396286</c:v>
                </c:pt>
                <c:pt idx="14">
                  <c:v>43.544870400000001</c:v>
                </c:pt>
                <c:pt idx="15">
                  <c:v>62.368955</c:v>
                </c:pt>
                <c:pt idx="16">
                  <c:v>45.812832399999998</c:v>
                </c:pt>
                <c:pt idx="17">
                  <c:v>74.3891536</c:v>
                </c:pt>
                <c:pt idx="18">
                  <c:v>55.565069000000001</c:v>
                </c:pt>
                <c:pt idx="19">
                  <c:v>46.153026699999998</c:v>
                </c:pt>
                <c:pt idx="20">
                  <c:v>47.853998199999999</c:v>
                </c:pt>
                <c:pt idx="21">
                  <c:v>42.1840932</c:v>
                </c:pt>
                <c:pt idx="22">
                  <c:v>45.812832399999998</c:v>
                </c:pt>
                <c:pt idx="23">
                  <c:v>44.678851399999999</c:v>
                </c:pt>
                <c:pt idx="24">
                  <c:v>42.637685599999998</c:v>
                </c:pt>
                <c:pt idx="25">
                  <c:v>43.544870400000001</c:v>
                </c:pt>
                <c:pt idx="26">
                  <c:v>37.307974899999998</c:v>
                </c:pt>
                <c:pt idx="27">
                  <c:v>39.3491407</c:v>
                </c:pt>
                <c:pt idx="28">
                  <c:v>39.008946399999999</c:v>
                </c:pt>
                <c:pt idx="29">
                  <c:v>40.596519800000003</c:v>
                </c:pt>
                <c:pt idx="30">
                  <c:v>38.101761600000003</c:v>
                </c:pt>
                <c:pt idx="31">
                  <c:v>40.3697236</c:v>
                </c:pt>
                <c:pt idx="32">
                  <c:v>37.1945768</c:v>
                </c:pt>
                <c:pt idx="33">
                  <c:v>44.111860900000003</c:v>
                </c:pt>
                <c:pt idx="34">
                  <c:v>33.452439499999997</c:v>
                </c:pt>
                <c:pt idx="35">
                  <c:v>47.173609599999999</c:v>
                </c:pt>
                <c:pt idx="36">
                  <c:v>30.050496500000001</c:v>
                </c:pt>
                <c:pt idx="37">
                  <c:v>32.091662300000003</c:v>
                </c:pt>
                <c:pt idx="38">
                  <c:v>34.813216699999998</c:v>
                </c:pt>
                <c:pt idx="39">
                  <c:v>35.947197699999997</c:v>
                </c:pt>
                <c:pt idx="40">
                  <c:v>39.916131200000002</c:v>
                </c:pt>
                <c:pt idx="41">
                  <c:v>32.658652799999999</c:v>
                </c:pt>
                <c:pt idx="42">
                  <c:v>30.504088899999999</c:v>
                </c:pt>
                <c:pt idx="43">
                  <c:v>29.483505999999998</c:v>
                </c:pt>
                <c:pt idx="44">
                  <c:v>44.678851399999999</c:v>
                </c:pt>
                <c:pt idx="45">
                  <c:v>34.926614800000003</c:v>
                </c:pt>
                <c:pt idx="46">
                  <c:v>54.5444861</c:v>
                </c:pt>
                <c:pt idx="47">
                  <c:v>52.503320299999999</c:v>
                </c:pt>
                <c:pt idx="48">
                  <c:v>51.029145</c:v>
                </c:pt>
                <c:pt idx="49">
                  <c:v>51.7095336</c:v>
                </c:pt>
                <c:pt idx="50">
                  <c:v>60.327789199999998</c:v>
                </c:pt>
                <c:pt idx="51">
                  <c:v>47.853998199999999</c:v>
                </c:pt>
                <c:pt idx="52">
                  <c:v>69.966627700000004</c:v>
                </c:pt>
                <c:pt idx="53">
                  <c:v>77.337504199999998</c:v>
                </c:pt>
                <c:pt idx="54">
                  <c:v>58.286623400000003</c:v>
                </c:pt>
                <c:pt idx="55">
                  <c:v>45.812832399999998</c:v>
                </c:pt>
                <c:pt idx="56">
                  <c:v>47.627201999999997</c:v>
                </c:pt>
                <c:pt idx="57">
                  <c:v>53.070310800000001</c:v>
                </c:pt>
                <c:pt idx="58">
                  <c:v>80.739447200000001</c:v>
                </c:pt>
                <c:pt idx="59">
                  <c:v>45.245841900000002</c:v>
                </c:pt>
                <c:pt idx="60">
                  <c:v>50.462154499999997</c:v>
                </c:pt>
                <c:pt idx="61">
                  <c:v>52.956912699999997</c:v>
                </c:pt>
                <c:pt idx="62">
                  <c:v>61.234974000000001</c:v>
                </c:pt>
                <c:pt idx="63">
                  <c:v>59.8741968</c:v>
                </c:pt>
                <c:pt idx="64">
                  <c:v>47.967396299999997</c:v>
                </c:pt>
                <c:pt idx="65">
                  <c:v>63.956528400000003</c:v>
                </c:pt>
                <c:pt idx="66">
                  <c:v>46.720017200000001</c:v>
                </c:pt>
                <c:pt idx="67">
                  <c:v>41.276908400000003</c:v>
                </c:pt>
                <c:pt idx="68">
                  <c:v>45.35924</c:v>
                </c:pt>
                <c:pt idx="69">
                  <c:v>57.266040500000003</c:v>
                </c:pt>
                <c:pt idx="70">
                  <c:v>38.782150199999997</c:v>
                </c:pt>
                <c:pt idx="71">
                  <c:v>46.946813400000003</c:v>
                </c:pt>
                <c:pt idx="72">
                  <c:v>29.256709799999999</c:v>
                </c:pt>
                <c:pt idx="73">
                  <c:v>35.833799599999999</c:v>
                </c:pt>
                <c:pt idx="74">
                  <c:v>34.926614800000003</c:v>
                </c:pt>
                <c:pt idx="75">
                  <c:v>38.555354000000001</c:v>
                </c:pt>
                <c:pt idx="76">
                  <c:v>40.3697236</c:v>
                </c:pt>
                <c:pt idx="77">
                  <c:v>36.740984400000002</c:v>
                </c:pt>
                <c:pt idx="78">
                  <c:v>37.1945768</c:v>
                </c:pt>
                <c:pt idx="79">
                  <c:v>39.462538799999997</c:v>
                </c:pt>
                <c:pt idx="80">
                  <c:v>36.740984400000002</c:v>
                </c:pt>
                <c:pt idx="81">
                  <c:v>44.452055199999997</c:v>
                </c:pt>
                <c:pt idx="82">
                  <c:v>41.617102699999997</c:v>
                </c:pt>
                <c:pt idx="83">
                  <c:v>39.008946399999999</c:v>
                </c:pt>
                <c:pt idx="84">
                  <c:v>41.276908400000003</c:v>
                </c:pt>
                <c:pt idx="85">
                  <c:v>38.101761600000003</c:v>
                </c:pt>
                <c:pt idx="86">
                  <c:v>30.163894599999999</c:v>
                </c:pt>
                <c:pt idx="87">
                  <c:v>38.555354000000001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EA-426D-8A59-41CB414D6963}"/>
            </c:ext>
          </c:extLst>
        </c:ser>
        <c:ser>
          <c:idx val="1"/>
          <c:order val="1"/>
          <c:tx>
            <c:v>Predicted Weight kg (y) Observed</c:v>
          </c:tx>
          <c:spPr>
            <a:ln w="19050">
              <a:noFill/>
            </a:ln>
          </c:spPr>
          <c:xVal>
            <c:numRef>
              <c:f>'Regression Analysis'!$A$2:$A$89</c:f>
              <c:numCache>
                <c:formatCode>General</c:formatCode>
                <c:ptCount val="88"/>
                <c:pt idx="0">
                  <c:v>1.6002000000000001</c:v>
                </c:pt>
                <c:pt idx="1">
                  <c:v>1.651</c:v>
                </c:pt>
                <c:pt idx="2">
                  <c:v>1.651</c:v>
                </c:pt>
                <c:pt idx="3">
                  <c:v>1.5303500000000001</c:v>
                </c:pt>
                <c:pt idx="4">
                  <c:v>1.4541500000000001</c:v>
                </c:pt>
                <c:pt idx="5">
                  <c:v>1.6065499999999999</c:v>
                </c:pt>
                <c:pt idx="6">
                  <c:v>1.5621</c:v>
                </c:pt>
                <c:pt idx="7">
                  <c:v>1.4985999999999999</c:v>
                </c:pt>
                <c:pt idx="8">
                  <c:v>1.524</c:v>
                </c:pt>
                <c:pt idx="9">
                  <c:v>1.4795499999999999</c:v>
                </c:pt>
                <c:pt idx="10">
                  <c:v>1.4732000000000001</c:v>
                </c:pt>
                <c:pt idx="11">
                  <c:v>1.5494000000000001</c:v>
                </c:pt>
                <c:pt idx="12">
                  <c:v>1.5176499999999999</c:v>
                </c:pt>
                <c:pt idx="13">
                  <c:v>1.5367</c:v>
                </c:pt>
                <c:pt idx="14">
                  <c:v>1.4604999999999999</c:v>
                </c:pt>
                <c:pt idx="15">
                  <c:v>1.524</c:v>
                </c:pt>
                <c:pt idx="16">
                  <c:v>1.4604999999999999</c:v>
                </c:pt>
                <c:pt idx="17">
                  <c:v>1.5811500000000001</c:v>
                </c:pt>
                <c:pt idx="18">
                  <c:v>1.524</c:v>
                </c:pt>
                <c:pt idx="19">
                  <c:v>1.4985999999999999</c:v>
                </c:pt>
                <c:pt idx="20">
                  <c:v>1.4859</c:v>
                </c:pt>
                <c:pt idx="21">
                  <c:v>1.4795499999999999</c:v>
                </c:pt>
                <c:pt idx="22">
                  <c:v>1.5874999999999999</c:v>
                </c:pt>
                <c:pt idx="23">
                  <c:v>1.55575</c:v>
                </c:pt>
                <c:pt idx="24">
                  <c:v>1.5811500000000001</c:v>
                </c:pt>
                <c:pt idx="25">
                  <c:v>1.5684499999999999</c:v>
                </c:pt>
                <c:pt idx="26">
                  <c:v>1.4985999999999999</c:v>
                </c:pt>
                <c:pt idx="27">
                  <c:v>1.524</c:v>
                </c:pt>
                <c:pt idx="28">
                  <c:v>1.4414499999999999</c:v>
                </c:pt>
                <c:pt idx="29">
                  <c:v>1.4859</c:v>
                </c:pt>
                <c:pt idx="30">
                  <c:v>1.4604999999999999</c:v>
                </c:pt>
                <c:pt idx="31">
                  <c:v>1.4985999999999999</c:v>
                </c:pt>
                <c:pt idx="32">
                  <c:v>1.55575</c:v>
                </c:pt>
                <c:pt idx="33">
                  <c:v>1.5303500000000001</c:v>
                </c:pt>
                <c:pt idx="34">
                  <c:v>1.4541500000000001</c:v>
                </c:pt>
                <c:pt idx="35">
                  <c:v>1.63195</c:v>
                </c:pt>
                <c:pt idx="36">
                  <c:v>1.41605</c:v>
                </c:pt>
                <c:pt idx="37">
                  <c:v>1.3843000000000001</c:v>
                </c:pt>
                <c:pt idx="38">
                  <c:v>1.4541500000000001</c:v>
                </c:pt>
                <c:pt idx="39">
                  <c:v>1.50495</c:v>
                </c:pt>
                <c:pt idx="40">
                  <c:v>1.4859</c:v>
                </c:pt>
                <c:pt idx="41">
                  <c:v>1.4478</c:v>
                </c:pt>
                <c:pt idx="42">
                  <c:v>1.3334999999999999</c:v>
                </c:pt>
                <c:pt idx="43">
                  <c:v>1.3652500000000001</c:v>
                </c:pt>
                <c:pt idx="44">
                  <c:v>1.5494000000000001</c:v>
                </c:pt>
                <c:pt idx="45">
                  <c:v>1.4478</c:v>
                </c:pt>
                <c:pt idx="46">
                  <c:v>1.4732000000000001</c:v>
                </c:pt>
                <c:pt idx="47">
                  <c:v>1.5874999999999999</c:v>
                </c:pt>
                <c:pt idx="48">
                  <c:v>1.4414499999999999</c:v>
                </c:pt>
                <c:pt idx="49">
                  <c:v>1.6002000000000001</c:v>
                </c:pt>
                <c:pt idx="50">
                  <c:v>1.5811500000000001</c:v>
                </c:pt>
                <c:pt idx="51">
                  <c:v>1.41605</c:v>
                </c:pt>
                <c:pt idx="52">
                  <c:v>1.5494000000000001</c:v>
                </c:pt>
                <c:pt idx="53">
                  <c:v>1.6446499999999999</c:v>
                </c:pt>
                <c:pt idx="54">
                  <c:v>1.4922500000000001</c:v>
                </c:pt>
                <c:pt idx="55">
                  <c:v>1.5494000000000001</c:v>
                </c:pt>
                <c:pt idx="56">
                  <c:v>1.4224000000000001</c:v>
                </c:pt>
                <c:pt idx="57">
                  <c:v>1.6192500000000001</c:v>
                </c:pt>
                <c:pt idx="58">
                  <c:v>1.6637</c:v>
                </c:pt>
                <c:pt idx="59">
                  <c:v>1.4732000000000001</c:v>
                </c:pt>
                <c:pt idx="60">
                  <c:v>1.4922500000000001</c:v>
                </c:pt>
                <c:pt idx="61">
                  <c:v>1.5303500000000001</c:v>
                </c:pt>
                <c:pt idx="62">
                  <c:v>1.5874999999999999</c:v>
                </c:pt>
                <c:pt idx="63">
                  <c:v>1.5748</c:v>
                </c:pt>
                <c:pt idx="64">
                  <c:v>1.42875</c:v>
                </c:pt>
                <c:pt idx="65">
                  <c:v>1.6065499999999999</c:v>
                </c:pt>
                <c:pt idx="66">
                  <c:v>1.5494000000000001</c:v>
                </c:pt>
                <c:pt idx="67">
                  <c:v>1.4732000000000001</c:v>
                </c:pt>
                <c:pt idx="68">
                  <c:v>1.4985999999999999</c:v>
                </c:pt>
                <c:pt idx="69">
                  <c:v>1.6637</c:v>
                </c:pt>
                <c:pt idx="70">
                  <c:v>1.4224000000000001</c:v>
                </c:pt>
                <c:pt idx="71">
                  <c:v>1.50495</c:v>
                </c:pt>
                <c:pt idx="72">
                  <c:v>1.3462000000000001</c:v>
                </c:pt>
                <c:pt idx="73">
                  <c:v>1.4224000000000001</c:v>
                </c:pt>
                <c:pt idx="74">
                  <c:v>1.4732000000000001</c:v>
                </c:pt>
                <c:pt idx="75">
                  <c:v>1.5176499999999999</c:v>
                </c:pt>
                <c:pt idx="76">
                  <c:v>1.4604999999999999</c:v>
                </c:pt>
                <c:pt idx="77">
                  <c:v>1.4604999999999999</c:v>
                </c:pt>
                <c:pt idx="78">
                  <c:v>1.4224000000000001</c:v>
                </c:pt>
                <c:pt idx="79">
                  <c:v>1.4732000000000001</c:v>
                </c:pt>
                <c:pt idx="80">
                  <c:v>1.46685</c:v>
                </c:pt>
                <c:pt idx="81">
                  <c:v>1.5874999999999999</c:v>
                </c:pt>
                <c:pt idx="82">
                  <c:v>1.4922500000000001</c:v>
                </c:pt>
                <c:pt idx="83">
                  <c:v>1.4922500000000001</c:v>
                </c:pt>
                <c:pt idx="84">
                  <c:v>1.6002000000000001</c:v>
                </c:pt>
                <c:pt idx="85">
                  <c:v>1.4224000000000001</c:v>
                </c:pt>
                <c:pt idx="86">
                  <c:v>1.397</c:v>
                </c:pt>
                <c:pt idx="87">
                  <c:v>1.4478</c:v>
                </c:pt>
              </c:numCache>
            </c:numRef>
          </c:xVal>
          <c:yVal>
            <c:numRef>
              <c:f>'Regression Analysis'!$G$30:$G$117</c:f>
              <c:numCache>
                <c:formatCode>General</c:formatCode>
                <c:ptCount val="88"/>
                <c:pt idx="0">
                  <c:v>56.102655455377374</c:v>
                </c:pt>
                <c:pt idx="1">
                  <c:v>61.513086819988786</c:v>
                </c:pt>
                <c:pt idx="2">
                  <c:v>61.513086819988786</c:v>
                </c:pt>
                <c:pt idx="3">
                  <c:v>48.6633123290367</c:v>
                </c:pt>
                <c:pt idx="4">
                  <c:v>40.547665282119596</c:v>
                </c:pt>
                <c:pt idx="5">
                  <c:v>56.778959375953775</c:v>
                </c:pt>
                <c:pt idx="6">
                  <c:v>52.044831931918822</c:v>
                </c:pt>
                <c:pt idx="7">
                  <c:v>45.281792726154549</c:v>
                </c:pt>
                <c:pt idx="8">
                  <c:v>47.987008408460269</c:v>
                </c:pt>
                <c:pt idx="9">
                  <c:v>43.252880964425287</c:v>
                </c:pt>
                <c:pt idx="10">
                  <c:v>42.576577043848886</c:v>
                </c:pt>
                <c:pt idx="11">
                  <c:v>50.69222409076599</c:v>
                </c:pt>
                <c:pt idx="12">
                  <c:v>47.310704487883839</c:v>
                </c:pt>
                <c:pt idx="13">
                  <c:v>49.339616249613101</c:v>
                </c:pt>
                <c:pt idx="14">
                  <c:v>41.223969202695997</c:v>
                </c:pt>
                <c:pt idx="15">
                  <c:v>47.987008408460269</c:v>
                </c:pt>
                <c:pt idx="16">
                  <c:v>41.223969202695997</c:v>
                </c:pt>
                <c:pt idx="17">
                  <c:v>54.073743693648112</c:v>
                </c:pt>
                <c:pt idx="18">
                  <c:v>47.987008408460269</c:v>
                </c:pt>
                <c:pt idx="19">
                  <c:v>45.281792726154549</c:v>
                </c:pt>
                <c:pt idx="20">
                  <c:v>43.929184885001717</c:v>
                </c:pt>
                <c:pt idx="21">
                  <c:v>43.252880964425287</c:v>
                </c:pt>
                <c:pt idx="22">
                  <c:v>54.750047614224513</c:v>
                </c:pt>
                <c:pt idx="23">
                  <c:v>51.368528011342391</c:v>
                </c:pt>
                <c:pt idx="24">
                  <c:v>54.073743693648112</c:v>
                </c:pt>
                <c:pt idx="25">
                  <c:v>52.721135852495223</c:v>
                </c:pt>
                <c:pt idx="26">
                  <c:v>45.281792726154549</c:v>
                </c:pt>
                <c:pt idx="27">
                  <c:v>47.987008408460269</c:v>
                </c:pt>
                <c:pt idx="28">
                  <c:v>39.195057440966735</c:v>
                </c:pt>
                <c:pt idx="29">
                  <c:v>43.929184885001717</c:v>
                </c:pt>
                <c:pt idx="30">
                  <c:v>41.223969202695997</c:v>
                </c:pt>
                <c:pt idx="31">
                  <c:v>45.281792726154549</c:v>
                </c:pt>
                <c:pt idx="32">
                  <c:v>51.368528011342391</c:v>
                </c:pt>
                <c:pt idx="33">
                  <c:v>48.6633123290367</c:v>
                </c:pt>
                <c:pt idx="34">
                  <c:v>40.547665282119596</c:v>
                </c:pt>
                <c:pt idx="35">
                  <c:v>59.484175058259495</c:v>
                </c:pt>
                <c:pt idx="36">
                  <c:v>36.489841758661044</c:v>
                </c:pt>
                <c:pt idx="37">
                  <c:v>33.108322155778922</c:v>
                </c:pt>
                <c:pt idx="38">
                  <c:v>40.547665282119596</c:v>
                </c:pt>
                <c:pt idx="39">
                  <c:v>45.958096646731008</c:v>
                </c:pt>
                <c:pt idx="40">
                  <c:v>43.929184885001717</c:v>
                </c:pt>
                <c:pt idx="41">
                  <c:v>39.871361361543165</c:v>
                </c:pt>
                <c:pt idx="42">
                  <c:v>27.697890791167509</c:v>
                </c:pt>
                <c:pt idx="43">
                  <c:v>31.07941039404966</c:v>
                </c:pt>
                <c:pt idx="44">
                  <c:v>50.69222409076599</c:v>
                </c:pt>
                <c:pt idx="45">
                  <c:v>39.871361361543165</c:v>
                </c:pt>
                <c:pt idx="46">
                  <c:v>42.576577043848886</c:v>
                </c:pt>
                <c:pt idx="47">
                  <c:v>54.750047614224513</c:v>
                </c:pt>
                <c:pt idx="48">
                  <c:v>39.195057440966735</c:v>
                </c:pt>
                <c:pt idx="49">
                  <c:v>56.102655455377374</c:v>
                </c:pt>
                <c:pt idx="50">
                  <c:v>54.073743693648112</c:v>
                </c:pt>
                <c:pt idx="51">
                  <c:v>36.489841758661044</c:v>
                </c:pt>
                <c:pt idx="52">
                  <c:v>50.69222409076599</c:v>
                </c:pt>
                <c:pt idx="53">
                  <c:v>60.836782899412356</c:v>
                </c:pt>
                <c:pt idx="54">
                  <c:v>44.605488805578148</c:v>
                </c:pt>
                <c:pt idx="55">
                  <c:v>50.69222409076599</c:v>
                </c:pt>
                <c:pt idx="56">
                  <c:v>37.166145679237474</c:v>
                </c:pt>
                <c:pt idx="57">
                  <c:v>58.131567217106664</c:v>
                </c:pt>
                <c:pt idx="58">
                  <c:v>62.865694661141617</c:v>
                </c:pt>
                <c:pt idx="59">
                  <c:v>42.576577043848886</c:v>
                </c:pt>
                <c:pt idx="60">
                  <c:v>44.605488805578148</c:v>
                </c:pt>
                <c:pt idx="61">
                  <c:v>48.6633123290367</c:v>
                </c:pt>
                <c:pt idx="62">
                  <c:v>54.750047614224513</c:v>
                </c:pt>
                <c:pt idx="63">
                  <c:v>53.397439773071682</c:v>
                </c:pt>
                <c:pt idx="64">
                  <c:v>37.842449599813875</c:v>
                </c:pt>
                <c:pt idx="65">
                  <c:v>56.778959375953775</c:v>
                </c:pt>
                <c:pt idx="66">
                  <c:v>50.69222409076599</c:v>
                </c:pt>
                <c:pt idx="67">
                  <c:v>42.576577043848886</c:v>
                </c:pt>
                <c:pt idx="68">
                  <c:v>45.281792726154549</c:v>
                </c:pt>
                <c:pt idx="69">
                  <c:v>62.865694661141617</c:v>
                </c:pt>
                <c:pt idx="70">
                  <c:v>37.166145679237474</c:v>
                </c:pt>
                <c:pt idx="71">
                  <c:v>45.958096646731008</c:v>
                </c:pt>
                <c:pt idx="72">
                  <c:v>29.05049863232037</c:v>
                </c:pt>
                <c:pt idx="73">
                  <c:v>37.166145679237474</c:v>
                </c:pt>
                <c:pt idx="74">
                  <c:v>42.576577043848886</c:v>
                </c:pt>
                <c:pt idx="75">
                  <c:v>47.310704487883839</c:v>
                </c:pt>
                <c:pt idx="76">
                  <c:v>41.223969202695997</c:v>
                </c:pt>
                <c:pt idx="77">
                  <c:v>41.223969202695997</c:v>
                </c:pt>
                <c:pt idx="78">
                  <c:v>37.166145679237474</c:v>
                </c:pt>
                <c:pt idx="79">
                  <c:v>42.576577043848886</c:v>
                </c:pt>
                <c:pt idx="80">
                  <c:v>41.900273123272427</c:v>
                </c:pt>
                <c:pt idx="81">
                  <c:v>54.750047614224513</c:v>
                </c:pt>
                <c:pt idx="82">
                  <c:v>44.605488805578148</c:v>
                </c:pt>
                <c:pt idx="83">
                  <c:v>44.605488805578148</c:v>
                </c:pt>
                <c:pt idx="84">
                  <c:v>56.102655455377374</c:v>
                </c:pt>
                <c:pt idx="85">
                  <c:v>37.166145679237474</c:v>
                </c:pt>
                <c:pt idx="86">
                  <c:v>34.460929996931753</c:v>
                </c:pt>
                <c:pt idx="87">
                  <c:v>39.871361361543165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EA-426D-8A59-41CB414D6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692496"/>
        <c:axId val="975686672"/>
      </c:scatterChart>
      <c:valAx>
        <c:axId val="975692496"/>
        <c:scaling>
          <c:orientation val="minMax"/>
          <c:min val="1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Height M (x)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5686672"/>
        <c:crosses val="autoZero"/>
        <c:crossBetween val="midCat"/>
      </c:valAx>
      <c:valAx>
        <c:axId val="975686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Weight kg (y) Observed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56924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Analysis'!$K$30:$K$117</c:f>
              <c:numCache>
                <c:formatCode>General</c:formatCode>
                <c:ptCount val="88"/>
                <c:pt idx="0">
                  <c:v>0.56818181818181823</c:v>
                </c:pt>
                <c:pt idx="1">
                  <c:v>1.7045454545454546</c:v>
                </c:pt>
                <c:pt idx="2">
                  <c:v>2.8409090909090913</c:v>
                </c:pt>
                <c:pt idx="3">
                  <c:v>3.9772727272727275</c:v>
                </c:pt>
                <c:pt idx="4">
                  <c:v>5.1136363636363642</c:v>
                </c:pt>
                <c:pt idx="5">
                  <c:v>6.2500000000000009</c:v>
                </c:pt>
                <c:pt idx="6">
                  <c:v>7.3863636363636367</c:v>
                </c:pt>
                <c:pt idx="7">
                  <c:v>8.5227272727272734</c:v>
                </c:pt>
                <c:pt idx="8">
                  <c:v>9.6590909090909101</c:v>
                </c:pt>
                <c:pt idx="9">
                  <c:v>10.795454545454547</c:v>
                </c:pt>
                <c:pt idx="10">
                  <c:v>11.931818181818183</c:v>
                </c:pt>
                <c:pt idx="11">
                  <c:v>13.06818181818182</c:v>
                </c:pt>
                <c:pt idx="12">
                  <c:v>14.204545454545455</c:v>
                </c:pt>
                <c:pt idx="13">
                  <c:v>15.340909090909092</c:v>
                </c:pt>
                <c:pt idx="14">
                  <c:v>16.477272727272727</c:v>
                </c:pt>
                <c:pt idx="15">
                  <c:v>17.613636363636363</c:v>
                </c:pt>
                <c:pt idx="16">
                  <c:v>18.75</c:v>
                </c:pt>
                <c:pt idx="17">
                  <c:v>19.886363636363637</c:v>
                </c:pt>
                <c:pt idx="18">
                  <c:v>21.022727272727273</c:v>
                </c:pt>
                <c:pt idx="19">
                  <c:v>22.15909090909091</c:v>
                </c:pt>
                <c:pt idx="20">
                  <c:v>23.295454545454547</c:v>
                </c:pt>
                <c:pt idx="21">
                  <c:v>24.431818181818183</c:v>
                </c:pt>
                <c:pt idx="22">
                  <c:v>25.56818181818182</c:v>
                </c:pt>
                <c:pt idx="23">
                  <c:v>26.704545454545457</c:v>
                </c:pt>
                <c:pt idx="24">
                  <c:v>27.84090909090909</c:v>
                </c:pt>
                <c:pt idx="25">
                  <c:v>28.977272727272727</c:v>
                </c:pt>
                <c:pt idx="26">
                  <c:v>30.113636363636363</c:v>
                </c:pt>
                <c:pt idx="27">
                  <c:v>31.25</c:v>
                </c:pt>
                <c:pt idx="28">
                  <c:v>32.38636363636364</c:v>
                </c:pt>
                <c:pt idx="29">
                  <c:v>33.52272727272728</c:v>
                </c:pt>
                <c:pt idx="30">
                  <c:v>34.659090909090914</c:v>
                </c:pt>
                <c:pt idx="31">
                  <c:v>35.795454545454554</c:v>
                </c:pt>
                <c:pt idx="32">
                  <c:v>36.931818181818187</c:v>
                </c:pt>
                <c:pt idx="33">
                  <c:v>38.06818181818182</c:v>
                </c:pt>
                <c:pt idx="34">
                  <c:v>39.20454545454546</c:v>
                </c:pt>
                <c:pt idx="35">
                  <c:v>40.340909090909093</c:v>
                </c:pt>
                <c:pt idx="36">
                  <c:v>41.477272727272734</c:v>
                </c:pt>
                <c:pt idx="37">
                  <c:v>42.613636363636367</c:v>
                </c:pt>
                <c:pt idx="38">
                  <c:v>43.750000000000007</c:v>
                </c:pt>
                <c:pt idx="39">
                  <c:v>44.88636363636364</c:v>
                </c:pt>
                <c:pt idx="40">
                  <c:v>46.02272727272728</c:v>
                </c:pt>
                <c:pt idx="41">
                  <c:v>47.159090909090914</c:v>
                </c:pt>
                <c:pt idx="42">
                  <c:v>48.295454545454554</c:v>
                </c:pt>
                <c:pt idx="43">
                  <c:v>49.431818181818187</c:v>
                </c:pt>
                <c:pt idx="44">
                  <c:v>50.568181818181827</c:v>
                </c:pt>
                <c:pt idx="45">
                  <c:v>51.70454545454546</c:v>
                </c:pt>
                <c:pt idx="46">
                  <c:v>52.840909090909101</c:v>
                </c:pt>
                <c:pt idx="47">
                  <c:v>53.977272727272734</c:v>
                </c:pt>
                <c:pt idx="48">
                  <c:v>55.113636363636367</c:v>
                </c:pt>
                <c:pt idx="49">
                  <c:v>56.250000000000007</c:v>
                </c:pt>
                <c:pt idx="50">
                  <c:v>57.38636363636364</c:v>
                </c:pt>
                <c:pt idx="51">
                  <c:v>58.52272727272728</c:v>
                </c:pt>
                <c:pt idx="52">
                  <c:v>59.659090909090914</c:v>
                </c:pt>
                <c:pt idx="53">
                  <c:v>60.795454545454554</c:v>
                </c:pt>
                <c:pt idx="54">
                  <c:v>61.931818181818187</c:v>
                </c:pt>
                <c:pt idx="55">
                  <c:v>63.068181818181827</c:v>
                </c:pt>
                <c:pt idx="56">
                  <c:v>64.204545454545453</c:v>
                </c:pt>
                <c:pt idx="57">
                  <c:v>65.340909090909093</c:v>
                </c:pt>
                <c:pt idx="58">
                  <c:v>66.477272727272734</c:v>
                </c:pt>
                <c:pt idx="59">
                  <c:v>67.61363636363636</c:v>
                </c:pt>
                <c:pt idx="60">
                  <c:v>68.75</c:v>
                </c:pt>
                <c:pt idx="61">
                  <c:v>69.88636363636364</c:v>
                </c:pt>
                <c:pt idx="62">
                  <c:v>71.02272727272728</c:v>
                </c:pt>
                <c:pt idx="63">
                  <c:v>72.159090909090907</c:v>
                </c:pt>
                <c:pt idx="64">
                  <c:v>73.295454545454547</c:v>
                </c:pt>
                <c:pt idx="65">
                  <c:v>74.431818181818187</c:v>
                </c:pt>
                <c:pt idx="66">
                  <c:v>75.568181818181813</c:v>
                </c:pt>
                <c:pt idx="67">
                  <c:v>76.704545454545453</c:v>
                </c:pt>
                <c:pt idx="68">
                  <c:v>77.840909090909093</c:v>
                </c:pt>
                <c:pt idx="69">
                  <c:v>78.977272727272734</c:v>
                </c:pt>
                <c:pt idx="70">
                  <c:v>80.11363636363636</c:v>
                </c:pt>
                <c:pt idx="71">
                  <c:v>81.25</c:v>
                </c:pt>
                <c:pt idx="72">
                  <c:v>82.38636363636364</c:v>
                </c:pt>
                <c:pt idx="73">
                  <c:v>83.52272727272728</c:v>
                </c:pt>
                <c:pt idx="74">
                  <c:v>84.659090909090907</c:v>
                </c:pt>
                <c:pt idx="75">
                  <c:v>85.795454545454547</c:v>
                </c:pt>
                <c:pt idx="76">
                  <c:v>86.931818181818187</c:v>
                </c:pt>
                <c:pt idx="77">
                  <c:v>88.068181818181827</c:v>
                </c:pt>
                <c:pt idx="78">
                  <c:v>89.204545454545453</c:v>
                </c:pt>
                <c:pt idx="79">
                  <c:v>90.340909090909093</c:v>
                </c:pt>
                <c:pt idx="80">
                  <c:v>91.477272727272734</c:v>
                </c:pt>
                <c:pt idx="81">
                  <c:v>92.61363636363636</c:v>
                </c:pt>
                <c:pt idx="82">
                  <c:v>93.75</c:v>
                </c:pt>
                <c:pt idx="83">
                  <c:v>94.88636363636364</c:v>
                </c:pt>
                <c:pt idx="84">
                  <c:v>96.02272727272728</c:v>
                </c:pt>
                <c:pt idx="85">
                  <c:v>97.159090909090907</c:v>
                </c:pt>
                <c:pt idx="86">
                  <c:v>98.295454545454547</c:v>
                </c:pt>
                <c:pt idx="87">
                  <c:v>99.431818181818187</c:v>
                </c:pt>
              </c:numCache>
            </c:numRef>
          </c:xVal>
          <c:yVal>
            <c:numRef>
              <c:f>'Regression Analysis'!$L$30:$L$117</c:f>
              <c:numCache>
                <c:formatCode>General</c:formatCode>
                <c:ptCount val="88"/>
                <c:pt idx="0">
                  <c:v>29.256709799999999</c:v>
                </c:pt>
                <c:pt idx="1">
                  <c:v>29.483505999999998</c:v>
                </c:pt>
                <c:pt idx="2">
                  <c:v>30.050496500000001</c:v>
                </c:pt>
                <c:pt idx="3">
                  <c:v>30.163894599999999</c:v>
                </c:pt>
                <c:pt idx="4">
                  <c:v>30.504088899999999</c:v>
                </c:pt>
                <c:pt idx="5">
                  <c:v>32.091662300000003</c:v>
                </c:pt>
                <c:pt idx="6">
                  <c:v>32.658652799999999</c:v>
                </c:pt>
                <c:pt idx="7">
                  <c:v>33.452439499999997</c:v>
                </c:pt>
                <c:pt idx="8">
                  <c:v>34.813216699999998</c:v>
                </c:pt>
                <c:pt idx="9">
                  <c:v>34.926614800000003</c:v>
                </c:pt>
                <c:pt idx="10">
                  <c:v>34.926614800000003</c:v>
                </c:pt>
                <c:pt idx="11">
                  <c:v>35.833799599999999</c:v>
                </c:pt>
                <c:pt idx="12">
                  <c:v>35.947197699999997</c:v>
                </c:pt>
                <c:pt idx="13">
                  <c:v>36.740984400000002</c:v>
                </c:pt>
                <c:pt idx="14">
                  <c:v>36.740984400000002</c:v>
                </c:pt>
                <c:pt idx="15">
                  <c:v>37.1945768</c:v>
                </c:pt>
                <c:pt idx="16">
                  <c:v>37.1945768</c:v>
                </c:pt>
                <c:pt idx="17">
                  <c:v>37.307974899999998</c:v>
                </c:pt>
                <c:pt idx="18">
                  <c:v>38.101761600000003</c:v>
                </c:pt>
                <c:pt idx="19">
                  <c:v>38.101761600000003</c:v>
                </c:pt>
                <c:pt idx="20">
                  <c:v>38.555354000000001</c:v>
                </c:pt>
                <c:pt idx="21">
                  <c:v>38.555354000000001</c:v>
                </c:pt>
                <c:pt idx="22">
                  <c:v>38.782150199999997</c:v>
                </c:pt>
                <c:pt idx="23">
                  <c:v>39.008946399999999</c:v>
                </c:pt>
                <c:pt idx="24">
                  <c:v>39.008946399999999</c:v>
                </c:pt>
                <c:pt idx="25">
                  <c:v>39.3491407</c:v>
                </c:pt>
                <c:pt idx="26">
                  <c:v>39.462538799999997</c:v>
                </c:pt>
                <c:pt idx="27">
                  <c:v>39.916131200000002</c:v>
                </c:pt>
                <c:pt idx="28">
                  <c:v>40.3697236</c:v>
                </c:pt>
                <c:pt idx="29">
                  <c:v>40.3697236</c:v>
                </c:pt>
                <c:pt idx="30">
                  <c:v>40.596519800000003</c:v>
                </c:pt>
                <c:pt idx="31">
                  <c:v>41.276908400000003</c:v>
                </c:pt>
                <c:pt idx="32">
                  <c:v>41.276908400000003</c:v>
                </c:pt>
                <c:pt idx="33">
                  <c:v>41.617102699999997</c:v>
                </c:pt>
                <c:pt idx="34">
                  <c:v>42.1840932</c:v>
                </c:pt>
                <c:pt idx="35">
                  <c:v>42.637685599999998</c:v>
                </c:pt>
                <c:pt idx="36">
                  <c:v>43.091278000000003</c:v>
                </c:pt>
                <c:pt idx="37">
                  <c:v>43.544870400000001</c:v>
                </c:pt>
                <c:pt idx="38">
                  <c:v>43.544870400000001</c:v>
                </c:pt>
                <c:pt idx="39">
                  <c:v>44.111860900000003</c:v>
                </c:pt>
                <c:pt idx="40">
                  <c:v>44.452055199999997</c:v>
                </c:pt>
                <c:pt idx="41">
                  <c:v>44.452055199999997</c:v>
                </c:pt>
                <c:pt idx="42">
                  <c:v>44.678851399999999</c:v>
                </c:pt>
                <c:pt idx="43">
                  <c:v>44.678851399999999</c:v>
                </c:pt>
                <c:pt idx="44">
                  <c:v>45.245841900000002</c:v>
                </c:pt>
                <c:pt idx="45">
                  <c:v>45.35924</c:v>
                </c:pt>
                <c:pt idx="46">
                  <c:v>45.586036200000002</c:v>
                </c:pt>
                <c:pt idx="47">
                  <c:v>45.812832399999998</c:v>
                </c:pt>
                <c:pt idx="48">
                  <c:v>45.812832399999998</c:v>
                </c:pt>
                <c:pt idx="49">
                  <c:v>45.812832399999998</c:v>
                </c:pt>
                <c:pt idx="50">
                  <c:v>46.0396286</c:v>
                </c:pt>
                <c:pt idx="51">
                  <c:v>46.0396286</c:v>
                </c:pt>
                <c:pt idx="52">
                  <c:v>46.153026699999998</c:v>
                </c:pt>
                <c:pt idx="53">
                  <c:v>46.720017200000001</c:v>
                </c:pt>
                <c:pt idx="54">
                  <c:v>46.946813400000003</c:v>
                </c:pt>
                <c:pt idx="55">
                  <c:v>47.173609599999999</c:v>
                </c:pt>
                <c:pt idx="56">
                  <c:v>47.627201999999997</c:v>
                </c:pt>
                <c:pt idx="57">
                  <c:v>47.853998199999999</c:v>
                </c:pt>
                <c:pt idx="58">
                  <c:v>47.853998199999999</c:v>
                </c:pt>
                <c:pt idx="59">
                  <c:v>47.853998199999999</c:v>
                </c:pt>
                <c:pt idx="60">
                  <c:v>47.967396299999997</c:v>
                </c:pt>
                <c:pt idx="61">
                  <c:v>47.967396299999997</c:v>
                </c:pt>
                <c:pt idx="62">
                  <c:v>48.987979199999998</c:v>
                </c:pt>
                <c:pt idx="63">
                  <c:v>49.441571600000003</c:v>
                </c:pt>
                <c:pt idx="64">
                  <c:v>50.462154499999997</c:v>
                </c:pt>
                <c:pt idx="65">
                  <c:v>51.029145</c:v>
                </c:pt>
                <c:pt idx="66">
                  <c:v>51.7095336</c:v>
                </c:pt>
                <c:pt idx="67">
                  <c:v>52.503320299999999</c:v>
                </c:pt>
                <c:pt idx="68">
                  <c:v>52.616718400000003</c:v>
                </c:pt>
                <c:pt idx="69">
                  <c:v>52.956912699999997</c:v>
                </c:pt>
                <c:pt idx="70">
                  <c:v>53.070310800000001</c:v>
                </c:pt>
                <c:pt idx="71">
                  <c:v>53.070310800000001</c:v>
                </c:pt>
                <c:pt idx="72">
                  <c:v>54.5444861</c:v>
                </c:pt>
                <c:pt idx="73">
                  <c:v>55.565069000000001</c:v>
                </c:pt>
                <c:pt idx="74">
                  <c:v>57.266040500000003</c:v>
                </c:pt>
                <c:pt idx="75">
                  <c:v>58.286623400000003</c:v>
                </c:pt>
                <c:pt idx="76">
                  <c:v>59.8741968</c:v>
                </c:pt>
                <c:pt idx="77">
                  <c:v>60.327789199999998</c:v>
                </c:pt>
                <c:pt idx="78">
                  <c:v>61.234974000000001</c:v>
                </c:pt>
                <c:pt idx="79">
                  <c:v>62.368955</c:v>
                </c:pt>
                <c:pt idx="80">
                  <c:v>62.595751200000002</c:v>
                </c:pt>
                <c:pt idx="81">
                  <c:v>63.956528400000003</c:v>
                </c:pt>
                <c:pt idx="82">
                  <c:v>65.8842961</c:v>
                </c:pt>
                <c:pt idx="83">
                  <c:v>69.966627700000004</c:v>
                </c:pt>
                <c:pt idx="84">
                  <c:v>74.3891536</c:v>
                </c:pt>
                <c:pt idx="85">
                  <c:v>75.749930800000001</c:v>
                </c:pt>
                <c:pt idx="86">
                  <c:v>77.337504199999998</c:v>
                </c:pt>
                <c:pt idx="87">
                  <c:v>80.739447200000001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1F-456E-859D-CE863AA25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193696"/>
        <c:axId val="975692496"/>
      </c:scatterChart>
      <c:valAx>
        <c:axId val="96619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5692496"/>
        <c:crosses val="autoZero"/>
        <c:crossBetween val="midCat"/>
      </c:valAx>
      <c:valAx>
        <c:axId val="975692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Weight kg (y) Observed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6193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28794524536233E-2"/>
          <c:y val="0.1448711213430284"/>
          <c:w val="0.91071424249203592"/>
          <c:h val="0.743794985393863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'Regression Analysis'!$B$1</c:f>
              <c:strCache>
                <c:ptCount val="1"/>
                <c:pt idx="0">
                  <c:v>Weight kg (y) Observed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551731327728814E-2"/>
                  <c:y val="-0.29056473713974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'Regression Analysis'!$A$2:$A$89</c:f>
              <c:numCache>
                <c:formatCode>General</c:formatCode>
                <c:ptCount val="88"/>
                <c:pt idx="0">
                  <c:v>1.6002000000000001</c:v>
                </c:pt>
                <c:pt idx="1">
                  <c:v>1.651</c:v>
                </c:pt>
                <c:pt idx="2">
                  <c:v>1.651</c:v>
                </c:pt>
                <c:pt idx="3">
                  <c:v>1.5303500000000001</c:v>
                </c:pt>
                <c:pt idx="4">
                  <c:v>1.4541500000000001</c:v>
                </c:pt>
                <c:pt idx="5">
                  <c:v>1.6065499999999999</c:v>
                </c:pt>
                <c:pt idx="6">
                  <c:v>1.5621</c:v>
                </c:pt>
                <c:pt idx="7">
                  <c:v>1.4985999999999999</c:v>
                </c:pt>
                <c:pt idx="8">
                  <c:v>1.524</c:v>
                </c:pt>
                <c:pt idx="9">
                  <c:v>1.4795499999999999</c:v>
                </c:pt>
                <c:pt idx="10">
                  <c:v>1.4732000000000001</c:v>
                </c:pt>
                <c:pt idx="11">
                  <c:v>1.5494000000000001</c:v>
                </c:pt>
                <c:pt idx="12">
                  <c:v>1.5176499999999999</c:v>
                </c:pt>
                <c:pt idx="13">
                  <c:v>1.5367</c:v>
                </c:pt>
                <c:pt idx="14">
                  <c:v>1.4604999999999999</c:v>
                </c:pt>
                <c:pt idx="15">
                  <c:v>1.524</c:v>
                </c:pt>
                <c:pt idx="16">
                  <c:v>1.4604999999999999</c:v>
                </c:pt>
                <c:pt idx="17">
                  <c:v>1.5811500000000001</c:v>
                </c:pt>
                <c:pt idx="18">
                  <c:v>1.524</c:v>
                </c:pt>
                <c:pt idx="19">
                  <c:v>1.4985999999999999</c:v>
                </c:pt>
                <c:pt idx="20">
                  <c:v>1.4859</c:v>
                </c:pt>
                <c:pt idx="21">
                  <c:v>1.4795499999999999</c:v>
                </c:pt>
                <c:pt idx="22">
                  <c:v>1.5874999999999999</c:v>
                </c:pt>
                <c:pt idx="23">
                  <c:v>1.55575</c:v>
                </c:pt>
                <c:pt idx="24">
                  <c:v>1.5811500000000001</c:v>
                </c:pt>
                <c:pt idx="25">
                  <c:v>1.5684499999999999</c:v>
                </c:pt>
                <c:pt idx="26">
                  <c:v>1.4985999999999999</c:v>
                </c:pt>
                <c:pt idx="27">
                  <c:v>1.524</c:v>
                </c:pt>
                <c:pt idx="28">
                  <c:v>1.4414499999999999</c:v>
                </c:pt>
                <c:pt idx="29">
                  <c:v>1.4859</c:v>
                </c:pt>
                <c:pt idx="30">
                  <c:v>1.4604999999999999</c:v>
                </c:pt>
                <c:pt idx="31">
                  <c:v>1.4985999999999999</c:v>
                </c:pt>
                <c:pt idx="32">
                  <c:v>1.55575</c:v>
                </c:pt>
                <c:pt idx="33">
                  <c:v>1.5303500000000001</c:v>
                </c:pt>
                <c:pt idx="34">
                  <c:v>1.4541500000000001</c:v>
                </c:pt>
                <c:pt idx="35">
                  <c:v>1.63195</c:v>
                </c:pt>
                <c:pt idx="36">
                  <c:v>1.41605</c:v>
                </c:pt>
                <c:pt idx="37">
                  <c:v>1.3843000000000001</c:v>
                </c:pt>
                <c:pt idx="38">
                  <c:v>1.4541500000000001</c:v>
                </c:pt>
                <c:pt idx="39">
                  <c:v>1.50495</c:v>
                </c:pt>
                <c:pt idx="40">
                  <c:v>1.4859</c:v>
                </c:pt>
                <c:pt idx="41">
                  <c:v>1.4478</c:v>
                </c:pt>
                <c:pt idx="42">
                  <c:v>1.3334999999999999</c:v>
                </c:pt>
                <c:pt idx="43">
                  <c:v>1.3652500000000001</c:v>
                </c:pt>
                <c:pt idx="44">
                  <c:v>1.5494000000000001</c:v>
                </c:pt>
                <c:pt idx="45">
                  <c:v>1.4478</c:v>
                </c:pt>
                <c:pt idx="46">
                  <c:v>1.4732000000000001</c:v>
                </c:pt>
                <c:pt idx="47">
                  <c:v>1.5874999999999999</c:v>
                </c:pt>
                <c:pt idx="48">
                  <c:v>1.4414499999999999</c:v>
                </c:pt>
                <c:pt idx="49">
                  <c:v>1.6002000000000001</c:v>
                </c:pt>
                <c:pt idx="50">
                  <c:v>1.5811500000000001</c:v>
                </c:pt>
                <c:pt idx="51">
                  <c:v>1.41605</c:v>
                </c:pt>
                <c:pt idx="52">
                  <c:v>1.5494000000000001</c:v>
                </c:pt>
                <c:pt idx="53">
                  <c:v>1.6446499999999999</c:v>
                </c:pt>
                <c:pt idx="54">
                  <c:v>1.4922500000000001</c:v>
                </c:pt>
                <c:pt idx="55">
                  <c:v>1.5494000000000001</c:v>
                </c:pt>
                <c:pt idx="56">
                  <c:v>1.4224000000000001</c:v>
                </c:pt>
                <c:pt idx="57">
                  <c:v>1.6192500000000001</c:v>
                </c:pt>
                <c:pt idx="58">
                  <c:v>1.6637</c:v>
                </c:pt>
                <c:pt idx="59">
                  <c:v>1.4732000000000001</c:v>
                </c:pt>
                <c:pt idx="60">
                  <c:v>1.4922500000000001</c:v>
                </c:pt>
                <c:pt idx="61">
                  <c:v>1.5303500000000001</c:v>
                </c:pt>
                <c:pt idx="62">
                  <c:v>1.5874999999999999</c:v>
                </c:pt>
                <c:pt idx="63">
                  <c:v>1.5748</c:v>
                </c:pt>
                <c:pt idx="64">
                  <c:v>1.42875</c:v>
                </c:pt>
                <c:pt idx="65">
                  <c:v>1.6065499999999999</c:v>
                </c:pt>
                <c:pt idx="66">
                  <c:v>1.5494000000000001</c:v>
                </c:pt>
                <c:pt idx="67">
                  <c:v>1.4732000000000001</c:v>
                </c:pt>
                <c:pt idx="68">
                  <c:v>1.4985999999999999</c:v>
                </c:pt>
                <c:pt idx="69">
                  <c:v>1.6637</c:v>
                </c:pt>
                <c:pt idx="70">
                  <c:v>1.4224000000000001</c:v>
                </c:pt>
                <c:pt idx="71">
                  <c:v>1.50495</c:v>
                </c:pt>
                <c:pt idx="72">
                  <c:v>1.3462000000000001</c:v>
                </c:pt>
                <c:pt idx="73">
                  <c:v>1.4224000000000001</c:v>
                </c:pt>
                <c:pt idx="74">
                  <c:v>1.4732000000000001</c:v>
                </c:pt>
                <c:pt idx="75">
                  <c:v>1.5176499999999999</c:v>
                </c:pt>
                <c:pt idx="76">
                  <c:v>1.4604999999999999</c:v>
                </c:pt>
                <c:pt idx="77">
                  <c:v>1.4604999999999999</c:v>
                </c:pt>
                <c:pt idx="78">
                  <c:v>1.4224000000000001</c:v>
                </c:pt>
                <c:pt idx="79">
                  <c:v>1.4732000000000001</c:v>
                </c:pt>
                <c:pt idx="80">
                  <c:v>1.46685</c:v>
                </c:pt>
                <c:pt idx="81">
                  <c:v>1.5874999999999999</c:v>
                </c:pt>
                <c:pt idx="82">
                  <c:v>1.4922500000000001</c:v>
                </c:pt>
                <c:pt idx="83">
                  <c:v>1.4922500000000001</c:v>
                </c:pt>
                <c:pt idx="84">
                  <c:v>1.6002000000000001</c:v>
                </c:pt>
                <c:pt idx="85">
                  <c:v>1.4224000000000001</c:v>
                </c:pt>
                <c:pt idx="86">
                  <c:v>1.397</c:v>
                </c:pt>
                <c:pt idx="87">
                  <c:v>1.4478</c:v>
                </c:pt>
              </c:numCache>
            </c:numRef>
          </c:xVal>
          <c:yVal>
            <c:numRef>
              <c:f>'Regression Analysis'!$B$2:$B$89</c:f>
              <c:numCache>
                <c:formatCode>General</c:formatCode>
                <c:ptCount val="88"/>
                <c:pt idx="0">
                  <c:v>49.441571600000003</c:v>
                </c:pt>
                <c:pt idx="1">
                  <c:v>62.595751200000002</c:v>
                </c:pt>
                <c:pt idx="2">
                  <c:v>75.749930800000001</c:v>
                </c:pt>
                <c:pt idx="3">
                  <c:v>48.987979199999998</c:v>
                </c:pt>
                <c:pt idx="4">
                  <c:v>43.091278000000003</c:v>
                </c:pt>
                <c:pt idx="5">
                  <c:v>52.616718400000003</c:v>
                </c:pt>
                <c:pt idx="6">
                  <c:v>47.967396299999997</c:v>
                </c:pt>
                <c:pt idx="7">
                  <c:v>45.586036200000002</c:v>
                </c:pt>
                <c:pt idx="8">
                  <c:v>47.853998199999999</c:v>
                </c:pt>
                <c:pt idx="9">
                  <c:v>44.452055199999997</c:v>
                </c:pt>
                <c:pt idx="10">
                  <c:v>46.0396286</c:v>
                </c:pt>
                <c:pt idx="11">
                  <c:v>53.070310800000001</c:v>
                </c:pt>
                <c:pt idx="12">
                  <c:v>65.8842961</c:v>
                </c:pt>
                <c:pt idx="13">
                  <c:v>46.0396286</c:v>
                </c:pt>
                <c:pt idx="14">
                  <c:v>43.544870400000001</c:v>
                </c:pt>
                <c:pt idx="15">
                  <c:v>62.368955</c:v>
                </c:pt>
                <c:pt idx="16">
                  <c:v>45.812832399999998</c:v>
                </c:pt>
                <c:pt idx="17">
                  <c:v>74.3891536</c:v>
                </c:pt>
                <c:pt idx="18">
                  <c:v>55.565069000000001</c:v>
                </c:pt>
                <c:pt idx="19">
                  <c:v>46.153026699999998</c:v>
                </c:pt>
                <c:pt idx="20">
                  <c:v>47.853998199999999</c:v>
                </c:pt>
                <c:pt idx="21">
                  <c:v>42.1840932</c:v>
                </c:pt>
                <c:pt idx="22">
                  <c:v>45.812832399999998</c:v>
                </c:pt>
                <c:pt idx="23">
                  <c:v>44.678851399999999</c:v>
                </c:pt>
                <c:pt idx="24">
                  <c:v>42.637685599999998</c:v>
                </c:pt>
                <c:pt idx="25">
                  <c:v>43.544870400000001</c:v>
                </c:pt>
                <c:pt idx="26">
                  <c:v>37.307974899999998</c:v>
                </c:pt>
                <c:pt idx="27">
                  <c:v>39.3491407</c:v>
                </c:pt>
                <c:pt idx="28">
                  <c:v>39.008946399999999</c:v>
                </c:pt>
                <c:pt idx="29">
                  <c:v>40.596519800000003</c:v>
                </c:pt>
                <c:pt idx="30">
                  <c:v>38.101761600000003</c:v>
                </c:pt>
                <c:pt idx="31">
                  <c:v>40.3697236</c:v>
                </c:pt>
                <c:pt idx="32">
                  <c:v>37.1945768</c:v>
                </c:pt>
                <c:pt idx="33">
                  <c:v>44.111860900000003</c:v>
                </c:pt>
                <c:pt idx="34">
                  <c:v>33.452439499999997</c:v>
                </c:pt>
                <c:pt idx="35">
                  <c:v>47.173609599999999</c:v>
                </c:pt>
                <c:pt idx="36">
                  <c:v>30.050496500000001</c:v>
                </c:pt>
                <c:pt idx="37">
                  <c:v>32.091662300000003</c:v>
                </c:pt>
                <c:pt idx="38">
                  <c:v>34.813216699999998</c:v>
                </c:pt>
                <c:pt idx="39">
                  <c:v>35.947197699999997</c:v>
                </c:pt>
                <c:pt idx="40">
                  <c:v>39.916131200000002</c:v>
                </c:pt>
                <c:pt idx="41">
                  <c:v>32.658652799999999</c:v>
                </c:pt>
                <c:pt idx="42">
                  <c:v>30.504088899999999</c:v>
                </c:pt>
                <c:pt idx="43">
                  <c:v>29.483505999999998</c:v>
                </c:pt>
                <c:pt idx="44">
                  <c:v>44.678851399999999</c:v>
                </c:pt>
                <c:pt idx="45">
                  <c:v>34.926614800000003</c:v>
                </c:pt>
                <c:pt idx="46">
                  <c:v>54.5444861</c:v>
                </c:pt>
                <c:pt idx="47">
                  <c:v>52.503320299999999</c:v>
                </c:pt>
                <c:pt idx="48">
                  <c:v>51.029145</c:v>
                </c:pt>
                <c:pt idx="49">
                  <c:v>51.7095336</c:v>
                </c:pt>
                <c:pt idx="50">
                  <c:v>60.327789199999998</c:v>
                </c:pt>
                <c:pt idx="51">
                  <c:v>47.853998199999999</c:v>
                </c:pt>
                <c:pt idx="52">
                  <c:v>69.966627700000004</c:v>
                </c:pt>
                <c:pt idx="53">
                  <c:v>77.337504199999998</c:v>
                </c:pt>
                <c:pt idx="54">
                  <c:v>58.286623400000003</c:v>
                </c:pt>
                <c:pt idx="55">
                  <c:v>45.812832399999998</c:v>
                </c:pt>
                <c:pt idx="56">
                  <c:v>47.627201999999997</c:v>
                </c:pt>
                <c:pt idx="57">
                  <c:v>53.070310800000001</c:v>
                </c:pt>
                <c:pt idx="58">
                  <c:v>80.739447200000001</c:v>
                </c:pt>
                <c:pt idx="59">
                  <c:v>45.245841900000002</c:v>
                </c:pt>
                <c:pt idx="60">
                  <c:v>50.462154499999997</c:v>
                </c:pt>
                <c:pt idx="61">
                  <c:v>52.956912699999997</c:v>
                </c:pt>
                <c:pt idx="62">
                  <c:v>61.234974000000001</c:v>
                </c:pt>
                <c:pt idx="63">
                  <c:v>59.8741968</c:v>
                </c:pt>
                <c:pt idx="64">
                  <c:v>47.967396299999997</c:v>
                </c:pt>
                <c:pt idx="65">
                  <c:v>63.956528400000003</c:v>
                </c:pt>
                <c:pt idx="66">
                  <c:v>46.720017200000001</c:v>
                </c:pt>
                <c:pt idx="67">
                  <c:v>41.276908400000003</c:v>
                </c:pt>
                <c:pt idx="68">
                  <c:v>45.35924</c:v>
                </c:pt>
                <c:pt idx="69">
                  <c:v>57.266040500000003</c:v>
                </c:pt>
                <c:pt idx="70">
                  <c:v>38.782150199999997</c:v>
                </c:pt>
                <c:pt idx="71">
                  <c:v>46.946813400000003</c:v>
                </c:pt>
                <c:pt idx="72">
                  <c:v>29.256709799999999</c:v>
                </c:pt>
                <c:pt idx="73">
                  <c:v>35.833799599999999</c:v>
                </c:pt>
                <c:pt idx="74">
                  <c:v>34.926614800000003</c:v>
                </c:pt>
                <c:pt idx="75">
                  <c:v>38.555354000000001</c:v>
                </c:pt>
                <c:pt idx="76">
                  <c:v>40.3697236</c:v>
                </c:pt>
                <c:pt idx="77">
                  <c:v>36.740984400000002</c:v>
                </c:pt>
                <c:pt idx="78">
                  <c:v>37.1945768</c:v>
                </c:pt>
                <c:pt idx="79">
                  <c:v>39.462538799999997</c:v>
                </c:pt>
                <c:pt idx="80">
                  <c:v>36.740984400000002</c:v>
                </c:pt>
                <c:pt idx="81">
                  <c:v>44.452055199999997</c:v>
                </c:pt>
                <c:pt idx="82">
                  <c:v>41.617102699999997</c:v>
                </c:pt>
                <c:pt idx="83">
                  <c:v>39.008946399999999</c:v>
                </c:pt>
                <c:pt idx="84">
                  <c:v>41.276908400000003</c:v>
                </c:pt>
                <c:pt idx="85">
                  <c:v>38.101761600000003</c:v>
                </c:pt>
                <c:pt idx="86">
                  <c:v>30.163894599999999</c:v>
                </c:pt>
                <c:pt idx="87">
                  <c:v>38.555354000000001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B-469A-BE1E-69D4E63CE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035216"/>
        <c:axId val="1156037712"/>
      </c:scatterChart>
      <c:valAx>
        <c:axId val="1156035216"/>
        <c:scaling>
          <c:orientation val="minMax"/>
          <c:min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37712"/>
        <c:crosses val="autoZero"/>
        <c:crossBetween val="midCat"/>
      </c:valAx>
      <c:valAx>
        <c:axId val="115603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3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28794524536233E-2"/>
          <c:y val="0.1448711213430284"/>
          <c:w val="0.91071424249203592"/>
          <c:h val="0.743794985393863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'Regression Analysis'!$B$1</c:f>
              <c:strCache>
                <c:ptCount val="1"/>
                <c:pt idx="0">
                  <c:v>Weight kg (y) Observed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551731327728814E-2"/>
                  <c:y val="-0.29056473713974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'Regression Analysis'!$A$2:$A$89</c:f>
              <c:numCache>
                <c:formatCode>General</c:formatCode>
                <c:ptCount val="88"/>
                <c:pt idx="0">
                  <c:v>1.6002000000000001</c:v>
                </c:pt>
                <c:pt idx="1">
                  <c:v>1.651</c:v>
                </c:pt>
                <c:pt idx="2">
                  <c:v>1.651</c:v>
                </c:pt>
                <c:pt idx="3">
                  <c:v>1.5303500000000001</c:v>
                </c:pt>
                <c:pt idx="4">
                  <c:v>1.4541500000000001</c:v>
                </c:pt>
                <c:pt idx="5">
                  <c:v>1.6065499999999999</c:v>
                </c:pt>
                <c:pt idx="6">
                  <c:v>1.5621</c:v>
                </c:pt>
                <c:pt idx="7">
                  <c:v>1.4985999999999999</c:v>
                </c:pt>
                <c:pt idx="8">
                  <c:v>1.524</c:v>
                </c:pt>
                <c:pt idx="9">
                  <c:v>1.4795499999999999</c:v>
                </c:pt>
                <c:pt idx="10">
                  <c:v>1.4732000000000001</c:v>
                </c:pt>
                <c:pt idx="11">
                  <c:v>1.5494000000000001</c:v>
                </c:pt>
                <c:pt idx="12">
                  <c:v>1.5176499999999999</c:v>
                </c:pt>
                <c:pt idx="13">
                  <c:v>1.5367</c:v>
                </c:pt>
                <c:pt idx="14">
                  <c:v>1.4604999999999999</c:v>
                </c:pt>
                <c:pt idx="15">
                  <c:v>1.524</c:v>
                </c:pt>
                <c:pt idx="16">
                  <c:v>1.4604999999999999</c:v>
                </c:pt>
                <c:pt idx="17">
                  <c:v>1.5811500000000001</c:v>
                </c:pt>
                <c:pt idx="18">
                  <c:v>1.524</c:v>
                </c:pt>
                <c:pt idx="19">
                  <c:v>1.4985999999999999</c:v>
                </c:pt>
                <c:pt idx="20">
                  <c:v>1.4859</c:v>
                </c:pt>
                <c:pt idx="21">
                  <c:v>1.4795499999999999</c:v>
                </c:pt>
                <c:pt idx="22">
                  <c:v>1.5874999999999999</c:v>
                </c:pt>
                <c:pt idx="23">
                  <c:v>1.55575</c:v>
                </c:pt>
                <c:pt idx="24">
                  <c:v>1.5811500000000001</c:v>
                </c:pt>
                <c:pt idx="25">
                  <c:v>1.5684499999999999</c:v>
                </c:pt>
                <c:pt idx="26">
                  <c:v>1.4985999999999999</c:v>
                </c:pt>
                <c:pt idx="27">
                  <c:v>1.524</c:v>
                </c:pt>
                <c:pt idx="28">
                  <c:v>1.4414499999999999</c:v>
                </c:pt>
                <c:pt idx="29">
                  <c:v>1.4859</c:v>
                </c:pt>
                <c:pt idx="30">
                  <c:v>1.4604999999999999</c:v>
                </c:pt>
                <c:pt idx="31">
                  <c:v>1.4985999999999999</c:v>
                </c:pt>
                <c:pt idx="32">
                  <c:v>1.55575</c:v>
                </c:pt>
                <c:pt idx="33">
                  <c:v>1.5303500000000001</c:v>
                </c:pt>
                <c:pt idx="34">
                  <c:v>1.4541500000000001</c:v>
                </c:pt>
                <c:pt idx="35">
                  <c:v>1.63195</c:v>
                </c:pt>
                <c:pt idx="36">
                  <c:v>1.41605</c:v>
                </c:pt>
                <c:pt idx="37">
                  <c:v>1.3843000000000001</c:v>
                </c:pt>
                <c:pt idx="38">
                  <c:v>1.4541500000000001</c:v>
                </c:pt>
                <c:pt idx="39">
                  <c:v>1.50495</c:v>
                </c:pt>
                <c:pt idx="40">
                  <c:v>1.4859</c:v>
                </c:pt>
                <c:pt idx="41">
                  <c:v>1.4478</c:v>
                </c:pt>
                <c:pt idx="42">
                  <c:v>1.3334999999999999</c:v>
                </c:pt>
                <c:pt idx="43">
                  <c:v>1.3652500000000001</c:v>
                </c:pt>
                <c:pt idx="44">
                  <c:v>1.5494000000000001</c:v>
                </c:pt>
                <c:pt idx="45">
                  <c:v>1.4478</c:v>
                </c:pt>
                <c:pt idx="46">
                  <c:v>1.4732000000000001</c:v>
                </c:pt>
                <c:pt idx="47">
                  <c:v>1.5874999999999999</c:v>
                </c:pt>
                <c:pt idx="48">
                  <c:v>1.4414499999999999</c:v>
                </c:pt>
                <c:pt idx="49">
                  <c:v>1.6002000000000001</c:v>
                </c:pt>
                <c:pt idx="50">
                  <c:v>1.5811500000000001</c:v>
                </c:pt>
                <c:pt idx="51">
                  <c:v>1.41605</c:v>
                </c:pt>
                <c:pt idx="52">
                  <c:v>1.5494000000000001</c:v>
                </c:pt>
                <c:pt idx="53">
                  <c:v>1.6446499999999999</c:v>
                </c:pt>
                <c:pt idx="54">
                  <c:v>1.4922500000000001</c:v>
                </c:pt>
                <c:pt idx="55">
                  <c:v>1.5494000000000001</c:v>
                </c:pt>
                <c:pt idx="56">
                  <c:v>1.4224000000000001</c:v>
                </c:pt>
                <c:pt idx="57">
                  <c:v>1.6192500000000001</c:v>
                </c:pt>
                <c:pt idx="58">
                  <c:v>1.6637</c:v>
                </c:pt>
                <c:pt idx="59">
                  <c:v>1.4732000000000001</c:v>
                </c:pt>
                <c:pt idx="60">
                  <c:v>1.4922500000000001</c:v>
                </c:pt>
                <c:pt idx="61">
                  <c:v>1.5303500000000001</c:v>
                </c:pt>
                <c:pt idx="62">
                  <c:v>1.5874999999999999</c:v>
                </c:pt>
                <c:pt idx="63">
                  <c:v>1.5748</c:v>
                </c:pt>
                <c:pt idx="64">
                  <c:v>1.42875</c:v>
                </c:pt>
                <c:pt idx="65">
                  <c:v>1.6065499999999999</c:v>
                </c:pt>
                <c:pt idx="66">
                  <c:v>1.5494000000000001</c:v>
                </c:pt>
                <c:pt idx="67">
                  <c:v>1.4732000000000001</c:v>
                </c:pt>
                <c:pt idx="68">
                  <c:v>1.4985999999999999</c:v>
                </c:pt>
                <c:pt idx="69">
                  <c:v>1.6637</c:v>
                </c:pt>
                <c:pt idx="70">
                  <c:v>1.4224000000000001</c:v>
                </c:pt>
                <c:pt idx="71">
                  <c:v>1.50495</c:v>
                </c:pt>
                <c:pt idx="72">
                  <c:v>1.3462000000000001</c:v>
                </c:pt>
                <c:pt idx="73">
                  <c:v>1.4224000000000001</c:v>
                </c:pt>
                <c:pt idx="74">
                  <c:v>1.4732000000000001</c:v>
                </c:pt>
                <c:pt idx="75">
                  <c:v>1.5176499999999999</c:v>
                </c:pt>
                <c:pt idx="76">
                  <c:v>1.4604999999999999</c:v>
                </c:pt>
                <c:pt idx="77">
                  <c:v>1.4604999999999999</c:v>
                </c:pt>
                <c:pt idx="78">
                  <c:v>1.4224000000000001</c:v>
                </c:pt>
                <c:pt idx="79">
                  <c:v>1.4732000000000001</c:v>
                </c:pt>
                <c:pt idx="80">
                  <c:v>1.46685</c:v>
                </c:pt>
                <c:pt idx="81">
                  <c:v>1.5874999999999999</c:v>
                </c:pt>
                <c:pt idx="82">
                  <c:v>1.4922500000000001</c:v>
                </c:pt>
                <c:pt idx="83">
                  <c:v>1.4922500000000001</c:v>
                </c:pt>
                <c:pt idx="84">
                  <c:v>1.6002000000000001</c:v>
                </c:pt>
                <c:pt idx="85">
                  <c:v>1.4224000000000001</c:v>
                </c:pt>
                <c:pt idx="86">
                  <c:v>1.397</c:v>
                </c:pt>
                <c:pt idx="87">
                  <c:v>1.4478</c:v>
                </c:pt>
              </c:numCache>
            </c:numRef>
          </c:xVal>
          <c:yVal>
            <c:numRef>
              <c:f>'Regression Analysis'!$B$2:$B$89</c:f>
              <c:numCache>
                <c:formatCode>General</c:formatCode>
                <c:ptCount val="88"/>
                <c:pt idx="0">
                  <c:v>49.441571600000003</c:v>
                </c:pt>
                <c:pt idx="1">
                  <c:v>62.595751200000002</c:v>
                </c:pt>
                <c:pt idx="2">
                  <c:v>75.749930800000001</c:v>
                </c:pt>
                <c:pt idx="3">
                  <c:v>48.987979199999998</c:v>
                </c:pt>
                <c:pt idx="4">
                  <c:v>43.091278000000003</c:v>
                </c:pt>
                <c:pt idx="5">
                  <c:v>52.616718400000003</c:v>
                </c:pt>
                <c:pt idx="6">
                  <c:v>47.967396299999997</c:v>
                </c:pt>
                <c:pt idx="7">
                  <c:v>45.586036200000002</c:v>
                </c:pt>
                <c:pt idx="8">
                  <c:v>47.853998199999999</c:v>
                </c:pt>
                <c:pt idx="9">
                  <c:v>44.452055199999997</c:v>
                </c:pt>
                <c:pt idx="10">
                  <c:v>46.0396286</c:v>
                </c:pt>
                <c:pt idx="11">
                  <c:v>53.070310800000001</c:v>
                </c:pt>
                <c:pt idx="12">
                  <c:v>65.8842961</c:v>
                </c:pt>
                <c:pt idx="13">
                  <c:v>46.0396286</c:v>
                </c:pt>
                <c:pt idx="14">
                  <c:v>43.544870400000001</c:v>
                </c:pt>
                <c:pt idx="15">
                  <c:v>62.368955</c:v>
                </c:pt>
                <c:pt idx="16">
                  <c:v>45.812832399999998</c:v>
                </c:pt>
                <c:pt idx="17">
                  <c:v>74.3891536</c:v>
                </c:pt>
                <c:pt idx="18">
                  <c:v>55.565069000000001</c:v>
                </c:pt>
                <c:pt idx="19">
                  <c:v>46.153026699999998</c:v>
                </c:pt>
                <c:pt idx="20">
                  <c:v>47.853998199999999</c:v>
                </c:pt>
                <c:pt idx="21">
                  <c:v>42.1840932</c:v>
                </c:pt>
                <c:pt idx="22">
                  <c:v>45.812832399999998</c:v>
                </c:pt>
                <c:pt idx="23">
                  <c:v>44.678851399999999</c:v>
                </c:pt>
                <c:pt idx="24">
                  <c:v>42.637685599999998</c:v>
                </c:pt>
                <c:pt idx="25">
                  <c:v>43.544870400000001</c:v>
                </c:pt>
                <c:pt idx="26">
                  <c:v>37.307974899999998</c:v>
                </c:pt>
                <c:pt idx="27">
                  <c:v>39.3491407</c:v>
                </c:pt>
                <c:pt idx="28">
                  <c:v>39.008946399999999</c:v>
                </c:pt>
                <c:pt idx="29">
                  <c:v>40.596519800000003</c:v>
                </c:pt>
                <c:pt idx="30">
                  <c:v>38.101761600000003</c:v>
                </c:pt>
                <c:pt idx="31">
                  <c:v>40.3697236</c:v>
                </c:pt>
                <c:pt idx="32">
                  <c:v>37.1945768</c:v>
                </c:pt>
                <c:pt idx="33">
                  <c:v>44.111860900000003</c:v>
                </c:pt>
                <c:pt idx="34">
                  <c:v>33.452439499999997</c:v>
                </c:pt>
                <c:pt idx="35">
                  <c:v>47.173609599999999</c:v>
                </c:pt>
                <c:pt idx="36">
                  <c:v>30.050496500000001</c:v>
                </c:pt>
                <c:pt idx="37">
                  <c:v>32.091662300000003</c:v>
                </c:pt>
                <c:pt idx="38">
                  <c:v>34.813216699999998</c:v>
                </c:pt>
                <c:pt idx="39">
                  <c:v>35.947197699999997</c:v>
                </c:pt>
                <c:pt idx="40">
                  <c:v>39.916131200000002</c:v>
                </c:pt>
                <c:pt idx="41">
                  <c:v>32.658652799999999</c:v>
                </c:pt>
                <c:pt idx="42">
                  <c:v>30.504088899999999</c:v>
                </c:pt>
                <c:pt idx="43">
                  <c:v>29.483505999999998</c:v>
                </c:pt>
                <c:pt idx="44">
                  <c:v>44.678851399999999</c:v>
                </c:pt>
                <c:pt idx="45">
                  <c:v>34.926614800000003</c:v>
                </c:pt>
                <c:pt idx="46">
                  <c:v>54.5444861</c:v>
                </c:pt>
                <c:pt idx="47">
                  <c:v>52.503320299999999</c:v>
                </c:pt>
                <c:pt idx="48">
                  <c:v>51.029145</c:v>
                </c:pt>
                <c:pt idx="49">
                  <c:v>51.7095336</c:v>
                </c:pt>
                <c:pt idx="50">
                  <c:v>60.327789199999998</c:v>
                </c:pt>
                <c:pt idx="51">
                  <c:v>47.853998199999999</c:v>
                </c:pt>
                <c:pt idx="52">
                  <c:v>69.966627700000004</c:v>
                </c:pt>
                <c:pt idx="53">
                  <c:v>77.337504199999998</c:v>
                </c:pt>
                <c:pt idx="54">
                  <c:v>58.286623400000003</c:v>
                </c:pt>
                <c:pt idx="55">
                  <c:v>45.812832399999998</c:v>
                </c:pt>
                <c:pt idx="56">
                  <c:v>47.627201999999997</c:v>
                </c:pt>
                <c:pt idx="57">
                  <c:v>53.070310800000001</c:v>
                </c:pt>
                <c:pt idx="58">
                  <c:v>80.739447200000001</c:v>
                </c:pt>
                <c:pt idx="59">
                  <c:v>45.245841900000002</c:v>
                </c:pt>
                <c:pt idx="60">
                  <c:v>50.462154499999997</c:v>
                </c:pt>
                <c:pt idx="61">
                  <c:v>52.956912699999997</c:v>
                </c:pt>
                <c:pt idx="62">
                  <c:v>61.234974000000001</c:v>
                </c:pt>
                <c:pt idx="63">
                  <c:v>59.8741968</c:v>
                </c:pt>
                <c:pt idx="64">
                  <c:v>47.967396299999997</c:v>
                </c:pt>
                <c:pt idx="65">
                  <c:v>63.956528400000003</c:v>
                </c:pt>
                <c:pt idx="66">
                  <c:v>46.720017200000001</c:v>
                </c:pt>
                <c:pt idx="67">
                  <c:v>41.276908400000003</c:v>
                </c:pt>
                <c:pt idx="68">
                  <c:v>45.35924</c:v>
                </c:pt>
                <c:pt idx="69">
                  <c:v>57.266040500000003</c:v>
                </c:pt>
                <c:pt idx="70">
                  <c:v>38.782150199999997</c:v>
                </c:pt>
                <c:pt idx="71">
                  <c:v>46.946813400000003</c:v>
                </c:pt>
                <c:pt idx="72">
                  <c:v>29.256709799999999</c:v>
                </c:pt>
                <c:pt idx="73">
                  <c:v>35.833799599999999</c:v>
                </c:pt>
                <c:pt idx="74">
                  <c:v>34.926614800000003</c:v>
                </c:pt>
                <c:pt idx="75">
                  <c:v>38.555354000000001</c:v>
                </c:pt>
                <c:pt idx="76">
                  <c:v>40.3697236</c:v>
                </c:pt>
                <c:pt idx="77">
                  <c:v>36.740984400000002</c:v>
                </c:pt>
                <c:pt idx="78">
                  <c:v>37.1945768</c:v>
                </c:pt>
                <c:pt idx="79">
                  <c:v>39.462538799999997</c:v>
                </c:pt>
                <c:pt idx="80">
                  <c:v>36.740984400000002</c:v>
                </c:pt>
                <c:pt idx="81">
                  <c:v>44.452055199999997</c:v>
                </c:pt>
                <c:pt idx="82">
                  <c:v>41.617102699999997</c:v>
                </c:pt>
                <c:pt idx="83">
                  <c:v>39.008946399999999</c:v>
                </c:pt>
                <c:pt idx="84">
                  <c:v>41.276908400000003</c:v>
                </c:pt>
                <c:pt idx="85">
                  <c:v>38.101761600000003</c:v>
                </c:pt>
                <c:pt idx="86">
                  <c:v>30.163894599999999</c:v>
                </c:pt>
                <c:pt idx="87">
                  <c:v>38.555354000000001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6-4EC3-8504-FD6957EA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035216"/>
        <c:axId val="1156037712"/>
      </c:scatterChart>
      <c:valAx>
        <c:axId val="1156035216"/>
        <c:scaling>
          <c:orientation val="minMax"/>
          <c:min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37712"/>
        <c:crosses val="autoZero"/>
        <c:crossBetween val="midCat"/>
      </c:valAx>
      <c:valAx>
        <c:axId val="115603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3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1207293</xdr:colOff>
      <xdr:row>43</xdr:row>
      <xdr:rowOff>16668</xdr:rowOff>
    </xdr:from>
    <xdr:to>
      <xdr:col>9</xdr:col>
      <xdr:colOff>159543</xdr:colOff>
      <xdr:row>58</xdr:row>
      <xdr:rowOff>45243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13A8FF-1361-49F6-AC4B-BA3F98B66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57148</xdr:colOff>
      <xdr:row>2</xdr:row>
      <xdr:rowOff>42863</xdr:rowOff>
    </xdr:from>
    <xdr:to>
      <xdr:col>24</xdr:col>
      <xdr:colOff>271461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0B5A93-CB4B-4072-A4E7-9EFA11F59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309562</xdr:colOff>
      <xdr:row>19</xdr:row>
      <xdr:rowOff>14287</xdr:rowOff>
    </xdr:from>
    <xdr:to>
      <xdr:col>32</xdr:col>
      <xdr:colOff>0</xdr:colOff>
      <xdr:row>36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931ECF-2A9E-4D3A-91E2-36B9BF3BC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642937</xdr:colOff>
      <xdr:row>19</xdr:row>
      <xdr:rowOff>23811</xdr:rowOff>
    </xdr:from>
    <xdr:to>
      <xdr:col>20</xdr:col>
      <xdr:colOff>642937</xdr:colOff>
      <xdr:row>36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7386EA-7DC8-4D78-9B96-A74557307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378617</xdr:colOff>
      <xdr:row>38</xdr:row>
      <xdr:rowOff>135730</xdr:rowOff>
    </xdr:from>
    <xdr:to>
      <xdr:col>27</xdr:col>
      <xdr:colOff>333375</xdr:colOff>
      <xdr:row>55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9E4DA7-199B-473E-BD09-E3E23E8FD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502056</xdr:colOff>
      <xdr:row>0</xdr:row>
      <xdr:rowOff>0</xdr:rowOff>
    </xdr:from>
    <xdr:to>
      <xdr:col>24</xdr:col>
      <xdr:colOff>393184</xdr:colOff>
      <xdr:row>6</xdr:row>
      <xdr:rowOff>177209</xdr:rowOff>
    </xdr:to>
    <xdr:pic>
      <xdr:nvPicPr>
        <xdr:cNvPr id="2" name="Image20">
          <a:extLst>
            <a:ext uri="{FF2B5EF4-FFF2-40B4-BE49-F238E27FC236}">
              <a16:creationId xmlns:a16="http://schemas.microsoft.com/office/drawing/2014/main" id="{A50A41DC-A331-4C17-8A47-83506F6A0CAA}"/>
            </a:ext>
          </a:extLst>
        </xdr:cNvPr>
        <xdr:cNvPicPr/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13765065" y="0"/>
          <a:ext cx="2482813" cy="1273692"/>
        </a:xfrm>
        <a:prstGeom prst="rect">
          <a:avLst/>
        </a:prstGeom>
        <a:noFill/>
        <a:ln>
          <a:noFill/>
          <a:prstDash/>
        </a:ln>
      </xdr:spPr>
    </xdr:pic>
    <xdr:clientData/>
  </xdr:twoCellAnchor>
  <xdr:twoCellAnchor editAs="oneCell">
    <xdr:from>
      <xdr:col>23</xdr:col>
      <xdr:colOff>47624</xdr:colOff>
      <xdr:row>11</xdr:row>
      <xdr:rowOff>161925</xdr:rowOff>
    </xdr:from>
    <xdr:to>
      <xdr:col>27</xdr:col>
      <xdr:colOff>380366</xdr:colOff>
      <xdr:row>16</xdr:row>
      <xdr:rowOff>104774</xdr:rowOff>
    </xdr:to>
    <xdr:pic>
      <xdr:nvPicPr>
        <xdr:cNvPr id="3" name="Image22">
          <a:extLst>
            <a:ext uri="{FF2B5EF4-FFF2-40B4-BE49-F238E27FC236}">
              <a16:creationId xmlns:a16="http://schemas.microsoft.com/office/drawing/2014/main" id="{F564131E-46F2-4EF7-921E-67899EE69817}"/>
            </a:ext>
          </a:extLst>
        </xdr:cNvPr>
        <xdr:cNvPicPr/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8072437" y="2152650"/>
          <a:ext cx="2923540" cy="847725"/>
        </a:xfrm>
        <a:prstGeom prst="rect">
          <a:avLst/>
        </a:prstGeom>
        <a:noFill/>
        <a:ln>
          <a:noFill/>
          <a:prstDash/>
        </a:ln>
      </xdr:spPr>
    </xdr:pic>
    <xdr:clientData/>
  </xdr:twoCellAnchor>
  <xdr:twoCellAnchor>
    <xdr:from>
      <xdr:col>18</xdr:col>
      <xdr:colOff>91374</xdr:colOff>
      <xdr:row>23</xdr:row>
      <xdr:rowOff>177208</xdr:rowOff>
    </xdr:from>
    <xdr:to>
      <xdr:col>25</xdr:col>
      <xdr:colOff>525926</xdr:colOff>
      <xdr:row>38</xdr:row>
      <xdr:rowOff>16613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C600C9-66A5-4E56-AAF1-0FB923197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9"/>
  <sheetViews>
    <sheetView workbookViewId="0">
      <selection activeCell="H9" sqref="H9"/>
    </sheetView>
  </sheetViews>
  <sheetFormatPr defaultRowHeight="14.25" x14ac:dyDescent="0.45"/>
  <cols>
    <col min="1" max="1" width="10.73046875" bestFit="1" customWidth="1"/>
    <col min="2" max="2" width="20" bestFit="1" customWidth="1"/>
    <col min="5" max="5" width="20.1328125" bestFit="1" customWidth="1"/>
    <col min="6" max="6" width="11.73046875" bestFit="1" customWidth="1"/>
    <col min="7" max="7" width="20.1328125" bestFit="1" customWidth="1"/>
  </cols>
  <sheetData>
    <row r="1" spans="1:8" x14ac:dyDescent="0.45">
      <c r="A1" s="3" t="s">
        <v>0</v>
      </c>
      <c r="B1" s="3" t="s">
        <v>1</v>
      </c>
    </row>
    <row r="2" spans="1:8" x14ac:dyDescent="0.45">
      <c r="A2" s="4">
        <v>1.6002000000000001</v>
      </c>
      <c r="B2" s="4">
        <v>49.441571600000003</v>
      </c>
    </row>
    <row r="3" spans="1:8" x14ac:dyDescent="0.45">
      <c r="A3" s="4">
        <v>1.651</v>
      </c>
      <c r="B3" s="4">
        <v>62.595751200000002</v>
      </c>
      <c r="E3" s="56" t="s">
        <v>0</v>
      </c>
      <c r="F3" s="56"/>
      <c r="G3" s="56" t="s">
        <v>1</v>
      </c>
      <c r="H3" s="56"/>
    </row>
    <row r="4" spans="1:8" x14ac:dyDescent="0.45">
      <c r="A4" s="4">
        <v>1.651</v>
      </c>
      <c r="B4" s="4">
        <v>75.749930800000001</v>
      </c>
      <c r="E4" s="57"/>
      <c r="F4" s="57"/>
      <c r="G4" s="57"/>
      <c r="H4" s="57"/>
    </row>
    <row r="5" spans="1:8" x14ac:dyDescent="0.45">
      <c r="A5" s="4">
        <v>1.5303500000000001</v>
      </c>
      <c r="B5" s="4">
        <v>48.987979199999998</v>
      </c>
      <c r="E5" s="57" t="s">
        <v>226</v>
      </c>
      <c r="F5" s="57">
        <v>1.5084136363636367</v>
      </c>
      <c r="G5" s="57" t="s">
        <v>226</v>
      </c>
      <c r="H5" s="57">
        <v>46.326989694318179</v>
      </c>
    </row>
    <row r="6" spans="1:8" x14ac:dyDescent="0.45">
      <c r="A6" s="4">
        <v>1.4541500000000001</v>
      </c>
      <c r="B6" s="4">
        <v>43.091278000000003</v>
      </c>
      <c r="E6" s="57" t="s">
        <v>13</v>
      </c>
      <c r="F6" s="57">
        <v>7.81355265540545E-3</v>
      </c>
      <c r="G6" s="57" t="s">
        <v>13</v>
      </c>
      <c r="H6" s="57">
        <v>1.1802306956293032</v>
      </c>
    </row>
    <row r="7" spans="1:8" x14ac:dyDescent="0.45">
      <c r="A7" s="4">
        <v>1.6065499999999999</v>
      </c>
      <c r="B7" s="4">
        <v>52.616718400000003</v>
      </c>
      <c r="E7" s="57" t="s">
        <v>227</v>
      </c>
      <c r="F7" s="57">
        <v>1.4985999999999999</v>
      </c>
      <c r="G7" s="57" t="s">
        <v>227</v>
      </c>
      <c r="H7" s="57">
        <v>44.962346650000001</v>
      </c>
    </row>
    <row r="8" spans="1:8" x14ac:dyDescent="0.45">
      <c r="A8" s="4">
        <v>1.5621</v>
      </c>
      <c r="B8" s="4">
        <v>47.967396299999997</v>
      </c>
      <c r="E8" s="57" t="s">
        <v>228</v>
      </c>
      <c r="F8" s="57">
        <v>1.4732000000000001</v>
      </c>
      <c r="G8" s="57" t="s">
        <v>228</v>
      </c>
      <c r="H8" s="57">
        <v>47.853998199999999</v>
      </c>
    </row>
    <row r="9" spans="1:8" x14ac:dyDescent="0.45">
      <c r="A9" s="4">
        <v>1.4985999999999999</v>
      </c>
      <c r="B9" s="4">
        <v>45.586036200000002</v>
      </c>
      <c r="E9" s="57" t="s">
        <v>229</v>
      </c>
      <c r="F9" s="57">
        <v>7.3297621030247867E-2</v>
      </c>
      <c r="G9" s="57" t="s">
        <v>229</v>
      </c>
      <c r="H9" s="57">
        <v>11.071545310014105</v>
      </c>
    </row>
    <row r="10" spans="1:8" x14ac:dyDescent="0.45">
      <c r="A10" s="4">
        <v>1.524</v>
      </c>
      <c r="B10" s="4">
        <v>47.853998199999999</v>
      </c>
      <c r="E10" s="57" t="s">
        <v>230</v>
      </c>
      <c r="F10" s="57">
        <v>5.3725412486938335E-3</v>
      </c>
      <c r="G10" s="57" t="s">
        <v>230</v>
      </c>
      <c r="H10" s="57">
        <v>122.57911555169534</v>
      </c>
    </row>
    <row r="11" spans="1:8" x14ac:dyDescent="0.45">
      <c r="A11" s="4">
        <v>1.4795499999999999</v>
      </c>
      <c r="B11" s="4">
        <v>44.452055199999997</v>
      </c>
      <c r="E11" s="57" t="s">
        <v>231</v>
      </c>
      <c r="F11" s="57">
        <v>-0.34564739011388124</v>
      </c>
      <c r="G11" s="57" t="s">
        <v>231</v>
      </c>
      <c r="H11" s="57">
        <v>1.1454260863775025</v>
      </c>
    </row>
    <row r="12" spans="1:8" x14ac:dyDescent="0.45">
      <c r="A12" s="4">
        <v>1.4732000000000001</v>
      </c>
      <c r="B12" s="4">
        <v>46.0396286</v>
      </c>
      <c r="E12" s="57" t="s">
        <v>232</v>
      </c>
      <c r="F12" s="57">
        <v>0.11495099600350314</v>
      </c>
      <c r="G12" s="57" t="s">
        <v>232</v>
      </c>
      <c r="H12" s="57">
        <v>1.0524856997731999</v>
      </c>
    </row>
    <row r="13" spans="1:8" x14ac:dyDescent="0.45">
      <c r="A13" s="4">
        <v>1.5494000000000001</v>
      </c>
      <c r="B13" s="4">
        <v>53.070310800000001</v>
      </c>
      <c r="E13" s="57" t="s">
        <v>233</v>
      </c>
      <c r="F13" s="57">
        <v>0.33020000000000005</v>
      </c>
      <c r="G13" s="57" t="s">
        <v>233</v>
      </c>
      <c r="H13" s="57">
        <v>51.482737400000005</v>
      </c>
    </row>
    <row r="14" spans="1:8" x14ac:dyDescent="0.45">
      <c r="A14" s="4">
        <v>1.5176499999999999</v>
      </c>
      <c r="B14" s="4">
        <v>65.8842961</v>
      </c>
      <c r="E14" s="57" t="s">
        <v>234</v>
      </c>
      <c r="F14" s="57">
        <v>1.3334999999999999</v>
      </c>
      <c r="G14" s="57" t="s">
        <v>234</v>
      </c>
      <c r="H14" s="57">
        <v>29.256709799999999</v>
      </c>
    </row>
    <row r="15" spans="1:8" x14ac:dyDescent="0.45">
      <c r="A15" s="4">
        <v>1.5367</v>
      </c>
      <c r="B15" s="4">
        <v>46.0396286</v>
      </c>
      <c r="E15" s="57" t="s">
        <v>235</v>
      </c>
      <c r="F15" s="57">
        <v>1.6637</v>
      </c>
      <c r="G15" s="57" t="s">
        <v>235</v>
      </c>
      <c r="H15" s="57">
        <v>80.739447200000001</v>
      </c>
    </row>
    <row r="16" spans="1:8" x14ac:dyDescent="0.45">
      <c r="A16" s="4">
        <v>1.4604999999999999</v>
      </c>
      <c r="B16" s="4">
        <v>43.544870400000001</v>
      </c>
      <c r="E16" s="57" t="s">
        <v>236</v>
      </c>
      <c r="F16" s="57">
        <v>132.74040000000002</v>
      </c>
      <c r="G16" s="57" t="s">
        <v>236</v>
      </c>
      <c r="H16" s="57">
        <v>4076.7750931</v>
      </c>
    </row>
    <row r="17" spans="1:8" x14ac:dyDescent="0.45">
      <c r="A17" s="4">
        <v>1.524</v>
      </c>
      <c r="B17" s="4">
        <v>62.368955</v>
      </c>
      <c r="E17" s="57" t="s">
        <v>237</v>
      </c>
      <c r="F17" s="57">
        <v>88</v>
      </c>
      <c r="G17" s="57" t="s">
        <v>237</v>
      </c>
      <c r="H17" s="57">
        <v>88</v>
      </c>
    </row>
    <row r="18" spans="1:8" x14ac:dyDescent="0.45">
      <c r="A18" s="4">
        <v>1.4604999999999999</v>
      </c>
      <c r="B18" s="4">
        <v>45.812832399999998</v>
      </c>
      <c r="E18" s="57" t="s">
        <v>238</v>
      </c>
      <c r="F18" s="57">
        <v>1.553028196651614E-2</v>
      </c>
      <c r="G18" s="57" t="s">
        <v>238</v>
      </c>
      <c r="H18" s="57">
        <v>2.3458363048184316</v>
      </c>
    </row>
    <row r="19" spans="1:8" x14ac:dyDescent="0.45">
      <c r="A19" s="4">
        <v>1.5811500000000001</v>
      </c>
      <c r="B19" s="4">
        <v>74.3891536</v>
      </c>
    </row>
    <row r="20" spans="1:8" x14ac:dyDescent="0.45">
      <c r="A20" s="4">
        <v>1.524</v>
      </c>
      <c r="B20" s="4">
        <v>55.565069000000001</v>
      </c>
    </row>
    <row r="21" spans="1:8" x14ac:dyDescent="0.45">
      <c r="A21" s="4">
        <v>1.4985999999999999</v>
      </c>
      <c r="B21" s="4">
        <v>46.153026699999998</v>
      </c>
    </row>
    <row r="22" spans="1:8" x14ac:dyDescent="0.45">
      <c r="A22" s="4">
        <v>1.4859</v>
      </c>
      <c r="B22" s="4">
        <v>47.853998199999999</v>
      </c>
    </row>
    <row r="23" spans="1:8" x14ac:dyDescent="0.45">
      <c r="A23" s="4">
        <v>1.4795499999999999</v>
      </c>
      <c r="B23" s="4">
        <v>42.1840932</v>
      </c>
    </row>
    <row r="24" spans="1:8" x14ac:dyDescent="0.45">
      <c r="A24" s="4">
        <v>1.5874999999999999</v>
      </c>
      <c r="B24" s="4">
        <v>45.812832399999998</v>
      </c>
    </row>
    <row r="25" spans="1:8" x14ac:dyDescent="0.45">
      <c r="A25" s="4">
        <v>1.55575</v>
      </c>
      <c r="B25" s="4">
        <v>44.678851399999999</v>
      </c>
    </row>
    <row r="26" spans="1:8" x14ac:dyDescent="0.45">
      <c r="A26" s="4">
        <v>1.5811500000000001</v>
      </c>
      <c r="B26" s="4">
        <v>42.637685599999998</v>
      </c>
    </row>
    <row r="27" spans="1:8" x14ac:dyDescent="0.45">
      <c r="A27" s="4">
        <v>1.5684499999999999</v>
      </c>
      <c r="B27" s="4">
        <v>43.544870400000001</v>
      </c>
    </row>
    <row r="28" spans="1:8" x14ac:dyDescent="0.45">
      <c r="A28" s="4">
        <v>1.4985999999999999</v>
      </c>
      <c r="B28" s="4">
        <v>37.307974899999998</v>
      </c>
    </row>
    <row r="29" spans="1:8" x14ac:dyDescent="0.45">
      <c r="A29" s="4">
        <v>1.524</v>
      </c>
      <c r="B29" s="4">
        <v>39.3491407</v>
      </c>
    </row>
    <row r="30" spans="1:8" x14ac:dyDescent="0.45">
      <c r="A30" s="4">
        <v>1.4414499999999999</v>
      </c>
      <c r="B30" s="4">
        <v>39.008946399999999</v>
      </c>
    </row>
    <row r="31" spans="1:8" x14ac:dyDescent="0.45">
      <c r="A31" s="4">
        <v>1.4859</v>
      </c>
      <c r="B31" s="4">
        <v>40.596519800000003</v>
      </c>
    </row>
    <row r="32" spans="1:8" x14ac:dyDescent="0.45">
      <c r="A32" s="4">
        <v>1.4604999999999999</v>
      </c>
      <c r="B32" s="4">
        <v>38.101761600000003</v>
      </c>
    </row>
    <row r="33" spans="1:2" x14ac:dyDescent="0.45">
      <c r="A33" s="4">
        <v>1.4985999999999999</v>
      </c>
      <c r="B33" s="4">
        <v>40.3697236</v>
      </c>
    </row>
    <row r="34" spans="1:2" x14ac:dyDescent="0.45">
      <c r="A34" s="4">
        <v>1.55575</v>
      </c>
      <c r="B34" s="4">
        <v>37.1945768</v>
      </c>
    </row>
    <row r="35" spans="1:2" x14ac:dyDescent="0.45">
      <c r="A35" s="4">
        <v>1.5303500000000001</v>
      </c>
      <c r="B35" s="4">
        <v>44.111860900000003</v>
      </c>
    </row>
    <row r="36" spans="1:2" x14ac:dyDescent="0.45">
      <c r="A36" s="4">
        <v>1.4541500000000001</v>
      </c>
      <c r="B36" s="4">
        <v>33.452439499999997</v>
      </c>
    </row>
    <row r="37" spans="1:2" x14ac:dyDescent="0.45">
      <c r="A37" s="4">
        <v>1.63195</v>
      </c>
      <c r="B37" s="4">
        <v>47.173609599999999</v>
      </c>
    </row>
    <row r="38" spans="1:2" x14ac:dyDescent="0.45">
      <c r="A38" s="4">
        <v>1.41605</v>
      </c>
      <c r="B38" s="4">
        <v>30.050496500000001</v>
      </c>
    </row>
    <row r="39" spans="1:2" x14ac:dyDescent="0.45">
      <c r="A39" s="4">
        <v>1.3843000000000001</v>
      </c>
      <c r="B39" s="4">
        <v>32.091662300000003</v>
      </c>
    </row>
    <row r="40" spans="1:2" x14ac:dyDescent="0.45">
      <c r="A40" s="4">
        <v>1.4541500000000001</v>
      </c>
      <c r="B40" s="4">
        <v>34.813216699999998</v>
      </c>
    </row>
    <row r="41" spans="1:2" x14ac:dyDescent="0.45">
      <c r="A41" s="4">
        <v>1.50495</v>
      </c>
      <c r="B41" s="4">
        <v>35.947197699999997</v>
      </c>
    </row>
    <row r="42" spans="1:2" x14ac:dyDescent="0.45">
      <c r="A42" s="4">
        <v>1.4859</v>
      </c>
      <c r="B42" s="4">
        <v>39.916131200000002</v>
      </c>
    </row>
    <row r="43" spans="1:2" x14ac:dyDescent="0.45">
      <c r="A43" s="4">
        <v>1.4478</v>
      </c>
      <c r="B43" s="4">
        <v>32.658652799999999</v>
      </c>
    </row>
    <row r="44" spans="1:2" x14ac:dyDescent="0.45">
      <c r="A44" s="4">
        <v>1.3334999999999999</v>
      </c>
      <c r="B44" s="4">
        <v>30.504088899999999</v>
      </c>
    </row>
    <row r="45" spans="1:2" x14ac:dyDescent="0.45">
      <c r="A45" s="4">
        <v>1.3652500000000001</v>
      </c>
      <c r="B45" s="4">
        <v>29.483505999999998</v>
      </c>
    </row>
    <row r="46" spans="1:2" x14ac:dyDescent="0.45">
      <c r="A46" s="4">
        <v>1.5494000000000001</v>
      </c>
      <c r="B46" s="4">
        <v>44.678851399999999</v>
      </c>
    </row>
    <row r="47" spans="1:2" x14ac:dyDescent="0.45">
      <c r="A47" s="4">
        <v>1.4478</v>
      </c>
      <c r="B47" s="4">
        <v>34.926614800000003</v>
      </c>
    </row>
    <row r="48" spans="1:2" x14ac:dyDescent="0.45">
      <c r="A48" s="4">
        <v>1.4732000000000001</v>
      </c>
      <c r="B48" s="4">
        <v>54.5444861</v>
      </c>
    </row>
    <row r="49" spans="1:2" x14ac:dyDescent="0.45">
      <c r="A49" s="4">
        <v>1.5874999999999999</v>
      </c>
      <c r="B49" s="4">
        <v>52.503320299999999</v>
      </c>
    </row>
    <row r="50" spans="1:2" x14ac:dyDescent="0.45">
      <c r="A50" s="4">
        <v>1.4414499999999999</v>
      </c>
      <c r="B50" s="4">
        <v>51.029145</v>
      </c>
    </row>
    <row r="51" spans="1:2" x14ac:dyDescent="0.45">
      <c r="A51" s="4">
        <v>1.6002000000000001</v>
      </c>
      <c r="B51" s="4">
        <v>51.7095336</v>
      </c>
    </row>
    <row r="52" spans="1:2" x14ac:dyDescent="0.45">
      <c r="A52" s="4">
        <v>1.5811500000000001</v>
      </c>
      <c r="B52" s="4">
        <v>60.327789199999998</v>
      </c>
    </row>
    <row r="53" spans="1:2" x14ac:dyDescent="0.45">
      <c r="A53" s="4">
        <v>1.41605</v>
      </c>
      <c r="B53" s="4">
        <v>47.853998199999999</v>
      </c>
    </row>
    <row r="54" spans="1:2" x14ac:dyDescent="0.45">
      <c r="A54" s="4">
        <v>1.5494000000000001</v>
      </c>
      <c r="B54" s="4">
        <v>69.966627700000004</v>
      </c>
    </row>
    <row r="55" spans="1:2" x14ac:dyDescent="0.45">
      <c r="A55" s="4">
        <v>1.6446499999999999</v>
      </c>
      <c r="B55" s="4">
        <v>77.337504199999998</v>
      </c>
    </row>
    <row r="56" spans="1:2" x14ac:dyDescent="0.45">
      <c r="A56" s="4">
        <v>1.4922500000000001</v>
      </c>
      <c r="B56" s="4">
        <v>58.286623400000003</v>
      </c>
    </row>
    <row r="57" spans="1:2" x14ac:dyDescent="0.45">
      <c r="A57" s="4">
        <v>1.5494000000000001</v>
      </c>
      <c r="B57" s="4">
        <v>45.812832399999998</v>
      </c>
    </row>
    <row r="58" spans="1:2" x14ac:dyDescent="0.45">
      <c r="A58" s="4">
        <v>1.4224000000000001</v>
      </c>
      <c r="B58" s="4">
        <v>47.627201999999997</v>
      </c>
    </row>
    <row r="59" spans="1:2" x14ac:dyDescent="0.45">
      <c r="A59" s="4">
        <v>1.6192500000000001</v>
      </c>
      <c r="B59" s="4">
        <v>53.070310800000001</v>
      </c>
    </row>
    <row r="60" spans="1:2" x14ac:dyDescent="0.45">
      <c r="A60" s="4">
        <v>1.6637</v>
      </c>
      <c r="B60" s="4">
        <v>80.739447200000001</v>
      </c>
    </row>
    <row r="61" spans="1:2" x14ac:dyDescent="0.45">
      <c r="A61" s="4">
        <v>1.4732000000000001</v>
      </c>
      <c r="B61" s="4">
        <v>45.245841900000002</v>
      </c>
    </row>
    <row r="62" spans="1:2" x14ac:dyDescent="0.45">
      <c r="A62" s="4">
        <v>1.4922500000000001</v>
      </c>
      <c r="B62" s="4">
        <v>50.462154499999997</v>
      </c>
    </row>
    <row r="63" spans="1:2" x14ac:dyDescent="0.45">
      <c r="A63" s="4">
        <v>1.5303500000000001</v>
      </c>
      <c r="B63" s="4">
        <v>52.956912699999997</v>
      </c>
    </row>
    <row r="64" spans="1:2" x14ac:dyDescent="0.45">
      <c r="A64" s="4">
        <v>1.5874999999999999</v>
      </c>
      <c r="B64" s="4">
        <v>61.234974000000001</v>
      </c>
    </row>
    <row r="65" spans="1:2" x14ac:dyDescent="0.45">
      <c r="A65" s="4">
        <v>1.5748</v>
      </c>
      <c r="B65" s="4">
        <v>59.8741968</v>
      </c>
    </row>
    <row r="66" spans="1:2" x14ac:dyDescent="0.45">
      <c r="A66" s="4">
        <v>1.42875</v>
      </c>
      <c r="B66" s="4">
        <v>47.967396299999997</v>
      </c>
    </row>
    <row r="67" spans="1:2" x14ac:dyDescent="0.45">
      <c r="A67" s="4">
        <v>1.6065499999999999</v>
      </c>
      <c r="B67" s="4">
        <v>63.956528400000003</v>
      </c>
    </row>
    <row r="68" spans="1:2" x14ac:dyDescent="0.45">
      <c r="A68" s="4">
        <v>1.5494000000000001</v>
      </c>
      <c r="B68" s="4">
        <v>46.720017200000001</v>
      </c>
    </row>
    <row r="69" spans="1:2" x14ac:dyDescent="0.45">
      <c r="A69" s="4">
        <v>1.4732000000000001</v>
      </c>
      <c r="B69" s="4">
        <v>41.276908400000003</v>
      </c>
    </row>
    <row r="70" spans="1:2" x14ac:dyDescent="0.45">
      <c r="A70" s="4">
        <v>1.4985999999999999</v>
      </c>
      <c r="B70" s="4">
        <v>45.35924</v>
      </c>
    </row>
    <row r="71" spans="1:2" x14ac:dyDescent="0.45">
      <c r="A71" s="4">
        <v>1.6637</v>
      </c>
      <c r="B71" s="4">
        <v>57.266040500000003</v>
      </c>
    </row>
    <row r="72" spans="1:2" x14ac:dyDescent="0.45">
      <c r="A72" s="4">
        <v>1.4224000000000001</v>
      </c>
      <c r="B72" s="4">
        <v>38.782150199999997</v>
      </c>
    </row>
    <row r="73" spans="1:2" x14ac:dyDescent="0.45">
      <c r="A73" s="4">
        <v>1.50495</v>
      </c>
      <c r="B73" s="4">
        <v>46.946813400000003</v>
      </c>
    </row>
    <row r="74" spans="1:2" x14ac:dyDescent="0.45">
      <c r="A74" s="4">
        <v>1.3462000000000001</v>
      </c>
      <c r="B74" s="4">
        <v>29.256709799999999</v>
      </c>
    </row>
    <row r="75" spans="1:2" x14ac:dyDescent="0.45">
      <c r="A75" s="4">
        <v>1.4224000000000001</v>
      </c>
      <c r="B75" s="4">
        <v>35.833799599999999</v>
      </c>
    </row>
    <row r="76" spans="1:2" x14ac:dyDescent="0.45">
      <c r="A76" s="4">
        <v>1.4732000000000001</v>
      </c>
      <c r="B76" s="4">
        <v>34.926614800000003</v>
      </c>
    </row>
    <row r="77" spans="1:2" x14ac:dyDescent="0.45">
      <c r="A77" s="4">
        <v>1.5176499999999999</v>
      </c>
      <c r="B77" s="4">
        <v>38.555354000000001</v>
      </c>
    </row>
    <row r="78" spans="1:2" x14ac:dyDescent="0.45">
      <c r="A78" s="4">
        <v>1.4604999999999999</v>
      </c>
      <c r="B78" s="4">
        <v>40.3697236</v>
      </c>
    </row>
    <row r="79" spans="1:2" x14ac:dyDescent="0.45">
      <c r="A79" s="4">
        <v>1.4604999999999999</v>
      </c>
      <c r="B79" s="4">
        <v>36.740984400000002</v>
      </c>
    </row>
    <row r="80" spans="1:2" x14ac:dyDescent="0.45">
      <c r="A80" s="4">
        <v>1.4224000000000001</v>
      </c>
      <c r="B80" s="4">
        <v>37.1945768</v>
      </c>
    </row>
    <row r="81" spans="1:2" x14ac:dyDescent="0.45">
      <c r="A81" s="4">
        <v>1.4732000000000001</v>
      </c>
      <c r="B81" s="4">
        <v>39.462538799999997</v>
      </c>
    </row>
    <row r="82" spans="1:2" x14ac:dyDescent="0.45">
      <c r="A82" s="4">
        <v>1.46685</v>
      </c>
      <c r="B82" s="4">
        <v>36.740984400000002</v>
      </c>
    </row>
    <row r="83" spans="1:2" x14ac:dyDescent="0.45">
      <c r="A83" s="4">
        <v>1.5874999999999999</v>
      </c>
      <c r="B83" s="4">
        <v>44.452055199999997</v>
      </c>
    </row>
    <row r="84" spans="1:2" x14ac:dyDescent="0.45">
      <c r="A84" s="4">
        <v>1.4922500000000001</v>
      </c>
      <c r="B84" s="4">
        <v>41.617102699999997</v>
      </c>
    </row>
    <row r="85" spans="1:2" x14ac:dyDescent="0.45">
      <c r="A85" s="4">
        <v>1.4922500000000001</v>
      </c>
      <c r="B85" s="4">
        <v>39.008946399999999</v>
      </c>
    </row>
    <row r="86" spans="1:2" x14ac:dyDescent="0.45">
      <c r="A86" s="4">
        <v>1.6002000000000001</v>
      </c>
      <c r="B86" s="4">
        <v>41.276908400000003</v>
      </c>
    </row>
    <row r="87" spans="1:2" x14ac:dyDescent="0.45">
      <c r="A87" s="4">
        <v>1.4224000000000001</v>
      </c>
      <c r="B87" s="4">
        <v>38.101761600000003</v>
      </c>
    </row>
    <row r="88" spans="1:2" x14ac:dyDescent="0.45">
      <c r="A88" s="4">
        <v>1.397</v>
      </c>
      <c r="B88" s="4">
        <v>30.163894599999999</v>
      </c>
    </row>
    <row r="89" spans="1:2" x14ac:dyDescent="0.45">
      <c r="A89" s="4">
        <v>1.4478</v>
      </c>
      <c r="B89" s="4">
        <v>38.555354000000001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6"/>
  <sheetViews>
    <sheetView topLeftCell="A27" zoomScale="80" zoomScaleNormal="80" workbookViewId="0">
      <selection sqref="A1:B89"/>
    </sheetView>
  </sheetViews>
  <sheetFormatPr defaultRowHeight="14.25" x14ac:dyDescent="0.45"/>
  <cols>
    <col min="1" max="1" width="10.73046875" bestFit="1" customWidth="1"/>
    <col min="2" max="2" width="20" bestFit="1" customWidth="1"/>
    <col min="3" max="3" width="26.19921875" bestFit="1" customWidth="1"/>
    <col min="4" max="4" width="11.33203125" bestFit="1" customWidth="1"/>
    <col min="5" max="5" width="27.06640625" bestFit="1" customWidth="1"/>
    <col min="8" max="8" width="27.06640625" bestFit="1" customWidth="1"/>
    <col min="9" max="9" width="16.73046875" bestFit="1" customWidth="1"/>
    <col min="10" max="10" width="12.33203125" bestFit="1" customWidth="1"/>
    <col min="11" max="11" width="15.6640625" bestFit="1" customWidth="1"/>
    <col min="12" max="12" width="11.73046875" bestFit="1" customWidth="1"/>
    <col min="13" max="13" width="18.19921875" bestFit="1" customWidth="1"/>
    <col min="14" max="14" width="11.73046875" bestFit="1" customWidth="1"/>
    <col min="15" max="15" width="12.33203125" bestFit="1" customWidth="1"/>
    <col min="16" max="17" width="11.73046875" bestFit="1" customWidth="1"/>
  </cols>
  <sheetData>
    <row r="1" spans="1:10" x14ac:dyDescent="0.45">
      <c r="A1" s="3" t="s">
        <v>0</v>
      </c>
      <c r="B1" s="3" t="s">
        <v>1</v>
      </c>
      <c r="C1" s="3" t="s">
        <v>2</v>
      </c>
      <c r="D1" s="3" t="s">
        <v>3</v>
      </c>
    </row>
    <row r="2" spans="1:10" x14ac:dyDescent="0.45">
      <c r="A2" s="4">
        <v>1.6002000000000001</v>
      </c>
      <c r="B2" s="4">
        <v>49.441571600000003</v>
      </c>
      <c r="C2" s="5">
        <v>56.091299999999997</v>
      </c>
      <c r="D2" s="6">
        <v>-6.6497283999999999</v>
      </c>
      <c r="H2" s="2" t="s">
        <v>4</v>
      </c>
    </row>
    <row r="3" spans="1:10" x14ac:dyDescent="0.45">
      <c r="A3" s="4">
        <v>1.651</v>
      </c>
      <c r="B3" s="4">
        <v>62.595751200000002</v>
      </c>
      <c r="C3" s="5">
        <v>61.5015</v>
      </c>
      <c r="D3" s="6">
        <v>1.0942512</v>
      </c>
      <c r="H3" s="2" t="s">
        <v>5</v>
      </c>
    </row>
    <row r="4" spans="1:10" x14ac:dyDescent="0.45">
      <c r="A4" s="4">
        <v>1.651</v>
      </c>
      <c r="B4" s="4">
        <v>75.749930800000001</v>
      </c>
      <c r="C4" s="5">
        <v>61.5015</v>
      </c>
      <c r="D4" s="6">
        <v>14.2484308</v>
      </c>
    </row>
    <row r="5" spans="1:10" x14ac:dyDescent="0.45">
      <c r="A5" s="4">
        <v>1.5303500000000001</v>
      </c>
      <c r="B5" s="4">
        <v>48.987979199999998</v>
      </c>
      <c r="C5" s="5">
        <v>48.652275000000003</v>
      </c>
      <c r="D5" s="6">
        <v>0.33570420000000001</v>
      </c>
    </row>
    <row r="6" spans="1:10" x14ac:dyDescent="0.45">
      <c r="A6" s="4">
        <v>1.4541500000000001</v>
      </c>
      <c r="B6" s="4">
        <v>43.091278000000003</v>
      </c>
      <c r="C6" s="5">
        <v>40.536974999999998</v>
      </c>
      <c r="D6" s="6">
        <v>2.554303</v>
      </c>
    </row>
    <row r="7" spans="1:10" x14ac:dyDescent="0.45">
      <c r="A7" s="4">
        <v>1.6065499999999999</v>
      </c>
      <c r="B7" s="4">
        <v>52.616718400000003</v>
      </c>
      <c r="C7" s="5">
        <v>56.767575000000001</v>
      </c>
      <c r="D7" s="6">
        <v>-4.1508566</v>
      </c>
    </row>
    <row r="8" spans="1:10" x14ac:dyDescent="0.45">
      <c r="A8" s="4">
        <v>1.5621</v>
      </c>
      <c r="B8" s="4">
        <v>47.967396299999997</v>
      </c>
      <c r="C8" s="5">
        <v>52.033650000000002</v>
      </c>
      <c r="D8" s="6">
        <v>-4.0662536999999999</v>
      </c>
    </row>
    <row r="9" spans="1:10" x14ac:dyDescent="0.45">
      <c r="A9" s="4">
        <v>1.4985999999999999</v>
      </c>
      <c r="B9" s="4">
        <v>45.586036200000002</v>
      </c>
      <c r="C9" s="5">
        <v>45.270899999999997</v>
      </c>
      <c r="D9" s="6">
        <v>0.31513619999999998</v>
      </c>
      <c r="H9" t="s">
        <v>38</v>
      </c>
    </row>
    <row r="10" spans="1:10" x14ac:dyDescent="0.45">
      <c r="A10" s="4">
        <v>1.524</v>
      </c>
      <c r="B10" s="4">
        <v>47.853998199999999</v>
      </c>
      <c r="C10" s="5">
        <v>47.975999999999999</v>
      </c>
      <c r="D10" s="6">
        <v>-0.12200179999999999</v>
      </c>
    </row>
    <row r="11" spans="1:10" x14ac:dyDescent="0.45">
      <c r="A11" s="4">
        <v>1.4795499999999999</v>
      </c>
      <c r="B11" s="4">
        <v>44.452055199999997</v>
      </c>
      <c r="C11" s="5">
        <v>43.242075</v>
      </c>
      <c r="D11" s="6">
        <v>1.2099802</v>
      </c>
      <c r="H11" s="7"/>
      <c r="I11" s="8" t="s">
        <v>6</v>
      </c>
      <c r="J11" s="8" t="s">
        <v>7</v>
      </c>
    </row>
    <row r="12" spans="1:10" x14ac:dyDescent="0.45">
      <c r="A12" s="4">
        <v>1.4732000000000001</v>
      </c>
      <c r="B12" s="4">
        <v>46.0396286</v>
      </c>
      <c r="C12" s="5">
        <v>42.565800000000003</v>
      </c>
      <c r="D12" s="6">
        <v>3.4738286</v>
      </c>
      <c r="H12" s="8" t="s">
        <v>6</v>
      </c>
      <c r="I12" s="7">
        <v>1</v>
      </c>
      <c r="J12" s="7">
        <v>0.70509854299999997</v>
      </c>
    </row>
    <row r="13" spans="1:10" x14ac:dyDescent="0.45">
      <c r="A13" s="4">
        <v>1.5494000000000001</v>
      </c>
      <c r="B13" s="4">
        <v>53.070310800000001</v>
      </c>
      <c r="C13" s="5">
        <v>50.681100000000001</v>
      </c>
      <c r="D13" s="6">
        <v>2.3892107999999999</v>
      </c>
      <c r="H13" s="8" t="s">
        <v>7</v>
      </c>
      <c r="I13" s="7">
        <v>0.70509854299999997</v>
      </c>
      <c r="J13" s="7">
        <v>1</v>
      </c>
    </row>
    <row r="14" spans="1:10" x14ac:dyDescent="0.45">
      <c r="A14" s="4">
        <v>1.5176499999999999</v>
      </c>
      <c r="B14" s="4">
        <v>65.8842961</v>
      </c>
      <c r="C14" s="5">
        <v>47.299725000000002</v>
      </c>
      <c r="D14" s="6">
        <v>18.584571100000002</v>
      </c>
    </row>
    <row r="15" spans="1:10" x14ac:dyDescent="0.45">
      <c r="A15" s="4">
        <v>1.5367</v>
      </c>
      <c r="B15" s="4">
        <v>46.0396286</v>
      </c>
      <c r="C15" s="5">
        <v>49.32855</v>
      </c>
      <c r="D15" s="6">
        <v>-3.2889214</v>
      </c>
    </row>
    <row r="16" spans="1:10" x14ac:dyDescent="0.45">
      <c r="A16" s="4">
        <v>1.4604999999999999</v>
      </c>
      <c r="B16" s="4">
        <v>43.544870400000001</v>
      </c>
      <c r="C16" s="5">
        <v>41.213250000000002</v>
      </c>
      <c r="D16" s="6">
        <v>2.3316203999999998</v>
      </c>
    </row>
    <row r="17" spans="1:4" x14ac:dyDescent="0.45">
      <c r="A17" s="4">
        <v>1.524</v>
      </c>
      <c r="B17" s="4">
        <v>62.368955</v>
      </c>
      <c r="C17" s="5">
        <v>47.975999999999999</v>
      </c>
      <c r="D17" s="6">
        <v>14.392955000000001</v>
      </c>
    </row>
    <row r="18" spans="1:4" x14ac:dyDescent="0.45">
      <c r="A18" s="4">
        <v>1.4604999999999999</v>
      </c>
      <c r="B18" s="4">
        <v>45.812832399999998</v>
      </c>
      <c r="C18" s="5">
        <v>41.213250000000002</v>
      </c>
      <c r="D18" s="6">
        <v>4.5995824000000001</v>
      </c>
    </row>
    <row r="19" spans="1:4" x14ac:dyDescent="0.45">
      <c r="A19" s="4">
        <v>1.5811500000000001</v>
      </c>
      <c r="B19" s="4">
        <v>74.3891536</v>
      </c>
      <c r="C19" s="5">
        <v>54.062474999999999</v>
      </c>
      <c r="D19" s="6">
        <v>20.326678600000001</v>
      </c>
    </row>
    <row r="20" spans="1:4" x14ac:dyDescent="0.45">
      <c r="A20" s="4">
        <v>1.524</v>
      </c>
      <c r="B20" s="4">
        <v>55.565069000000001</v>
      </c>
      <c r="C20" s="5">
        <v>47.975999999999999</v>
      </c>
      <c r="D20" s="6">
        <v>7.5890690000000003</v>
      </c>
    </row>
    <row r="21" spans="1:4" x14ac:dyDescent="0.45">
      <c r="A21" s="4">
        <v>1.4985999999999999</v>
      </c>
      <c r="B21" s="4">
        <v>46.153026699999998</v>
      </c>
      <c r="C21" s="5">
        <v>45.270899999999997</v>
      </c>
      <c r="D21" s="6">
        <v>0.88212670000000004</v>
      </c>
    </row>
    <row r="22" spans="1:4" x14ac:dyDescent="0.45">
      <c r="A22" s="4">
        <v>1.4859</v>
      </c>
      <c r="B22" s="4">
        <v>47.853998199999999</v>
      </c>
      <c r="C22" s="5">
        <v>43.918349999999997</v>
      </c>
      <c r="D22" s="6">
        <v>3.9356482000000002</v>
      </c>
    </row>
    <row r="23" spans="1:4" x14ac:dyDescent="0.45">
      <c r="A23" s="4">
        <v>1.4795499999999999</v>
      </c>
      <c r="B23" s="4">
        <v>42.1840932</v>
      </c>
      <c r="C23" s="5">
        <v>43.242075</v>
      </c>
      <c r="D23" s="6">
        <v>-1.0579818000000001</v>
      </c>
    </row>
    <row r="24" spans="1:4" x14ac:dyDescent="0.45">
      <c r="A24" s="4">
        <v>1.5874999999999999</v>
      </c>
      <c r="B24" s="4">
        <v>45.812832399999998</v>
      </c>
      <c r="C24" s="5">
        <v>54.738750000000003</v>
      </c>
      <c r="D24" s="6">
        <v>-8.9259176</v>
      </c>
    </row>
    <row r="25" spans="1:4" x14ac:dyDescent="0.45">
      <c r="A25" s="4">
        <v>1.55575</v>
      </c>
      <c r="B25" s="4">
        <v>44.678851399999999</v>
      </c>
      <c r="C25" s="5">
        <v>51.357374999999998</v>
      </c>
      <c r="D25" s="6">
        <v>-6.6785236000000001</v>
      </c>
    </row>
    <row r="26" spans="1:4" x14ac:dyDescent="0.45">
      <c r="A26" s="4">
        <v>1.5811500000000001</v>
      </c>
      <c r="B26" s="4">
        <v>42.637685599999998</v>
      </c>
      <c r="C26" s="5">
        <v>54.062474999999999</v>
      </c>
      <c r="D26" s="6">
        <v>-11.4247894</v>
      </c>
    </row>
    <row r="27" spans="1:4" x14ac:dyDescent="0.45">
      <c r="A27" s="4">
        <v>1.5684499999999999</v>
      </c>
      <c r="B27" s="4">
        <v>43.544870400000001</v>
      </c>
      <c r="C27" s="5">
        <v>52.709924999999998</v>
      </c>
      <c r="D27" s="6">
        <v>-9.1650545999999995</v>
      </c>
    </row>
    <row r="28" spans="1:4" x14ac:dyDescent="0.45">
      <c r="A28" s="4">
        <v>1.4985999999999999</v>
      </c>
      <c r="B28" s="4">
        <v>37.307974899999998</v>
      </c>
      <c r="C28" s="5">
        <v>45.270899999999997</v>
      </c>
      <c r="D28" s="6">
        <v>-7.9629250999999996</v>
      </c>
    </row>
    <row r="29" spans="1:4" x14ac:dyDescent="0.45">
      <c r="A29" s="4">
        <v>1.524</v>
      </c>
      <c r="B29" s="4">
        <v>39.3491407</v>
      </c>
      <c r="C29" s="5">
        <v>47.975999999999999</v>
      </c>
      <c r="D29" s="6">
        <v>-8.6268592999999996</v>
      </c>
    </row>
    <row r="30" spans="1:4" x14ac:dyDescent="0.45">
      <c r="A30" s="4">
        <v>1.4414499999999999</v>
      </c>
      <c r="B30" s="4">
        <v>39.008946399999999</v>
      </c>
      <c r="C30" s="5">
        <v>39.184424999999997</v>
      </c>
      <c r="D30" s="6">
        <v>-0.17547860000000001</v>
      </c>
    </row>
    <row r="31" spans="1:4" x14ac:dyDescent="0.45">
      <c r="A31" s="4">
        <v>1.4859</v>
      </c>
      <c r="B31" s="4">
        <v>40.596519800000003</v>
      </c>
      <c r="C31" s="5">
        <v>43.918349999999997</v>
      </c>
      <c r="D31" s="6">
        <v>-3.3218302</v>
      </c>
    </row>
    <row r="32" spans="1:4" x14ac:dyDescent="0.45">
      <c r="A32" s="4">
        <v>1.4604999999999999</v>
      </c>
      <c r="B32" s="4">
        <v>38.101761600000003</v>
      </c>
      <c r="C32" s="5">
        <v>41.213250000000002</v>
      </c>
      <c r="D32" s="6">
        <v>-3.1114883999999998</v>
      </c>
    </row>
    <row r="33" spans="1:4" x14ac:dyDescent="0.45">
      <c r="A33" s="4">
        <v>1.4985999999999999</v>
      </c>
      <c r="B33" s="4">
        <v>40.3697236</v>
      </c>
      <c r="C33" s="5">
        <v>45.270899999999997</v>
      </c>
      <c r="D33" s="6">
        <v>-4.9011763999999998</v>
      </c>
    </row>
    <row r="34" spans="1:4" x14ac:dyDescent="0.45">
      <c r="A34" s="4">
        <v>1.55575</v>
      </c>
      <c r="B34" s="4">
        <v>37.1945768</v>
      </c>
      <c r="C34" s="5">
        <v>51.357374999999998</v>
      </c>
      <c r="D34" s="6">
        <v>-14.162798199999999</v>
      </c>
    </row>
    <row r="35" spans="1:4" x14ac:dyDescent="0.45">
      <c r="A35" s="4">
        <v>1.5303500000000001</v>
      </c>
      <c r="B35" s="4">
        <v>44.111860900000003</v>
      </c>
      <c r="C35" s="5">
        <v>48.652275000000003</v>
      </c>
      <c r="D35" s="6">
        <v>-4.5404140999999996</v>
      </c>
    </row>
    <row r="36" spans="1:4" x14ac:dyDescent="0.45">
      <c r="A36" s="4">
        <v>1.4541500000000001</v>
      </c>
      <c r="B36" s="4">
        <v>33.452439499999997</v>
      </c>
      <c r="C36" s="5">
        <v>40.536974999999998</v>
      </c>
      <c r="D36" s="6">
        <v>-7.0845355000000003</v>
      </c>
    </row>
    <row r="37" spans="1:4" x14ac:dyDescent="0.45">
      <c r="A37" s="4">
        <v>1.63195</v>
      </c>
      <c r="B37" s="4">
        <v>47.173609599999999</v>
      </c>
      <c r="C37" s="5">
        <v>59.472675000000002</v>
      </c>
      <c r="D37" s="6">
        <v>-12.2990654</v>
      </c>
    </row>
    <row r="38" spans="1:4" x14ac:dyDescent="0.45">
      <c r="A38" s="4">
        <v>1.41605</v>
      </c>
      <c r="B38" s="4">
        <v>30.050496500000001</v>
      </c>
      <c r="C38" s="5">
        <v>36.479325000000003</v>
      </c>
      <c r="D38" s="6">
        <v>-6.4288284999999998</v>
      </c>
    </row>
    <row r="39" spans="1:4" x14ac:dyDescent="0.45">
      <c r="A39" s="4">
        <v>1.3843000000000001</v>
      </c>
      <c r="B39" s="4">
        <v>32.091662300000003</v>
      </c>
      <c r="C39" s="5">
        <v>33.097949999999997</v>
      </c>
      <c r="D39" s="6">
        <v>-1.0062876999999999</v>
      </c>
    </row>
    <row r="40" spans="1:4" x14ac:dyDescent="0.45">
      <c r="A40" s="4">
        <v>1.4541500000000001</v>
      </c>
      <c r="B40" s="4">
        <v>34.813216699999998</v>
      </c>
      <c r="C40" s="5">
        <v>40.536974999999998</v>
      </c>
      <c r="D40" s="6">
        <v>-5.7237583000000001</v>
      </c>
    </row>
    <row r="41" spans="1:4" x14ac:dyDescent="0.45">
      <c r="A41" s="4">
        <v>1.50495</v>
      </c>
      <c r="B41" s="4">
        <v>35.947197699999997</v>
      </c>
      <c r="C41" s="5">
        <v>45.947175000000001</v>
      </c>
      <c r="D41" s="6">
        <v>-9.9999772999999994</v>
      </c>
    </row>
    <row r="42" spans="1:4" x14ac:dyDescent="0.45">
      <c r="A42" s="4">
        <v>1.4859</v>
      </c>
      <c r="B42" s="4">
        <v>39.916131200000002</v>
      </c>
      <c r="C42" s="5">
        <v>43.918349999999997</v>
      </c>
      <c r="D42" s="6">
        <v>-4.0022187999999996</v>
      </c>
    </row>
    <row r="43" spans="1:4" x14ac:dyDescent="0.45">
      <c r="A43" s="4">
        <v>1.4478</v>
      </c>
      <c r="B43" s="4">
        <v>32.658652799999999</v>
      </c>
      <c r="C43" s="5">
        <v>39.860700000000001</v>
      </c>
      <c r="D43" s="6">
        <v>-7.2020472</v>
      </c>
    </row>
    <row r="44" spans="1:4" x14ac:dyDescent="0.45">
      <c r="A44" s="4">
        <v>1.3334999999999999</v>
      </c>
      <c r="B44" s="4">
        <v>30.504088899999999</v>
      </c>
      <c r="C44" s="5">
        <v>27.687750000000001</v>
      </c>
      <c r="D44" s="6">
        <v>2.8163388999999999</v>
      </c>
    </row>
    <row r="45" spans="1:4" x14ac:dyDescent="0.45">
      <c r="A45" s="4">
        <v>1.3652500000000001</v>
      </c>
      <c r="B45" s="4">
        <v>29.483505999999998</v>
      </c>
      <c r="C45" s="5">
        <v>31.069125</v>
      </c>
      <c r="D45" s="6">
        <v>-1.5856189999999999</v>
      </c>
    </row>
    <row r="46" spans="1:4" x14ac:dyDescent="0.45">
      <c r="A46" s="4">
        <v>1.5494000000000001</v>
      </c>
      <c r="B46" s="4">
        <v>44.678851399999999</v>
      </c>
      <c r="C46" s="5">
        <v>50.681100000000001</v>
      </c>
      <c r="D46" s="6">
        <v>-6.0022485999999997</v>
      </c>
    </row>
    <row r="47" spans="1:4" x14ac:dyDescent="0.45">
      <c r="A47" s="4">
        <v>1.4478</v>
      </c>
      <c r="B47" s="4">
        <v>34.926614800000003</v>
      </c>
      <c r="C47" s="5">
        <v>39.860700000000001</v>
      </c>
      <c r="D47" s="6">
        <v>-4.9340852000000002</v>
      </c>
    </row>
    <row r="48" spans="1:4" x14ac:dyDescent="0.45">
      <c r="A48" s="4">
        <v>1.4732000000000001</v>
      </c>
      <c r="B48" s="4">
        <v>54.5444861</v>
      </c>
      <c r="C48" s="5">
        <v>42.565800000000003</v>
      </c>
      <c r="D48" s="6">
        <v>11.978686099999999</v>
      </c>
    </row>
    <row r="49" spans="1:4" x14ac:dyDescent="0.45">
      <c r="A49" s="4">
        <v>1.5874999999999999</v>
      </c>
      <c r="B49" s="4">
        <v>52.503320299999999</v>
      </c>
      <c r="C49" s="5">
        <v>54.738750000000003</v>
      </c>
      <c r="D49" s="6">
        <v>-2.2354297000000001</v>
      </c>
    </row>
    <row r="50" spans="1:4" x14ac:dyDescent="0.45">
      <c r="A50" s="4">
        <v>1.4414499999999999</v>
      </c>
      <c r="B50" s="4">
        <v>51.029145</v>
      </c>
      <c r="C50" s="5">
        <v>39.184424999999997</v>
      </c>
      <c r="D50" s="6">
        <v>11.844720000000001</v>
      </c>
    </row>
    <row r="51" spans="1:4" x14ac:dyDescent="0.45">
      <c r="A51" s="4">
        <v>1.6002000000000001</v>
      </c>
      <c r="B51" s="4">
        <v>51.7095336</v>
      </c>
      <c r="C51" s="5">
        <v>56.091299999999997</v>
      </c>
      <c r="D51" s="6">
        <v>-4.3817664000000001</v>
      </c>
    </row>
    <row r="52" spans="1:4" x14ac:dyDescent="0.45">
      <c r="A52" s="4">
        <v>1.5811500000000001</v>
      </c>
      <c r="B52" s="4">
        <v>60.327789199999998</v>
      </c>
      <c r="C52" s="5">
        <v>54.062474999999999</v>
      </c>
      <c r="D52" s="6">
        <v>6.2653141999999997</v>
      </c>
    </row>
    <row r="53" spans="1:4" x14ac:dyDescent="0.45">
      <c r="A53" s="4">
        <v>1.41605</v>
      </c>
      <c r="B53" s="4">
        <v>47.853998199999999</v>
      </c>
      <c r="C53" s="5">
        <v>36.479325000000003</v>
      </c>
      <c r="D53" s="6">
        <v>11.3746732</v>
      </c>
    </row>
    <row r="54" spans="1:4" x14ac:dyDescent="0.45">
      <c r="A54" s="4">
        <v>1.5494000000000001</v>
      </c>
      <c r="B54" s="4">
        <v>69.966627700000004</v>
      </c>
      <c r="C54" s="5">
        <v>50.681100000000001</v>
      </c>
      <c r="D54" s="6">
        <v>19.285527699999999</v>
      </c>
    </row>
    <row r="55" spans="1:4" x14ac:dyDescent="0.45">
      <c r="A55" s="4">
        <v>1.6446499999999999</v>
      </c>
      <c r="B55" s="4">
        <v>77.337504199999998</v>
      </c>
      <c r="C55" s="5">
        <v>60.825225000000003</v>
      </c>
      <c r="D55" s="6">
        <v>16.512279199999998</v>
      </c>
    </row>
    <row r="56" spans="1:4" x14ac:dyDescent="0.45">
      <c r="A56" s="4">
        <v>1.4922500000000001</v>
      </c>
      <c r="B56" s="4">
        <v>58.286623400000003</v>
      </c>
      <c r="C56" s="5">
        <v>44.594625000000001</v>
      </c>
      <c r="D56" s="6">
        <v>13.691998399999999</v>
      </c>
    </row>
    <row r="57" spans="1:4" x14ac:dyDescent="0.45">
      <c r="A57" s="4">
        <v>1.5494000000000001</v>
      </c>
      <c r="B57" s="4">
        <v>45.812832399999998</v>
      </c>
      <c r="C57" s="5">
        <v>50.681100000000001</v>
      </c>
      <c r="D57" s="6">
        <v>-4.8682676000000003</v>
      </c>
    </row>
    <row r="58" spans="1:4" x14ac:dyDescent="0.45">
      <c r="A58" s="4">
        <v>1.4224000000000001</v>
      </c>
      <c r="B58" s="4">
        <v>47.627201999999997</v>
      </c>
      <c r="C58" s="5">
        <v>37.1556</v>
      </c>
      <c r="D58" s="6">
        <v>10.471602000000001</v>
      </c>
    </row>
    <row r="59" spans="1:4" x14ac:dyDescent="0.45">
      <c r="A59" s="4">
        <v>1.6192500000000001</v>
      </c>
      <c r="B59" s="4">
        <v>53.070310800000001</v>
      </c>
      <c r="C59" s="5">
        <v>58.120125000000002</v>
      </c>
      <c r="D59" s="6">
        <v>-5.0498142000000001</v>
      </c>
    </row>
    <row r="60" spans="1:4" x14ac:dyDescent="0.45">
      <c r="A60" s="4">
        <v>1.6637</v>
      </c>
      <c r="B60" s="4">
        <v>80.739447200000001</v>
      </c>
      <c r="C60" s="5">
        <v>62.854050000000001</v>
      </c>
      <c r="D60" s="6">
        <v>17.8853972</v>
      </c>
    </row>
    <row r="61" spans="1:4" x14ac:dyDescent="0.45">
      <c r="A61" s="4">
        <v>1.4732000000000001</v>
      </c>
      <c r="B61" s="4">
        <v>45.245841900000002</v>
      </c>
      <c r="C61" s="5">
        <v>42.565800000000003</v>
      </c>
      <c r="D61" s="6">
        <v>2.6800419</v>
      </c>
    </row>
    <row r="62" spans="1:4" x14ac:dyDescent="0.45">
      <c r="A62" s="4">
        <v>1.4922500000000001</v>
      </c>
      <c r="B62" s="4">
        <v>50.462154499999997</v>
      </c>
      <c r="C62" s="5">
        <v>44.594625000000001</v>
      </c>
      <c r="D62" s="6">
        <v>5.8675294999999998</v>
      </c>
    </row>
    <row r="63" spans="1:4" x14ac:dyDescent="0.45">
      <c r="A63" s="4">
        <v>1.5303500000000001</v>
      </c>
      <c r="B63" s="4">
        <v>52.956912699999997</v>
      </c>
      <c r="C63" s="5">
        <v>48.652275000000003</v>
      </c>
      <c r="D63" s="6">
        <v>4.3046376999999998</v>
      </c>
    </row>
    <row r="64" spans="1:4" x14ac:dyDescent="0.45">
      <c r="A64" s="4">
        <v>1.5874999999999999</v>
      </c>
      <c r="B64" s="4">
        <v>61.234974000000001</v>
      </c>
      <c r="C64" s="5">
        <v>54.738750000000003</v>
      </c>
      <c r="D64" s="6">
        <v>6.4962239999999998</v>
      </c>
    </row>
    <row r="65" spans="1:16" x14ac:dyDescent="0.45">
      <c r="A65" s="4">
        <v>1.5748</v>
      </c>
      <c r="B65" s="4">
        <v>59.8741968</v>
      </c>
      <c r="C65" s="5">
        <v>53.386200000000002</v>
      </c>
      <c r="D65" s="6">
        <v>6.4879968000000003</v>
      </c>
      <c r="H65" t="s">
        <v>8</v>
      </c>
    </row>
    <row r="66" spans="1:16" x14ac:dyDescent="0.45">
      <c r="A66" s="4">
        <v>1.42875</v>
      </c>
      <c r="B66" s="4">
        <v>47.967396299999997</v>
      </c>
      <c r="C66" s="5">
        <v>37.831874999999997</v>
      </c>
      <c r="D66" s="6">
        <v>10.135521300000001</v>
      </c>
    </row>
    <row r="67" spans="1:16" x14ac:dyDescent="0.45">
      <c r="A67" s="4">
        <v>1.6065499999999999</v>
      </c>
      <c r="B67" s="4">
        <v>63.956528400000003</v>
      </c>
      <c r="C67" s="5">
        <v>56.767575000000001</v>
      </c>
      <c r="D67" s="6">
        <v>7.1889533999999999</v>
      </c>
      <c r="H67" t="s">
        <v>9</v>
      </c>
    </row>
    <row r="68" spans="1:16" x14ac:dyDescent="0.45">
      <c r="A68" s="4">
        <v>1.5494000000000001</v>
      </c>
      <c r="B68" s="4">
        <v>46.720017200000001</v>
      </c>
      <c r="C68" s="5">
        <v>50.681100000000001</v>
      </c>
      <c r="D68" s="6">
        <v>-3.9610827999999998</v>
      </c>
      <c r="H68" t="s">
        <v>10</v>
      </c>
      <c r="I68">
        <v>0.70509854299999997</v>
      </c>
    </row>
    <row r="69" spans="1:16" x14ac:dyDescent="0.45">
      <c r="A69" s="4">
        <v>1.4732000000000001</v>
      </c>
      <c r="B69" s="4">
        <v>41.276908400000003</v>
      </c>
      <c r="C69" s="5">
        <v>42.565800000000003</v>
      </c>
      <c r="D69" s="6">
        <v>-1.2888915999999999</v>
      </c>
      <c r="H69" s="2" t="s">
        <v>11</v>
      </c>
      <c r="I69" s="2">
        <v>0.49716395499999999</v>
      </c>
    </row>
    <row r="70" spans="1:16" x14ac:dyDescent="0.45">
      <c r="A70" s="4">
        <v>1.4985999999999999</v>
      </c>
      <c r="B70" s="4">
        <v>45.35924</v>
      </c>
      <c r="C70" s="5">
        <v>45.270899999999997</v>
      </c>
      <c r="D70" s="6">
        <v>8.8340000000000002E-2</v>
      </c>
      <c r="H70" s="2" t="s">
        <v>12</v>
      </c>
      <c r="I70" s="2">
        <v>0.49131702500000002</v>
      </c>
    </row>
    <row r="71" spans="1:16" x14ac:dyDescent="0.45">
      <c r="A71" s="4">
        <v>1.6637</v>
      </c>
      <c r="B71" s="4">
        <v>57.266040500000003</v>
      </c>
      <c r="C71" s="5">
        <v>62.854050000000001</v>
      </c>
      <c r="D71" s="6">
        <v>-5.5880095000000001</v>
      </c>
      <c r="H71" t="s">
        <v>13</v>
      </c>
      <c r="I71">
        <v>7.8964491519999997</v>
      </c>
    </row>
    <row r="72" spans="1:16" x14ac:dyDescent="0.45">
      <c r="A72" s="4">
        <v>1.4224000000000001</v>
      </c>
      <c r="B72" s="4">
        <v>38.782150199999997</v>
      </c>
      <c r="C72" s="5">
        <v>37.1556</v>
      </c>
      <c r="D72" s="6">
        <v>1.6265502000000001</v>
      </c>
      <c r="H72" t="s">
        <v>14</v>
      </c>
      <c r="I72">
        <v>88</v>
      </c>
    </row>
    <row r="73" spans="1:16" x14ac:dyDescent="0.45">
      <c r="A73" s="4">
        <v>1.50495</v>
      </c>
      <c r="B73" s="4">
        <v>46.946813400000003</v>
      </c>
      <c r="C73" s="5">
        <v>45.947175000000001</v>
      </c>
      <c r="D73" s="6">
        <v>0.99963840000000004</v>
      </c>
    </row>
    <row r="74" spans="1:16" x14ac:dyDescent="0.45">
      <c r="A74" s="4">
        <v>1.3462000000000001</v>
      </c>
      <c r="B74" s="4">
        <v>29.256709799999999</v>
      </c>
      <c r="C74" s="5">
        <v>29.040299999999998</v>
      </c>
      <c r="D74" s="6">
        <v>0.21640980000000001</v>
      </c>
      <c r="H74" t="s">
        <v>15</v>
      </c>
    </row>
    <row r="75" spans="1:16" x14ac:dyDescent="0.45">
      <c r="A75" s="4">
        <v>1.4224000000000001</v>
      </c>
      <c r="B75" s="4">
        <v>35.833799599999999</v>
      </c>
      <c r="C75" s="5">
        <v>37.1556</v>
      </c>
      <c r="D75" s="6">
        <v>-1.3218004000000001</v>
      </c>
      <c r="I75" t="s">
        <v>16</v>
      </c>
      <c r="J75" t="s">
        <v>17</v>
      </c>
      <c r="K75" t="s">
        <v>18</v>
      </c>
      <c r="L75" t="s">
        <v>19</v>
      </c>
      <c r="M75" t="s">
        <v>20</v>
      </c>
    </row>
    <row r="76" spans="1:16" x14ac:dyDescent="0.45">
      <c r="A76" s="4">
        <v>1.4732000000000001</v>
      </c>
      <c r="B76" s="4">
        <v>34.926614800000003</v>
      </c>
      <c r="C76" s="5">
        <v>42.565800000000003</v>
      </c>
      <c r="D76" s="6">
        <v>-7.6391852</v>
      </c>
      <c r="H76" t="s">
        <v>21</v>
      </c>
      <c r="I76">
        <v>1</v>
      </c>
      <c r="J76">
        <v>5301.9468610000004</v>
      </c>
      <c r="K76">
        <v>5301.9468610000004</v>
      </c>
      <c r="L76">
        <v>85.029903160000003</v>
      </c>
      <c r="M76" s="1">
        <v>1.74E-14</v>
      </c>
    </row>
    <row r="77" spans="1:16" x14ac:dyDescent="0.45">
      <c r="A77" s="4">
        <v>1.5176499999999999</v>
      </c>
      <c r="B77" s="4">
        <v>38.555354000000001</v>
      </c>
      <c r="C77" s="5">
        <v>47.299725000000002</v>
      </c>
      <c r="D77" s="6">
        <v>-8.7443709999999992</v>
      </c>
      <c r="H77" t="s">
        <v>22</v>
      </c>
      <c r="I77">
        <v>86</v>
      </c>
      <c r="J77">
        <v>5362.4361920000001</v>
      </c>
      <c r="K77">
        <v>62.353909199999997</v>
      </c>
    </row>
    <row r="78" spans="1:16" x14ac:dyDescent="0.45">
      <c r="A78" s="4">
        <v>1.4604999999999999</v>
      </c>
      <c r="B78" s="4">
        <v>40.3697236</v>
      </c>
      <c r="C78" s="5">
        <v>41.213250000000002</v>
      </c>
      <c r="D78" s="6">
        <v>-0.84352640000000001</v>
      </c>
      <c r="H78" t="s">
        <v>23</v>
      </c>
      <c r="I78">
        <v>87</v>
      </c>
      <c r="J78">
        <v>10664.38305</v>
      </c>
    </row>
    <row r="79" spans="1:16" x14ac:dyDescent="0.45">
      <c r="A79" s="4">
        <v>1.4604999999999999</v>
      </c>
      <c r="B79" s="4">
        <v>36.740984400000002</v>
      </c>
      <c r="C79" s="5">
        <v>41.213250000000002</v>
      </c>
      <c r="D79" s="6">
        <v>-4.4722656000000001</v>
      </c>
    </row>
    <row r="80" spans="1:16" x14ac:dyDescent="0.45">
      <c r="A80" s="4">
        <v>1.4224000000000001</v>
      </c>
      <c r="B80" s="4">
        <v>37.1945768</v>
      </c>
      <c r="C80" s="5">
        <v>37.1556</v>
      </c>
      <c r="D80" s="6">
        <v>3.8976799999999999E-2</v>
      </c>
      <c r="I80" t="s">
        <v>24</v>
      </c>
      <c r="J80" t="s">
        <v>13</v>
      </c>
      <c r="K80" t="s">
        <v>25</v>
      </c>
      <c r="L80" t="s">
        <v>26</v>
      </c>
      <c r="M80" t="s">
        <v>27</v>
      </c>
      <c r="N80" t="s">
        <v>28</v>
      </c>
      <c r="O80" t="s">
        <v>29</v>
      </c>
      <c r="P80" t="s">
        <v>30</v>
      </c>
    </row>
    <row r="81" spans="1:16" x14ac:dyDescent="0.45">
      <c r="A81" s="4">
        <v>1.4732000000000001</v>
      </c>
      <c r="B81" s="4">
        <v>39.462538799999997</v>
      </c>
      <c r="C81" s="5">
        <v>42.565800000000003</v>
      </c>
      <c r="D81" s="6">
        <v>-3.1032611999999999</v>
      </c>
      <c r="H81" t="s">
        <v>31</v>
      </c>
      <c r="I81">
        <v>-114.32593249999999</v>
      </c>
      <c r="J81">
        <v>17.442515010000001</v>
      </c>
      <c r="K81">
        <v>-6.5544408289999998</v>
      </c>
      <c r="L81" s="1">
        <v>3.9499999999999998E-9</v>
      </c>
      <c r="M81">
        <v>-149.00050479999999</v>
      </c>
      <c r="N81">
        <v>-79.651360299999993</v>
      </c>
      <c r="O81">
        <v>-149.00050479999999</v>
      </c>
      <c r="P81">
        <v>-79.651360299999993</v>
      </c>
    </row>
    <row r="82" spans="1:16" x14ac:dyDescent="0.45">
      <c r="A82" s="4">
        <v>1.46685</v>
      </c>
      <c r="B82" s="4">
        <v>36.740984400000002</v>
      </c>
      <c r="C82" s="5">
        <v>41.889524999999999</v>
      </c>
      <c r="D82" s="6">
        <v>-5.1485405999999996</v>
      </c>
      <c r="H82" t="s">
        <v>6</v>
      </c>
      <c r="I82">
        <v>106.5045544</v>
      </c>
      <c r="J82">
        <v>11.5500094</v>
      </c>
      <c r="K82">
        <v>9.221166041</v>
      </c>
      <c r="L82" s="1">
        <v>1.74E-14</v>
      </c>
      <c r="M82">
        <v>83.543895660000004</v>
      </c>
      <c r="N82">
        <v>129.46521319999999</v>
      </c>
      <c r="O82">
        <v>83.543895660000004</v>
      </c>
      <c r="P82">
        <v>129.46521319999999</v>
      </c>
    </row>
    <row r="83" spans="1:16" x14ac:dyDescent="0.45">
      <c r="A83" s="4">
        <v>1.5874999999999999</v>
      </c>
      <c r="B83" s="4">
        <v>44.452055199999997</v>
      </c>
      <c r="C83" s="5">
        <v>54.738750000000003</v>
      </c>
      <c r="D83" s="6">
        <v>-10.286694799999999</v>
      </c>
    </row>
    <row r="84" spans="1:16" x14ac:dyDescent="0.45">
      <c r="A84" s="4">
        <v>1.4922500000000001</v>
      </c>
      <c r="B84" s="4">
        <v>41.617102699999997</v>
      </c>
      <c r="C84" s="5">
        <v>44.594625000000001</v>
      </c>
      <c r="D84" s="6">
        <v>-2.9775223</v>
      </c>
    </row>
    <row r="85" spans="1:16" x14ac:dyDescent="0.45">
      <c r="A85" s="4">
        <v>1.4922500000000001</v>
      </c>
      <c r="B85" s="4">
        <v>39.008946399999999</v>
      </c>
      <c r="C85" s="5">
        <v>44.594625000000001</v>
      </c>
      <c r="D85" s="6">
        <v>-5.5856785999999996</v>
      </c>
    </row>
    <row r="86" spans="1:16" x14ac:dyDescent="0.45">
      <c r="A86" s="4">
        <v>1.6002000000000001</v>
      </c>
      <c r="B86" s="4">
        <v>41.276908400000003</v>
      </c>
      <c r="C86" s="5">
        <v>56.091299999999997</v>
      </c>
      <c r="D86" s="6">
        <v>-14.8143916</v>
      </c>
      <c r="H86" t="s">
        <v>32</v>
      </c>
      <c r="M86" t="s">
        <v>33</v>
      </c>
    </row>
    <row r="87" spans="1:16" x14ac:dyDescent="0.45">
      <c r="A87" s="4">
        <v>1.4224000000000001</v>
      </c>
      <c r="B87" s="4">
        <v>38.101761600000003</v>
      </c>
      <c r="C87" s="5">
        <v>37.1556</v>
      </c>
      <c r="D87" s="6">
        <v>0.94616160000000005</v>
      </c>
    </row>
    <row r="88" spans="1:16" x14ac:dyDescent="0.45">
      <c r="A88" s="4">
        <v>1.397</v>
      </c>
      <c r="B88" s="4">
        <v>30.163894599999999</v>
      </c>
      <c r="C88" s="5">
        <v>34.450499999999998</v>
      </c>
      <c r="D88" s="6">
        <v>-4.2866054</v>
      </c>
      <c r="H88" t="s">
        <v>34</v>
      </c>
      <c r="I88" t="s">
        <v>35</v>
      </c>
      <c r="J88" t="s">
        <v>3</v>
      </c>
      <c r="K88" t="s">
        <v>36</v>
      </c>
      <c r="M88" t="s">
        <v>37</v>
      </c>
      <c r="N88" t="s">
        <v>7</v>
      </c>
    </row>
    <row r="89" spans="1:16" x14ac:dyDescent="0.45">
      <c r="A89" s="4">
        <v>1.4478</v>
      </c>
      <c r="B89" s="4">
        <v>38.555354000000001</v>
      </c>
      <c r="C89" s="5">
        <v>39.860700000000001</v>
      </c>
      <c r="D89" s="6">
        <v>-1.3053459999999999</v>
      </c>
      <c r="H89">
        <v>1</v>
      </c>
      <c r="I89">
        <v>56.102655460000001</v>
      </c>
      <c r="J89">
        <v>-6.6610838550000002</v>
      </c>
      <c r="K89">
        <v>-0.84844453900000005</v>
      </c>
      <c r="M89">
        <v>0.56818181800000001</v>
      </c>
      <c r="N89">
        <v>29.256709799999999</v>
      </c>
    </row>
    <row r="90" spans="1:16" x14ac:dyDescent="0.45">
      <c r="H90">
        <v>2</v>
      </c>
      <c r="I90">
        <v>61.513086819999998</v>
      </c>
      <c r="J90">
        <v>1.08266438</v>
      </c>
      <c r="K90">
        <v>0.13790258499999999</v>
      </c>
      <c r="M90">
        <v>1.7045454550000001</v>
      </c>
      <c r="N90">
        <v>29.483505999999998</v>
      </c>
    </row>
    <row r="91" spans="1:16" x14ac:dyDescent="0.45">
      <c r="H91">
        <v>3</v>
      </c>
      <c r="I91">
        <v>61.513086819999998</v>
      </c>
      <c r="J91">
        <v>14.23684398</v>
      </c>
      <c r="K91">
        <v>1.813394454</v>
      </c>
      <c r="M91">
        <v>2.8409090909999999</v>
      </c>
      <c r="N91">
        <v>30.050496500000001</v>
      </c>
    </row>
    <row r="92" spans="1:16" x14ac:dyDescent="0.45">
      <c r="H92">
        <v>4</v>
      </c>
      <c r="I92">
        <v>48.663312329999997</v>
      </c>
      <c r="J92">
        <v>0.32466687100000002</v>
      </c>
      <c r="K92">
        <v>4.1353906000000003E-2</v>
      </c>
      <c r="M92">
        <v>3.9772727269999999</v>
      </c>
      <c r="N92">
        <v>30.163894599999999</v>
      </c>
    </row>
    <row r="93" spans="1:16" x14ac:dyDescent="0.45">
      <c r="H93">
        <v>5</v>
      </c>
      <c r="I93">
        <v>40.547665279999997</v>
      </c>
      <c r="J93">
        <v>2.5436127179999999</v>
      </c>
      <c r="K93">
        <v>0.323988463</v>
      </c>
      <c r="M93">
        <v>5.1136363640000004</v>
      </c>
      <c r="N93">
        <v>30.504088899999999</v>
      </c>
    </row>
    <row r="94" spans="1:16" x14ac:dyDescent="0.45">
      <c r="H94">
        <v>6</v>
      </c>
      <c r="I94">
        <v>56.778959380000003</v>
      </c>
      <c r="J94">
        <v>-4.1622409759999996</v>
      </c>
      <c r="K94">
        <v>-0.53015855999999995</v>
      </c>
      <c r="M94">
        <v>6.25</v>
      </c>
      <c r="N94">
        <v>32.091662300000003</v>
      </c>
    </row>
    <row r="95" spans="1:16" x14ac:dyDescent="0.45">
      <c r="H95">
        <v>7</v>
      </c>
      <c r="I95">
        <v>52.044831930000001</v>
      </c>
      <c r="J95">
        <v>-4.0774356320000003</v>
      </c>
      <c r="K95">
        <v>-0.51935662000000005</v>
      </c>
      <c r="M95">
        <v>7.3863636359999996</v>
      </c>
      <c r="N95">
        <v>32.658652799999999</v>
      </c>
    </row>
    <row r="96" spans="1:16" x14ac:dyDescent="0.45">
      <c r="H96">
        <v>8</v>
      </c>
      <c r="I96">
        <v>45.281792729999999</v>
      </c>
      <c r="J96">
        <v>0.30424347400000001</v>
      </c>
      <c r="K96">
        <v>3.8752508999999997E-2</v>
      </c>
      <c r="M96">
        <v>8.5227272729999992</v>
      </c>
      <c r="N96">
        <v>33.452439499999997</v>
      </c>
    </row>
    <row r="97" spans="8:14" x14ac:dyDescent="0.45">
      <c r="H97">
        <v>9</v>
      </c>
      <c r="I97">
        <v>47.987008410000001</v>
      </c>
      <c r="J97">
        <v>-0.13301020799999999</v>
      </c>
      <c r="K97">
        <v>-1.6941955000000002E-2</v>
      </c>
      <c r="M97">
        <v>9.6590909089999997</v>
      </c>
      <c r="N97">
        <v>34.813216699999998</v>
      </c>
    </row>
    <row r="98" spans="8:14" x14ac:dyDescent="0.45">
      <c r="H98">
        <v>10</v>
      </c>
      <c r="I98">
        <v>43.252880959999999</v>
      </c>
      <c r="J98">
        <v>1.1991742359999999</v>
      </c>
      <c r="K98">
        <v>0.15274283499999999</v>
      </c>
      <c r="M98">
        <v>10.795454550000001</v>
      </c>
      <c r="N98">
        <v>34.926614800000003</v>
      </c>
    </row>
    <row r="99" spans="8:14" x14ac:dyDescent="0.45">
      <c r="H99">
        <v>11</v>
      </c>
      <c r="I99">
        <v>42.576577039999997</v>
      </c>
      <c r="J99">
        <v>3.4630515559999999</v>
      </c>
      <c r="K99">
        <v>0.44110046400000003</v>
      </c>
      <c r="M99">
        <v>11.93181818</v>
      </c>
      <c r="N99">
        <v>34.926614800000003</v>
      </c>
    </row>
    <row r="100" spans="8:14" x14ac:dyDescent="0.45">
      <c r="H100">
        <v>12</v>
      </c>
      <c r="I100">
        <v>50.692224090000003</v>
      </c>
      <c r="J100">
        <v>2.3780867090000002</v>
      </c>
      <c r="K100">
        <v>0.30290486100000003</v>
      </c>
      <c r="M100">
        <v>13.06818182</v>
      </c>
      <c r="N100">
        <v>35.833799599999999</v>
      </c>
    </row>
    <row r="101" spans="8:14" x14ac:dyDescent="0.45">
      <c r="H101">
        <v>13</v>
      </c>
      <c r="I101">
        <v>47.310704489999999</v>
      </c>
      <c r="J101">
        <v>18.573591610000001</v>
      </c>
      <c r="K101">
        <v>2.3657805110000001</v>
      </c>
      <c r="M101">
        <v>14.204545449999999</v>
      </c>
      <c r="N101">
        <v>35.947197699999997</v>
      </c>
    </row>
    <row r="102" spans="8:14" x14ac:dyDescent="0.45">
      <c r="H102">
        <v>14</v>
      </c>
      <c r="I102">
        <v>49.339616249999999</v>
      </c>
      <c r="J102">
        <v>-3.2999876499999998</v>
      </c>
      <c r="K102">
        <v>-0.42033046899999998</v>
      </c>
      <c r="M102">
        <v>15.34090909</v>
      </c>
      <c r="N102">
        <v>36.740984400000002</v>
      </c>
    </row>
    <row r="103" spans="8:14" x14ac:dyDescent="0.45">
      <c r="H103">
        <v>15</v>
      </c>
      <c r="I103">
        <v>41.223969199999999</v>
      </c>
      <c r="J103">
        <v>2.320901197</v>
      </c>
      <c r="K103">
        <v>0.29562095100000002</v>
      </c>
      <c r="M103">
        <v>16.477272729999999</v>
      </c>
      <c r="N103">
        <v>36.740984400000002</v>
      </c>
    </row>
    <row r="104" spans="8:14" x14ac:dyDescent="0.45">
      <c r="H104">
        <v>16</v>
      </c>
      <c r="I104">
        <v>47.987008410000001</v>
      </c>
      <c r="J104">
        <v>14.38194659</v>
      </c>
      <c r="K104">
        <v>1.831876659</v>
      </c>
      <c r="M104">
        <v>17.613636360000001</v>
      </c>
      <c r="N104">
        <v>37.1945768</v>
      </c>
    </row>
    <row r="105" spans="8:14" x14ac:dyDescent="0.45">
      <c r="H105">
        <v>17</v>
      </c>
      <c r="I105">
        <v>41.223969199999999</v>
      </c>
      <c r="J105">
        <v>4.5888631970000002</v>
      </c>
      <c r="K105">
        <v>0.58449885999999995</v>
      </c>
      <c r="M105">
        <v>18.75</v>
      </c>
      <c r="N105">
        <v>37.1945768</v>
      </c>
    </row>
    <row r="106" spans="8:14" x14ac:dyDescent="0.45">
      <c r="H106">
        <v>18</v>
      </c>
      <c r="I106">
        <v>54.073743690000001</v>
      </c>
      <c r="J106">
        <v>20.31540991</v>
      </c>
      <c r="K106">
        <v>2.5876417350000001</v>
      </c>
      <c r="M106">
        <v>19.886363639999999</v>
      </c>
      <c r="N106">
        <v>37.307974899999998</v>
      </c>
    </row>
    <row r="107" spans="8:14" x14ac:dyDescent="0.45">
      <c r="H107">
        <v>19</v>
      </c>
      <c r="I107">
        <v>47.987008410000001</v>
      </c>
      <c r="J107">
        <v>7.5780605919999999</v>
      </c>
      <c r="K107">
        <v>0.96524293400000005</v>
      </c>
      <c r="M107">
        <v>21.022727270000001</v>
      </c>
      <c r="N107">
        <v>38.101761600000003</v>
      </c>
    </row>
    <row r="108" spans="8:14" x14ac:dyDescent="0.45">
      <c r="H108">
        <v>20</v>
      </c>
      <c r="I108">
        <v>45.281792729999999</v>
      </c>
      <c r="J108">
        <v>0.87123397400000002</v>
      </c>
      <c r="K108">
        <v>0.11097198599999999</v>
      </c>
      <c r="M108">
        <v>22.15909091</v>
      </c>
      <c r="N108">
        <v>38.101761600000003</v>
      </c>
    </row>
    <row r="109" spans="8:14" x14ac:dyDescent="0.45">
      <c r="H109">
        <v>21</v>
      </c>
      <c r="I109">
        <v>43.929184890000002</v>
      </c>
      <c r="J109">
        <v>3.9248133150000002</v>
      </c>
      <c r="K109">
        <v>0.49991660399999999</v>
      </c>
      <c r="M109">
        <v>23.295454549999999</v>
      </c>
      <c r="N109">
        <v>38.555354000000001</v>
      </c>
    </row>
    <row r="110" spans="8:14" x14ac:dyDescent="0.45">
      <c r="H110">
        <v>22</v>
      </c>
      <c r="I110">
        <v>43.252880959999999</v>
      </c>
      <c r="J110">
        <v>-1.0687877640000001</v>
      </c>
      <c r="K110">
        <v>-0.13613507399999999</v>
      </c>
      <c r="M110">
        <v>24.43181818</v>
      </c>
      <c r="N110">
        <v>38.555354000000001</v>
      </c>
    </row>
    <row r="111" spans="8:14" x14ac:dyDescent="0.45">
      <c r="H111">
        <v>23</v>
      </c>
      <c r="I111">
        <v>54.750047610000003</v>
      </c>
      <c r="J111">
        <v>-8.9372152140000001</v>
      </c>
      <c r="K111">
        <v>-1.1383630060000001</v>
      </c>
      <c r="M111">
        <v>25.56818182</v>
      </c>
      <c r="N111">
        <v>38.782150199999997</v>
      </c>
    </row>
    <row r="112" spans="8:14" x14ac:dyDescent="0.45">
      <c r="H112">
        <v>24</v>
      </c>
      <c r="I112">
        <v>51.368528009999999</v>
      </c>
      <c r="J112">
        <v>-6.6896766110000003</v>
      </c>
      <c r="K112">
        <v>-0.85208649400000003</v>
      </c>
      <c r="M112">
        <v>26.704545450000001</v>
      </c>
      <c r="N112">
        <v>39.008946399999999</v>
      </c>
    </row>
    <row r="113" spans="8:14" x14ac:dyDescent="0.45">
      <c r="H113">
        <v>25</v>
      </c>
      <c r="I113">
        <v>54.073743690000001</v>
      </c>
      <c r="J113">
        <v>-11.43605809</v>
      </c>
      <c r="K113">
        <v>-1.456648985</v>
      </c>
      <c r="M113">
        <v>27.84090909</v>
      </c>
      <c r="N113">
        <v>39.008946399999999</v>
      </c>
    </row>
    <row r="114" spans="8:14" x14ac:dyDescent="0.45">
      <c r="H114">
        <v>26</v>
      </c>
      <c r="I114">
        <v>52.721135850000003</v>
      </c>
      <c r="J114">
        <v>-9.1762654520000009</v>
      </c>
      <c r="K114">
        <v>-1.168811635</v>
      </c>
      <c r="M114">
        <v>28.977272729999999</v>
      </c>
      <c r="N114">
        <v>39.3491407</v>
      </c>
    </row>
    <row r="115" spans="8:14" x14ac:dyDescent="0.45">
      <c r="H115">
        <v>27</v>
      </c>
      <c r="I115">
        <v>45.281792729999999</v>
      </c>
      <c r="J115">
        <v>-7.9738178260000003</v>
      </c>
      <c r="K115">
        <v>-1.0156518569999999</v>
      </c>
      <c r="M115">
        <v>30.113636360000001</v>
      </c>
      <c r="N115">
        <v>39.462538799999997</v>
      </c>
    </row>
    <row r="116" spans="8:14" x14ac:dyDescent="0.45">
      <c r="H116">
        <v>28</v>
      </c>
      <c r="I116">
        <v>47.987008410000001</v>
      </c>
      <c r="J116">
        <v>-8.6378677079999999</v>
      </c>
      <c r="K116">
        <v>-1.1002341120000001</v>
      </c>
      <c r="M116">
        <v>31.25</v>
      </c>
      <c r="N116">
        <v>39.916131200000002</v>
      </c>
    </row>
    <row r="117" spans="8:14" x14ac:dyDescent="0.45">
      <c r="H117">
        <v>29</v>
      </c>
      <c r="I117">
        <v>39.195057439999999</v>
      </c>
      <c r="J117">
        <v>-0.186111041</v>
      </c>
      <c r="K117">
        <v>-2.3705586000000001E-2</v>
      </c>
      <c r="M117">
        <v>32.386363639999999</v>
      </c>
      <c r="N117">
        <v>40.3697236</v>
      </c>
    </row>
    <row r="118" spans="8:14" x14ac:dyDescent="0.45">
      <c r="H118">
        <v>30</v>
      </c>
      <c r="I118">
        <v>43.929184890000002</v>
      </c>
      <c r="J118">
        <v>-3.3326650849999999</v>
      </c>
      <c r="K118">
        <v>-0.42449270300000003</v>
      </c>
      <c r="M118">
        <v>33.522727269999997</v>
      </c>
      <c r="N118">
        <v>40.3697236</v>
      </c>
    </row>
    <row r="119" spans="8:14" x14ac:dyDescent="0.45">
      <c r="H119">
        <v>31</v>
      </c>
      <c r="I119">
        <v>41.223969199999999</v>
      </c>
      <c r="J119">
        <v>-3.1222076030000001</v>
      </c>
      <c r="K119">
        <v>-0.397686029</v>
      </c>
      <c r="M119">
        <v>34.659090910000003</v>
      </c>
      <c r="N119">
        <v>40.596519800000003</v>
      </c>
    </row>
    <row r="120" spans="8:14" x14ac:dyDescent="0.45">
      <c r="H120">
        <v>32</v>
      </c>
      <c r="I120">
        <v>45.281792729999999</v>
      </c>
      <c r="J120">
        <v>-4.9120691259999996</v>
      </c>
      <c r="K120">
        <v>-0.62566668000000003</v>
      </c>
      <c r="M120">
        <v>35.795454550000002</v>
      </c>
      <c r="N120">
        <v>41.276908400000003</v>
      </c>
    </row>
    <row r="121" spans="8:14" x14ac:dyDescent="0.45">
      <c r="H121">
        <v>33</v>
      </c>
      <c r="I121">
        <v>51.368528009999999</v>
      </c>
      <c r="J121">
        <v>-14.17395121</v>
      </c>
      <c r="K121">
        <v>-1.8053835920000001</v>
      </c>
      <c r="M121">
        <v>36.93181818</v>
      </c>
      <c r="N121">
        <v>41.276908400000003</v>
      </c>
    </row>
    <row r="122" spans="8:14" x14ac:dyDescent="0.45">
      <c r="H122">
        <v>34</v>
      </c>
      <c r="I122">
        <v>48.663312329999997</v>
      </c>
      <c r="J122">
        <v>-4.5514514290000001</v>
      </c>
      <c r="K122">
        <v>-0.57973359800000002</v>
      </c>
      <c r="M122">
        <v>38.06818182</v>
      </c>
      <c r="N122">
        <v>41.617102699999997</v>
      </c>
    </row>
    <row r="123" spans="8:14" x14ac:dyDescent="0.45">
      <c r="H123">
        <v>35</v>
      </c>
      <c r="I123">
        <v>40.547665279999997</v>
      </c>
      <c r="J123">
        <v>-7.095225782</v>
      </c>
      <c r="K123">
        <v>-0.90374264900000001</v>
      </c>
      <c r="M123">
        <v>39.204545449999998</v>
      </c>
      <c r="N123">
        <v>42.1840932</v>
      </c>
    </row>
    <row r="124" spans="8:14" x14ac:dyDescent="0.45">
      <c r="H124">
        <v>36</v>
      </c>
      <c r="I124">
        <v>59.484175059999998</v>
      </c>
      <c r="J124">
        <v>-12.310565459999999</v>
      </c>
      <c r="K124">
        <v>-1.568037914</v>
      </c>
      <c r="M124">
        <v>40.340909089999997</v>
      </c>
      <c r="N124">
        <v>42.637685599999998</v>
      </c>
    </row>
    <row r="125" spans="8:14" x14ac:dyDescent="0.45">
      <c r="H125">
        <v>37</v>
      </c>
      <c r="I125">
        <v>36.489841759999997</v>
      </c>
      <c r="J125">
        <v>-6.4393452590000004</v>
      </c>
      <c r="K125">
        <v>-0.82020095199999998</v>
      </c>
      <c r="M125">
        <v>41.477272730000003</v>
      </c>
      <c r="N125">
        <v>43.091278000000003</v>
      </c>
    </row>
    <row r="126" spans="8:14" x14ac:dyDescent="0.45">
      <c r="H126">
        <v>38</v>
      </c>
      <c r="I126">
        <v>33.10832216</v>
      </c>
      <c r="J126">
        <v>-1.016659856</v>
      </c>
      <c r="K126">
        <v>-0.129495368</v>
      </c>
      <c r="M126">
        <v>42.613636360000001</v>
      </c>
      <c r="N126">
        <v>43.544870400000001</v>
      </c>
    </row>
    <row r="127" spans="8:14" x14ac:dyDescent="0.45">
      <c r="H127">
        <v>39</v>
      </c>
      <c r="I127">
        <v>40.547665279999997</v>
      </c>
      <c r="J127">
        <v>-5.7344485819999997</v>
      </c>
      <c r="K127">
        <v>-0.73041590300000003</v>
      </c>
      <c r="M127">
        <v>43.75</v>
      </c>
      <c r="N127">
        <v>43.544870400000001</v>
      </c>
    </row>
    <row r="128" spans="8:14" x14ac:dyDescent="0.45">
      <c r="H128">
        <v>40</v>
      </c>
      <c r="I128">
        <v>45.958096650000002</v>
      </c>
      <c r="J128">
        <v>-10.01089895</v>
      </c>
      <c r="K128">
        <v>-1.2751216949999999</v>
      </c>
      <c r="M128">
        <v>44.886363639999999</v>
      </c>
      <c r="N128">
        <v>44.111860900000003</v>
      </c>
    </row>
    <row r="129" spans="8:14" x14ac:dyDescent="0.45">
      <c r="H129">
        <v>41</v>
      </c>
      <c r="I129">
        <v>43.929184890000002</v>
      </c>
      <c r="J129">
        <v>-4.013053685</v>
      </c>
      <c r="K129">
        <v>-0.51115607600000001</v>
      </c>
      <c r="M129">
        <v>46.022727269999997</v>
      </c>
      <c r="N129">
        <v>44.452055199999997</v>
      </c>
    </row>
    <row r="130" spans="8:14" x14ac:dyDescent="0.45">
      <c r="H130">
        <v>42</v>
      </c>
      <c r="I130">
        <v>39.871361360000002</v>
      </c>
      <c r="J130">
        <v>-7.2127085620000004</v>
      </c>
      <c r="K130">
        <v>-0.91870682299999995</v>
      </c>
      <c r="M130">
        <v>47.159090910000003</v>
      </c>
      <c r="N130">
        <v>44.452055199999997</v>
      </c>
    </row>
    <row r="131" spans="8:14" x14ac:dyDescent="0.45">
      <c r="H131">
        <v>43</v>
      </c>
      <c r="I131">
        <v>27.697890789999999</v>
      </c>
      <c r="J131">
        <v>2.8061981089999999</v>
      </c>
      <c r="K131">
        <v>0.357434843</v>
      </c>
      <c r="M131">
        <v>48.295454550000002</v>
      </c>
      <c r="N131">
        <v>44.678851399999999</v>
      </c>
    </row>
    <row r="132" spans="8:14" x14ac:dyDescent="0.45">
      <c r="H132">
        <v>44</v>
      </c>
      <c r="I132">
        <v>31.07941039</v>
      </c>
      <c r="J132">
        <v>-1.5959043939999999</v>
      </c>
      <c r="K132">
        <v>-0.20327568300000001</v>
      </c>
      <c r="M132">
        <v>49.43181818</v>
      </c>
      <c r="N132">
        <v>44.678851399999999</v>
      </c>
    </row>
    <row r="133" spans="8:14" x14ac:dyDescent="0.45">
      <c r="H133">
        <v>45</v>
      </c>
      <c r="I133">
        <v>50.692224090000003</v>
      </c>
      <c r="J133">
        <v>-6.0133726909999998</v>
      </c>
      <c r="K133">
        <v>-0.76594340000000005</v>
      </c>
      <c r="M133">
        <v>50.56818182</v>
      </c>
      <c r="N133">
        <v>45.245841900000002</v>
      </c>
    </row>
    <row r="134" spans="8:14" x14ac:dyDescent="0.45">
      <c r="H134">
        <v>46</v>
      </c>
      <c r="I134">
        <v>39.871361360000002</v>
      </c>
      <c r="J134">
        <v>-4.9447465619999997</v>
      </c>
      <c r="K134">
        <v>-0.62982891500000004</v>
      </c>
      <c r="M134">
        <v>51.704545449999998</v>
      </c>
      <c r="N134">
        <v>45.35924</v>
      </c>
    </row>
    <row r="135" spans="8:14" x14ac:dyDescent="0.45">
      <c r="H135">
        <v>47</v>
      </c>
      <c r="I135">
        <v>42.576577039999997</v>
      </c>
      <c r="J135">
        <v>11.96790906</v>
      </c>
      <c r="K135">
        <v>1.5243926210000001</v>
      </c>
      <c r="M135">
        <v>52.840909089999997</v>
      </c>
      <c r="N135">
        <v>45.586036200000002</v>
      </c>
    </row>
    <row r="136" spans="8:14" x14ac:dyDescent="0.45">
      <c r="H136">
        <v>48</v>
      </c>
      <c r="I136">
        <v>54.750047610000003</v>
      </c>
      <c r="J136">
        <v>-2.2467273140000001</v>
      </c>
      <c r="K136">
        <v>-0.28617317599999997</v>
      </c>
      <c r="M136">
        <v>53.977272730000003</v>
      </c>
      <c r="N136">
        <v>45.812832399999998</v>
      </c>
    </row>
    <row r="137" spans="8:14" x14ac:dyDescent="0.45">
      <c r="H137">
        <v>49</v>
      </c>
      <c r="I137">
        <v>39.195057439999999</v>
      </c>
      <c r="J137">
        <v>11.83408756</v>
      </c>
      <c r="K137">
        <v>1.5073473289999999</v>
      </c>
      <c r="M137">
        <v>55.113636360000001</v>
      </c>
      <c r="N137">
        <v>45.812832399999998</v>
      </c>
    </row>
    <row r="138" spans="8:14" x14ac:dyDescent="0.45">
      <c r="H138">
        <v>50</v>
      </c>
      <c r="I138">
        <v>56.102655460000001</v>
      </c>
      <c r="J138">
        <v>-4.3931218550000004</v>
      </c>
      <c r="K138">
        <v>-0.55956662999999995</v>
      </c>
      <c r="M138">
        <v>56.25</v>
      </c>
      <c r="N138">
        <v>45.812832399999998</v>
      </c>
    </row>
    <row r="139" spans="8:14" x14ac:dyDescent="0.45">
      <c r="H139">
        <v>51</v>
      </c>
      <c r="I139">
        <v>54.073743690000001</v>
      </c>
      <c r="J139">
        <v>6.2540455059999998</v>
      </c>
      <c r="K139">
        <v>0.79659870200000005</v>
      </c>
      <c r="M139">
        <v>57.386363639999999</v>
      </c>
      <c r="N139">
        <v>46.0396286</v>
      </c>
    </row>
    <row r="140" spans="8:14" x14ac:dyDescent="0.45">
      <c r="H140">
        <v>52</v>
      </c>
      <c r="I140">
        <v>36.489841759999997</v>
      </c>
      <c r="J140">
        <v>11.36415644</v>
      </c>
      <c r="K140">
        <v>1.4474906299999999</v>
      </c>
      <c r="M140">
        <v>58.522727269999997</v>
      </c>
      <c r="N140">
        <v>46.0396286</v>
      </c>
    </row>
    <row r="141" spans="8:14" x14ac:dyDescent="0.45">
      <c r="H141">
        <v>53</v>
      </c>
      <c r="I141">
        <v>50.692224090000003</v>
      </c>
      <c r="J141">
        <v>19.27440361</v>
      </c>
      <c r="K141">
        <v>2.4550452800000002</v>
      </c>
      <c r="M141">
        <v>59.659090910000003</v>
      </c>
      <c r="N141">
        <v>46.153026699999998</v>
      </c>
    </row>
    <row r="142" spans="8:14" x14ac:dyDescent="0.45">
      <c r="H142">
        <v>54</v>
      </c>
      <c r="I142">
        <v>60.836782900000003</v>
      </c>
      <c r="J142">
        <v>16.500721299999999</v>
      </c>
      <c r="K142">
        <v>2.1017520840000001</v>
      </c>
      <c r="M142">
        <v>60.795454550000002</v>
      </c>
      <c r="N142">
        <v>46.720017200000001</v>
      </c>
    </row>
    <row r="143" spans="8:14" x14ac:dyDescent="0.45">
      <c r="H143">
        <v>55</v>
      </c>
      <c r="I143">
        <v>44.605488809999997</v>
      </c>
      <c r="J143">
        <v>13.681134589999999</v>
      </c>
      <c r="K143">
        <v>1.7426118900000001</v>
      </c>
      <c r="M143">
        <v>61.93181818</v>
      </c>
      <c r="N143">
        <v>46.946813400000003</v>
      </c>
    </row>
    <row r="144" spans="8:14" x14ac:dyDescent="0.45">
      <c r="H144">
        <v>56</v>
      </c>
      <c r="I144">
        <v>50.692224090000003</v>
      </c>
      <c r="J144">
        <v>-4.8793916910000004</v>
      </c>
      <c r="K144">
        <v>-0.62150444599999999</v>
      </c>
      <c r="M144">
        <v>63.06818182</v>
      </c>
      <c r="N144">
        <v>47.173609599999999</v>
      </c>
    </row>
    <row r="145" spans="8:14" x14ac:dyDescent="0.45">
      <c r="H145">
        <v>57</v>
      </c>
      <c r="I145">
        <v>37.16614568</v>
      </c>
      <c r="J145">
        <v>10.461056320000001</v>
      </c>
      <c r="K145">
        <v>1.3324597460000001</v>
      </c>
      <c r="M145">
        <v>64.204545449999998</v>
      </c>
      <c r="N145">
        <v>47.627201999999997</v>
      </c>
    </row>
    <row r="146" spans="8:14" x14ac:dyDescent="0.45">
      <c r="H146">
        <v>58</v>
      </c>
      <c r="I146">
        <v>58.131567220000001</v>
      </c>
      <c r="J146">
        <v>-5.0612564170000001</v>
      </c>
      <c r="K146">
        <v>-0.64466916500000004</v>
      </c>
      <c r="M146">
        <v>65.340909089999997</v>
      </c>
      <c r="N146">
        <v>47.853998199999999</v>
      </c>
    </row>
    <row r="147" spans="8:14" x14ac:dyDescent="0.45">
      <c r="H147">
        <v>59</v>
      </c>
      <c r="I147">
        <v>62.865694660000003</v>
      </c>
      <c r="J147">
        <v>17.873752540000002</v>
      </c>
      <c r="K147">
        <v>2.276639667</v>
      </c>
      <c r="M147">
        <v>66.477272729999996</v>
      </c>
      <c r="N147">
        <v>47.853998199999999</v>
      </c>
    </row>
    <row r="148" spans="8:14" x14ac:dyDescent="0.45">
      <c r="H148">
        <v>60</v>
      </c>
      <c r="I148">
        <v>42.576577039999997</v>
      </c>
      <c r="J148">
        <v>2.6692648559999999</v>
      </c>
      <c r="K148">
        <v>0.339993196</v>
      </c>
      <c r="M148">
        <v>67.613636360000001</v>
      </c>
      <c r="N148">
        <v>47.853998199999999</v>
      </c>
    </row>
    <row r="149" spans="8:14" x14ac:dyDescent="0.45">
      <c r="H149">
        <v>61</v>
      </c>
      <c r="I149">
        <v>44.605488809999997</v>
      </c>
      <c r="J149">
        <v>5.8566656940000001</v>
      </c>
      <c r="K149">
        <v>0.74598310599999995</v>
      </c>
      <c r="M149">
        <v>68.75</v>
      </c>
      <c r="N149">
        <v>47.967396299999997</v>
      </c>
    </row>
    <row r="150" spans="8:14" x14ac:dyDescent="0.45">
      <c r="H150">
        <v>62</v>
      </c>
      <c r="I150">
        <v>48.663312329999997</v>
      </c>
      <c r="J150">
        <v>4.2936003710000001</v>
      </c>
      <c r="K150">
        <v>0.54689024600000002</v>
      </c>
      <c r="M150">
        <v>69.886363639999999</v>
      </c>
      <c r="N150">
        <v>47.967396299999997</v>
      </c>
    </row>
    <row r="151" spans="8:14" x14ac:dyDescent="0.45">
      <c r="H151">
        <v>63</v>
      </c>
      <c r="I151">
        <v>54.750047610000003</v>
      </c>
      <c r="J151">
        <v>6.4849263859999997</v>
      </c>
      <c r="K151">
        <v>0.82600677199999994</v>
      </c>
      <c r="M151">
        <v>71.022727270000004</v>
      </c>
      <c r="N151">
        <v>48.987979199999998</v>
      </c>
    </row>
    <row r="152" spans="8:14" x14ac:dyDescent="0.45">
      <c r="H152">
        <v>64</v>
      </c>
      <c r="I152">
        <v>53.397439769999998</v>
      </c>
      <c r="J152">
        <v>6.4767570269999997</v>
      </c>
      <c r="K152">
        <v>0.82496621400000003</v>
      </c>
      <c r="M152">
        <v>72.159090910000003</v>
      </c>
      <c r="N152">
        <v>49.441571600000003</v>
      </c>
    </row>
    <row r="153" spans="8:14" x14ac:dyDescent="0.45">
      <c r="H153">
        <v>65</v>
      </c>
      <c r="I153">
        <v>37.842449600000002</v>
      </c>
      <c r="J153">
        <v>10.124946700000001</v>
      </c>
      <c r="K153">
        <v>1.289648339</v>
      </c>
      <c r="M153">
        <v>73.295454550000002</v>
      </c>
      <c r="N153">
        <v>50.462154499999997</v>
      </c>
    </row>
    <row r="154" spans="8:14" x14ac:dyDescent="0.45">
      <c r="H154">
        <v>66</v>
      </c>
      <c r="I154">
        <v>56.778959380000003</v>
      </c>
      <c r="J154">
        <v>7.1775690240000003</v>
      </c>
      <c r="K154">
        <v>0.91423098300000005</v>
      </c>
      <c r="M154">
        <v>74.431818179999993</v>
      </c>
      <c r="N154">
        <v>51.029145</v>
      </c>
    </row>
    <row r="155" spans="8:14" x14ac:dyDescent="0.45">
      <c r="H155">
        <v>67</v>
      </c>
      <c r="I155">
        <v>50.692224090000003</v>
      </c>
      <c r="J155">
        <v>-3.9722068909999999</v>
      </c>
      <c r="K155">
        <v>-0.50595328299999998</v>
      </c>
      <c r="M155">
        <v>75.568181820000007</v>
      </c>
      <c r="N155">
        <v>51.7095336</v>
      </c>
    </row>
    <row r="156" spans="8:14" x14ac:dyDescent="0.45">
      <c r="H156">
        <v>68</v>
      </c>
      <c r="I156">
        <v>42.576577039999997</v>
      </c>
      <c r="J156">
        <v>-1.299668644</v>
      </c>
      <c r="K156">
        <v>-0.165543144</v>
      </c>
      <c r="M156">
        <v>76.704545449999998</v>
      </c>
      <c r="N156">
        <v>52.503320299999999</v>
      </c>
    </row>
    <row r="157" spans="8:14" x14ac:dyDescent="0.45">
      <c r="H157">
        <v>69</v>
      </c>
      <c r="I157">
        <v>45.281792729999999</v>
      </c>
      <c r="J157">
        <v>7.7447273999999997E-2</v>
      </c>
      <c r="K157">
        <v>9.8647179999999998E-3</v>
      </c>
      <c r="M157">
        <v>77.840909089999997</v>
      </c>
      <c r="N157">
        <v>52.616718400000003</v>
      </c>
    </row>
    <row r="158" spans="8:14" x14ac:dyDescent="0.45">
      <c r="H158">
        <v>70</v>
      </c>
      <c r="I158">
        <v>62.865694660000003</v>
      </c>
      <c r="J158">
        <v>-5.5996541610000001</v>
      </c>
      <c r="K158">
        <v>-0.71324668700000005</v>
      </c>
      <c r="M158">
        <v>78.977272729999996</v>
      </c>
      <c r="N158">
        <v>52.956912699999997</v>
      </c>
    </row>
    <row r="159" spans="8:14" x14ac:dyDescent="0.45">
      <c r="H159">
        <v>71</v>
      </c>
      <c r="I159">
        <v>37.16614568</v>
      </c>
      <c r="J159">
        <v>1.616004521</v>
      </c>
      <c r="K159">
        <v>0.20583590299999999</v>
      </c>
      <c r="M159">
        <v>80.113636360000001</v>
      </c>
      <c r="N159">
        <v>53.070310800000001</v>
      </c>
    </row>
    <row r="160" spans="8:14" x14ac:dyDescent="0.45">
      <c r="H160">
        <v>72</v>
      </c>
      <c r="I160">
        <v>45.958096650000002</v>
      </c>
      <c r="J160">
        <v>0.98871675299999995</v>
      </c>
      <c r="K160">
        <v>0.12593616099999999</v>
      </c>
      <c r="M160">
        <v>81.25</v>
      </c>
      <c r="N160">
        <v>53.070310800000001</v>
      </c>
    </row>
    <row r="161" spans="8:14" x14ac:dyDescent="0.45">
      <c r="H161">
        <v>73</v>
      </c>
      <c r="I161">
        <v>29.05049863</v>
      </c>
      <c r="J161">
        <v>0.206211168</v>
      </c>
      <c r="K161">
        <v>2.6265805999999999E-2</v>
      </c>
      <c r="M161">
        <v>82.386363639999999</v>
      </c>
      <c r="N161">
        <v>54.5444861</v>
      </c>
    </row>
    <row r="162" spans="8:14" x14ac:dyDescent="0.45">
      <c r="H162">
        <v>74</v>
      </c>
      <c r="I162">
        <v>37.16614568</v>
      </c>
      <c r="J162">
        <v>-1.3323460789999999</v>
      </c>
      <c r="K162">
        <v>-0.16970537799999999</v>
      </c>
      <c r="M162">
        <v>83.522727270000004</v>
      </c>
      <c r="N162">
        <v>55.565069000000001</v>
      </c>
    </row>
    <row r="163" spans="8:14" x14ac:dyDescent="0.45">
      <c r="H163">
        <v>75</v>
      </c>
      <c r="I163">
        <v>42.576577039999997</v>
      </c>
      <c r="J163">
        <v>-7.6499622440000001</v>
      </c>
      <c r="K163">
        <v>-0.97440128800000003</v>
      </c>
      <c r="M163">
        <v>84.659090910000003</v>
      </c>
      <c r="N163">
        <v>57.266040500000003</v>
      </c>
    </row>
    <row r="164" spans="8:14" x14ac:dyDescent="0.45">
      <c r="H164">
        <v>76</v>
      </c>
      <c r="I164">
        <v>47.310704489999999</v>
      </c>
      <c r="J164">
        <v>-8.7553504879999995</v>
      </c>
      <c r="K164">
        <v>-1.1151982869999999</v>
      </c>
      <c r="M164">
        <v>85.795454550000002</v>
      </c>
      <c r="N164">
        <v>58.286623400000003</v>
      </c>
    </row>
    <row r="165" spans="8:14" x14ac:dyDescent="0.45">
      <c r="H165">
        <v>77</v>
      </c>
      <c r="I165">
        <v>41.223969199999999</v>
      </c>
      <c r="J165">
        <v>-0.85424560299999996</v>
      </c>
      <c r="K165">
        <v>-0.10880812099999999</v>
      </c>
      <c r="M165">
        <v>86.931818179999993</v>
      </c>
      <c r="N165">
        <v>59.8741968</v>
      </c>
    </row>
    <row r="166" spans="8:14" x14ac:dyDescent="0.45">
      <c r="H166">
        <v>78</v>
      </c>
      <c r="I166">
        <v>41.223969199999999</v>
      </c>
      <c r="J166">
        <v>-4.4829848029999999</v>
      </c>
      <c r="K166">
        <v>-0.57101277399999995</v>
      </c>
      <c r="M166">
        <v>88.068181820000007</v>
      </c>
      <c r="N166">
        <v>60.327789199999998</v>
      </c>
    </row>
    <row r="167" spans="8:14" x14ac:dyDescent="0.45">
      <c r="H167">
        <v>79</v>
      </c>
      <c r="I167">
        <v>37.16614568</v>
      </c>
      <c r="J167">
        <v>2.8431121E-2</v>
      </c>
      <c r="K167">
        <v>3.6213669999999999E-3</v>
      </c>
      <c r="M167">
        <v>89.204545449999998</v>
      </c>
      <c r="N167">
        <v>61.234974000000001</v>
      </c>
    </row>
    <row r="168" spans="8:14" x14ac:dyDescent="0.45">
      <c r="H168">
        <v>80</v>
      </c>
      <c r="I168">
        <v>42.576577039999997</v>
      </c>
      <c r="J168">
        <v>-3.1140382440000001</v>
      </c>
      <c r="K168">
        <v>-0.39664547100000003</v>
      </c>
      <c r="M168">
        <v>90.340909089999997</v>
      </c>
      <c r="N168">
        <v>62.368955</v>
      </c>
    </row>
    <row r="169" spans="8:14" x14ac:dyDescent="0.45">
      <c r="H169">
        <v>81</v>
      </c>
      <c r="I169">
        <v>41.900273120000001</v>
      </c>
      <c r="J169">
        <v>-5.1592887230000004</v>
      </c>
      <c r="K169">
        <v>-0.65715586800000003</v>
      </c>
      <c r="M169">
        <v>91.477272729999996</v>
      </c>
      <c r="N169">
        <v>62.595751200000002</v>
      </c>
    </row>
    <row r="170" spans="8:14" x14ac:dyDescent="0.45">
      <c r="H170">
        <v>82</v>
      </c>
      <c r="I170">
        <v>54.750047610000003</v>
      </c>
      <c r="J170">
        <v>-10.297992410000001</v>
      </c>
      <c r="K170">
        <v>-1.3116897510000001</v>
      </c>
      <c r="M170">
        <v>92.613636360000001</v>
      </c>
      <c r="N170">
        <v>63.956528400000003</v>
      </c>
    </row>
    <row r="171" spans="8:14" x14ac:dyDescent="0.45">
      <c r="H171">
        <v>83</v>
      </c>
      <c r="I171">
        <v>44.605488809999997</v>
      </c>
      <c r="J171">
        <v>-2.9883861060000001</v>
      </c>
      <c r="K171">
        <v>-0.38064073700000001</v>
      </c>
      <c r="M171">
        <v>93.75</v>
      </c>
      <c r="N171">
        <v>65.8842961</v>
      </c>
    </row>
    <row r="172" spans="8:14" x14ac:dyDescent="0.45">
      <c r="H172">
        <v>84</v>
      </c>
      <c r="I172">
        <v>44.605488809999997</v>
      </c>
      <c r="J172">
        <v>-5.5965424060000002</v>
      </c>
      <c r="K172">
        <v>-0.71285033200000003</v>
      </c>
      <c r="M172">
        <v>94.886363639999999</v>
      </c>
      <c r="N172">
        <v>69.966627700000004</v>
      </c>
    </row>
    <row r="173" spans="8:14" x14ac:dyDescent="0.45">
      <c r="H173">
        <v>85</v>
      </c>
      <c r="I173">
        <v>56.102655460000001</v>
      </c>
      <c r="J173">
        <v>-14.825747059999999</v>
      </c>
      <c r="K173">
        <v>-1.888405009</v>
      </c>
      <c r="M173">
        <v>96.022727270000004</v>
      </c>
      <c r="N173">
        <v>74.3891536</v>
      </c>
    </row>
    <row r="174" spans="8:14" x14ac:dyDescent="0.45">
      <c r="H174">
        <v>86</v>
      </c>
      <c r="I174">
        <v>37.16614568</v>
      </c>
      <c r="J174">
        <v>0.93561592100000002</v>
      </c>
      <c r="K174">
        <v>0.11917253</v>
      </c>
      <c r="M174">
        <v>97.159090910000003</v>
      </c>
      <c r="N174">
        <v>75.749930800000001</v>
      </c>
    </row>
    <row r="175" spans="8:14" x14ac:dyDescent="0.45">
      <c r="H175">
        <v>87</v>
      </c>
      <c r="I175">
        <v>34.460929999999998</v>
      </c>
      <c r="J175">
        <v>-4.2970353970000001</v>
      </c>
      <c r="K175">
        <v>-0.54732777600000004</v>
      </c>
      <c r="M175">
        <v>98.295454550000002</v>
      </c>
      <c r="N175">
        <v>77.337504199999998</v>
      </c>
    </row>
    <row r="176" spans="8:14" x14ac:dyDescent="0.45">
      <c r="H176">
        <v>88</v>
      </c>
      <c r="I176">
        <v>39.871361360000002</v>
      </c>
      <c r="J176">
        <v>-1.3160073619999999</v>
      </c>
      <c r="K176">
        <v>-0.167624261</v>
      </c>
      <c r="M176">
        <v>99.431818179999993</v>
      </c>
      <c r="N176">
        <v>80.739447200000001</v>
      </c>
    </row>
  </sheetData>
  <conditionalFormatting sqref="I12:J13">
    <cfRule type="cellIs" dxfId="1" priority="1" operator="between">
      <formula>0.7</formula>
      <formula>0.9</formula>
    </cfRule>
    <cfRule type="cellIs" priority="2" operator="between">
      <formula>0.5</formula>
      <formula>0.9</formula>
    </cfRule>
  </conditionalFormatting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9887A-094E-447E-B185-68A97CD3E6B4}">
  <dimension ref="A1:AI117"/>
  <sheetViews>
    <sheetView tabSelected="1" topLeftCell="K17" zoomScale="115" zoomScaleNormal="115" workbookViewId="0">
      <selection activeCell="G3" sqref="G3"/>
    </sheetView>
  </sheetViews>
  <sheetFormatPr defaultRowHeight="14.25" x14ac:dyDescent="0.45"/>
  <cols>
    <col min="1" max="1" width="10.73046875" bestFit="1" customWidth="1"/>
    <col min="2" max="2" width="20" bestFit="1" customWidth="1"/>
    <col min="3" max="3" width="16.46484375" bestFit="1" customWidth="1"/>
    <col min="6" max="6" width="16.53125" bestFit="1" customWidth="1"/>
    <col min="7" max="7" width="28.1328125" bestFit="1" customWidth="1"/>
    <col min="8" max="8" width="20.06640625" bestFit="1" customWidth="1"/>
  </cols>
  <sheetData>
    <row r="1" spans="1:35" x14ac:dyDescent="0.45">
      <c r="A1" s="3" t="s">
        <v>0</v>
      </c>
      <c r="B1" s="3" t="s">
        <v>1</v>
      </c>
      <c r="C1" s="49" t="s">
        <v>44</v>
      </c>
      <c r="D1" s="31" t="s">
        <v>22</v>
      </c>
      <c r="F1" s="11"/>
      <c r="G1" s="36" t="s">
        <v>0</v>
      </c>
      <c r="H1" s="36" t="s">
        <v>1</v>
      </c>
    </row>
    <row r="2" spans="1:35" ht="14.65" thickBot="1" x14ac:dyDescent="0.5">
      <c r="A2" s="4">
        <v>1.6002000000000001</v>
      </c>
      <c r="B2" s="4">
        <v>49.441571600000003</v>
      </c>
      <c r="C2" s="50">
        <f xml:space="preserve"> -114.3 + 106.5 *A2</f>
        <v>56.121300000000005</v>
      </c>
      <c r="D2" s="51">
        <f>B2-C2</f>
        <v>-6.6797284000000019</v>
      </c>
      <c r="F2" s="37" t="s">
        <v>0</v>
      </c>
      <c r="G2" s="9">
        <v>1</v>
      </c>
      <c r="H2" s="10">
        <v>0.70509854310223585</v>
      </c>
    </row>
    <row r="3" spans="1:35" ht="14.65" thickBot="1" x14ac:dyDescent="0.5">
      <c r="A3" s="4">
        <v>1.651</v>
      </c>
      <c r="B3" s="4">
        <v>62.595751200000002</v>
      </c>
      <c r="C3" s="50">
        <f t="shared" ref="C3:C66" si="0" xml:space="preserve"> -114.3 + 106.5 *A3</f>
        <v>61.531500000000008</v>
      </c>
      <c r="D3" s="51">
        <f t="shared" ref="D3:D66" si="1">B3-C3</f>
        <v>1.064251199999994</v>
      </c>
      <c r="F3" s="38" t="s">
        <v>1</v>
      </c>
      <c r="G3" s="10">
        <v>0.70509854310223585</v>
      </c>
      <c r="H3" s="10">
        <v>1</v>
      </c>
    </row>
    <row r="4" spans="1:35" x14ac:dyDescent="0.45">
      <c r="A4" s="4">
        <v>1.651</v>
      </c>
      <c r="B4" s="4">
        <v>75.749930800000001</v>
      </c>
      <c r="C4" s="50">
        <f t="shared" si="0"/>
        <v>61.531500000000008</v>
      </c>
      <c r="D4" s="51">
        <f t="shared" si="1"/>
        <v>14.218430799999993</v>
      </c>
      <c r="Z4" s="40" t="s">
        <v>42</v>
      </c>
      <c r="AA4" s="41"/>
      <c r="AB4" s="41"/>
      <c r="AC4" s="41"/>
      <c r="AD4" s="41"/>
      <c r="AE4" s="41"/>
      <c r="AF4" s="41"/>
      <c r="AG4" s="41"/>
      <c r="AH4" s="41"/>
      <c r="AI4" s="42"/>
    </row>
    <row r="5" spans="1:35" ht="15.75" thickBot="1" x14ac:dyDescent="0.5">
      <c r="A5" s="4">
        <v>1.5303500000000001</v>
      </c>
      <c r="B5" s="4">
        <v>48.987979199999998</v>
      </c>
      <c r="C5" s="50">
        <f t="shared" si="0"/>
        <v>48.682275000000018</v>
      </c>
      <c r="D5" s="51">
        <f t="shared" si="1"/>
        <v>0.30570419999997966</v>
      </c>
      <c r="Z5" s="43" t="s">
        <v>40</v>
      </c>
      <c r="AA5" s="44"/>
      <c r="AB5" s="44"/>
      <c r="AC5" s="44"/>
      <c r="AD5" s="44"/>
      <c r="AE5" s="44"/>
      <c r="AF5" s="44"/>
      <c r="AG5" s="44"/>
      <c r="AH5" s="44"/>
      <c r="AI5" s="45"/>
    </row>
    <row r="6" spans="1:35" ht="15.4" x14ac:dyDescent="0.45">
      <c r="A6" s="4">
        <v>1.4541500000000001</v>
      </c>
      <c r="B6" s="4">
        <v>43.091278000000003</v>
      </c>
      <c r="C6" s="50">
        <f t="shared" si="0"/>
        <v>40.566974999999999</v>
      </c>
      <c r="D6" s="51">
        <f t="shared" si="1"/>
        <v>2.5243030000000033</v>
      </c>
      <c r="F6" s="16" t="s">
        <v>8</v>
      </c>
      <c r="G6" s="17"/>
      <c r="H6" s="17"/>
      <c r="I6" s="17"/>
      <c r="J6" s="17"/>
      <c r="K6" s="17"/>
      <c r="L6" s="17"/>
      <c r="M6" s="17"/>
      <c r="N6" s="18"/>
      <c r="Z6" s="43" t="s">
        <v>41</v>
      </c>
      <c r="AA6" s="44"/>
      <c r="AB6" s="44"/>
      <c r="AC6" s="44"/>
      <c r="AD6" s="44"/>
      <c r="AE6" s="44"/>
      <c r="AF6" s="44"/>
      <c r="AG6" s="44"/>
      <c r="AH6" s="44"/>
      <c r="AI6" s="45"/>
    </row>
    <row r="7" spans="1:35" ht="15.75" thickBot="1" x14ac:dyDescent="0.5">
      <c r="A7" s="4">
        <v>1.6065499999999999</v>
      </c>
      <c r="B7" s="4">
        <v>52.616718400000003</v>
      </c>
      <c r="C7" s="50">
        <f t="shared" si="0"/>
        <v>56.797574999999981</v>
      </c>
      <c r="D7" s="51">
        <f t="shared" si="1"/>
        <v>-4.1808565999999772</v>
      </c>
      <c r="F7" s="19"/>
      <c r="G7" s="20"/>
      <c r="H7" s="20"/>
      <c r="I7" s="20"/>
      <c r="J7" s="20"/>
      <c r="K7" s="20"/>
      <c r="L7" s="20"/>
      <c r="M7" s="20"/>
      <c r="N7" s="21"/>
      <c r="Z7" s="46" t="s">
        <v>43</v>
      </c>
      <c r="AA7" s="47"/>
      <c r="AB7" s="47"/>
      <c r="AC7" s="47"/>
      <c r="AD7" s="47"/>
      <c r="AE7" s="47"/>
      <c r="AF7" s="47"/>
      <c r="AG7" s="47"/>
      <c r="AH7" s="47"/>
      <c r="AI7" s="48"/>
    </row>
    <row r="8" spans="1:35" x14ac:dyDescent="0.45">
      <c r="A8" s="4">
        <v>1.5621</v>
      </c>
      <c r="B8" s="4">
        <v>47.967396299999997</v>
      </c>
      <c r="C8" s="50">
        <f t="shared" si="0"/>
        <v>52.06365000000001</v>
      </c>
      <c r="D8" s="51">
        <f t="shared" si="1"/>
        <v>-4.0962537000000125</v>
      </c>
      <c r="F8" s="22" t="s">
        <v>9</v>
      </c>
      <c r="G8" s="12"/>
      <c r="H8" s="20"/>
      <c r="I8" s="20"/>
      <c r="J8" s="20"/>
      <c r="K8" s="20"/>
      <c r="L8" s="20"/>
      <c r="M8" s="20"/>
      <c r="N8" s="21"/>
    </row>
    <row r="9" spans="1:35" x14ac:dyDescent="0.45">
      <c r="A9" s="4">
        <v>1.4985999999999999</v>
      </c>
      <c r="B9" s="4">
        <v>45.586036200000002</v>
      </c>
      <c r="C9" s="50">
        <f t="shared" si="0"/>
        <v>45.300899999999999</v>
      </c>
      <c r="D9" s="51">
        <f t="shared" si="1"/>
        <v>0.28513620000000373</v>
      </c>
      <c r="F9" s="23" t="s">
        <v>10</v>
      </c>
      <c r="G9" s="13">
        <v>0.70509854310223574</v>
      </c>
      <c r="H9" s="20"/>
      <c r="I9" s="20"/>
      <c r="J9" s="20"/>
      <c r="K9" s="20"/>
      <c r="L9" s="20"/>
      <c r="M9" s="20"/>
      <c r="N9" s="21"/>
    </row>
    <row r="10" spans="1:35" x14ac:dyDescent="0.45">
      <c r="A10" s="4">
        <v>1.524</v>
      </c>
      <c r="B10" s="4">
        <v>47.853998199999999</v>
      </c>
      <c r="C10" s="50">
        <f t="shared" si="0"/>
        <v>48.006000000000014</v>
      </c>
      <c r="D10" s="51">
        <f t="shared" si="1"/>
        <v>-0.15200180000001495</v>
      </c>
      <c r="F10" s="35" t="s">
        <v>11</v>
      </c>
      <c r="G10" s="33">
        <v>0.49716395548489534</v>
      </c>
      <c r="H10" s="20"/>
      <c r="I10" s="20"/>
      <c r="J10" s="20"/>
      <c r="K10" s="20"/>
      <c r="L10" s="20"/>
      <c r="M10" s="20"/>
      <c r="N10" s="21"/>
    </row>
    <row r="11" spans="1:35" x14ac:dyDescent="0.45">
      <c r="A11" s="4">
        <v>1.4795499999999999</v>
      </c>
      <c r="B11" s="4">
        <v>44.452055199999997</v>
      </c>
      <c r="C11" s="50">
        <f t="shared" si="0"/>
        <v>43.272074999999987</v>
      </c>
      <c r="D11" s="51">
        <f t="shared" si="1"/>
        <v>1.1799802000000099</v>
      </c>
      <c r="F11" s="35" t="s">
        <v>12</v>
      </c>
      <c r="G11" s="33">
        <v>0.49131702473471967</v>
      </c>
      <c r="H11" s="20"/>
      <c r="I11" s="20"/>
      <c r="J11" s="20"/>
      <c r="K11" s="20"/>
      <c r="L11" s="20"/>
      <c r="M11" s="20"/>
      <c r="N11" s="21"/>
    </row>
    <row r="12" spans="1:35" x14ac:dyDescent="0.45">
      <c r="A12" s="4">
        <v>1.4732000000000001</v>
      </c>
      <c r="B12" s="4">
        <v>46.0396286</v>
      </c>
      <c r="C12" s="50">
        <f t="shared" si="0"/>
        <v>42.595800000000011</v>
      </c>
      <c r="D12" s="51">
        <f t="shared" si="1"/>
        <v>3.4438285999999891</v>
      </c>
      <c r="F12" s="23" t="s">
        <v>13</v>
      </c>
      <c r="G12" s="13">
        <v>7.8964491516265358</v>
      </c>
      <c r="H12" s="20"/>
      <c r="I12" s="20"/>
      <c r="J12" s="20"/>
      <c r="K12" s="20"/>
      <c r="L12" s="20"/>
      <c r="M12" s="20"/>
      <c r="N12" s="21"/>
    </row>
    <row r="13" spans="1:35" ht="14.65" thickBot="1" x14ac:dyDescent="0.5">
      <c r="A13" s="4">
        <v>1.5494000000000001</v>
      </c>
      <c r="B13" s="4">
        <v>53.070310800000001</v>
      </c>
      <c r="C13" s="50">
        <f t="shared" si="0"/>
        <v>50.711100000000002</v>
      </c>
      <c r="D13" s="51">
        <f t="shared" si="1"/>
        <v>2.3592107999999996</v>
      </c>
      <c r="F13" s="52" t="s">
        <v>14</v>
      </c>
      <c r="G13" s="53">
        <v>88</v>
      </c>
      <c r="H13" s="20"/>
      <c r="I13" s="20"/>
      <c r="J13" s="20"/>
      <c r="K13" s="20"/>
      <c r="L13" s="20"/>
      <c r="M13" s="20"/>
      <c r="N13" s="21"/>
    </row>
    <row r="14" spans="1:35" x14ac:dyDescent="0.45">
      <c r="A14" s="4">
        <v>1.5176499999999999</v>
      </c>
      <c r="B14" s="4">
        <v>65.8842961</v>
      </c>
      <c r="C14" s="50">
        <f t="shared" si="0"/>
        <v>47.32972500000001</v>
      </c>
      <c r="D14" s="51">
        <f t="shared" si="1"/>
        <v>18.55457109999999</v>
      </c>
      <c r="F14" s="19"/>
      <c r="G14" s="20"/>
      <c r="H14" s="20"/>
      <c r="I14" s="20"/>
      <c r="J14" s="20"/>
      <c r="K14" s="20"/>
      <c r="L14" s="20"/>
      <c r="M14" s="20"/>
      <c r="N14" s="21"/>
    </row>
    <row r="15" spans="1:35" ht="14.65" thickBot="1" x14ac:dyDescent="0.5">
      <c r="A15" s="4">
        <v>1.5367</v>
      </c>
      <c r="B15" s="4">
        <v>46.0396286</v>
      </c>
      <c r="C15" s="50">
        <f t="shared" si="0"/>
        <v>49.358549999999994</v>
      </c>
      <c r="D15" s="51">
        <f t="shared" si="1"/>
        <v>-3.3189213999999936</v>
      </c>
      <c r="F15" s="19" t="s">
        <v>15</v>
      </c>
      <c r="G15" s="20"/>
      <c r="H15" s="20"/>
      <c r="I15" s="20"/>
      <c r="J15" s="20"/>
      <c r="K15" s="20"/>
      <c r="L15" s="20"/>
      <c r="M15" s="20"/>
      <c r="N15" s="21"/>
    </row>
    <row r="16" spans="1:35" x14ac:dyDescent="0.45">
      <c r="A16" s="4">
        <v>1.4604999999999999</v>
      </c>
      <c r="B16" s="4">
        <v>43.544870400000001</v>
      </c>
      <c r="C16" s="50">
        <f t="shared" si="0"/>
        <v>41.243250000000003</v>
      </c>
      <c r="D16" s="51">
        <f t="shared" si="1"/>
        <v>2.3016203999999973</v>
      </c>
      <c r="F16" s="25"/>
      <c r="G16" s="15" t="s">
        <v>16</v>
      </c>
      <c r="H16" s="15" t="s">
        <v>17</v>
      </c>
      <c r="I16" s="15" t="s">
        <v>18</v>
      </c>
      <c r="J16" s="15" t="s">
        <v>19</v>
      </c>
      <c r="K16" s="15" t="s">
        <v>20</v>
      </c>
      <c r="L16" s="20"/>
      <c r="M16" s="20"/>
      <c r="N16" s="21"/>
    </row>
    <row r="17" spans="1:14" x14ac:dyDescent="0.45">
      <c r="A17" s="4">
        <v>1.524</v>
      </c>
      <c r="B17" s="4">
        <v>62.368955</v>
      </c>
      <c r="C17" s="50">
        <f t="shared" si="0"/>
        <v>48.006000000000014</v>
      </c>
      <c r="D17" s="51">
        <f t="shared" si="1"/>
        <v>14.362954999999985</v>
      </c>
      <c r="F17" s="23" t="s">
        <v>21</v>
      </c>
      <c r="G17" s="13">
        <v>1</v>
      </c>
      <c r="H17" s="13">
        <v>5301.9468614343587</v>
      </c>
      <c r="I17" s="13">
        <v>5301.9468614343587</v>
      </c>
      <c r="J17" s="13">
        <v>85.029903162434593</v>
      </c>
      <c r="K17" s="13">
        <v>1.7444356078706427E-14</v>
      </c>
      <c r="L17" s="20"/>
      <c r="M17" s="20"/>
      <c r="N17" s="21"/>
    </row>
    <row r="18" spans="1:14" x14ac:dyDescent="0.45">
      <c r="A18" s="4">
        <v>1.4604999999999999</v>
      </c>
      <c r="B18" s="4">
        <v>45.812832399999998</v>
      </c>
      <c r="C18" s="50">
        <f t="shared" si="0"/>
        <v>41.243250000000003</v>
      </c>
      <c r="D18" s="51">
        <f t="shared" si="1"/>
        <v>4.5695823999999945</v>
      </c>
      <c r="F18" s="23" t="s">
        <v>22</v>
      </c>
      <c r="G18" s="13">
        <v>86</v>
      </c>
      <c r="H18" s="13">
        <v>5362.4361915632162</v>
      </c>
      <c r="I18" s="13">
        <v>62.353909204223442</v>
      </c>
      <c r="J18" s="13"/>
      <c r="K18" s="13"/>
      <c r="L18" s="20"/>
      <c r="M18" s="20"/>
      <c r="N18" s="21"/>
    </row>
    <row r="19" spans="1:14" ht="14.65" thickBot="1" x14ac:dyDescent="0.5">
      <c r="A19" s="4">
        <v>1.5811500000000001</v>
      </c>
      <c r="B19" s="4">
        <v>74.3891536</v>
      </c>
      <c r="C19" s="50">
        <f t="shared" si="0"/>
        <v>54.092475000000022</v>
      </c>
      <c r="D19" s="51">
        <f t="shared" si="1"/>
        <v>20.296678599999979</v>
      </c>
      <c r="F19" s="24" t="s">
        <v>23</v>
      </c>
      <c r="G19" s="14">
        <v>87</v>
      </c>
      <c r="H19" s="14">
        <v>10664.383052997575</v>
      </c>
      <c r="I19" s="14"/>
      <c r="J19" s="14"/>
      <c r="K19" s="14"/>
      <c r="L19" s="20"/>
      <c r="M19" s="20"/>
      <c r="N19" s="21"/>
    </row>
    <row r="20" spans="1:14" ht="14.65" thickBot="1" x14ac:dyDescent="0.5">
      <c r="A20" s="4">
        <v>1.524</v>
      </c>
      <c r="B20" s="4">
        <v>55.565069000000001</v>
      </c>
      <c r="C20" s="50">
        <f t="shared" si="0"/>
        <v>48.006000000000014</v>
      </c>
      <c r="D20" s="51">
        <f t="shared" si="1"/>
        <v>7.5590689999999867</v>
      </c>
      <c r="F20" s="19"/>
      <c r="G20" s="20"/>
      <c r="H20" s="20"/>
      <c r="I20" s="20"/>
      <c r="J20" s="20"/>
      <c r="K20" s="20"/>
      <c r="L20" s="20"/>
      <c r="M20" s="20"/>
      <c r="N20" s="21"/>
    </row>
    <row r="21" spans="1:14" x14ac:dyDescent="0.45">
      <c r="A21" s="4">
        <v>1.4985999999999999</v>
      </c>
      <c r="B21" s="4">
        <v>46.153026699999998</v>
      </c>
      <c r="C21" s="50">
        <f t="shared" si="0"/>
        <v>45.300899999999999</v>
      </c>
      <c r="D21" s="51">
        <f t="shared" si="1"/>
        <v>0.85212669999999946</v>
      </c>
      <c r="F21" s="25"/>
      <c r="G21" s="15" t="s">
        <v>24</v>
      </c>
      <c r="H21" s="15" t="s">
        <v>13</v>
      </c>
      <c r="I21" s="15" t="s">
        <v>25</v>
      </c>
      <c r="J21" s="15" t="s">
        <v>26</v>
      </c>
      <c r="K21" s="15" t="s">
        <v>27</v>
      </c>
      <c r="L21" s="15" t="s">
        <v>28</v>
      </c>
      <c r="M21" s="15" t="s">
        <v>29</v>
      </c>
      <c r="N21" s="26" t="s">
        <v>30</v>
      </c>
    </row>
    <row r="22" spans="1:14" x14ac:dyDescent="0.45">
      <c r="A22" s="4">
        <v>1.4859</v>
      </c>
      <c r="B22" s="4">
        <v>47.853998199999999</v>
      </c>
      <c r="C22" s="50">
        <f t="shared" si="0"/>
        <v>43.948349999999991</v>
      </c>
      <c r="D22" s="51">
        <f t="shared" si="1"/>
        <v>3.9056482000000088</v>
      </c>
      <c r="F22" s="23" t="s">
        <v>31</v>
      </c>
      <c r="G22" s="33">
        <v>-114.32593252988178</v>
      </c>
      <c r="H22" s="13">
        <v>17.442515009367742</v>
      </c>
      <c r="I22" s="13">
        <v>-6.554440828543445</v>
      </c>
      <c r="J22" s="33">
        <v>3.9491600273879055E-9</v>
      </c>
      <c r="K22" s="13">
        <v>-149.00050475984142</v>
      </c>
      <c r="L22" s="13">
        <v>-79.65136029992216</v>
      </c>
      <c r="M22" s="13">
        <v>-149.00050475984142</v>
      </c>
      <c r="N22" s="27">
        <v>-79.65136029992216</v>
      </c>
    </row>
    <row r="23" spans="1:14" ht="14.65" thickBot="1" x14ac:dyDescent="0.5">
      <c r="A23" s="4">
        <v>1.4795499999999999</v>
      </c>
      <c r="B23" s="4">
        <v>42.1840932</v>
      </c>
      <c r="C23" s="50">
        <f t="shared" si="0"/>
        <v>43.272074999999987</v>
      </c>
      <c r="D23" s="51">
        <f t="shared" si="1"/>
        <v>-1.0879817999999872</v>
      </c>
      <c r="F23" s="24" t="s">
        <v>0</v>
      </c>
      <c r="G23" s="34">
        <v>106.50455442148429</v>
      </c>
      <c r="H23" s="14">
        <v>11.55000939617733</v>
      </c>
      <c r="I23" s="14">
        <v>9.2211660413656258</v>
      </c>
      <c r="J23" s="34">
        <v>1.7444356078706427E-14</v>
      </c>
      <c r="K23" s="14">
        <v>83.543895660441308</v>
      </c>
      <c r="L23" s="14">
        <v>129.46521318252726</v>
      </c>
      <c r="M23" s="14">
        <v>83.543895660441308</v>
      </c>
      <c r="N23" s="28">
        <v>129.46521318252726</v>
      </c>
    </row>
    <row r="24" spans="1:14" x14ac:dyDescent="0.45">
      <c r="A24" s="4">
        <v>1.5874999999999999</v>
      </c>
      <c r="B24" s="4">
        <v>45.812832399999998</v>
      </c>
      <c r="C24" s="50">
        <f t="shared" si="0"/>
        <v>54.768749999999997</v>
      </c>
      <c r="D24" s="51">
        <f t="shared" si="1"/>
        <v>-8.9559175999999994</v>
      </c>
      <c r="F24" s="19"/>
      <c r="G24" s="20"/>
      <c r="H24" s="20"/>
      <c r="I24" s="20"/>
      <c r="J24" s="20"/>
      <c r="K24" s="20"/>
      <c r="L24" s="20"/>
      <c r="M24" s="20"/>
      <c r="N24" s="21"/>
    </row>
    <row r="25" spans="1:14" x14ac:dyDescent="0.45">
      <c r="A25" s="4">
        <v>1.55575</v>
      </c>
      <c r="B25" s="4">
        <v>44.678851399999999</v>
      </c>
      <c r="C25" s="50">
        <f t="shared" si="0"/>
        <v>51.387375000000006</v>
      </c>
      <c r="D25" s="51">
        <f t="shared" si="1"/>
        <v>-6.7085236000000066</v>
      </c>
      <c r="F25" s="19"/>
      <c r="G25" s="20"/>
      <c r="H25" s="20"/>
      <c r="I25" s="20"/>
      <c r="J25" s="20"/>
      <c r="K25" s="20"/>
      <c r="L25" s="20"/>
      <c r="M25" s="20"/>
      <c r="N25" s="21"/>
    </row>
    <row r="26" spans="1:14" x14ac:dyDescent="0.45">
      <c r="A26" s="4">
        <v>1.5811500000000001</v>
      </c>
      <c r="B26" s="4">
        <v>42.637685599999998</v>
      </c>
      <c r="C26" s="50">
        <f t="shared" si="0"/>
        <v>54.092475000000022</v>
      </c>
      <c r="D26" s="51">
        <f t="shared" si="1"/>
        <v>-11.454789400000024</v>
      </c>
      <c r="F26" s="19"/>
      <c r="G26" s="20"/>
      <c r="H26" s="20"/>
      <c r="I26" s="20"/>
      <c r="J26" s="20"/>
      <c r="K26" s="20"/>
      <c r="L26" s="20"/>
      <c r="M26" s="20"/>
      <c r="N26" s="21"/>
    </row>
    <row r="27" spans="1:14" x14ac:dyDescent="0.45">
      <c r="A27" s="4">
        <v>1.5684499999999999</v>
      </c>
      <c r="B27" s="4">
        <v>43.544870400000001</v>
      </c>
      <c r="C27" s="50">
        <f t="shared" si="0"/>
        <v>52.739924999999985</v>
      </c>
      <c r="D27" s="51">
        <f t="shared" si="1"/>
        <v>-9.1950545999999846</v>
      </c>
      <c r="F27" s="19" t="s">
        <v>32</v>
      </c>
      <c r="G27" s="20"/>
      <c r="H27" s="20"/>
      <c r="I27" s="20"/>
      <c r="J27" s="20"/>
      <c r="K27" s="20" t="s">
        <v>33</v>
      </c>
      <c r="L27" s="20"/>
      <c r="M27" s="20"/>
      <c r="N27" s="21"/>
    </row>
    <row r="28" spans="1:14" ht="14.65" thickBot="1" x14ac:dyDescent="0.5">
      <c r="A28" s="4">
        <v>1.4985999999999999</v>
      </c>
      <c r="B28" s="4">
        <v>37.307974899999998</v>
      </c>
      <c r="C28" s="50">
        <f t="shared" si="0"/>
        <v>45.300899999999999</v>
      </c>
      <c r="D28" s="51">
        <f t="shared" si="1"/>
        <v>-7.9929251000000008</v>
      </c>
      <c r="F28" s="19"/>
      <c r="G28" s="20"/>
      <c r="H28" s="20"/>
      <c r="I28" s="20"/>
      <c r="J28" s="20"/>
      <c r="K28" s="20"/>
      <c r="L28" s="20"/>
      <c r="M28" s="20"/>
      <c r="N28" s="21"/>
    </row>
    <row r="29" spans="1:14" x14ac:dyDescent="0.45">
      <c r="A29" s="4">
        <v>1.524</v>
      </c>
      <c r="B29" s="4">
        <v>39.3491407</v>
      </c>
      <c r="C29" s="50">
        <f t="shared" si="0"/>
        <v>48.006000000000014</v>
      </c>
      <c r="D29" s="51">
        <f t="shared" si="1"/>
        <v>-8.6568593000000149</v>
      </c>
      <c r="F29" s="25" t="s">
        <v>34</v>
      </c>
      <c r="G29" s="15" t="s">
        <v>39</v>
      </c>
      <c r="H29" s="15" t="s">
        <v>3</v>
      </c>
      <c r="I29" s="15" t="s">
        <v>36</v>
      </c>
      <c r="J29" s="20"/>
      <c r="K29" s="15" t="s">
        <v>37</v>
      </c>
      <c r="L29" s="15" t="s">
        <v>1</v>
      </c>
      <c r="M29" s="20"/>
      <c r="N29" s="21"/>
    </row>
    <row r="30" spans="1:14" x14ac:dyDescent="0.45">
      <c r="A30" s="4">
        <v>1.4414499999999999</v>
      </c>
      <c r="B30" s="4">
        <v>39.008946399999999</v>
      </c>
      <c r="C30" s="50">
        <f t="shared" si="0"/>
        <v>39.214424999999991</v>
      </c>
      <c r="D30" s="51">
        <f t="shared" si="1"/>
        <v>-0.20547859999999218</v>
      </c>
      <c r="F30" s="23">
        <v>1</v>
      </c>
      <c r="G30" s="13">
        <v>56.102655455377374</v>
      </c>
      <c r="H30" s="13">
        <v>-6.6610838553773704</v>
      </c>
      <c r="I30" s="13">
        <v>-0.848444538690447</v>
      </c>
      <c r="J30" s="20"/>
      <c r="K30" s="13">
        <v>0.56818181818181823</v>
      </c>
      <c r="L30" s="13">
        <v>29.256709799999999</v>
      </c>
      <c r="M30" s="20"/>
      <c r="N30" s="21"/>
    </row>
    <row r="31" spans="1:14" x14ac:dyDescent="0.45">
      <c r="A31" s="4">
        <v>1.4859</v>
      </c>
      <c r="B31" s="4">
        <v>40.596519800000003</v>
      </c>
      <c r="C31" s="50">
        <f t="shared" si="0"/>
        <v>43.948349999999991</v>
      </c>
      <c r="D31" s="51">
        <f t="shared" si="1"/>
        <v>-3.3518301999999878</v>
      </c>
      <c r="F31" s="23">
        <v>2</v>
      </c>
      <c r="G31" s="13">
        <v>61.513086819988786</v>
      </c>
      <c r="H31" s="13">
        <v>1.0826643800112166</v>
      </c>
      <c r="I31" s="13">
        <v>0.13790258468426908</v>
      </c>
      <c r="J31" s="20"/>
      <c r="K31" s="13">
        <v>1.7045454545454546</v>
      </c>
      <c r="L31" s="13">
        <v>29.483505999999998</v>
      </c>
      <c r="M31" s="20"/>
      <c r="N31" s="21"/>
    </row>
    <row r="32" spans="1:14" x14ac:dyDescent="0.45">
      <c r="A32" s="4">
        <v>1.4604999999999999</v>
      </c>
      <c r="B32" s="4">
        <v>38.101761600000003</v>
      </c>
      <c r="C32" s="50">
        <f t="shared" si="0"/>
        <v>41.243250000000003</v>
      </c>
      <c r="D32" s="51">
        <f t="shared" si="1"/>
        <v>-3.1414884000000001</v>
      </c>
      <c r="F32" s="23">
        <v>3</v>
      </c>
      <c r="G32" s="13">
        <v>61.513086819988786</v>
      </c>
      <c r="H32" s="13">
        <v>14.236843980011216</v>
      </c>
      <c r="I32" s="13">
        <v>1.8133944543089922</v>
      </c>
      <c r="J32" s="20"/>
      <c r="K32" s="13">
        <v>2.8409090909090913</v>
      </c>
      <c r="L32" s="13">
        <v>30.050496500000001</v>
      </c>
      <c r="M32" s="20"/>
      <c r="N32" s="21"/>
    </row>
    <row r="33" spans="1:14" x14ac:dyDescent="0.45">
      <c r="A33" s="4">
        <v>1.4985999999999999</v>
      </c>
      <c r="B33" s="4">
        <v>40.3697236</v>
      </c>
      <c r="C33" s="50">
        <f t="shared" si="0"/>
        <v>45.300899999999999</v>
      </c>
      <c r="D33" s="51">
        <f t="shared" si="1"/>
        <v>-4.9311763999999982</v>
      </c>
      <c r="F33" s="23">
        <v>4</v>
      </c>
      <c r="G33" s="13">
        <v>48.6633123290367</v>
      </c>
      <c r="H33" s="13">
        <v>0.32466687096329849</v>
      </c>
      <c r="I33" s="13">
        <v>4.1353905692112163E-2</v>
      </c>
      <c r="J33" s="20"/>
      <c r="K33" s="13">
        <v>3.9772727272727275</v>
      </c>
      <c r="L33" s="13">
        <v>30.163894599999999</v>
      </c>
      <c r="M33" s="20"/>
      <c r="N33" s="21"/>
    </row>
    <row r="34" spans="1:14" x14ac:dyDescent="0.45">
      <c r="A34" s="4">
        <v>1.55575</v>
      </c>
      <c r="B34" s="4">
        <v>37.1945768</v>
      </c>
      <c r="C34" s="50">
        <f t="shared" si="0"/>
        <v>51.387375000000006</v>
      </c>
      <c r="D34" s="51">
        <f t="shared" si="1"/>
        <v>-14.192798200000006</v>
      </c>
      <c r="F34" s="23">
        <v>5</v>
      </c>
      <c r="G34" s="13">
        <v>40.547665282119596</v>
      </c>
      <c r="H34" s="13">
        <v>2.5436127178804071</v>
      </c>
      <c r="I34" s="13">
        <v>0.32398846282155569</v>
      </c>
      <c r="J34" s="20"/>
      <c r="K34" s="13">
        <v>5.1136363636363642</v>
      </c>
      <c r="L34" s="13">
        <v>30.504088899999999</v>
      </c>
      <c r="M34" s="20"/>
      <c r="N34" s="21"/>
    </row>
    <row r="35" spans="1:14" x14ac:dyDescent="0.45">
      <c r="A35" s="4">
        <v>1.5303500000000001</v>
      </c>
      <c r="B35" s="4">
        <v>44.111860900000003</v>
      </c>
      <c r="C35" s="50">
        <f t="shared" si="0"/>
        <v>48.682275000000018</v>
      </c>
      <c r="D35" s="51">
        <f t="shared" si="1"/>
        <v>-4.5704141000000149</v>
      </c>
      <c r="F35" s="23">
        <v>6</v>
      </c>
      <c r="G35" s="13">
        <v>56.778959375953775</v>
      </c>
      <c r="H35" s="13">
        <v>-4.1622409759537717</v>
      </c>
      <c r="I35" s="13">
        <v>-0.53015855999331329</v>
      </c>
      <c r="J35" s="20"/>
      <c r="K35" s="13">
        <v>6.2500000000000009</v>
      </c>
      <c r="L35" s="13">
        <v>32.091662300000003</v>
      </c>
      <c r="M35" s="20"/>
      <c r="N35" s="21"/>
    </row>
    <row r="36" spans="1:14" x14ac:dyDescent="0.45">
      <c r="A36" s="4">
        <v>1.4541500000000001</v>
      </c>
      <c r="B36" s="4">
        <v>33.452439499999997</v>
      </c>
      <c r="C36" s="50">
        <f t="shared" si="0"/>
        <v>40.566974999999999</v>
      </c>
      <c r="D36" s="51">
        <f t="shared" si="1"/>
        <v>-7.1145355000000023</v>
      </c>
      <c r="F36" s="23">
        <v>7</v>
      </c>
      <c r="G36" s="13">
        <v>52.044831931918822</v>
      </c>
      <c r="H36" s="13">
        <v>-4.0774356319188243</v>
      </c>
      <c r="I36" s="13">
        <v>-0.51935661956433488</v>
      </c>
      <c r="J36" s="20"/>
      <c r="K36" s="13">
        <v>7.3863636363636367</v>
      </c>
      <c r="L36" s="13">
        <v>32.658652799999999</v>
      </c>
      <c r="M36" s="20"/>
      <c r="N36" s="21"/>
    </row>
    <row r="37" spans="1:14" x14ac:dyDescent="0.45">
      <c r="A37" s="4">
        <v>1.63195</v>
      </c>
      <c r="B37" s="4">
        <v>47.173609599999999</v>
      </c>
      <c r="C37" s="50">
        <f t="shared" si="0"/>
        <v>59.502674999999996</v>
      </c>
      <c r="D37" s="51">
        <f t="shared" si="1"/>
        <v>-12.329065399999998</v>
      </c>
      <c r="F37" s="23">
        <v>8</v>
      </c>
      <c r="G37" s="13">
        <v>45.281792726154549</v>
      </c>
      <c r="H37" s="13">
        <v>0.30424347384545314</v>
      </c>
      <c r="I37" s="13">
        <v>3.8752509264389154E-2</v>
      </c>
      <c r="J37" s="20"/>
      <c r="K37" s="13">
        <v>8.5227272727272734</v>
      </c>
      <c r="L37" s="13">
        <v>33.452439499999997</v>
      </c>
      <c r="M37" s="20"/>
      <c r="N37" s="21"/>
    </row>
    <row r="38" spans="1:14" x14ac:dyDescent="0.45">
      <c r="A38" s="4">
        <v>1.41605</v>
      </c>
      <c r="B38" s="4">
        <v>30.050496500000001</v>
      </c>
      <c r="C38" s="50">
        <f t="shared" si="0"/>
        <v>36.509325000000004</v>
      </c>
      <c r="D38" s="51">
        <f t="shared" si="1"/>
        <v>-6.4588285000000027</v>
      </c>
      <c r="F38" s="23">
        <v>9</v>
      </c>
      <c r="G38" s="13">
        <v>47.987008408460269</v>
      </c>
      <c r="H38" s="13">
        <v>-0.13301020846027001</v>
      </c>
      <c r="I38" s="13">
        <v>-1.6941955304629712E-2</v>
      </c>
      <c r="J38" s="20"/>
      <c r="K38" s="13">
        <v>9.6590909090909101</v>
      </c>
      <c r="L38" s="13">
        <v>34.813216699999998</v>
      </c>
      <c r="M38" s="20"/>
      <c r="N38" s="21"/>
    </row>
    <row r="39" spans="1:14" x14ac:dyDescent="0.45">
      <c r="A39" s="4">
        <v>1.3843000000000001</v>
      </c>
      <c r="B39" s="4">
        <v>32.091662300000003</v>
      </c>
      <c r="C39" s="50">
        <f t="shared" si="0"/>
        <v>33.127950000000013</v>
      </c>
      <c r="D39" s="51">
        <f t="shared" si="1"/>
        <v>-1.0362877000000097</v>
      </c>
      <c r="F39" s="23">
        <v>10</v>
      </c>
      <c r="G39" s="13">
        <v>43.252880964425287</v>
      </c>
      <c r="H39" s="13">
        <v>1.1991742355747093</v>
      </c>
      <c r="I39" s="13">
        <v>0.15274283483014536</v>
      </c>
      <c r="J39" s="20"/>
      <c r="K39" s="13">
        <v>10.795454545454547</v>
      </c>
      <c r="L39" s="13">
        <v>34.926614800000003</v>
      </c>
      <c r="M39" s="20"/>
      <c r="N39" s="21"/>
    </row>
    <row r="40" spans="1:14" x14ac:dyDescent="0.45">
      <c r="A40" s="4">
        <v>1.4541500000000001</v>
      </c>
      <c r="B40" s="4">
        <v>34.813216699999998</v>
      </c>
      <c r="C40" s="50">
        <f t="shared" si="0"/>
        <v>40.566974999999999</v>
      </c>
      <c r="D40" s="51">
        <f t="shared" si="1"/>
        <v>-5.7537583000000012</v>
      </c>
      <c r="F40" s="23">
        <v>11</v>
      </c>
      <c r="G40" s="13">
        <v>42.576577043848886</v>
      </c>
      <c r="H40" s="13">
        <v>3.4630515561511146</v>
      </c>
      <c r="I40" s="13">
        <v>0.44110046410058423</v>
      </c>
      <c r="J40" s="20"/>
      <c r="K40" s="13">
        <v>11.931818181818183</v>
      </c>
      <c r="L40" s="13">
        <v>34.926614800000003</v>
      </c>
      <c r="M40" s="20"/>
      <c r="N40" s="21"/>
    </row>
    <row r="41" spans="1:14" x14ac:dyDescent="0.45">
      <c r="A41" s="4">
        <v>1.50495</v>
      </c>
      <c r="B41" s="4">
        <v>35.947197699999997</v>
      </c>
      <c r="C41" s="50">
        <f t="shared" si="0"/>
        <v>45.977175000000003</v>
      </c>
      <c r="D41" s="51">
        <f t="shared" si="1"/>
        <v>-10.029977300000006</v>
      </c>
      <c r="F41" s="23">
        <v>12</v>
      </c>
      <c r="G41" s="13">
        <v>50.69222409076599</v>
      </c>
      <c r="H41" s="13">
        <v>2.3780867092340117</v>
      </c>
      <c r="I41" s="13">
        <v>0.30290486124913479</v>
      </c>
      <c r="J41" s="20"/>
      <c r="K41" s="13">
        <v>13.06818181818182</v>
      </c>
      <c r="L41" s="13">
        <v>35.833799599999999</v>
      </c>
      <c r="M41" s="20"/>
      <c r="N41" s="21"/>
    </row>
    <row r="42" spans="1:14" x14ac:dyDescent="0.45">
      <c r="A42" s="4">
        <v>1.4859</v>
      </c>
      <c r="B42" s="4">
        <v>39.916131200000002</v>
      </c>
      <c r="C42" s="50">
        <f t="shared" si="0"/>
        <v>43.948349999999991</v>
      </c>
      <c r="D42" s="51">
        <f t="shared" si="1"/>
        <v>-4.0322187999999883</v>
      </c>
      <c r="F42" s="23">
        <v>13</v>
      </c>
      <c r="G42" s="13">
        <v>47.310704487883839</v>
      </c>
      <c r="H42" s="13">
        <v>18.573591612116161</v>
      </c>
      <c r="I42" s="13">
        <v>2.3657805109967165</v>
      </c>
      <c r="J42" s="20"/>
      <c r="K42" s="13">
        <v>14.204545454545455</v>
      </c>
      <c r="L42" s="13">
        <v>35.947197699999997</v>
      </c>
      <c r="M42" s="20"/>
      <c r="N42" s="21"/>
    </row>
    <row r="43" spans="1:14" x14ac:dyDescent="0.45">
      <c r="A43" s="4">
        <v>1.4478</v>
      </c>
      <c r="B43" s="4">
        <v>32.658652799999999</v>
      </c>
      <c r="C43" s="50">
        <f t="shared" si="0"/>
        <v>39.890699999999995</v>
      </c>
      <c r="D43" s="51">
        <f t="shared" si="1"/>
        <v>-7.2320471999999967</v>
      </c>
      <c r="F43" s="23">
        <v>14</v>
      </c>
      <c r="G43" s="13">
        <v>49.339616249613101</v>
      </c>
      <c r="H43" s="13">
        <v>-3.2999876496131009</v>
      </c>
      <c r="I43" s="13">
        <v>-0.42033046871191798</v>
      </c>
      <c r="J43" s="20"/>
      <c r="K43" s="13">
        <v>15.340909090909092</v>
      </c>
      <c r="L43" s="13">
        <v>36.740984400000002</v>
      </c>
      <c r="M43" s="20"/>
      <c r="N43" s="21"/>
    </row>
    <row r="44" spans="1:14" x14ac:dyDescent="0.45">
      <c r="A44" s="4">
        <v>1.3334999999999999</v>
      </c>
      <c r="B44" s="4">
        <v>30.504088899999999</v>
      </c>
      <c r="C44" s="50">
        <f t="shared" si="0"/>
        <v>27.717749999999981</v>
      </c>
      <c r="D44" s="51">
        <f t="shared" si="1"/>
        <v>2.7863389000000183</v>
      </c>
      <c r="F44" s="23">
        <v>15</v>
      </c>
      <c r="G44" s="13">
        <v>41.223969202695997</v>
      </c>
      <c r="H44" s="13">
        <v>2.3209011973040035</v>
      </c>
      <c r="I44" s="13">
        <v>0.29562095125150512</v>
      </c>
      <c r="J44" s="20"/>
      <c r="K44" s="13">
        <v>16.477272727272727</v>
      </c>
      <c r="L44" s="13">
        <v>36.740984400000002</v>
      </c>
      <c r="M44" s="20"/>
      <c r="N44" s="21"/>
    </row>
    <row r="45" spans="1:14" x14ac:dyDescent="0.45">
      <c r="A45" s="4">
        <v>1.3652500000000001</v>
      </c>
      <c r="B45" s="4">
        <v>29.483505999999998</v>
      </c>
      <c r="C45" s="50">
        <f t="shared" si="0"/>
        <v>31.099125000000001</v>
      </c>
      <c r="D45" s="51">
        <f t="shared" si="1"/>
        <v>-1.6156190000000024</v>
      </c>
      <c r="F45" s="23">
        <v>16</v>
      </c>
      <c r="G45" s="13">
        <v>47.987008408460269</v>
      </c>
      <c r="H45" s="13">
        <v>14.38194659153973</v>
      </c>
      <c r="I45" s="13">
        <v>1.8318766594536855</v>
      </c>
      <c r="J45" s="20"/>
      <c r="K45" s="13">
        <v>17.613636363636363</v>
      </c>
      <c r="L45" s="13">
        <v>37.1945768</v>
      </c>
      <c r="M45" s="20"/>
      <c r="N45" s="21"/>
    </row>
    <row r="46" spans="1:14" x14ac:dyDescent="0.45">
      <c r="A46" s="4">
        <v>1.5494000000000001</v>
      </c>
      <c r="B46" s="4">
        <v>44.678851399999999</v>
      </c>
      <c r="C46" s="50">
        <f t="shared" si="0"/>
        <v>50.711100000000002</v>
      </c>
      <c r="D46" s="51">
        <f t="shared" si="1"/>
        <v>-6.0322486000000026</v>
      </c>
      <c r="F46" s="23">
        <v>17</v>
      </c>
      <c r="G46" s="13">
        <v>41.223969202695997</v>
      </c>
      <c r="H46" s="13">
        <v>4.5888631973040006</v>
      </c>
      <c r="I46" s="13">
        <v>0.5844988598074915</v>
      </c>
      <c r="J46" s="20"/>
      <c r="K46" s="13">
        <v>18.75</v>
      </c>
      <c r="L46" s="13">
        <v>37.1945768</v>
      </c>
      <c r="M46" s="20"/>
      <c r="N46" s="21"/>
    </row>
    <row r="47" spans="1:14" x14ac:dyDescent="0.45">
      <c r="A47" s="4">
        <v>1.4478</v>
      </c>
      <c r="B47" s="4">
        <v>34.926614800000003</v>
      </c>
      <c r="C47" s="50">
        <f t="shared" si="0"/>
        <v>39.890699999999995</v>
      </c>
      <c r="D47" s="51">
        <f t="shared" si="1"/>
        <v>-4.9640851999999924</v>
      </c>
      <c r="F47" s="23">
        <v>18</v>
      </c>
      <c r="G47" s="13">
        <v>54.073743693648112</v>
      </c>
      <c r="H47" s="13">
        <v>20.315409906351888</v>
      </c>
      <c r="I47" s="13">
        <v>2.5876417352691572</v>
      </c>
      <c r="J47" s="20"/>
      <c r="K47" s="13">
        <v>19.886363636363637</v>
      </c>
      <c r="L47" s="13">
        <v>37.307974899999998</v>
      </c>
      <c r="M47" s="20"/>
      <c r="N47" s="21"/>
    </row>
    <row r="48" spans="1:14" x14ac:dyDescent="0.45">
      <c r="A48" s="4">
        <v>1.4732000000000001</v>
      </c>
      <c r="B48" s="4">
        <v>54.5444861</v>
      </c>
      <c r="C48" s="50">
        <f t="shared" si="0"/>
        <v>42.595800000000011</v>
      </c>
      <c r="D48" s="51">
        <f t="shared" si="1"/>
        <v>11.948686099999989</v>
      </c>
      <c r="F48" s="23">
        <v>19</v>
      </c>
      <c r="G48" s="13">
        <v>47.987008408460269</v>
      </c>
      <c r="H48" s="13">
        <v>7.5780605915397317</v>
      </c>
      <c r="I48" s="13">
        <v>0.96524293378572545</v>
      </c>
      <c r="J48" s="20"/>
      <c r="K48" s="13">
        <v>21.022727272727273</v>
      </c>
      <c r="L48" s="13">
        <v>38.101761600000003</v>
      </c>
      <c r="M48" s="20"/>
      <c r="N48" s="21"/>
    </row>
    <row r="49" spans="1:14" x14ac:dyDescent="0.45">
      <c r="A49" s="4">
        <v>1.5874999999999999</v>
      </c>
      <c r="B49" s="4">
        <v>52.503320299999999</v>
      </c>
      <c r="C49" s="50">
        <f t="shared" si="0"/>
        <v>54.768749999999997</v>
      </c>
      <c r="D49" s="51">
        <f t="shared" si="1"/>
        <v>-2.2654296999999985</v>
      </c>
      <c r="F49" s="23">
        <v>20</v>
      </c>
      <c r="G49" s="13">
        <v>45.281792726154549</v>
      </c>
      <c r="H49" s="13">
        <v>0.87123397384544887</v>
      </c>
      <c r="I49" s="13">
        <v>0.11097198640338529</v>
      </c>
      <c r="J49" s="20"/>
      <c r="K49" s="13">
        <v>22.15909090909091</v>
      </c>
      <c r="L49" s="13">
        <v>38.101761600000003</v>
      </c>
      <c r="M49" s="20"/>
      <c r="N49" s="21"/>
    </row>
    <row r="50" spans="1:14" x14ac:dyDescent="0.45">
      <c r="A50" s="4">
        <v>1.4414499999999999</v>
      </c>
      <c r="B50" s="4">
        <v>51.029145</v>
      </c>
      <c r="C50" s="50">
        <f t="shared" si="0"/>
        <v>39.214424999999991</v>
      </c>
      <c r="D50" s="51">
        <f t="shared" si="1"/>
        <v>11.814720000000008</v>
      </c>
      <c r="F50" s="23">
        <v>21</v>
      </c>
      <c r="G50" s="13">
        <v>43.929184885001717</v>
      </c>
      <c r="H50" s="13">
        <v>3.924813314998282</v>
      </c>
      <c r="I50" s="13">
        <v>0.49991660438287455</v>
      </c>
      <c r="J50" s="20"/>
      <c r="K50" s="13">
        <v>23.295454545454547</v>
      </c>
      <c r="L50" s="13">
        <v>38.555354000000001</v>
      </c>
      <c r="M50" s="20"/>
      <c r="N50" s="21"/>
    </row>
    <row r="51" spans="1:14" x14ac:dyDescent="0.45">
      <c r="A51" s="4">
        <v>1.6002000000000001</v>
      </c>
      <c r="B51" s="4">
        <v>51.7095336</v>
      </c>
      <c r="C51" s="50">
        <f t="shared" si="0"/>
        <v>56.121300000000005</v>
      </c>
      <c r="D51" s="51">
        <f t="shared" si="1"/>
        <v>-4.4117664000000048</v>
      </c>
      <c r="F51" s="23">
        <v>22</v>
      </c>
      <c r="G51" s="13">
        <v>43.252880964425287</v>
      </c>
      <c r="H51" s="13">
        <v>-1.0687877644252879</v>
      </c>
      <c r="I51" s="13">
        <v>-0.13613507372584099</v>
      </c>
      <c r="J51" s="20"/>
      <c r="K51" s="13">
        <v>24.431818181818183</v>
      </c>
      <c r="L51" s="13">
        <v>38.555354000000001</v>
      </c>
      <c r="M51" s="20"/>
      <c r="N51" s="21"/>
    </row>
    <row r="52" spans="1:14" x14ac:dyDescent="0.45">
      <c r="A52" s="4">
        <v>1.5811500000000001</v>
      </c>
      <c r="B52" s="4">
        <v>60.327789199999998</v>
      </c>
      <c r="C52" s="50">
        <f t="shared" si="0"/>
        <v>54.092475000000022</v>
      </c>
      <c r="D52" s="51">
        <f t="shared" si="1"/>
        <v>6.2353141999999764</v>
      </c>
      <c r="F52" s="23">
        <v>23</v>
      </c>
      <c r="G52" s="13">
        <v>54.750047614224513</v>
      </c>
      <c r="H52" s="13">
        <v>-8.9372152142245156</v>
      </c>
      <c r="I52" s="13">
        <v>-1.1383630058175238</v>
      </c>
      <c r="J52" s="20"/>
      <c r="K52" s="13">
        <v>25.56818181818182</v>
      </c>
      <c r="L52" s="13">
        <v>38.782150199999997</v>
      </c>
      <c r="M52" s="20"/>
      <c r="N52" s="21"/>
    </row>
    <row r="53" spans="1:14" x14ac:dyDescent="0.45">
      <c r="A53" s="4">
        <v>1.41605</v>
      </c>
      <c r="B53" s="4">
        <v>47.853998199999999</v>
      </c>
      <c r="C53" s="50">
        <f t="shared" si="0"/>
        <v>36.509325000000004</v>
      </c>
      <c r="D53" s="51">
        <f t="shared" si="1"/>
        <v>11.344673199999995</v>
      </c>
      <c r="F53" s="23">
        <v>24</v>
      </c>
      <c r="G53" s="13">
        <v>51.368528011342391</v>
      </c>
      <c r="H53" s="13">
        <v>-6.6896766113423922</v>
      </c>
      <c r="I53" s="13">
        <v>-0.85208649368926415</v>
      </c>
      <c r="J53" s="20"/>
      <c r="K53" s="13">
        <v>26.704545454545457</v>
      </c>
      <c r="L53" s="13">
        <v>39.008946399999999</v>
      </c>
      <c r="M53" s="20"/>
      <c r="N53" s="21"/>
    </row>
    <row r="54" spans="1:14" x14ac:dyDescent="0.45">
      <c r="A54" s="4">
        <v>1.5494000000000001</v>
      </c>
      <c r="B54" s="4">
        <v>69.966627700000004</v>
      </c>
      <c r="C54" s="50">
        <f t="shared" si="0"/>
        <v>50.711100000000002</v>
      </c>
      <c r="D54" s="51">
        <f t="shared" si="1"/>
        <v>19.255527700000002</v>
      </c>
      <c r="F54" s="23">
        <v>25</v>
      </c>
      <c r="G54" s="13">
        <v>54.073743693648112</v>
      </c>
      <c r="H54" s="13">
        <v>-11.436058093648114</v>
      </c>
      <c r="I54" s="13">
        <v>-1.4566489845146577</v>
      </c>
      <c r="J54" s="20"/>
      <c r="K54" s="13">
        <v>27.84090909090909</v>
      </c>
      <c r="L54" s="13">
        <v>39.008946399999999</v>
      </c>
      <c r="M54" s="20"/>
      <c r="N54" s="21"/>
    </row>
    <row r="55" spans="1:14" x14ac:dyDescent="0.45">
      <c r="A55" s="4">
        <v>1.6446499999999999</v>
      </c>
      <c r="B55" s="4">
        <v>77.337504199999998</v>
      </c>
      <c r="C55" s="50">
        <f t="shared" si="0"/>
        <v>60.855225000000004</v>
      </c>
      <c r="D55" s="51">
        <f t="shared" si="1"/>
        <v>16.482279199999994</v>
      </c>
      <c r="F55" s="23">
        <v>26</v>
      </c>
      <c r="G55" s="13">
        <v>52.721135852495223</v>
      </c>
      <c r="H55" s="13">
        <v>-9.1762654524952225</v>
      </c>
      <c r="I55" s="13">
        <v>-1.1688116345297563</v>
      </c>
      <c r="J55" s="20"/>
      <c r="K55" s="13">
        <v>28.977272727272727</v>
      </c>
      <c r="L55" s="13">
        <v>39.3491407</v>
      </c>
      <c r="M55" s="20"/>
      <c r="N55" s="21"/>
    </row>
    <row r="56" spans="1:14" x14ac:dyDescent="0.45">
      <c r="A56" s="4">
        <v>1.4922500000000001</v>
      </c>
      <c r="B56" s="4">
        <v>58.286623400000003</v>
      </c>
      <c r="C56" s="50">
        <f t="shared" si="0"/>
        <v>44.624625000000023</v>
      </c>
      <c r="D56" s="51">
        <f t="shared" si="1"/>
        <v>13.66199839999998</v>
      </c>
      <c r="F56" s="23">
        <v>27</v>
      </c>
      <c r="G56" s="13">
        <v>45.281792726154549</v>
      </c>
      <c r="H56" s="13">
        <v>-7.9738178261545514</v>
      </c>
      <c r="I56" s="13">
        <v>-1.0156518569649631</v>
      </c>
      <c r="J56" s="20"/>
      <c r="K56" s="13">
        <v>30.113636363636363</v>
      </c>
      <c r="L56" s="13">
        <v>39.462538799999997</v>
      </c>
      <c r="M56" s="20"/>
      <c r="N56" s="21"/>
    </row>
    <row r="57" spans="1:14" x14ac:dyDescent="0.45">
      <c r="A57" s="4">
        <v>1.5494000000000001</v>
      </c>
      <c r="B57" s="4">
        <v>45.812832399999998</v>
      </c>
      <c r="C57" s="50">
        <f t="shared" si="0"/>
        <v>50.711100000000002</v>
      </c>
      <c r="D57" s="51">
        <f t="shared" si="1"/>
        <v>-4.8982676000000041</v>
      </c>
      <c r="F57" s="23">
        <v>28</v>
      </c>
      <c r="G57" s="13">
        <v>47.987008408460269</v>
      </c>
      <c r="H57" s="13">
        <v>-8.63786770846027</v>
      </c>
      <c r="I57" s="13">
        <v>-1.10023411238958</v>
      </c>
      <c r="J57" s="20"/>
      <c r="K57" s="13">
        <v>31.25</v>
      </c>
      <c r="L57" s="13">
        <v>39.916131200000002</v>
      </c>
      <c r="M57" s="20"/>
      <c r="N57" s="21"/>
    </row>
    <row r="58" spans="1:14" x14ac:dyDescent="0.45">
      <c r="A58" s="4">
        <v>1.4224000000000001</v>
      </c>
      <c r="B58" s="4">
        <v>47.627201999999997</v>
      </c>
      <c r="C58" s="50">
        <f t="shared" si="0"/>
        <v>37.185600000000008</v>
      </c>
      <c r="D58" s="51">
        <f t="shared" si="1"/>
        <v>10.441601999999989</v>
      </c>
      <c r="F58" s="23">
        <v>29</v>
      </c>
      <c r="G58" s="13">
        <v>39.195057440966735</v>
      </c>
      <c r="H58" s="13">
        <v>-0.18611104096673614</v>
      </c>
      <c r="I58" s="13">
        <v>-2.3705586016718228E-2</v>
      </c>
      <c r="J58" s="20"/>
      <c r="K58" s="13">
        <v>32.38636363636364</v>
      </c>
      <c r="L58" s="13">
        <v>40.3697236</v>
      </c>
      <c r="M58" s="20"/>
      <c r="N58" s="21"/>
    </row>
    <row r="59" spans="1:14" x14ac:dyDescent="0.45">
      <c r="A59" s="4">
        <v>1.6192500000000001</v>
      </c>
      <c r="B59" s="4">
        <v>53.070310800000001</v>
      </c>
      <c r="C59" s="50">
        <f t="shared" si="0"/>
        <v>58.150125000000017</v>
      </c>
      <c r="D59" s="51">
        <f t="shared" si="1"/>
        <v>-5.0798142000000155</v>
      </c>
      <c r="F59" s="23">
        <v>30</v>
      </c>
      <c r="G59" s="13">
        <v>43.929184885001717</v>
      </c>
      <c r="H59" s="13">
        <v>-3.3326650850017145</v>
      </c>
      <c r="I59" s="13">
        <v>-0.42449270299628261</v>
      </c>
      <c r="J59" s="20"/>
      <c r="K59" s="13">
        <v>33.52272727272728</v>
      </c>
      <c r="L59" s="13">
        <v>40.3697236</v>
      </c>
      <c r="M59" s="20"/>
      <c r="N59" s="21"/>
    </row>
    <row r="60" spans="1:14" x14ac:dyDescent="0.45">
      <c r="A60" s="4">
        <v>1.6637</v>
      </c>
      <c r="B60" s="4">
        <v>80.739447200000001</v>
      </c>
      <c r="C60" s="50">
        <f t="shared" si="0"/>
        <v>62.884049999999988</v>
      </c>
      <c r="D60" s="51">
        <f t="shared" si="1"/>
        <v>17.855397200000013</v>
      </c>
      <c r="F60" s="23">
        <v>31</v>
      </c>
      <c r="G60" s="13">
        <v>41.223969202695997</v>
      </c>
      <c r="H60" s="13">
        <v>-3.122207602695994</v>
      </c>
      <c r="I60" s="13">
        <v>-0.39768602928286273</v>
      </c>
      <c r="J60" s="20"/>
      <c r="K60" s="13">
        <v>34.659090909090914</v>
      </c>
      <c r="L60" s="13">
        <v>40.596519800000003</v>
      </c>
      <c r="M60" s="20"/>
      <c r="N60" s="21"/>
    </row>
    <row r="61" spans="1:14" x14ac:dyDescent="0.45">
      <c r="A61" s="4">
        <v>1.4732000000000001</v>
      </c>
      <c r="B61" s="4">
        <v>45.245841900000002</v>
      </c>
      <c r="C61" s="50">
        <f t="shared" si="0"/>
        <v>42.595800000000011</v>
      </c>
      <c r="D61" s="51">
        <f t="shared" si="1"/>
        <v>2.6500418999999908</v>
      </c>
      <c r="F61" s="23">
        <v>32</v>
      </c>
      <c r="G61" s="13">
        <v>45.281792726154549</v>
      </c>
      <c r="H61" s="13">
        <v>-4.9120691261545488</v>
      </c>
      <c r="I61" s="13">
        <v>-0.62566668041438056</v>
      </c>
      <c r="J61" s="20"/>
      <c r="K61" s="13">
        <v>35.795454545454554</v>
      </c>
      <c r="L61" s="13">
        <v>41.276908400000003</v>
      </c>
      <c r="M61" s="20"/>
      <c r="N61" s="21"/>
    </row>
    <row r="62" spans="1:14" x14ac:dyDescent="0.45">
      <c r="A62" s="4">
        <v>1.4922500000000001</v>
      </c>
      <c r="B62" s="4">
        <v>50.462154499999997</v>
      </c>
      <c r="C62" s="50">
        <f t="shared" si="0"/>
        <v>44.624625000000023</v>
      </c>
      <c r="D62" s="51">
        <f t="shared" si="1"/>
        <v>5.8375294999999738</v>
      </c>
      <c r="F62" s="23">
        <v>33</v>
      </c>
      <c r="G62" s="13">
        <v>51.368528011342391</v>
      </c>
      <c r="H62" s="13">
        <v>-14.173951211342391</v>
      </c>
      <c r="I62" s="13">
        <v>-1.8053835919240202</v>
      </c>
      <c r="J62" s="20"/>
      <c r="K62" s="13">
        <v>36.931818181818187</v>
      </c>
      <c r="L62" s="13">
        <v>41.276908400000003</v>
      </c>
      <c r="M62" s="20"/>
      <c r="N62" s="21"/>
    </row>
    <row r="63" spans="1:14" x14ac:dyDescent="0.45">
      <c r="A63" s="4">
        <v>1.5303500000000001</v>
      </c>
      <c r="B63" s="4">
        <v>52.956912699999997</v>
      </c>
      <c r="C63" s="50">
        <f t="shared" si="0"/>
        <v>48.682275000000018</v>
      </c>
      <c r="D63" s="51">
        <f t="shared" si="1"/>
        <v>4.2746376999999782</v>
      </c>
      <c r="F63" s="23">
        <v>34</v>
      </c>
      <c r="G63" s="13">
        <v>48.6633123290367</v>
      </c>
      <c r="H63" s="13">
        <v>-4.5514514290366961</v>
      </c>
      <c r="I63" s="13">
        <v>-0.57973359770325861</v>
      </c>
      <c r="J63" s="20"/>
      <c r="K63" s="13">
        <v>38.06818181818182</v>
      </c>
      <c r="L63" s="13">
        <v>41.617102699999997</v>
      </c>
      <c r="M63" s="20"/>
      <c r="N63" s="21"/>
    </row>
    <row r="64" spans="1:14" x14ac:dyDescent="0.45">
      <c r="A64" s="4">
        <v>1.5874999999999999</v>
      </c>
      <c r="B64" s="4">
        <v>61.234974000000001</v>
      </c>
      <c r="C64" s="50">
        <f t="shared" si="0"/>
        <v>54.768749999999997</v>
      </c>
      <c r="D64" s="51">
        <f t="shared" si="1"/>
        <v>6.466224000000004</v>
      </c>
      <c r="F64" s="23">
        <v>35</v>
      </c>
      <c r="G64" s="13">
        <v>40.547665282119596</v>
      </c>
      <c r="H64" s="13">
        <v>-7.0952257821195985</v>
      </c>
      <c r="I64" s="13">
        <v>-0.90374264854138864</v>
      </c>
      <c r="J64" s="20"/>
      <c r="K64" s="13">
        <v>39.20454545454546</v>
      </c>
      <c r="L64" s="13">
        <v>42.1840932</v>
      </c>
      <c r="M64" s="20"/>
      <c r="N64" s="21"/>
    </row>
    <row r="65" spans="1:14" x14ac:dyDescent="0.45">
      <c r="A65" s="4">
        <v>1.5748</v>
      </c>
      <c r="B65" s="4">
        <v>59.8741968</v>
      </c>
      <c r="C65" s="50">
        <f t="shared" si="0"/>
        <v>53.416199999999989</v>
      </c>
      <c r="D65" s="51">
        <f t="shared" si="1"/>
        <v>6.4579968000000108</v>
      </c>
      <c r="F65" s="23">
        <v>36</v>
      </c>
      <c r="G65" s="13">
        <v>59.484175058259495</v>
      </c>
      <c r="H65" s="13">
        <v>-12.310565458259497</v>
      </c>
      <c r="I65" s="13">
        <v>-1.5680379136526872</v>
      </c>
      <c r="J65" s="20"/>
      <c r="K65" s="13">
        <v>40.340909090909093</v>
      </c>
      <c r="L65" s="13">
        <v>42.637685599999998</v>
      </c>
      <c r="M65" s="20"/>
      <c r="N65" s="21"/>
    </row>
    <row r="66" spans="1:14" x14ac:dyDescent="0.45">
      <c r="A66" s="4">
        <v>1.42875</v>
      </c>
      <c r="B66" s="4">
        <v>47.967396299999997</v>
      </c>
      <c r="C66" s="50">
        <f t="shared" si="0"/>
        <v>37.861875000000012</v>
      </c>
      <c r="D66" s="51">
        <f t="shared" si="1"/>
        <v>10.105521299999985</v>
      </c>
      <c r="F66" s="23">
        <v>37</v>
      </c>
      <c r="G66" s="13">
        <v>36.489841758661044</v>
      </c>
      <c r="H66" s="13">
        <v>-6.4393452586610422</v>
      </c>
      <c r="I66" s="13">
        <v>-0.820200951687864</v>
      </c>
      <c r="J66" s="20"/>
      <c r="K66" s="13">
        <v>41.477272727272734</v>
      </c>
      <c r="L66" s="13">
        <v>43.091278000000003</v>
      </c>
      <c r="M66" s="20"/>
      <c r="N66" s="21"/>
    </row>
    <row r="67" spans="1:14" x14ac:dyDescent="0.45">
      <c r="A67" s="4">
        <v>1.6065499999999999</v>
      </c>
      <c r="B67" s="4">
        <v>63.956528400000003</v>
      </c>
      <c r="C67" s="50">
        <f t="shared" ref="C67:C89" si="2" xml:space="preserve"> -114.3 + 106.5 *A67</f>
        <v>56.797574999999981</v>
      </c>
      <c r="D67" s="51">
        <f t="shared" ref="D67:D89" si="3">B67-C67</f>
        <v>7.1589534000000228</v>
      </c>
      <c r="F67" s="23">
        <v>38</v>
      </c>
      <c r="G67" s="13">
        <v>33.108322155778922</v>
      </c>
      <c r="H67" s="13">
        <v>-1.0166598557789186</v>
      </c>
      <c r="I67" s="13">
        <v>-0.12949536758122276</v>
      </c>
      <c r="J67" s="20"/>
      <c r="K67" s="13">
        <v>42.613636363636367</v>
      </c>
      <c r="L67" s="13">
        <v>43.544870400000001</v>
      </c>
      <c r="M67" s="20"/>
      <c r="N67" s="21"/>
    </row>
    <row r="68" spans="1:14" x14ac:dyDescent="0.45">
      <c r="A68" s="4">
        <v>1.5494000000000001</v>
      </c>
      <c r="B68" s="4">
        <v>46.720017200000001</v>
      </c>
      <c r="C68" s="50">
        <f t="shared" si="2"/>
        <v>50.711100000000002</v>
      </c>
      <c r="D68" s="51">
        <f t="shared" si="3"/>
        <v>-3.9910828000000009</v>
      </c>
      <c r="F68" s="23">
        <v>39</v>
      </c>
      <c r="G68" s="13">
        <v>40.547665282119596</v>
      </c>
      <c r="H68" s="13">
        <v>-5.7344485821195974</v>
      </c>
      <c r="I68" s="13">
        <v>-0.7304159034077965</v>
      </c>
      <c r="J68" s="20"/>
      <c r="K68" s="13">
        <v>43.750000000000007</v>
      </c>
      <c r="L68" s="13">
        <v>43.544870400000001</v>
      </c>
      <c r="M68" s="20"/>
      <c r="N68" s="21"/>
    </row>
    <row r="69" spans="1:14" x14ac:dyDescent="0.45">
      <c r="A69" s="4">
        <v>1.4732000000000001</v>
      </c>
      <c r="B69" s="4">
        <v>41.276908400000003</v>
      </c>
      <c r="C69" s="50">
        <f t="shared" si="2"/>
        <v>42.595800000000011</v>
      </c>
      <c r="D69" s="51">
        <f t="shared" si="3"/>
        <v>-1.3188916000000077</v>
      </c>
      <c r="F69" s="23">
        <v>40</v>
      </c>
      <c r="G69" s="13">
        <v>45.958096646731008</v>
      </c>
      <c r="H69" s="13">
        <v>-10.010898946731011</v>
      </c>
      <c r="I69" s="13">
        <v>-1.2751216953798101</v>
      </c>
      <c r="J69" s="20"/>
      <c r="K69" s="13">
        <v>44.88636363636364</v>
      </c>
      <c r="L69" s="13">
        <v>44.111860900000003</v>
      </c>
      <c r="M69" s="20"/>
      <c r="N69" s="21"/>
    </row>
    <row r="70" spans="1:14" x14ac:dyDescent="0.45">
      <c r="A70" s="4">
        <v>1.4985999999999999</v>
      </c>
      <c r="B70" s="4">
        <v>45.35924</v>
      </c>
      <c r="C70" s="50">
        <f t="shared" si="2"/>
        <v>45.300899999999999</v>
      </c>
      <c r="D70" s="51">
        <f t="shared" si="3"/>
        <v>5.8340000000001169E-2</v>
      </c>
      <c r="F70" s="23">
        <v>41</v>
      </c>
      <c r="G70" s="13">
        <v>43.929184885001717</v>
      </c>
      <c r="H70" s="13">
        <v>-4.0130536850017151</v>
      </c>
      <c r="I70" s="13">
        <v>-0.51115607556307874</v>
      </c>
      <c r="J70" s="20"/>
      <c r="K70" s="13">
        <v>46.02272727272728</v>
      </c>
      <c r="L70" s="13">
        <v>44.452055199999997</v>
      </c>
      <c r="M70" s="20"/>
      <c r="N70" s="21"/>
    </row>
    <row r="71" spans="1:14" x14ac:dyDescent="0.45">
      <c r="A71" s="4">
        <v>1.6637</v>
      </c>
      <c r="B71" s="4">
        <v>57.266040500000003</v>
      </c>
      <c r="C71" s="50">
        <f t="shared" si="2"/>
        <v>62.884049999999988</v>
      </c>
      <c r="D71" s="51">
        <f t="shared" si="3"/>
        <v>-5.6180094999999852</v>
      </c>
      <c r="F71" s="23">
        <v>42</v>
      </c>
      <c r="G71" s="13">
        <v>39.871361361543165</v>
      </c>
      <c r="H71" s="13">
        <v>-7.2127085615431668</v>
      </c>
      <c r="I71" s="13">
        <v>-0.91870682325473252</v>
      </c>
      <c r="J71" s="20"/>
      <c r="K71" s="13">
        <v>47.159090909090914</v>
      </c>
      <c r="L71" s="13">
        <v>44.452055199999997</v>
      </c>
      <c r="M71" s="20"/>
      <c r="N71" s="21"/>
    </row>
    <row r="72" spans="1:14" x14ac:dyDescent="0.45">
      <c r="A72" s="4">
        <v>1.4224000000000001</v>
      </c>
      <c r="B72" s="4">
        <v>38.782150199999997</v>
      </c>
      <c r="C72" s="50">
        <f t="shared" si="2"/>
        <v>37.185600000000008</v>
      </c>
      <c r="D72" s="51">
        <f t="shared" si="3"/>
        <v>1.5965501999999887</v>
      </c>
      <c r="F72" s="23">
        <v>43</v>
      </c>
      <c r="G72" s="13">
        <v>27.697890791167509</v>
      </c>
      <c r="H72" s="13">
        <v>2.8061981088324899</v>
      </c>
      <c r="I72" s="13">
        <v>0.35743484267959291</v>
      </c>
      <c r="J72" s="20"/>
      <c r="K72" s="13">
        <v>48.295454545454554</v>
      </c>
      <c r="L72" s="13">
        <v>44.678851399999999</v>
      </c>
      <c r="M72" s="20"/>
      <c r="N72" s="21"/>
    </row>
    <row r="73" spans="1:14" x14ac:dyDescent="0.45">
      <c r="A73" s="4">
        <v>1.50495</v>
      </c>
      <c r="B73" s="4">
        <v>46.946813400000003</v>
      </c>
      <c r="C73" s="50">
        <f t="shared" si="2"/>
        <v>45.977175000000003</v>
      </c>
      <c r="D73" s="51">
        <f t="shared" si="3"/>
        <v>0.9696384000000009</v>
      </c>
      <c r="F73" s="23">
        <v>44</v>
      </c>
      <c r="G73" s="13">
        <v>31.07941039404966</v>
      </c>
      <c r="H73" s="13">
        <v>-1.5959043940496613</v>
      </c>
      <c r="I73" s="13">
        <v>-0.20327568257685777</v>
      </c>
      <c r="J73" s="20"/>
      <c r="K73" s="13">
        <v>49.431818181818187</v>
      </c>
      <c r="L73" s="13">
        <v>44.678851399999999</v>
      </c>
      <c r="M73" s="20"/>
      <c r="N73" s="21"/>
    </row>
    <row r="74" spans="1:14" x14ac:dyDescent="0.45">
      <c r="A74" s="4">
        <v>1.3462000000000001</v>
      </c>
      <c r="B74" s="4">
        <v>29.256709799999999</v>
      </c>
      <c r="C74" s="50">
        <f t="shared" si="2"/>
        <v>29.070300000000017</v>
      </c>
      <c r="D74" s="51">
        <f t="shared" si="3"/>
        <v>0.18640979999998208</v>
      </c>
      <c r="F74" s="23">
        <v>45</v>
      </c>
      <c r="G74" s="13">
        <v>50.69222409076599</v>
      </c>
      <c r="H74" s="13">
        <v>-6.0133726907659906</v>
      </c>
      <c r="I74" s="13">
        <v>-0.76594340040801645</v>
      </c>
      <c r="J74" s="20"/>
      <c r="K74" s="13">
        <v>50.568181818181827</v>
      </c>
      <c r="L74" s="13">
        <v>45.245841900000002</v>
      </c>
      <c r="M74" s="20"/>
      <c r="N74" s="21"/>
    </row>
    <row r="75" spans="1:14" x14ac:dyDescent="0.45">
      <c r="A75" s="4">
        <v>1.4224000000000001</v>
      </c>
      <c r="B75" s="4">
        <v>35.833799599999999</v>
      </c>
      <c r="C75" s="50">
        <f t="shared" si="2"/>
        <v>37.185600000000008</v>
      </c>
      <c r="D75" s="51">
        <f t="shared" si="3"/>
        <v>-1.351800400000009</v>
      </c>
      <c r="F75" s="23">
        <v>46</v>
      </c>
      <c r="G75" s="13">
        <v>39.871361361543165</v>
      </c>
      <c r="H75" s="13">
        <v>-4.9447465615431625</v>
      </c>
      <c r="I75" s="13">
        <v>-0.62982891469874525</v>
      </c>
      <c r="J75" s="20"/>
      <c r="K75" s="13">
        <v>51.70454545454546</v>
      </c>
      <c r="L75" s="13">
        <v>45.35924</v>
      </c>
      <c r="M75" s="20"/>
      <c r="N75" s="21"/>
    </row>
    <row r="76" spans="1:14" x14ac:dyDescent="0.45">
      <c r="A76" s="4">
        <v>1.4732000000000001</v>
      </c>
      <c r="B76" s="4">
        <v>34.926614800000003</v>
      </c>
      <c r="C76" s="50">
        <f t="shared" si="2"/>
        <v>42.595800000000011</v>
      </c>
      <c r="D76" s="51">
        <f t="shared" si="3"/>
        <v>-7.6691852000000083</v>
      </c>
      <c r="F76" s="23">
        <v>47</v>
      </c>
      <c r="G76" s="13">
        <v>42.576577043848886</v>
      </c>
      <c r="H76" s="13">
        <v>11.967909056151115</v>
      </c>
      <c r="I76" s="13">
        <v>1.5243926211855345</v>
      </c>
      <c r="J76" s="20"/>
      <c r="K76" s="13">
        <v>52.840909090909101</v>
      </c>
      <c r="L76" s="13">
        <v>45.586036200000002</v>
      </c>
      <c r="M76" s="20"/>
      <c r="N76" s="21"/>
    </row>
    <row r="77" spans="1:14" x14ac:dyDescent="0.45">
      <c r="A77" s="4">
        <v>1.5176499999999999</v>
      </c>
      <c r="B77" s="4">
        <v>38.555354000000001</v>
      </c>
      <c r="C77" s="50">
        <f t="shared" si="2"/>
        <v>47.32972500000001</v>
      </c>
      <c r="D77" s="51">
        <f t="shared" si="3"/>
        <v>-8.7743710000000092</v>
      </c>
      <c r="F77" s="23">
        <v>48</v>
      </c>
      <c r="G77" s="13">
        <v>54.750047614224513</v>
      </c>
      <c r="H77" s="13">
        <v>-2.2467273142245148</v>
      </c>
      <c r="I77" s="13">
        <v>-0.28617317557736288</v>
      </c>
      <c r="J77" s="20"/>
      <c r="K77" s="13">
        <v>53.977272727272734</v>
      </c>
      <c r="L77" s="13">
        <v>45.812832399999998</v>
      </c>
      <c r="M77" s="20"/>
      <c r="N77" s="21"/>
    </row>
    <row r="78" spans="1:14" x14ac:dyDescent="0.45">
      <c r="A78" s="4">
        <v>1.4604999999999999</v>
      </c>
      <c r="B78" s="4">
        <v>40.3697236</v>
      </c>
      <c r="C78" s="50">
        <f t="shared" si="2"/>
        <v>41.243250000000003</v>
      </c>
      <c r="D78" s="51">
        <f t="shared" si="3"/>
        <v>-0.87352640000000292</v>
      </c>
      <c r="F78" s="23">
        <v>49</v>
      </c>
      <c r="G78" s="13">
        <v>39.195057440966735</v>
      </c>
      <c r="H78" s="13">
        <v>11.834087559033264</v>
      </c>
      <c r="I78" s="13">
        <v>1.5073473293300115</v>
      </c>
      <c r="J78" s="20"/>
      <c r="K78" s="13">
        <v>55.113636363636367</v>
      </c>
      <c r="L78" s="13">
        <v>45.812832399999998</v>
      </c>
      <c r="M78" s="20"/>
      <c r="N78" s="21"/>
    </row>
    <row r="79" spans="1:14" x14ac:dyDescent="0.45">
      <c r="A79" s="4">
        <v>1.4604999999999999</v>
      </c>
      <c r="B79" s="4">
        <v>36.740984400000002</v>
      </c>
      <c r="C79" s="50">
        <f t="shared" si="2"/>
        <v>41.243250000000003</v>
      </c>
      <c r="D79" s="51">
        <f t="shared" si="3"/>
        <v>-4.5022656000000012</v>
      </c>
      <c r="F79" s="23">
        <v>50</v>
      </c>
      <c r="G79" s="13">
        <v>56.102655455377374</v>
      </c>
      <c r="H79" s="13">
        <v>-4.3931218553773732</v>
      </c>
      <c r="I79" s="13">
        <v>-0.55956663013446062</v>
      </c>
      <c r="J79" s="20"/>
      <c r="K79" s="13">
        <v>56.250000000000007</v>
      </c>
      <c r="L79" s="13">
        <v>45.812832399999998</v>
      </c>
      <c r="M79" s="20"/>
      <c r="N79" s="21"/>
    </row>
    <row r="80" spans="1:14" x14ac:dyDescent="0.45">
      <c r="A80" s="4">
        <v>1.4224000000000001</v>
      </c>
      <c r="B80" s="4">
        <v>37.1945768</v>
      </c>
      <c r="C80" s="50">
        <f t="shared" si="2"/>
        <v>37.185600000000008</v>
      </c>
      <c r="D80" s="51">
        <f t="shared" si="3"/>
        <v>8.9767999999921244E-3</v>
      </c>
      <c r="F80" s="23">
        <v>51</v>
      </c>
      <c r="G80" s="13">
        <v>54.073743693648112</v>
      </c>
      <c r="H80" s="13">
        <v>6.2540455063518863</v>
      </c>
      <c r="I80" s="13">
        <v>0.79659870222203899</v>
      </c>
      <c r="J80" s="20"/>
      <c r="K80" s="13">
        <v>57.38636363636364</v>
      </c>
      <c r="L80" s="13">
        <v>46.0396286</v>
      </c>
      <c r="M80" s="20"/>
      <c r="N80" s="21"/>
    </row>
    <row r="81" spans="1:14" x14ac:dyDescent="0.45">
      <c r="A81" s="4">
        <v>1.4732000000000001</v>
      </c>
      <c r="B81" s="4">
        <v>39.462538799999997</v>
      </c>
      <c r="C81" s="50">
        <f t="shared" si="2"/>
        <v>42.595800000000011</v>
      </c>
      <c r="D81" s="51">
        <f t="shared" si="3"/>
        <v>-3.133261200000014</v>
      </c>
      <c r="F81" s="23">
        <v>52</v>
      </c>
      <c r="G81" s="13">
        <v>36.489841758661044</v>
      </c>
      <c r="H81" s="13">
        <v>11.364156441338956</v>
      </c>
      <c r="I81" s="13">
        <v>1.4474906304766317</v>
      </c>
      <c r="J81" s="20"/>
      <c r="K81" s="13">
        <v>58.52272727272728</v>
      </c>
      <c r="L81" s="13">
        <v>46.0396286</v>
      </c>
      <c r="M81" s="20"/>
      <c r="N81" s="21"/>
    </row>
    <row r="82" spans="1:14" x14ac:dyDescent="0.45">
      <c r="A82" s="4">
        <v>1.46685</v>
      </c>
      <c r="B82" s="4">
        <v>36.740984400000002</v>
      </c>
      <c r="C82" s="50">
        <f t="shared" si="2"/>
        <v>41.919525000000007</v>
      </c>
      <c r="D82" s="51">
        <f t="shared" si="3"/>
        <v>-5.1785406000000052</v>
      </c>
      <c r="F82" s="23">
        <v>53</v>
      </c>
      <c r="G82" s="13">
        <v>50.69222409076599</v>
      </c>
      <c r="H82" s="13">
        <v>19.274403609234014</v>
      </c>
      <c r="I82" s="13">
        <v>2.4550452799912361</v>
      </c>
      <c r="J82" s="20"/>
      <c r="K82" s="13">
        <v>59.659090909090914</v>
      </c>
      <c r="L82" s="13">
        <v>46.153026699999998</v>
      </c>
      <c r="M82" s="20"/>
      <c r="N82" s="21"/>
    </row>
    <row r="83" spans="1:14" x14ac:dyDescent="0.45">
      <c r="A83" s="4">
        <v>1.5874999999999999</v>
      </c>
      <c r="B83" s="4">
        <v>44.452055199999997</v>
      </c>
      <c r="C83" s="50">
        <f t="shared" si="2"/>
        <v>54.768749999999997</v>
      </c>
      <c r="D83" s="51">
        <f t="shared" si="3"/>
        <v>-10.3166948</v>
      </c>
      <c r="F83" s="23">
        <v>54</v>
      </c>
      <c r="G83" s="13">
        <v>60.836782899412356</v>
      </c>
      <c r="H83" s="13">
        <v>16.500721300587642</v>
      </c>
      <c r="I83" s="13">
        <v>2.1017520835794339</v>
      </c>
      <c r="J83" s="20"/>
      <c r="K83" s="13">
        <v>60.795454545454554</v>
      </c>
      <c r="L83" s="13">
        <v>46.720017200000001</v>
      </c>
      <c r="M83" s="20"/>
      <c r="N83" s="21"/>
    </row>
    <row r="84" spans="1:14" x14ac:dyDescent="0.45">
      <c r="A84" s="4">
        <v>1.4922500000000001</v>
      </c>
      <c r="B84" s="4">
        <v>41.617102699999997</v>
      </c>
      <c r="C84" s="50">
        <f t="shared" si="2"/>
        <v>44.624625000000023</v>
      </c>
      <c r="D84" s="51">
        <f t="shared" si="3"/>
        <v>-3.0075223000000264</v>
      </c>
      <c r="F84" s="23">
        <v>55</v>
      </c>
      <c r="G84" s="13">
        <v>44.605488805578148</v>
      </c>
      <c r="H84" s="13">
        <v>13.681134594421856</v>
      </c>
      <c r="I84" s="13">
        <v>1.7426118904591628</v>
      </c>
      <c r="J84" s="20"/>
      <c r="K84" s="13">
        <v>61.931818181818187</v>
      </c>
      <c r="L84" s="13">
        <v>46.946813400000003</v>
      </c>
      <c r="M84" s="20"/>
      <c r="N84" s="21"/>
    </row>
    <row r="85" spans="1:14" x14ac:dyDescent="0.45">
      <c r="A85" s="4">
        <v>1.4922500000000001</v>
      </c>
      <c r="B85" s="4">
        <v>39.008946399999999</v>
      </c>
      <c r="C85" s="50">
        <f t="shared" si="2"/>
        <v>44.624625000000023</v>
      </c>
      <c r="D85" s="51">
        <f t="shared" si="3"/>
        <v>-5.6156786000000238</v>
      </c>
      <c r="F85" s="23">
        <v>56</v>
      </c>
      <c r="G85" s="13">
        <v>50.69222409076599</v>
      </c>
      <c r="H85" s="13">
        <v>-4.879391690765992</v>
      </c>
      <c r="I85" s="13">
        <v>-0.6215044461300232</v>
      </c>
      <c r="J85" s="20"/>
      <c r="K85" s="13">
        <v>63.068181818181827</v>
      </c>
      <c r="L85" s="13">
        <v>47.173609599999999</v>
      </c>
      <c r="M85" s="20"/>
      <c r="N85" s="21"/>
    </row>
    <row r="86" spans="1:14" x14ac:dyDescent="0.45">
      <c r="A86" s="4">
        <v>1.6002000000000001</v>
      </c>
      <c r="B86" s="4">
        <v>41.276908400000003</v>
      </c>
      <c r="C86" s="50">
        <f t="shared" si="2"/>
        <v>56.121300000000005</v>
      </c>
      <c r="D86" s="51">
        <f t="shared" si="3"/>
        <v>-14.844391600000002</v>
      </c>
      <c r="F86" s="23">
        <v>57</v>
      </c>
      <c r="G86" s="13">
        <v>37.166145679237474</v>
      </c>
      <c r="H86" s="13">
        <v>10.461056320762523</v>
      </c>
      <c r="I86" s="13">
        <v>1.3324597463397814</v>
      </c>
      <c r="J86" s="20"/>
      <c r="K86" s="13">
        <v>64.204545454545453</v>
      </c>
      <c r="L86" s="13">
        <v>47.627201999999997</v>
      </c>
      <c r="M86" s="20"/>
      <c r="N86" s="21"/>
    </row>
    <row r="87" spans="1:14" x14ac:dyDescent="0.45">
      <c r="A87" s="4">
        <v>1.4224000000000001</v>
      </c>
      <c r="B87" s="4">
        <v>38.101761600000003</v>
      </c>
      <c r="C87" s="50">
        <f t="shared" si="2"/>
        <v>37.185600000000008</v>
      </c>
      <c r="D87" s="51">
        <f t="shared" si="3"/>
        <v>0.91616159999999525</v>
      </c>
      <c r="F87" s="23">
        <v>58</v>
      </c>
      <c r="G87" s="13">
        <v>58.131567217106664</v>
      </c>
      <c r="H87" s="13">
        <v>-5.0612564171066623</v>
      </c>
      <c r="I87" s="13">
        <v>-0.64466916484462233</v>
      </c>
      <c r="J87" s="20"/>
      <c r="K87" s="13">
        <v>65.340909090909093</v>
      </c>
      <c r="L87" s="13">
        <v>47.853998199999999</v>
      </c>
      <c r="M87" s="20"/>
      <c r="N87" s="21"/>
    </row>
    <row r="88" spans="1:14" x14ac:dyDescent="0.45">
      <c r="A88" s="4">
        <v>1.397</v>
      </c>
      <c r="B88" s="4">
        <v>30.163894599999999</v>
      </c>
      <c r="C88" s="50">
        <f t="shared" si="2"/>
        <v>34.480499999999992</v>
      </c>
      <c r="D88" s="51">
        <f t="shared" si="3"/>
        <v>-4.3166053999999932</v>
      </c>
      <c r="F88" s="23">
        <v>59</v>
      </c>
      <c r="G88" s="13">
        <v>62.865694661141617</v>
      </c>
      <c r="H88" s="13">
        <v>17.873752538858383</v>
      </c>
      <c r="I88" s="13">
        <v>2.2766396665696638</v>
      </c>
      <c r="J88" s="20"/>
      <c r="K88" s="13">
        <v>66.477272727272734</v>
      </c>
      <c r="L88" s="13">
        <v>47.853998199999999</v>
      </c>
      <c r="M88" s="20"/>
      <c r="N88" s="21"/>
    </row>
    <row r="89" spans="1:14" x14ac:dyDescent="0.45">
      <c r="A89" s="4">
        <v>1.4478</v>
      </c>
      <c r="B89" s="4">
        <v>38.555354000000001</v>
      </c>
      <c r="C89" s="50">
        <f t="shared" si="2"/>
        <v>39.890699999999995</v>
      </c>
      <c r="D89" s="51">
        <f t="shared" si="3"/>
        <v>-1.3353459999999941</v>
      </c>
      <c r="F89" s="23">
        <v>60</v>
      </c>
      <c r="G89" s="13">
        <v>42.576577043848886</v>
      </c>
      <c r="H89" s="13">
        <v>2.6692648561511163</v>
      </c>
      <c r="I89" s="13">
        <v>0.3399931961059891</v>
      </c>
      <c r="J89" s="20"/>
      <c r="K89" s="13">
        <v>67.61363636363636</v>
      </c>
      <c r="L89" s="13">
        <v>47.853998199999999</v>
      </c>
      <c r="M89" s="20"/>
      <c r="N89" s="21"/>
    </row>
    <row r="90" spans="1:14" x14ac:dyDescent="0.45">
      <c r="F90" s="23">
        <v>61</v>
      </c>
      <c r="G90" s="13">
        <v>44.605488805578148</v>
      </c>
      <c r="H90" s="13">
        <v>5.8566656944218494</v>
      </c>
      <c r="I90" s="13">
        <v>0.7459831059410077</v>
      </c>
      <c r="J90" s="20"/>
      <c r="K90" s="13">
        <v>68.75</v>
      </c>
      <c r="L90" s="13">
        <v>47.967396299999997</v>
      </c>
      <c r="M90" s="20"/>
      <c r="N90" s="21"/>
    </row>
    <row r="91" spans="1:14" x14ac:dyDescent="0.45">
      <c r="F91" s="23">
        <v>62</v>
      </c>
      <c r="G91" s="13">
        <v>48.6633123290367</v>
      </c>
      <c r="H91" s="13">
        <v>4.2936003709632971</v>
      </c>
      <c r="I91" s="13">
        <v>0.54689024566508881</v>
      </c>
      <c r="J91" s="20"/>
      <c r="K91" s="13">
        <v>69.88636363636364</v>
      </c>
      <c r="L91" s="13">
        <v>47.967396299999997</v>
      </c>
      <c r="M91" s="20"/>
      <c r="N91" s="21"/>
    </row>
    <row r="92" spans="1:14" x14ac:dyDescent="0.45">
      <c r="F92" s="23">
        <v>63</v>
      </c>
      <c r="G92" s="13">
        <v>54.750047614224513</v>
      </c>
      <c r="H92" s="13">
        <v>6.4849263857754877</v>
      </c>
      <c r="I92" s="13">
        <v>0.82600677236318643</v>
      </c>
      <c r="J92" s="20"/>
      <c r="K92" s="13">
        <v>71.02272727272728</v>
      </c>
      <c r="L92" s="13">
        <v>48.987979199999998</v>
      </c>
      <c r="M92" s="20"/>
      <c r="N92" s="21"/>
    </row>
    <row r="93" spans="1:14" x14ac:dyDescent="0.45">
      <c r="F93" s="23">
        <v>64</v>
      </c>
      <c r="G93" s="13">
        <v>53.397439773071682</v>
      </c>
      <c r="H93" s="13">
        <v>6.4767570269283183</v>
      </c>
      <c r="I93" s="13">
        <v>0.82496621379209323</v>
      </c>
      <c r="J93" s="20"/>
      <c r="K93" s="13">
        <v>72.159090909090907</v>
      </c>
      <c r="L93" s="13">
        <v>49.441571600000003</v>
      </c>
      <c r="M93" s="20"/>
      <c r="N93" s="21"/>
    </row>
    <row r="94" spans="1:14" x14ac:dyDescent="0.45">
      <c r="F94" s="23">
        <v>65</v>
      </c>
      <c r="G94" s="13">
        <v>37.842449599813875</v>
      </c>
      <c r="H94" s="13">
        <v>10.124946700186122</v>
      </c>
      <c r="I94" s="13">
        <v>1.2896483393419318</v>
      </c>
      <c r="J94" s="20"/>
      <c r="K94" s="13">
        <v>73.295454545454547</v>
      </c>
      <c r="L94" s="13">
        <v>50.462154499999997</v>
      </c>
      <c r="M94" s="20"/>
      <c r="N94" s="21"/>
    </row>
    <row r="95" spans="1:14" x14ac:dyDescent="0.45">
      <c r="F95" s="23">
        <v>66</v>
      </c>
      <c r="G95" s="13">
        <v>56.778959375953775</v>
      </c>
      <c r="H95" s="13">
        <v>7.1775690240462282</v>
      </c>
      <c r="I95" s="13">
        <v>0.91423098278662041</v>
      </c>
      <c r="J95" s="20"/>
      <c r="K95" s="13">
        <v>74.431818181818187</v>
      </c>
      <c r="L95" s="13">
        <v>51.029145</v>
      </c>
      <c r="M95" s="20"/>
      <c r="N95" s="21"/>
    </row>
    <row r="96" spans="1:14" x14ac:dyDescent="0.45">
      <c r="F96" s="23">
        <v>67</v>
      </c>
      <c r="G96" s="13">
        <v>50.69222409076599</v>
      </c>
      <c r="H96" s="13">
        <v>-3.9722068907659889</v>
      </c>
      <c r="I96" s="13">
        <v>-0.50595328270762818</v>
      </c>
      <c r="J96" s="20"/>
      <c r="K96" s="13">
        <v>75.568181818181813</v>
      </c>
      <c r="L96" s="13">
        <v>51.7095336</v>
      </c>
      <c r="M96" s="20"/>
      <c r="N96" s="21"/>
    </row>
    <row r="97" spans="6:14" x14ac:dyDescent="0.45">
      <c r="F97" s="23">
        <v>68</v>
      </c>
      <c r="G97" s="13">
        <v>42.576577043848886</v>
      </c>
      <c r="H97" s="13">
        <v>-1.2996686438488823</v>
      </c>
      <c r="I97" s="13">
        <v>-0.16554314386698751</v>
      </c>
      <c r="J97" s="20"/>
      <c r="K97" s="13">
        <v>76.704545454545453</v>
      </c>
      <c r="L97" s="13">
        <v>52.503320299999999</v>
      </c>
      <c r="M97" s="20"/>
      <c r="N97" s="21"/>
    </row>
    <row r="98" spans="6:14" x14ac:dyDescent="0.45">
      <c r="F98" s="23">
        <v>69</v>
      </c>
      <c r="G98" s="13">
        <v>45.281792726154549</v>
      </c>
      <c r="H98" s="13">
        <v>7.7447273845450582E-2</v>
      </c>
      <c r="I98" s="13">
        <v>9.8647184087901543E-3</v>
      </c>
      <c r="J98" s="20"/>
      <c r="K98" s="13">
        <v>77.840909090909093</v>
      </c>
      <c r="L98" s="13">
        <v>52.616718400000003</v>
      </c>
      <c r="M98" s="20"/>
      <c r="N98" s="21"/>
    </row>
    <row r="99" spans="6:14" x14ac:dyDescent="0.45">
      <c r="F99" s="23">
        <v>70</v>
      </c>
      <c r="G99" s="13">
        <v>62.865694661141617</v>
      </c>
      <c r="H99" s="13">
        <v>-5.5996541611416148</v>
      </c>
      <c r="I99" s="13">
        <v>-0.71324668698479876</v>
      </c>
      <c r="J99" s="20"/>
      <c r="K99" s="13">
        <v>78.977272727272734</v>
      </c>
      <c r="L99" s="13">
        <v>52.956912699999997</v>
      </c>
      <c r="M99" s="20"/>
      <c r="N99" s="21"/>
    </row>
    <row r="100" spans="6:14" x14ac:dyDescent="0.45">
      <c r="F100" s="23">
        <v>71</v>
      </c>
      <c r="G100" s="13">
        <v>37.166145679237474</v>
      </c>
      <c r="H100" s="13">
        <v>1.6160045207625231</v>
      </c>
      <c r="I100" s="13">
        <v>0.20583590297143309</v>
      </c>
      <c r="J100" s="20"/>
      <c r="K100" s="13">
        <v>80.11363636363636</v>
      </c>
      <c r="L100" s="13">
        <v>53.070310800000001</v>
      </c>
      <c r="M100" s="20"/>
      <c r="N100" s="21"/>
    </row>
    <row r="101" spans="6:14" x14ac:dyDescent="0.45">
      <c r="F101" s="23">
        <v>72</v>
      </c>
      <c r="G101" s="13">
        <v>45.958096646731008</v>
      </c>
      <c r="H101" s="13">
        <v>0.98871675326899577</v>
      </c>
      <c r="I101" s="13">
        <v>0.12593616111672642</v>
      </c>
      <c r="J101" s="20"/>
      <c r="K101" s="13">
        <v>81.25</v>
      </c>
      <c r="L101" s="13">
        <v>53.070310800000001</v>
      </c>
      <c r="M101" s="20"/>
      <c r="N101" s="21"/>
    </row>
    <row r="102" spans="6:14" x14ac:dyDescent="0.45">
      <c r="F102" s="23">
        <v>73</v>
      </c>
      <c r="G102" s="13">
        <v>29.05049863232037</v>
      </c>
      <c r="H102" s="13">
        <v>0.20621116767962988</v>
      </c>
      <c r="I102" s="13">
        <v>2.626580641129762E-2</v>
      </c>
      <c r="J102" s="20"/>
      <c r="K102" s="13">
        <v>82.38636363636364</v>
      </c>
      <c r="L102" s="13">
        <v>54.5444861</v>
      </c>
      <c r="M102" s="20"/>
      <c r="N102" s="21"/>
    </row>
    <row r="103" spans="6:14" x14ac:dyDescent="0.45">
      <c r="F103" s="23">
        <v>74</v>
      </c>
      <c r="G103" s="13">
        <v>37.166145679237474</v>
      </c>
      <c r="H103" s="13">
        <v>-1.3323460792374746</v>
      </c>
      <c r="I103" s="13">
        <v>-0.1697053781513494</v>
      </c>
      <c r="J103" s="20"/>
      <c r="K103" s="13">
        <v>83.52272727272728</v>
      </c>
      <c r="L103" s="13">
        <v>55.565069000000001</v>
      </c>
      <c r="M103" s="20"/>
      <c r="N103" s="21"/>
    </row>
    <row r="104" spans="6:14" x14ac:dyDescent="0.45">
      <c r="F104" s="23">
        <v>75</v>
      </c>
      <c r="G104" s="13">
        <v>42.576577043848886</v>
      </c>
      <c r="H104" s="13">
        <v>-7.6499622438488828</v>
      </c>
      <c r="I104" s="13">
        <v>-0.97440128782375046</v>
      </c>
      <c r="J104" s="20"/>
      <c r="K104" s="13">
        <v>84.659090909090907</v>
      </c>
      <c r="L104" s="13">
        <v>57.266040500000003</v>
      </c>
      <c r="M104" s="20"/>
      <c r="N104" s="21"/>
    </row>
    <row r="105" spans="6:14" x14ac:dyDescent="0.45">
      <c r="F105" s="23">
        <v>76</v>
      </c>
      <c r="G105" s="13">
        <v>47.310704487883839</v>
      </c>
      <c r="H105" s="13">
        <v>-8.7553504878838382</v>
      </c>
      <c r="I105" s="13">
        <v>-1.1151982871029238</v>
      </c>
      <c r="J105" s="20"/>
      <c r="K105" s="13">
        <v>85.795454545454547</v>
      </c>
      <c r="L105" s="13">
        <v>58.286623400000003</v>
      </c>
      <c r="M105" s="20"/>
      <c r="N105" s="21"/>
    </row>
    <row r="106" spans="6:14" x14ac:dyDescent="0.45">
      <c r="F106" s="23">
        <v>77</v>
      </c>
      <c r="G106" s="13">
        <v>41.223969202695997</v>
      </c>
      <c r="H106" s="13">
        <v>-0.85424560269599681</v>
      </c>
      <c r="I106" s="13">
        <v>-0.10880812072687636</v>
      </c>
      <c r="J106" s="20"/>
      <c r="K106" s="13">
        <v>86.931818181818187</v>
      </c>
      <c r="L106" s="13">
        <v>59.8741968</v>
      </c>
      <c r="M106" s="20"/>
      <c r="N106" s="21"/>
    </row>
    <row r="107" spans="6:14" x14ac:dyDescent="0.45">
      <c r="F107" s="23">
        <v>78</v>
      </c>
      <c r="G107" s="13">
        <v>41.223969202695997</v>
      </c>
      <c r="H107" s="13">
        <v>-4.4829848026959951</v>
      </c>
      <c r="I107" s="13">
        <v>-0.57101277441645493</v>
      </c>
      <c r="J107" s="20"/>
      <c r="K107" s="13">
        <v>88.068181818181827</v>
      </c>
      <c r="L107" s="13">
        <v>60.327789199999998</v>
      </c>
      <c r="M107" s="20"/>
      <c r="N107" s="21"/>
    </row>
    <row r="108" spans="6:14" x14ac:dyDescent="0.45">
      <c r="F108" s="23">
        <v>79</v>
      </c>
      <c r="G108" s="13">
        <v>37.166145679237474</v>
      </c>
      <c r="H108" s="13">
        <v>2.8431120762526518E-2</v>
      </c>
      <c r="I108" s="13">
        <v>3.6213669822428027E-3</v>
      </c>
      <c r="J108" s="20"/>
      <c r="K108" s="13">
        <v>89.204545454545453</v>
      </c>
      <c r="L108" s="13">
        <v>61.234974000000001</v>
      </c>
      <c r="M108" s="20"/>
      <c r="N108" s="21"/>
    </row>
    <row r="109" spans="6:14" x14ac:dyDescent="0.45">
      <c r="F109" s="23">
        <v>80</v>
      </c>
      <c r="G109" s="13">
        <v>42.576577043848886</v>
      </c>
      <c r="H109" s="13">
        <v>-3.1140382438488885</v>
      </c>
      <c r="I109" s="13">
        <v>-0.39664547071177769</v>
      </c>
      <c r="J109" s="20"/>
      <c r="K109" s="13">
        <v>90.340909090909093</v>
      </c>
      <c r="L109" s="13">
        <v>62.368955</v>
      </c>
      <c r="M109" s="20"/>
      <c r="N109" s="21"/>
    </row>
    <row r="110" spans="6:14" x14ac:dyDescent="0.45">
      <c r="F110" s="23">
        <v>81</v>
      </c>
      <c r="G110" s="13">
        <v>41.900273123272427</v>
      </c>
      <c r="H110" s="13">
        <v>-5.1592887232724252</v>
      </c>
      <c r="I110" s="13">
        <v>-0.65715586769770618</v>
      </c>
      <c r="J110" s="20"/>
      <c r="K110" s="13">
        <v>91.477272727272734</v>
      </c>
      <c r="L110" s="13">
        <v>62.595751200000002</v>
      </c>
      <c r="M110" s="20"/>
      <c r="N110" s="21"/>
    </row>
    <row r="111" spans="6:14" x14ac:dyDescent="0.45">
      <c r="F111" s="23">
        <v>82</v>
      </c>
      <c r="G111" s="13">
        <v>54.750047614224513</v>
      </c>
      <c r="H111" s="13">
        <v>-10.297992414224517</v>
      </c>
      <c r="I111" s="13">
        <v>-1.3116897509511161</v>
      </c>
      <c r="J111" s="20"/>
      <c r="K111" s="13">
        <v>92.61363636363636</v>
      </c>
      <c r="L111" s="13">
        <v>63.956528400000003</v>
      </c>
      <c r="M111" s="20"/>
      <c r="N111" s="21"/>
    </row>
    <row r="112" spans="6:14" x14ac:dyDescent="0.45">
      <c r="F112" s="23">
        <v>83</v>
      </c>
      <c r="G112" s="13">
        <v>44.605488805578148</v>
      </c>
      <c r="H112" s="13">
        <v>-2.9883861055781509</v>
      </c>
      <c r="I112" s="13">
        <v>-0.38064073742734067</v>
      </c>
      <c r="J112" s="20"/>
      <c r="K112" s="13">
        <v>93.75</v>
      </c>
      <c r="L112" s="13">
        <v>65.8842961</v>
      </c>
      <c r="M112" s="20"/>
      <c r="N112" s="21"/>
    </row>
    <row r="113" spans="6:14" x14ac:dyDescent="0.45">
      <c r="F113" s="23">
        <v>84</v>
      </c>
      <c r="G113" s="13">
        <v>44.605488805578148</v>
      </c>
      <c r="H113" s="13">
        <v>-5.5965424055781483</v>
      </c>
      <c r="I113" s="13">
        <v>-0.71285033226672512</v>
      </c>
      <c r="J113" s="20"/>
      <c r="K113" s="13">
        <v>94.88636363636364</v>
      </c>
      <c r="L113" s="13">
        <v>69.966627700000004</v>
      </c>
      <c r="M113" s="20"/>
      <c r="N113" s="21"/>
    </row>
    <row r="114" spans="6:14" x14ac:dyDescent="0.45">
      <c r="F114" s="23">
        <v>85</v>
      </c>
      <c r="G114" s="13">
        <v>56.102655455377374</v>
      </c>
      <c r="H114" s="13">
        <v>-14.82574705537737</v>
      </c>
      <c r="I114" s="13">
        <v>-1.8884050094919993</v>
      </c>
      <c r="J114" s="20"/>
      <c r="K114" s="13">
        <v>96.02272727272728</v>
      </c>
      <c r="L114" s="13">
        <v>74.3891536</v>
      </c>
      <c r="M114" s="20"/>
      <c r="N114" s="21"/>
    </row>
    <row r="115" spans="6:14" x14ac:dyDescent="0.45">
      <c r="F115" s="23">
        <v>86</v>
      </c>
      <c r="G115" s="13">
        <v>37.166145679237474</v>
      </c>
      <c r="H115" s="13">
        <v>0.93561592076252964</v>
      </c>
      <c r="I115" s="13">
        <v>0.11917253040463789</v>
      </c>
      <c r="J115" s="20"/>
      <c r="K115" s="13">
        <v>97.159090909090907</v>
      </c>
      <c r="L115" s="13">
        <v>75.749930800000001</v>
      </c>
      <c r="M115" s="20"/>
      <c r="N115" s="21"/>
    </row>
    <row r="116" spans="6:14" x14ac:dyDescent="0.45">
      <c r="F116" s="23">
        <v>87</v>
      </c>
      <c r="G116" s="13">
        <v>34.460929996931753</v>
      </c>
      <c r="H116" s="13">
        <v>-4.2970353969317543</v>
      </c>
      <c r="I116" s="13">
        <v>-0.54732777641631103</v>
      </c>
      <c r="J116" s="20"/>
      <c r="K116" s="13">
        <v>98.295454545454547</v>
      </c>
      <c r="L116" s="13">
        <v>77.337504199999998</v>
      </c>
      <c r="M116" s="20"/>
      <c r="N116" s="21"/>
    </row>
    <row r="117" spans="6:14" ht="14.65" thickBot="1" x14ac:dyDescent="0.5">
      <c r="F117" s="24">
        <v>88</v>
      </c>
      <c r="G117" s="14">
        <v>39.871361361543165</v>
      </c>
      <c r="H117" s="14">
        <v>-1.3160073615431642</v>
      </c>
      <c r="I117" s="14">
        <v>-0.16762426100916664</v>
      </c>
      <c r="J117" s="29"/>
      <c r="K117" s="14">
        <v>99.431818181818187</v>
      </c>
      <c r="L117" s="14">
        <v>80.739447200000001</v>
      </c>
      <c r="M117" s="29"/>
      <c r="N117" s="30"/>
    </row>
  </sheetData>
  <sortState xmlns:xlrd2="http://schemas.microsoft.com/office/spreadsheetml/2017/richdata2" ref="L30:L117">
    <sortCondition ref="L30"/>
  </sortState>
  <conditionalFormatting sqref="G2:H3">
    <cfRule type="cellIs" dxfId="0" priority="1" operator="between">
      <formula>0.6</formula>
      <formula>0.9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93C86-1283-40A5-844F-0CEB2C4346EC}">
  <dimension ref="A1:AC89"/>
  <sheetViews>
    <sheetView topLeftCell="Q1" zoomScale="96" zoomScaleNormal="96" workbookViewId="0">
      <selection activeCell="V19" sqref="V19:Y20"/>
    </sheetView>
  </sheetViews>
  <sheetFormatPr defaultRowHeight="14.25" x14ac:dyDescent="0.45"/>
  <cols>
    <col min="1" max="2" width="10.73046875" style="62" bestFit="1" customWidth="1"/>
    <col min="3" max="4" width="10.73046875" style="62" customWidth="1"/>
    <col min="5" max="6" width="12.19921875" style="62" bestFit="1" customWidth="1"/>
    <col min="7" max="7" width="23" style="62" bestFit="1" customWidth="1"/>
    <col min="8" max="8" width="10.73046875" style="62" customWidth="1"/>
    <col min="9" max="9" width="10.73046875" customWidth="1"/>
    <col min="10" max="14" width="20" bestFit="1" customWidth="1"/>
    <col min="15" max="15" width="23.06640625" style="7" bestFit="1" customWidth="1"/>
    <col min="16" max="16" width="29.86328125" style="7" bestFit="1" customWidth="1"/>
    <col min="17" max="17" width="20" customWidth="1"/>
    <col min="19" max="19" width="35.9296875" bestFit="1" customWidth="1"/>
    <col min="29" max="29" width="19.265625" customWidth="1"/>
  </cols>
  <sheetData>
    <row r="1" spans="1:29" x14ac:dyDescent="0.45">
      <c r="A1" s="3" t="s">
        <v>224</v>
      </c>
      <c r="B1" s="58" t="s">
        <v>0</v>
      </c>
      <c r="C1" s="3" t="s">
        <v>225</v>
      </c>
      <c r="D1" s="3" t="s">
        <v>240</v>
      </c>
      <c r="E1" s="3" t="s">
        <v>252</v>
      </c>
      <c r="F1" s="3" t="s">
        <v>242</v>
      </c>
      <c r="G1" s="3" t="s">
        <v>254</v>
      </c>
      <c r="H1" s="60"/>
      <c r="I1" s="3" t="s">
        <v>135</v>
      </c>
      <c r="J1" s="3" t="s">
        <v>1</v>
      </c>
      <c r="K1" s="3" t="s">
        <v>239</v>
      </c>
      <c r="L1" s="3" t="s">
        <v>253</v>
      </c>
      <c r="M1" s="3" t="s">
        <v>241</v>
      </c>
      <c r="N1" s="58" t="s">
        <v>243</v>
      </c>
      <c r="O1" s="3" t="s">
        <v>256</v>
      </c>
      <c r="P1" s="3" t="s">
        <v>255</v>
      </c>
      <c r="Q1" s="54"/>
    </row>
    <row r="2" spans="1:29" x14ac:dyDescent="0.45">
      <c r="A2" s="4" t="s">
        <v>136</v>
      </c>
      <c r="B2" s="59">
        <v>1.6002000000000001</v>
      </c>
      <c r="C2" s="4">
        <f xml:space="preserve"> SUM($B$2:$B$89)/88</f>
        <v>1.5084136363636367</v>
      </c>
      <c r="D2" s="4">
        <f>B2-C2</f>
        <v>9.1786363636363388E-2</v>
      </c>
      <c r="E2" s="4">
        <v>7.3297621030247867E-2</v>
      </c>
      <c r="F2" s="4">
        <f>D2*D2</f>
        <v>8.4247365495867307E-3</v>
      </c>
      <c r="G2" s="4">
        <f>D2/E2</f>
        <v>1.2522420556935365</v>
      </c>
      <c r="H2" s="61"/>
      <c r="I2" s="4" t="s">
        <v>47</v>
      </c>
      <c r="J2" s="4">
        <v>49.441571600000003</v>
      </c>
      <c r="K2" s="4">
        <v>46.326989694318179</v>
      </c>
      <c r="L2" s="4">
        <v>11.071545310014105</v>
      </c>
      <c r="M2" s="4">
        <f>J2-K2</f>
        <v>3.114581905681824</v>
      </c>
      <c r="N2" s="59">
        <f>D2*M2</f>
        <v>0.28587614737014955</v>
      </c>
      <c r="O2" s="4">
        <f>M2/L2</f>
        <v>0.2813141091392829</v>
      </c>
      <c r="P2" s="4">
        <f>G2*O2</f>
        <v>0.3522733583241715</v>
      </c>
      <c r="Q2" s="55"/>
      <c r="S2" s="60" t="s">
        <v>244</v>
      </c>
      <c r="T2" s="61">
        <f>SUM((N2:N89))</f>
        <v>49.781409726876809</v>
      </c>
    </row>
    <row r="3" spans="1:29" x14ac:dyDescent="0.45">
      <c r="A3" s="4" t="s">
        <v>137</v>
      </c>
      <c r="B3" s="59">
        <v>1.651</v>
      </c>
      <c r="C3" s="4">
        <f t="shared" ref="C3:C66" si="0" xml:space="preserve"> SUM($B$2:$B$89)/88</f>
        <v>1.5084136363636367</v>
      </c>
      <c r="D3" s="4">
        <f>B3-C3</f>
        <v>0.14258636363636334</v>
      </c>
      <c r="E3" s="4">
        <v>7.3297621030247867E-2</v>
      </c>
      <c r="F3" s="4">
        <f t="shared" ref="F3:F66" si="1">D3*D3</f>
        <v>2.0330871095041239E-2</v>
      </c>
      <c r="G3" s="4">
        <f t="shared" ref="G3:G66" si="2">D3/E3</f>
        <v>1.9453068412346146</v>
      </c>
      <c r="H3" s="61"/>
      <c r="I3" s="4" t="s">
        <v>48</v>
      </c>
      <c r="J3" s="4">
        <v>62.595751200000002</v>
      </c>
      <c r="K3" s="4">
        <v>46.326989694318179</v>
      </c>
      <c r="L3" s="4">
        <v>11.071545310014105</v>
      </c>
      <c r="M3" s="4">
        <f t="shared" ref="M3:M66" si="3">J3-K3</f>
        <v>16.268761505681823</v>
      </c>
      <c r="N3" s="59">
        <f t="shared" ref="N3:N66" si="4">D3*M3</f>
        <v>2.3197035439624183</v>
      </c>
      <c r="O3" s="4">
        <f t="shared" ref="O3:O66" si="5">M3/L3</f>
        <v>1.469421029327034</v>
      </c>
      <c r="P3" s="4">
        <f t="shared" ref="P3:P66" si="6">G3*O3</f>
        <v>2.8584747810038884</v>
      </c>
      <c r="Q3" s="55"/>
      <c r="S3" s="66"/>
      <c r="T3" s="45"/>
    </row>
    <row r="4" spans="1:29" x14ac:dyDescent="0.45">
      <c r="A4" s="4" t="s">
        <v>138</v>
      </c>
      <c r="B4" s="59">
        <v>1.651</v>
      </c>
      <c r="C4" s="4">
        <f t="shared" si="0"/>
        <v>1.5084136363636367</v>
      </c>
      <c r="D4" s="4">
        <f>B4-C4</f>
        <v>0.14258636363636334</v>
      </c>
      <c r="E4" s="4">
        <v>7.3297621030247867E-2</v>
      </c>
      <c r="F4" s="4">
        <f t="shared" si="1"/>
        <v>2.0330871095041239E-2</v>
      </c>
      <c r="G4" s="4">
        <f t="shared" si="2"/>
        <v>1.9453068412346146</v>
      </c>
      <c r="H4" s="61"/>
      <c r="I4" s="4" t="s">
        <v>49</v>
      </c>
      <c r="J4" s="4">
        <v>75.749930800000001</v>
      </c>
      <c r="K4" s="4">
        <v>46.326989694318179</v>
      </c>
      <c r="L4" s="4">
        <v>11.071545310014105</v>
      </c>
      <c r="M4" s="4">
        <f t="shared" si="3"/>
        <v>29.422941105681822</v>
      </c>
      <c r="N4" s="59">
        <f t="shared" si="4"/>
        <v>4.195310179746051</v>
      </c>
      <c r="O4" s="4">
        <f t="shared" si="5"/>
        <v>2.657527949514785</v>
      </c>
      <c r="P4" s="4">
        <f t="shared" si="6"/>
        <v>5.1697073009633092</v>
      </c>
      <c r="Q4" s="55"/>
      <c r="S4" s="60" t="s">
        <v>245</v>
      </c>
      <c r="T4" s="61">
        <f>SUM(F2:F89)</f>
        <v>0.46741108863636355</v>
      </c>
      <c r="AC4" s="39" t="s">
        <v>45</v>
      </c>
    </row>
    <row r="5" spans="1:29" x14ac:dyDescent="0.45">
      <c r="A5" s="4" t="s">
        <v>139</v>
      </c>
      <c r="B5" s="59">
        <v>1.5303500000000001</v>
      </c>
      <c r="C5" s="4">
        <f t="shared" si="0"/>
        <v>1.5084136363636367</v>
      </c>
      <c r="D5" s="4">
        <f>B5-C5</f>
        <v>2.1936363636363421E-2</v>
      </c>
      <c r="E5" s="4">
        <v>7.3297621030247867E-2</v>
      </c>
      <c r="F5" s="4">
        <f t="shared" si="1"/>
        <v>4.8120404958676741E-4</v>
      </c>
      <c r="G5" s="4">
        <f t="shared" si="2"/>
        <v>0.29927797557455377</v>
      </c>
      <c r="H5" s="61"/>
      <c r="I5" s="4" t="s">
        <v>50</v>
      </c>
      <c r="J5" s="4">
        <v>48.987979199999998</v>
      </c>
      <c r="K5" s="4">
        <v>46.326989694318179</v>
      </c>
      <c r="L5" s="4">
        <v>11.071545310014105</v>
      </c>
      <c r="M5" s="4">
        <f t="shared" si="3"/>
        <v>2.6609895056818189</v>
      </c>
      <c r="N5" s="59">
        <f t="shared" si="4"/>
        <v>5.8372433429183329E-2</v>
      </c>
      <c r="O5" s="4">
        <f t="shared" si="5"/>
        <v>0.24034490499487723</v>
      </c>
      <c r="P5" s="4">
        <f t="shared" si="6"/>
        <v>7.1929936606525316E-2</v>
      </c>
      <c r="Q5" s="55"/>
      <c r="S5" s="66"/>
      <c r="T5" s="45"/>
    </row>
    <row r="6" spans="1:29" x14ac:dyDescent="0.45">
      <c r="A6" s="4" t="s">
        <v>140</v>
      </c>
      <c r="B6" s="59">
        <v>1.4541500000000001</v>
      </c>
      <c r="C6" s="4">
        <f t="shared" si="0"/>
        <v>1.5084136363636367</v>
      </c>
      <c r="D6" s="4">
        <f>B6-C6</f>
        <v>-5.4263636363636625E-2</v>
      </c>
      <c r="E6" s="4">
        <v>7.3297621030247867E-2</v>
      </c>
      <c r="F6" s="4">
        <f t="shared" si="1"/>
        <v>2.9445422314049868E-3</v>
      </c>
      <c r="G6" s="4">
        <f t="shared" si="2"/>
        <v>-0.74031920273706497</v>
      </c>
      <c r="H6" s="61"/>
      <c r="I6" s="4" t="s">
        <v>51</v>
      </c>
      <c r="J6" s="4">
        <v>43.091278000000003</v>
      </c>
      <c r="K6" s="4">
        <v>46.326989694318179</v>
      </c>
      <c r="L6" s="4">
        <v>11.071545310014105</v>
      </c>
      <c r="M6" s="4">
        <f t="shared" si="3"/>
        <v>-3.2357116943181765</v>
      </c>
      <c r="N6" s="59">
        <f t="shared" si="4"/>
        <v>0.17558148275804808</v>
      </c>
      <c r="O6" s="4">
        <f t="shared" si="5"/>
        <v>-0.29225474888239011</v>
      </c>
      <c r="P6" s="4">
        <f t="shared" si="6"/>
        <v>0.21636180268873217</v>
      </c>
      <c r="Q6" s="55"/>
      <c r="S6" s="66"/>
      <c r="T6" s="45"/>
    </row>
    <row r="7" spans="1:29" x14ac:dyDescent="0.45">
      <c r="A7" s="4" t="s">
        <v>141</v>
      </c>
      <c r="B7" s="59">
        <v>1.6065499999999999</v>
      </c>
      <c r="C7" s="4">
        <f t="shared" si="0"/>
        <v>1.5084136363636367</v>
      </c>
      <c r="D7" s="4">
        <f>B7-C7</f>
        <v>9.8136363636363244E-2</v>
      </c>
      <c r="E7" s="4">
        <v>7.3297621030247867E-2</v>
      </c>
      <c r="F7" s="4">
        <f t="shared" si="1"/>
        <v>9.6307458677685181E-3</v>
      </c>
      <c r="G7" s="4">
        <f t="shared" si="2"/>
        <v>1.3388751538861694</v>
      </c>
      <c r="H7" s="61"/>
      <c r="I7" s="4" t="s">
        <v>52</v>
      </c>
      <c r="J7" s="4">
        <v>52.616718400000003</v>
      </c>
      <c r="K7" s="4">
        <v>46.326989694318179</v>
      </c>
      <c r="L7" s="4">
        <v>11.071545310014105</v>
      </c>
      <c r="M7" s="4">
        <f t="shared" si="3"/>
        <v>6.2897287056818243</v>
      </c>
      <c r="N7" s="59">
        <f t="shared" si="4"/>
        <v>0.61725110343486389</v>
      </c>
      <c r="O7" s="4">
        <f t="shared" si="5"/>
        <v>0.56809853815011946</v>
      </c>
      <c r="P7" s="4">
        <f t="shared" si="6"/>
        <v>0.76061301768824907</v>
      </c>
      <c r="Q7" s="55"/>
      <c r="S7" s="60" t="s">
        <v>246</v>
      </c>
      <c r="T7" s="60">
        <f xml:space="preserve"> T2/T4</f>
        <v>106.50455442148431</v>
      </c>
    </row>
    <row r="8" spans="1:29" ht="14.65" thickBot="1" x14ac:dyDescent="0.5">
      <c r="A8" s="4" t="s">
        <v>142</v>
      </c>
      <c r="B8" s="59">
        <v>1.5621</v>
      </c>
      <c r="C8" s="4">
        <f t="shared" si="0"/>
        <v>1.5084136363636367</v>
      </c>
      <c r="D8" s="4">
        <f>B8-C8</f>
        <v>5.3686363636363366E-2</v>
      </c>
      <c r="E8" s="4">
        <v>7.3297621030247867E-2</v>
      </c>
      <c r="F8" s="4">
        <f t="shared" si="1"/>
        <v>2.8822256404958386E-3</v>
      </c>
      <c r="G8" s="4">
        <f t="shared" si="2"/>
        <v>0.73244346653772718</v>
      </c>
      <c r="H8" s="61"/>
      <c r="I8" s="4" t="s">
        <v>53</v>
      </c>
      <c r="J8" s="4">
        <v>47.967396299999997</v>
      </c>
      <c r="K8" s="4">
        <v>46.326989694318179</v>
      </c>
      <c r="L8" s="4">
        <v>11.071545310014105</v>
      </c>
      <c r="M8" s="4">
        <f t="shared" si="3"/>
        <v>1.6404066056818181</v>
      </c>
      <c r="N8" s="59">
        <f t="shared" si="4"/>
        <v>8.8067465544126616E-2</v>
      </c>
      <c r="O8" s="4">
        <f t="shared" si="5"/>
        <v>0.14816419566996544</v>
      </c>
      <c r="P8" s="4">
        <f t="shared" si="6"/>
        <v>0.1085218970932836</v>
      </c>
      <c r="Q8" s="55"/>
    </row>
    <row r="9" spans="1:29" x14ac:dyDescent="0.45">
      <c r="A9" s="4" t="s">
        <v>143</v>
      </c>
      <c r="B9" s="59">
        <v>1.4985999999999999</v>
      </c>
      <c r="C9" s="4">
        <f t="shared" si="0"/>
        <v>1.5084136363636367</v>
      </c>
      <c r="D9" s="4">
        <f>B9-C9</f>
        <v>-9.8136363636367463E-3</v>
      </c>
      <c r="E9" s="4">
        <v>7.3297621030247867E-2</v>
      </c>
      <c r="F9" s="4">
        <f t="shared" si="1"/>
        <v>9.6307458677693467E-5</v>
      </c>
      <c r="G9" s="4">
        <f t="shared" si="2"/>
        <v>-0.1338875153886227</v>
      </c>
      <c r="H9" s="61"/>
      <c r="I9" s="4" t="s">
        <v>54</v>
      </c>
      <c r="J9" s="4">
        <v>45.586036200000002</v>
      </c>
      <c r="K9" s="4">
        <v>46.326989694318179</v>
      </c>
      <c r="L9" s="4">
        <v>11.071545310014105</v>
      </c>
      <c r="M9" s="4">
        <f t="shared" si="3"/>
        <v>-0.74095349431817681</v>
      </c>
      <c r="N9" s="59">
        <f t="shared" si="4"/>
        <v>7.2714481556045733E-3</v>
      </c>
      <c r="O9" s="4">
        <f t="shared" si="5"/>
        <v>-6.6924126088161479E-2</v>
      </c>
      <c r="P9" s="4">
        <f t="shared" si="6"/>
        <v>8.9603049614988464E-3</v>
      </c>
      <c r="Q9" s="55"/>
      <c r="S9" s="67" t="s">
        <v>247</v>
      </c>
      <c r="T9" s="68"/>
      <c r="U9" s="68"/>
      <c r="V9" s="69"/>
    </row>
    <row r="10" spans="1:29" x14ac:dyDescent="0.45">
      <c r="A10" s="4" t="s">
        <v>144</v>
      </c>
      <c r="B10" s="59">
        <v>1.524</v>
      </c>
      <c r="C10" s="4">
        <f t="shared" si="0"/>
        <v>1.5084136363636367</v>
      </c>
      <c r="D10" s="4">
        <f>B10-C10</f>
        <v>1.5586363636363343E-2</v>
      </c>
      <c r="E10" s="4">
        <v>7.3297621030247867E-2</v>
      </c>
      <c r="F10" s="4">
        <f t="shared" si="1"/>
        <v>2.4293473140494953E-4</v>
      </c>
      <c r="G10" s="4">
        <f t="shared" si="2"/>
        <v>0.21264487738191787</v>
      </c>
      <c r="H10" s="61"/>
      <c r="I10" s="4" t="s">
        <v>55</v>
      </c>
      <c r="J10" s="4">
        <v>47.853998199999999</v>
      </c>
      <c r="K10" s="4">
        <v>46.326989694318179</v>
      </c>
      <c r="L10" s="4">
        <v>11.071545310014105</v>
      </c>
      <c r="M10" s="4">
        <f t="shared" si="3"/>
        <v>1.5270085056818203</v>
      </c>
      <c r="N10" s="59">
        <f t="shared" si="4"/>
        <v>2.3800509845376652E-2</v>
      </c>
      <c r="O10" s="4">
        <f t="shared" si="5"/>
        <v>0.13792189463386434</v>
      </c>
      <c r="P10" s="4">
        <f t="shared" si="6"/>
        <v>2.9328384372699877E-2</v>
      </c>
      <c r="Q10" s="55"/>
      <c r="S10" s="70" t="s">
        <v>248</v>
      </c>
      <c r="T10" s="71"/>
      <c r="U10" s="74" t="s">
        <v>250</v>
      </c>
      <c r="V10" s="75"/>
      <c r="W10" s="32"/>
      <c r="X10" s="32"/>
      <c r="Y10" s="32"/>
      <c r="Z10" s="32"/>
      <c r="AA10" s="32"/>
      <c r="AB10" s="32"/>
    </row>
    <row r="11" spans="1:29" ht="14.65" thickBot="1" x14ac:dyDescent="0.5">
      <c r="A11" s="4" t="s">
        <v>145</v>
      </c>
      <c r="B11" s="59">
        <v>1.4795499999999999</v>
      </c>
      <c r="C11" s="4">
        <f t="shared" si="0"/>
        <v>1.5084136363636367</v>
      </c>
      <c r="D11" s="4">
        <f>B11-C11</f>
        <v>-2.8863636363636758E-2</v>
      </c>
      <c r="E11" s="4">
        <v>7.3297621030247867E-2</v>
      </c>
      <c r="F11" s="4">
        <f t="shared" si="1"/>
        <v>8.3310950413225413E-4</v>
      </c>
      <c r="G11" s="4">
        <f t="shared" si="2"/>
        <v>-0.39378680996652737</v>
      </c>
      <c r="H11" s="61"/>
      <c r="I11" s="4" t="s">
        <v>56</v>
      </c>
      <c r="J11" s="4">
        <v>44.452055199999997</v>
      </c>
      <c r="K11" s="4">
        <v>46.326989694318179</v>
      </c>
      <c r="L11" s="4">
        <v>11.071545310014105</v>
      </c>
      <c r="M11" s="4">
        <f t="shared" si="3"/>
        <v>-1.8749344943181825</v>
      </c>
      <c r="N11" s="59">
        <f t="shared" si="4"/>
        <v>5.411742744963919E-2</v>
      </c>
      <c r="O11" s="4">
        <f t="shared" si="5"/>
        <v>-0.16934713644917501</v>
      </c>
      <c r="P11" s="4">
        <f t="shared" si="6"/>
        <v>6.6686668639286864E-2</v>
      </c>
      <c r="Q11" s="55"/>
      <c r="S11" s="72" t="s">
        <v>251</v>
      </c>
      <c r="T11" s="73"/>
      <c r="U11" s="76" t="s">
        <v>249</v>
      </c>
      <c r="V11" s="32"/>
      <c r="W11" s="32"/>
      <c r="X11" s="32"/>
      <c r="Y11" s="32"/>
      <c r="Z11" s="32"/>
      <c r="AA11" s="32"/>
      <c r="AB11" s="32"/>
    </row>
    <row r="12" spans="1:29" x14ac:dyDescent="0.45">
      <c r="A12" s="4" t="s">
        <v>146</v>
      </c>
      <c r="B12" s="59">
        <v>1.4732000000000001</v>
      </c>
      <c r="C12" s="4">
        <f t="shared" si="0"/>
        <v>1.5084136363636367</v>
      </c>
      <c r="D12" s="4">
        <f>B12-C12</f>
        <v>-3.5213636363636613E-2</v>
      </c>
      <c r="E12" s="4">
        <v>7.3297621030247867E-2</v>
      </c>
      <c r="F12" s="4">
        <f t="shared" si="1"/>
        <v>1.2400001859504308E-3</v>
      </c>
      <c r="G12" s="4">
        <f t="shared" si="2"/>
        <v>-0.48041990815916025</v>
      </c>
      <c r="H12" s="61"/>
      <c r="I12" s="4" t="s">
        <v>57</v>
      </c>
      <c r="J12" s="4">
        <v>46.0396286</v>
      </c>
      <c r="K12" s="4">
        <v>46.326989694318179</v>
      </c>
      <c r="L12" s="4">
        <v>11.071545310014105</v>
      </c>
      <c r="M12" s="4">
        <f t="shared" si="3"/>
        <v>-0.2873610943181788</v>
      </c>
      <c r="N12" s="59">
        <f t="shared" si="4"/>
        <v>1.0119029080377031E-2</v>
      </c>
      <c r="O12" s="4">
        <f t="shared" si="5"/>
        <v>-2.595492194375644E-2</v>
      </c>
      <c r="P12" s="4">
        <f t="shared" si="6"/>
        <v>1.2469261216497642E-2</v>
      </c>
      <c r="Q12" s="55"/>
    </row>
    <row r="13" spans="1:29" x14ac:dyDescent="0.45">
      <c r="A13" s="4" t="s">
        <v>147</v>
      </c>
      <c r="B13" s="59">
        <v>1.5494000000000001</v>
      </c>
      <c r="C13" s="4">
        <f t="shared" si="0"/>
        <v>1.5084136363636367</v>
      </c>
      <c r="D13" s="4">
        <f>B13-C13</f>
        <v>4.0986363636363432E-2</v>
      </c>
      <c r="E13" s="4">
        <v>7.3297621030247867E-2</v>
      </c>
      <c r="F13" s="4">
        <f t="shared" si="1"/>
        <v>1.6798820041322147E-3</v>
      </c>
      <c r="G13" s="4">
        <f t="shared" si="2"/>
        <v>0.55917727015245844</v>
      </c>
      <c r="H13" s="61"/>
      <c r="I13" s="4" t="s">
        <v>58</v>
      </c>
      <c r="J13" s="4">
        <v>53.070310800000001</v>
      </c>
      <c r="K13" s="4">
        <v>46.326989694318179</v>
      </c>
      <c r="L13" s="4">
        <v>11.071545310014105</v>
      </c>
      <c r="M13" s="4">
        <f t="shared" si="3"/>
        <v>6.7433211056818223</v>
      </c>
      <c r="N13" s="59">
        <f t="shared" si="4"/>
        <v>0.27638421095423948</v>
      </c>
      <c r="O13" s="4">
        <f t="shared" si="5"/>
        <v>0.60906774229452443</v>
      </c>
      <c r="P13" s="4">
        <f t="shared" si="6"/>
        <v>0.34057683747417322</v>
      </c>
      <c r="Q13" s="55"/>
    </row>
    <row r="14" spans="1:29" x14ac:dyDescent="0.45">
      <c r="A14" s="4" t="s">
        <v>148</v>
      </c>
      <c r="B14" s="59">
        <v>1.5176499999999999</v>
      </c>
      <c r="C14" s="4">
        <f t="shared" si="0"/>
        <v>1.5084136363636367</v>
      </c>
      <c r="D14" s="4">
        <f>B14-C14</f>
        <v>9.2363636363632651E-3</v>
      </c>
      <c r="E14" s="4">
        <v>7.3297621030247867E-2</v>
      </c>
      <c r="F14" s="4">
        <f t="shared" si="1"/>
        <v>8.5310413223133643E-5</v>
      </c>
      <c r="G14" s="4">
        <f t="shared" si="2"/>
        <v>0.12601177918928197</v>
      </c>
      <c r="H14" s="61"/>
      <c r="I14" s="4" t="s">
        <v>59</v>
      </c>
      <c r="J14" s="4">
        <v>65.8842961</v>
      </c>
      <c r="K14" s="4">
        <v>46.326989694318179</v>
      </c>
      <c r="L14" s="4">
        <v>11.071545310014105</v>
      </c>
      <c r="M14" s="4">
        <f t="shared" si="3"/>
        <v>19.557306405681821</v>
      </c>
      <c r="N14" s="59">
        <f t="shared" si="4"/>
        <v>0.18063839371065393</v>
      </c>
      <c r="O14" s="4">
        <f t="shared" si="5"/>
        <v>1.7664477593739716</v>
      </c>
      <c r="P14" s="4">
        <f t="shared" si="6"/>
        <v>0.22259322500363479</v>
      </c>
      <c r="Q14" s="55"/>
      <c r="S14" s="61" t="s">
        <v>257</v>
      </c>
      <c r="T14" s="61">
        <f>SUM(P2:P89)</f>
        <v>61.343573249894753</v>
      </c>
      <c r="AC14" t="s">
        <v>46</v>
      </c>
    </row>
    <row r="15" spans="1:29" x14ac:dyDescent="0.45">
      <c r="A15" s="4" t="s">
        <v>149</v>
      </c>
      <c r="B15" s="59">
        <v>1.5367</v>
      </c>
      <c r="C15" s="4">
        <f t="shared" si="0"/>
        <v>1.5084136363636367</v>
      </c>
      <c r="D15" s="4">
        <f>B15-C15</f>
        <v>2.8286363636363276E-2</v>
      </c>
      <c r="E15" s="4">
        <v>7.3297621030247867E-2</v>
      </c>
      <c r="F15" s="4">
        <f t="shared" si="1"/>
        <v>8.0011836776857465E-4</v>
      </c>
      <c r="G15" s="4">
        <f t="shared" si="2"/>
        <v>0.38591107376718664</v>
      </c>
      <c r="H15" s="61"/>
      <c r="I15" s="4" t="s">
        <v>60</v>
      </c>
      <c r="J15" s="4">
        <v>46.0396286</v>
      </c>
      <c r="K15" s="4">
        <v>46.326989694318179</v>
      </c>
      <c r="L15" s="4">
        <v>11.071545310014105</v>
      </c>
      <c r="M15" s="4">
        <f t="shared" si="3"/>
        <v>-0.2873610943181788</v>
      </c>
      <c r="N15" s="59">
        <f t="shared" si="4"/>
        <v>-8.1284004088272906E-3</v>
      </c>
      <c r="O15" s="4">
        <f t="shared" si="5"/>
        <v>-2.595492194375644E-2</v>
      </c>
      <c r="P15" s="4">
        <f t="shared" si="6"/>
        <v>-1.0016291796858564E-2</v>
      </c>
      <c r="Q15" s="55"/>
      <c r="S15" s="61" t="s">
        <v>258</v>
      </c>
      <c r="T15" s="61">
        <v>87</v>
      </c>
    </row>
    <row r="16" spans="1:29" x14ac:dyDescent="0.45">
      <c r="A16" s="4" t="s">
        <v>150</v>
      </c>
      <c r="B16" s="59">
        <v>1.4604999999999999</v>
      </c>
      <c r="C16" s="4">
        <f t="shared" si="0"/>
        <v>1.5084136363636367</v>
      </c>
      <c r="D16" s="4">
        <f>B16-C16</f>
        <v>-4.7913636363636769E-2</v>
      </c>
      <c r="E16" s="4">
        <v>7.3297621030247867E-2</v>
      </c>
      <c r="F16" s="4">
        <f t="shared" si="1"/>
        <v>2.2957165495868159E-3</v>
      </c>
      <c r="G16" s="4">
        <f t="shared" si="2"/>
        <v>-0.6536861045444321</v>
      </c>
      <c r="H16" s="61"/>
      <c r="I16" s="4" t="s">
        <v>61</v>
      </c>
      <c r="J16" s="4">
        <v>43.544870400000001</v>
      </c>
      <c r="K16" s="4">
        <v>46.326989694318179</v>
      </c>
      <c r="L16" s="4">
        <v>11.071545310014105</v>
      </c>
      <c r="M16" s="4">
        <f t="shared" si="3"/>
        <v>-2.7821192943181785</v>
      </c>
      <c r="N16" s="59">
        <f t="shared" si="4"/>
        <v>0.13330145218821896</v>
      </c>
      <c r="O16" s="4">
        <f t="shared" si="5"/>
        <v>-0.25128554473798509</v>
      </c>
      <c r="P16" s="4">
        <f t="shared" si="6"/>
        <v>0.1642618688680991</v>
      </c>
      <c r="Q16" s="55"/>
    </row>
    <row r="17" spans="1:25" x14ac:dyDescent="0.45">
      <c r="A17" s="4" t="s">
        <v>151</v>
      </c>
      <c r="B17" s="59">
        <v>1.524</v>
      </c>
      <c r="C17" s="4">
        <f t="shared" si="0"/>
        <v>1.5084136363636367</v>
      </c>
      <c r="D17" s="4">
        <f>B17-C17</f>
        <v>1.5586363636363343E-2</v>
      </c>
      <c r="E17" s="4">
        <v>7.3297621030247867E-2</v>
      </c>
      <c r="F17" s="4">
        <f t="shared" si="1"/>
        <v>2.4293473140494953E-4</v>
      </c>
      <c r="G17" s="4">
        <f t="shared" si="2"/>
        <v>0.21264487738191787</v>
      </c>
      <c r="H17" s="61"/>
      <c r="I17" s="4" t="s">
        <v>62</v>
      </c>
      <c r="J17" s="4">
        <v>62.368955</v>
      </c>
      <c r="K17" s="4">
        <v>46.326989694318179</v>
      </c>
      <c r="L17" s="4">
        <v>11.071545310014105</v>
      </c>
      <c r="M17" s="4">
        <f t="shared" si="3"/>
        <v>16.041965305681821</v>
      </c>
      <c r="N17" s="59">
        <f t="shared" si="4"/>
        <v>0.25003590469628151</v>
      </c>
      <c r="O17" s="4">
        <f t="shared" si="5"/>
        <v>1.4489364272548313</v>
      </c>
      <c r="P17" s="4">
        <f t="shared" si="6"/>
        <v>0.30810890890779774</v>
      </c>
      <c r="Q17" s="55"/>
      <c r="S17" s="61" t="s">
        <v>259</v>
      </c>
      <c r="T17" s="61">
        <f>T14/T15</f>
        <v>0.70509854310223852</v>
      </c>
    </row>
    <row r="18" spans="1:25" x14ac:dyDescent="0.45">
      <c r="A18" s="4" t="s">
        <v>152</v>
      </c>
      <c r="B18" s="59">
        <v>1.4604999999999999</v>
      </c>
      <c r="C18" s="4">
        <f t="shared" si="0"/>
        <v>1.5084136363636367</v>
      </c>
      <c r="D18" s="4">
        <f>B18-C18</f>
        <v>-4.7913636363636769E-2</v>
      </c>
      <c r="E18" s="4">
        <v>7.3297621030247867E-2</v>
      </c>
      <c r="F18" s="4">
        <f t="shared" si="1"/>
        <v>2.2957165495868159E-3</v>
      </c>
      <c r="G18" s="4">
        <f t="shared" si="2"/>
        <v>-0.6536861045444321</v>
      </c>
      <c r="H18" s="61"/>
      <c r="I18" s="4" t="s">
        <v>63</v>
      </c>
      <c r="J18" s="4">
        <v>45.812832399999998</v>
      </c>
      <c r="K18" s="4">
        <v>46.326989694318179</v>
      </c>
      <c r="L18" s="4">
        <v>11.071545310014105</v>
      </c>
      <c r="M18" s="4">
        <f t="shared" si="3"/>
        <v>-0.51415729431818136</v>
      </c>
      <c r="N18" s="59">
        <f t="shared" si="4"/>
        <v>2.4635145633672709E-2</v>
      </c>
      <c r="O18" s="4">
        <f t="shared" si="5"/>
        <v>-4.6439524015959278E-2</v>
      </c>
      <c r="P18" s="4">
        <f t="shared" si="6"/>
        <v>3.0356871550890022E-2</v>
      </c>
      <c r="Q18" s="55"/>
      <c r="S18" s="44" t="s">
        <v>260</v>
      </c>
      <c r="T18" s="39">
        <f>T17*T17</f>
        <v>0.49716395548489933</v>
      </c>
      <c r="V18" t="s">
        <v>261</v>
      </c>
    </row>
    <row r="19" spans="1:25" x14ac:dyDescent="0.45">
      <c r="A19" s="4" t="s">
        <v>153</v>
      </c>
      <c r="B19" s="59">
        <v>1.5811500000000001</v>
      </c>
      <c r="C19" s="4">
        <f t="shared" si="0"/>
        <v>1.5084136363636367</v>
      </c>
      <c r="D19" s="4">
        <f>B19-C19</f>
        <v>7.2736363636363377E-2</v>
      </c>
      <c r="E19" s="4">
        <v>7.3297621030247867E-2</v>
      </c>
      <c r="F19" s="4">
        <f t="shared" si="1"/>
        <v>5.2905785950412842E-3</v>
      </c>
      <c r="G19" s="4">
        <f t="shared" si="2"/>
        <v>0.99234276111563191</v>
      </c>
      <c r="H19" s="61"/>
      <c r="I19" s="4" t="s">
        <v>64</v>
      </c>
      <c r="J19" s="4">
        <v>74.3891536</v>
      </c>
      <c r="K19" s="4">
        <v>46.326989694318179</v>
      </c>
      <c r="L19" s="4">
        <v>11.071545310014105</v>
      </c>
      <c r="M19" s="4">
        <f t="shared" si="3"/>
        <v>28.062163905681821</v>
      </c>
      <c r="N19" s="59">
        <f t="shared" si="4"/>
        <v>2.0411397582669042</v>
      </c>
      <c r="O19" s="4">
        <f t="shared" si="5"/>
        <v>2.5346203370815696</v>
      </c>
      <c r="P19" s="4">
        <f t="shared" si="6"/>
        <v>2.5152121436793586</v>
      </c>
      <c r="Q19" s="55"/>
      <c r="S19" s="44" t="s">
        <v>262</v>
      </c>
      <c r="V19" s="39" t="s">
        <v>263</v>
      </c>
      <c r="W19" s="39"/>
      <c r="X19" s="39"/>
      <c r="Y19" s="39"/>
    </row>
    <row r="20" spans="1:25" x14ac:dyDescent="0.45">
      <c r="A20" s="4" t="s">
        <v>154</v>
      </c>
      <c r="B20" s="59">
        <v>1.524</v>
      </c>
      <c r="C20" s="4">
        <f t="shared" si="0"/>
        <v>1.5084136363636367</v>
      </c>
      <c r="D20" s="4">
        <f>B20-C20</f>
        <v>1.5586363636363343E-2</v>
      </c>
      <c r="E20" s="4">
        <v>7.3297621030247867E-2</v>
      </c>
      <c r="F20" s="4">
        <f t="shared" si="1"/>
        <v>2.4293473140494953E-4</v>
      </c>
      <c r="G20" s="4">
        <f t="shared" si="2"/>
        <v>0.21264487738191787</v>
      </c>
      <c r="H20" s="61"/>
      <c r="I20" s="4" t="s">
        <v>65</v>
      </c>
      <c r="J20" s="4">
        <v>55.565069000000001</v>
      </c>
      <c r="K20" s="4">
        <v>46.326989694318179</v>
      </c>
      <c r="L20" s="4">
        <v>11.071545310014105</v>
      </c>
      <c r="M20" s="4">
        <f t="shared" si="3"/>
        <v>9.238079305681822</v>
      </c>
      <c r="N20" s="59">
        <f t="shared" si="4"/>
        <v>0.14398806335991987</v>
      </c>
      <c r="O20" s="4">
        <f t="shared" si="5"/>
        <v>0.83439836508875309</v>
      </c>
      <c r="P20" s="4">
        <f t="shared" si="6"/>
        <v>0.17743053803197065</v>
      </c>
      <c r="Q20" s="55"/>
      <c r="V20" s="39" t="s">
        <v>264</v>
      </c>
      <c r="W20" s="39"/>
      <c r="X20" s="39"/>
      <c r="Y20" s="39"/>
    </row>
    <row r="21" spans="1:25" x14ac:dyDescent="0.45">
      <c r="A21" s="4" t="s">
        <v>155</v>
      </c>
      <c r="B21" s="59">
        <v>1.4985999999999999</v>
      </c>
      <c r="C21" s="4">
        <f t="shared" si="0"/>
        <v>1.5084136363636367</v>
      </c>
      <c r="D21" s="4">
        <f>B21-C21</f>
        <v>-9.8136363636367463E-3</v>
      </c>
      <c r="E21" s="4">
        <v>7.3297621030247867E-2</v>
      </c>
      <c r="F21" s="4">
        <f t="shared" si="1"/>
        <v>9.6307458677693467E-5</v>
      </c>
      <c r="G21" s="4">
        <f t="shared" si="2"/>
        <v>-0.1338875153886227</v>
      </c>
      <c r="H21" s="61"/>
      <c r="I21" s="4" t="s">
        <v>66</v>
      </c>
      <c r="J21" s="4">
        <v>46.153026699999998</v>
      </c>
      <c r="K21" s="4">
        <v>46.326989694318179</v>
      </c>
      <c r="L21" s="4">
        <v>11.071545310014105</v>
      </c>
      <c r="M21" s="4">
        <f t="shared" si="3"/>
        <v>-0.17396299431818107</v>
      </c>
      <c r="N21" s="59">
        <f t="shared" si="4"/>
        <v>1.7072095669680345E-3</v>
      </c>
      <c r="O21" s="4">
        <f t="shared" si="5"/>
        <v>-1.5712620907655343E-2</v>
      </c>
      <c r="P21" s="4">
        <f t="shared" si="6"/>
        <v>2.1037237735692994E-3</v>
      </c>
      <c r="Q21" s="55"/>
    </row>
    <row r="22" spans="1:25" x14ac:dyDescent="0.45">
      <c r="A22" s="4" t="s">
        <v>156</v>
      </c>
      <c r="B22" s="59">
        <v>1.4859</v>
      </c>
      <c r="C22" s="4">
        <f t="shared" si="0"/>
        <v>1.5084136363636367</v>
      </c>
      <c r="D22" s="4">
        <f>B22-C22</f>
        <v>-2.251363636363668E-2</v>
      </c>
      <c r="E22" s="4">
        <v>7.3297621030247867E-2</v>
      </c>
      <c r="F22" s="4">
        <f t="shared" si="1"/>
        <v>5.0686382231406382E-4</v>
      </c>
      <c r="G22" s="4">
        <f t="shared" si="2"/>
        <v>-0.3071537117738915</v>
      </c>
      <c r="H22" s="61"/>
      <c r="I22" s="4" t="s">
        <v>67</v>
      </c>
      <c r="J22" s="4">
        <v>47.853998199999999</v>
      </c>
      <c r="K22" s="4">
        <v>46.326989694318179</v>
      </c>
      <c r="L22" s="4">
        <v>11.071545310014105</v>
      </c>
      <c r="M22" s="4">
        <f t="shared" si="3"/>
        <v>1.5270085056818203</v>
      </c>
      <c r="N22" s="59">
        <f t="shared" si="4"/>
        <v>-3.4378514221100741E-2</v>
      </c>
      <c r="O22" s="4">
        <f t="shared" si="5"/>
        <v>0.13792189463386434</v>
      </c>
      <c r="P22" s="4">
        <f t="shared" si="6"/>
        <v>-4.2363221871678999E-2</v>
      </c>
      <c r="Q22" s="55"/>
    </row>
    <row r="23" spans="1:25" x14ac:dyDescent="0.45">
      <c r="A23" s="4" t="s">
        <v>157</v>
      </c>
      <c r="B23" s="59">
        <v>1.4795499999999999</v>
      </c>
      <c r="C23" s="4">
        <f t="shared" si="0"/>
        <v>1.5084136363636367</v>
      </c>
      <c r="D23" s="4">
        <f>B23-C23</f>
        <v>-2.8863636363636758E-2</v>
      </c>
      <c r="E23" s="4">
        <v>7.3297621030247867E-2</v>
      </c>
      <c r="F23" s="4">
        <f t="shared" si="1"/>
        <v>8.3310950413225413E-4</v>
      </c>
      <c r="G23" s="4">
        <f t="shared" si="2"/>
        <v>-0.39378680996652737</v>
      </c>
      <c r="H23" s="61"/>
      <c r="I23" s="4" t="s">
        <v>68</v>
      </c>
      <c r="J23" s="4">
        <v>42.1840932</v>
      </c>
      <c r="K23" s="4">
        <v>46.326989694318179</v>
      </c>
      <c r="L23" s="4">
        <v>11.071545310014105</v>
      </c>
      <c r="M23" s="4">
        <f t="shared" si="3"/>
        <v>-4.1428964943181796</v>
      </c>
      <c r="N23" s="59">
        <f t="shared" si="4"/>
        <v>0.11957905790418545</v>
      </c>
      <c r="O23" s="4">
        <f t="shared" si="5"/>
        <v>-0.37419315717120083</v>
      </c>
      <c r="P23" s="4">
        <f t="shared" si="6"/>
        <v>0.14735232967375056</v>
      </c>
      <c r="Q23" s="55"/>
    </row>
    <row r="24" spans="1:25" x14ac:dyDescent="0.45">
      <c r="A24" s="4" t="s">
        <v>158</v>
      </c>
      <c r="B24" s="59">
        <v>1.5874999999999999</v>
      </c>
      <c r="C24" s="4">
        <f t="shared" si="0"/>
        <v>1.5084136363636367</v>
      </c>
      <c r="D24" s="4">
        <f>B24-C24</f>
        <v>7.9086363636363233E-2</v>
      </c>
      <c r="E24" s="4">
        <v>7.3297621030247867E-2</v>
      </c>
      <c r="F24" s="4">
        <f t="shared" si="1"/>
        <v>6.2546529132230765E-3</v>
      </c>
      <c r="G24" s="4">
        <f t="shared" si="2"/>
        <v>1.0789758593082648</v>
      </c>
      <c r="H24" s="61"/>
      <c r="I24" s="4" t="s">
        <v>69</v>
      </c>
      <c r="J24" s="4">
        <v>45.812832399999998</v>
      </c>
      <c r="K24" s="4">
        <v>46.326989694318179</v>
      </c>
      <c r="L24" s="4">
        <v>11.071545310014105</v>
      </c>
      <c r="M24" s="4">
        <f t="shared" si="3"/>
        <v>-0.51415729431818136</v>
      </c>
      <c r="N24" s="59">
        <f t="shared" si="4"/>
        <v>-4.0662830744736325E-2</v>
      </c>
      <c r="O24" s="4">
        <f t="shared" si="5"/>
        <v>-4.6439524015959278E-2</v>
      </c>
      <c r="P24" s="4">
        <f t="shared" si="6"/>
        <v>-5.0107125330986463E-2</v>
      </c>
      <c r="Q24" s="55"/>
    </row>
    <row r="25" spans="1:25" x14ac:dyDescent="0.45">
      <c r="A25" s="4" t="s">
        <v>159</v>
      </c>
      <c r="B25" s="59">
        <v>1.55575</v>
      </c>
      <c r="C25" s="4">
        <f t="shared" si="0"/>
        <v>1.5084136363636367</v>
      </c>
      <c r="D25" s="4">
        <f>B25-C25</f>
        <v>4.7336363636363288E-2</v>
      </c>
      <c r="E25" s="4">
        <v>7.3297621030247867E-2</v>
      </c>
      <c r="F25" s="4">
        <f t="shared" si="1"/>
        <v>2.2407313223140168E-3</v>
      </c>
      <c r="G25" s="4">
        <f t="shared" si="2"/>
        <v>0.64581036834509131</v>
      </c>
      <c r="H25" s="61"/>
      <c r="I25" s="4" t="s">
        <v>70</v>
      </c>
      <c r="J25" s="4">
        <v>44.678851399999999</v>
      </c>
      <c r="K25" s="4">
        <v>46.326989694318179</v>
      </c>
      <c r="L25" s="4">
        <v>11.071545310014105</v>
      </c>
      <c r="M25" s="4">
        <f t="shared" si="3"/>
        <v>-1.6481382943181799</v>
      </c>
      <c r="N25" s="59">
        <f t="shared" si="4"/>
        <v>-7.8016873622860902E-2</v>
      </c>
      <c r="O25" s="4">
        <f t="shared" si="5"/>
        <v>-0.14886253437697219</v>
      </c>
      <c r="P25" s="4">
        <f t="shared" si="6"/>
        <v>-9.6136968158776231E-2</v>
      </c>
      <c r="Q25" s="55"/>
    </row>
    <row r="26" spans="1:25" x14ac:dyDescent="0.45">
      <c r="A26" s="4" t="s">
        <v>160</v>
      </c>
      <c r="B26" s="59">
        <v>1.5811500000000001</v>
      </c>
      <c r="C26" s="4">
        <f t="shared" si="0"/>
        <v>1.5084136363636367</v>
      </c>
      <c r="D26" s="4">
        <f>B26-C26</f>
        <v>7.2736363636363377E-2</v>
      </c>
      <c r="E26" s="4">
        <v>7.3297621030247867E-2</v>
      </c>
      <c r="F26" s="4">
        <f t="shared" si="1"/>
        <v>5.2905785950412842E-3</v>
      </c>
      <c r="G26" s="4">
        <f t="shared" si="2"/>
        <v>0.99234276111563191</v>
      </c>
      <c r="H26" s="61"/>
      <c r="I26" s="4" t="s">
        <v>71</v>
      </c>
      <c r="J26" s="4">
        <v>42.637685599999998</v>
      </c>
      <c r="K26" s="4">
        <v>46.326989694318179</v>
      </c>
      <c r="L26" s="4">
        <v>11.071545310014105</v>
      </c>
      <c r="M26" s="4">
        <f t="shared" si="3"/>
        <v>-3.6893040943181816</v>
      </c>
      <c r="N26" s="59">
        <f t="shared" si="4"/>
        <v>-0.26834656416945152</v>
      </c>
      <c r="O26" s="4">
        <f t="shared" si="5"/>
        <v>-0.3332239530267958</v>
      </c>
      <c r="P26" s="4">
        <f t="shared" si="6"/>
        <v>-0.33067237761647617</v>
      </c>
      <c r="Q26" s="55"/>
    </row>
    <row r="27" spans="1:25" x14ac:dyDescent="0.45">
      <c r="A27" s="4" t="s">
        <v>161</v>
      </c>
      <c r="B27" s="59">
        <v>1.5684499999999999</v>
      </c>
      <c r="C27" s="4">
        <f t="shared" si="0"/>
        <v>1.5084136363636367</v>
      </c>
      <c r="D27" s="4">
        <f>B27-C27</f>
        <v>6.0036363636363221E-2</v>
      </c>
      <c r="E27" s="4">
        <v>7.3297621030247867E-2</v>
      </c>
      <c r="F27" s="4">
        <f t="shared" si="1"/>
        <v>3.6043649586776361E-3</v>
      </c>
      <c r="G27" s="4">
        <f t="shared" si="2"/>
        <v>0.81907656473036006</v>
      </c>
      <c r="H27" s="61"/>
      <c r="I27" s="4" t="s">
        <v>72</v>
      </c>
      <c r="J27" s="4">
        <v>43.544870400000001</v>
      </c>
      <c r="K27" s="4">
        <v>46.326989694318179</v>
      </c>
      <c r="L27" s="4">
        <v>11.071545310014105</v>
      </c>
      <c r="M27" s="4">
        <f t="shared" si="3"/>
        <v>-2.7821192943181785</v>
      </c>
      <c r="N27" s="59">
        <f t="shared" si="4"/>
        <v>-0.1670283256334284</v>
      </c>
      <c r="O27" s="4">
        <f t="shared" si="5"/>
        <v>-0.25128554473798509</v>
      </c>
      <c r="P27" s="4">
        <f t="shared" si="6"/>
        <v>-0.20582210075038604</v>
      </c>
      <c r="Q27" s="55"/>
    </row>
    <row r="28" spans="1:25" x14ac:dyDescent="0.45">
      <c r="A28" s="4" t="s">
        <v>162</v>
      </c>
      <c r="B28" s="59">
        <v>1.4985999999999999</v>
      </c>
      <c r="C28" s="4">
        <f t="shared" si="0"/>
        <v>1.5084136363636367</v>
      </c>
      <c r="D28" s="4">
        <f>B28-C28</f>
        <v>-9.8136363636367463E-3</v>
      </c>
      <c r="E28" s="4">
        <v>7.3297621030247867E-2</v>
      </c>
      <c r="F28" s="4">
        <f t="shared" si="1"/>
        <v>9.6307458677693467E-5</v>
      </c>
      <c r="G28" s="4">
        <f t="shared" si="2"/>
        <v>-0.1338875153886227</v>
      </c>
      <c r="H28" s="61"/>
      <c r="I28" s="4" t="s">
        <v>73</v>
      </c>
      <c r="J28" s="4">
        <v>37.307974899999998</v>
      </c>
      <c r="K28" s="4">
        <v>46.326989694318179</v>
      </c>
      <c r="L28" s="4">
        <v>11.071545310014105</v>
      </c>
      <c r="M28" s="4">
        <f t="shared" si="3"/>
        <v>-9.0190147943181813</v>
      </c>
      <c r="N28" s="59">
        <f t="shared" si="4"/>
        <v>8.85093315496987E-2</v>
      </c>
      <c r="O28" s="4">
        <f t="shared" si="5"/>
        <v>-0.81461210172355702</v>
      </c>
      <c r="P28" s="4">
        <f t="shared" si="6"/>
        <v>0.10906639030527103</v>
      </c>
      <c r="Q28" s="55"/>
    </row>
    <row r="29" spans="1:25" x14ac:dyDescent="0.45">
      <c r="A29" s="4" t="s">
        <v>163</v>
      </c>
      <c r="B29" s="59">
        <v>1.524</v>
      </c>
      <c r="C29" s="4">
        <f t="shared" si="0"/>
        <v>1.5084136363636367</v>
      </c>
      <c r="D29" s="4">
        <f>B29-C29</f>
        <v>1.5586363636363343E-2</v>
      </c>
      <c r="E29" s="4">
        <v>7.3297621030247867E-2</v>
      </c>
      <c r="F29" s="4">
        <f t="shared" si="1"/>
        <v>2.4293473140494953E-4</v>
      </c>
      <c r="G29" s="4">
        <f t="shared" si="2"/>
        <v>0.21264487738191787</v>
      </c>
      <c r="H29" s="61"/>
      <c r="I29" s="4" t="s">
        <v>74</v>
      </c>
      <c r="J29" s="4">
        <v>39.3491407</v>
      </c>
      <c r="K29" s="4">
        <v>46.326989694318179</v>
      </c>
      <c r="L29" s="4">
        <v>11.071545310014105</v>
      </c>
      <c r="M29" s="4">
        <f t="shared" si="3"/>
        <v>-6.9778489943181796</v>
      </c>
      <c r="N29" s="59">
        <f t="shared" si="4"/>
        <v>-0.10875929182507539</v>
      </c>
      <c r="O29" s="4">
        <f t="shared" si="5"/>
        <v>-0.63025068307373344</v>
      </c>
      <c r="P29" s="4">
        <f t="shared" si="6"/>
        <v>-0.13401957922208402</v>
      </c>
      <c r="Q29" s="55"/>
    </row>
    <row r="30" spans="1:25" x14ac:dyDescent="0.45">
      <c r="A30" s="4" t="s">
        <v>164</v>
      </c>
      <c r="B30" s="59">
        <v>1.4414499999999999</v>
      </c>
      <c r="C30" s="4">
        <f t="shared" si="0"/>
        <v>1.5084136363636367</v>
      </c>
      <c r="D30" s="4">
        <f>B30-C30</f>
        <v>-6.696363636363678E-2</v>
      </c>
      <c r="E30" s="4">
        <v>7.3297621030247867E-2</v>
      </c>
      <c r="F30" s="4">
        <f t="shared" si="1"/>
        <v>4.4841285950413777E-3</v>
      </c>
      <c r="G30" s="4">
        <f t="shared" si="2"/>
        <v>-0.91358539912233672</v>
      </c>
      <c r="H30" s="61"/>
      <c r="I30" s="4" t="s">
        <v>75</v>
      </c>
      <c r="J30" s="4">
        <v>39.008946399999999</v>
      </c>
      <c r="K30" s="4">
        <v>46.326989694318179</v>
      </c>
      <c r="L30" s="4">
        <v>11.071545310014105</v>
      </c>
      <c r="M30" s="4">
        <f t="shared" si="3"/>
        <v>-7.3180432943181799</v>
      </c>
      <c r="N30" s="59">
        <f t="shared" si="4"/>
        <v>0.4900427900540732</v>
      </c>
      <c r="O30" s="4">
        <f t="shared" si="5"/>
        <v>-0.66097758618203739</v>
      </c>
      <c r="P30" s="4">
        <f t="shared" si="6"/>
        <v>0.60385947188303535</v>
      </c>
      <c r="Q30" s="55"/>
    </row>
    <row r="31" spans="1:25" x14ac:dyDescent="0.45">
      <c r="A31" s="4" t="s">
        <v>165</v>
      </c>
      <c r="B31" s="59">
        <v>1.4859</v>
      </c>
      <c r="C31" s="4">
        <f t="shared" si="0"/>
        <v>1.5084136363636367</v>
      </c>
      <c r="D31" s="4">
        <f>B31-C31</f>
        <v>-2.251363636363668E-2</v>
      </c>
      <c r="E31" s="4">
        <v>7.3297621030247867E-2</v>
      </c>
      <c r="F31" s="4">
        <f t="shared" si="1"/>
        <v>5.0686382231406382E-4</v>
      </c>
      <c r="G31" s="4">
        <f t="shared" si="2"/>
        <v>-0.3071537117738915</v>
      </c>
      <c r="H31" s="61"/>
      <c r="I31" s="4" t="s">
        <v>76</v>
      </c>
      <c r="J31" s="4">
        <v>40.596519800000003</v>
      </c>
      <c r="K31" s="4">
        <v>46.326989694318179</v>
      </c>
      <c r="L31" s="4">
        <v>11.071545310014105</v>
      </c>
      <c r="M31" s="4">
        <f t="shared" si="3"/>
        <v>-5.7304698943181762</v>
      </c>
      <c r="N31" s="59">
        <f t="shared" si="4"/>
        <v>0.12901371539344694</v>
      </c>
      <c r="O31" s="4">
        <f t="shared" si="5"/>
        <v>-0.51758537167661878</v>
      </c>
      <c r="P31" s="4">
        <f t="shared" si="6"/>
        <v>0.15897826807034268</v>
      </c>
      <c r="Q31" s="55"/>
    </row>
    <row r="32" spans="1:25" x14ac:dyDescent="0.45">
      <c r="A32" s="4" t="s">
        <v>166</v>
      </c>
      <c r="B32" s="59">
        <v>1.4604999999999999</v>
      </c>
      <c r="C32" s="4">
        <f t="shared" si="0"/>
        <v>1.5084136363636367</v>
      </c>
      <c r="D32" s="4">
        <f>B32-C32</f>
        <v>-4.7913636363636769E-2</v>
      </c>
      <c r="E32" s="4">
        <v>7.3297621030247867E-2</v>
      </c>
      <c r="F32" s="4">
        <f t="shared" si="1"/>
        <v>2.2957165495868159E-3</v>
      </c>
      <c r="G32" s="4">
        <f t="shared" si="2"/>
        <v>-0.6536861045444321</v>
      </c>
      <c r="H32" s="61"/>
      <c r="I32" s="4" t="s">
        <v>77</v>
      </c>
      <c r="J32" s="4">
        <v>38.101761600000003</v>
      </c>
      <c r="K32" s="4">
        <v>46.326989694318179</v>
      </c>
      <c r="L32" s="4">
        <v>11.071545310014105</v>
      </c>
      <c r="M32" s="4">
        <f t="shared" si="3"/>
        <v>-8.2252280943181759</v>
      </c>
      <c r="N32" s="59">
        <f t="shared" si="4"/>
        <v>0.39410058791913011</v>
      </c>
      <c r="O32" s="4">
        <f t="shared" si="5"/>
        <v>-0.74291599447084744</v>
      </c>
      <c r="P32" s="4">
        <f t="shared" si="6"/>
        <v>0.4856338624294011</v>
      </c>
      <c r="Q32" s="55"/>
    </row>
    <row r="33" spans="1:17" x14ac:dyDescent="0.45">
      <c r="A33" s="4" t="s">
        <v>167</v>
      </c>
      <c r="B33" s="59">
        <v>1.4985999999999999</v>
      </c>
      <c r="C33" s="4">
        <f t="shared" si="0"/>
        <v>1.5084136363636367</v>
      </c>
      <c r="D33" s="4">
        <f>B33-C33</f>
        <v>-9.8136363636367463E-3</v>
      </c>
      <c r="E33" s="4">
        <v>7.3297621030247867E-2</v>
      </c>
      <c r="F33" s="4">
        <f t="shared" si="1"/>
        <v>9.6307458677693467E-5</v>
      </c>
      <c r="G33" s="4">
        <f t="shared" si="2"/>
        <v>-0.1338875153886227</v>
      </c>
      <c r="H33" s="61"/>
      <c r="I33" s="4" t="s">
        <v>78</v>
      </c>
      <c r="J33" s="4">
        <v>40.3697236</v>
      </c>
      <c r="K33" s="4">
        <v>46.326989694318179</v>
      </c>
      <c r="L33" s="4">
        <v>11.071545310014105</v>
      </c>
      <c r="M33" s="4">
        <f t="shared" si="3"/>
        <v>-5.9572660943181788</v>
      </c>
      <c r="N33" s="59">
        <f t="shared" si="4"/>
        <v>5.8462443171061133E-2</v>
      </c>
      <c r="O33" s="4">
        <f t="shared" si="5"/>
        <v>-0.5380699737488216</v>
      </c>
      <c r="P33" s="4">
        <f t="shared" si="6"/>
        <v>7.204085189045116E-2</v>
      </c>
      <c r="Q33" s="55"/>
    </row>
    <row r="34" spans="1:17" x14ac:dyDescent="0.45">
      <c r="A34" s="4" t="s">
        <v>168</v>
      </c>
      <c r="B34" s="59">
        <v>1.55575</v>
      </c>
      <c r="C34" s="4">
        <f t="shared" si="0"/>
        <v>1.5084136363636367</v>
      </c>
      <c r="D34" s="4">
        <f>B34-C34</f>
        <v>4.7336363636363288E-2</v>
      </c>
      <c r="E34" s="4">
        <v>7.3297621030247867E-2</v>
      </c>
      <c r="F34" s="4">
        <f t="shared" si="1"/>
        <v>2.2407313223140168E-3</v>
      </c>
      <c r="G34" s="4">
        <f t="shared" si="2"/>
        <v>0.64581036834509131</v>
      </c>
      <c r="H34" s="61"/>
      <c r="I34" s="4" t="s">
        <v>79</v>
      </c>
      <c r="J34" s="4">
        <v>37.1945768</v>
      </c>
      <c r="K34" s="4">
        <v>46.326989694318179</v>
      </c>
      <c r="L34" s="4">
        <v>11.071545310014105</v>
      </c>
      <c r="M34" s="4">
        <f t="shared" si="3"/>
        <v>-9.132412894318179</v>
      </c>
      <c r="N34" s="59">
        <f t="shared" si="4"/>
        <v>-0.43229521764285828</v>
      </c>
      <c r="O34" s="4">
        <f t="shared" si="5"/>
        <v>-0.82485440275965816</v>
      </c>
      <c r="P34" s="4">
        <f t="shared" si="6"/>
        <v>-0.53269952567728518</v>
      </c>
      <c r="Q34" s="55"/>
    </row>
    <row r="35" spans="1:17" x14ac:dyDescent="0.45">
      <c r="A35" s="4" t="s">
        <v>169</v>
      </c>
      <c r="B35" s="59">
        <v>1.5303500000000001</v>
      </c>
      <c r="C35" s="4">
        <f t="shared" si="0"/>
        <v>1.5084136363636367</v>
      </c>
      <c r="D35" s="4">
        <f>B35-C35</f>
        <v>2.1936363636363421E-2</v>
      </c>
      <c r="E35" s="4">
        <v>7.3297621030247867E-2</v>
      </c>
      <c r="F35" s="4">
        <f t="shared" si="1"/>
        <v>4.8120404958676741E-4</v>
      </c>
      <c r="G35" s="4">
        <f t="shared" si="2"/>
        <v>0.29927797557455377</v>
      </c>
      <c r="H35" s="61"/>
      <c r="I35" s="4" t="s">
        <v>80</v>
      </c>
      <c r="J35" s="4">
        <v>44.111860900000003</v>
      </c>
      <c r="K35" s="4">
        <v>46.326989694318179</v>
      </c>
      <c r="L35" s="4">
        <v>11.071545310014105</v>
      </c>
      <c r="M35" s="4">
        <f t="shared" si="3"/>
        <v>-2.2151287943181757</v>
      </c>
      <c r="N35" s="59">
        <f t="shared" si="4"/>
        <v>-4.8591870733542777E-2</v>
      </c>
      <c r="O35" s="4">
        <f t="shared" si="5"/>
        <v>-0.20007403955747832</v>
      </c>
      <c r="P35" s="4">
        <f t="shared" si="6"/>
        <v>-5.9877753523785299E-2</v>
      </c>
      <c r="Q35" s="55"/>
    </row>
    <row r="36" spans="1:17" x14ac:dyDescent="0.45">
      <c r="A36" s="4" t="s">
        <v>170</v>
      </c>
      <c r="B36" s="59">
        <v>1.4541500000000001</v>
      </c>
      <c r="C36" s="4">
        <f t="shared" si="0"/>
        <v>1.5084136363636367</v>
      </c>
      <c r="D36" s="4">
        <f>B36-C36</f>
        <v>-5.4263636363636625E-2</v>
      </c>
      <c r="E36" s="4">
        <v>7.3297621030247867E-2</v>
      </c>
      <c r="F36" s="4">
        <f t="shared" si="1"/>
        <v>2.9445422314049868E-3</v>
      </c>
      <c r="G36" s="4">
        <f t="shared" si="2"/>
        <v>-0.74031920273706497</v>
      </c>
      <c r="H36" s="61"/>
      <c r="I36" s="4" t="s">
        <v>81</v>
      </c>
      <c r="J36" s="4">
        <v>33.452439499999997</v>
      </c>
      <c r="K36" s="4">
        <v>46.326989694318179</v>
      </c>
      <c r="L36" s="4">
        <v>11.071545310014105</v>
      </c>
      <c r="M36" s="4">
        <f t="shared" si="3"/>
        <v>-12.874550194318182</v>
      </c>
      <c r="N36" s="59">
        <f t="shared" si="4"/>
        <v>0.69861991008986912</v>
      </c>
      <c r="O36" s="4">
        <f t="shared" si="5"/>
        <v>-1.1628503369510015</v>
      </c>
      <c r="P36" s="4">
        <f t="shared" si="6"/>
        <v>0.86088043435409278</v>
      </c>
      <c r="Q36" s="55"/>
    </row>
    <row r="37" spans="1:17" x14ac:dyDescent="0.45">
      <c r="A37" s="4" t="s">
        <v>171</v>
      </c>
      <c r="B37" s="59">
        <v>1.63195</v>
      </c>
      <c r="C37" s="4">
        <f t="shared" si="0"/>
        <v>1.5084136363636367</v>
      </c>
      <c r="D37" s="4">
        <f>B37-C37</f>
        <v>0.12353636363636333</v>
      </c>
      <c r="E37" s="4">
        <v>7.3297621030247867E-2</v>
      </c>
      <c r="F37" s="4">
        <f t="shared" si="1"/>
        <v>1.5261233140495793E-2</v>
      </c>
      <c r="G37" s="4">
        <f t="shared" si="2"/>
        <v>1.68540754665671</v>
      </c>
      <c r="H37" s="61"/>
      <c r="I37" s="4" t="s">
        <v>82</v>
      </c>
      <c r="J37" s="4">
        <v>47.173609599999999</v>
      </c>
      <c r="K37" s="4">
        <v>46.326989694318179</v>
      </c>
      <c r="L37" s="4">
        <v>11.071545310014105</v>
      </c>
      <c r="M37" s="4">
        <f t="shared" si="3"/>
        <v>0.84661990568181977</v>
      </c>
      <c r="N37" s="59">
        <f t="shared" si="4"/>
        <v>0.10458834453009291</v>
      </c>
      <c r="O37" s="4">
        <f t="shared" si="5"/>
        <v>7.6468088417256469E-2</v>
      </c>
      <c r="P37" s="4">
        <f t="shared" si="6"/>
        <v>0.12887989329685662</v>
      </c>
      <c r="Q37" s="55"/>
    </row>
    <row r="38" spans="1:17" x14ac:dyDescent="0.45">
      <c r="A38" s="4" t="s">
        <v>172</v>
      </c>
      <c r="B38" s="59">
        <v>1.41605</v>
      </c>
      <c r="C38" s="4">
        <f t="shared" si="0"/>
        <v>1.5084136363636367</v>
      </c>
      <c r="D38" s="4">
        <f>B38-C38</f>
        <v>-9.2363636363636648E-2</v>
      </c>
      <c r="E38" s="4">
        <v>7.3297621030247867E-2</v>
      </c>
      <c r="F38" s="4">
        <f t="shared" si="1"/>
        <v>8.5310413223141021E-3</v>
      </c>
      <c r="G38" s="4">
        <f t="shared" si="2"/>
        <v>-1.2601177918928743</v>
      </c>
      <c r="H38" s="61"/>
      <c r="I38" s="4" t="s">
        <v>83</v>
      </c>
      <c r="J38" s="4">
        <v>30.050496500000001</v>
      </c>
      <c r="K38" s="4">
        <v>46.326989694318179</v>
      </c>
      <c r="L38" s="4">
        <v>11.071545310014105</v>
      </c>
      <c r="M38" s="4">
        <f t="shared" si="3"/>
        <v>-16.276493194318178</v>
      </c>
      <c r="N38" s="59">
        <f t="shared" si="4"/>
        <v>1.5033560986752108</v>
      </c>
      <c r="O38" s="4">
        <f t="shared" si="5"/>
        <v>-1.4701193680340401</v>
      </c>
      <c r="P38" s="4">
        <f t="shared" si="6"/>
        <v>1.8525235718660025</v>
      </c>
      <c r="Q38" s="55"/>
    </row>
    <row r="39" spans="1:17" x14ac:dyDescent="0.45">
      <c r="A39" s="4" t="s">
        <v>173</v>
      </c>
      <c r="B39" s="59">
        <v>1.3843000000000001</v>
      </c>
      <c r="C39" s="4">
        <f t="shared" si="0"/>
        <v>1.5084136363636367</v>
      </c>
      <c r="D39" s="4">
        <f>B39-C39</f>
        <v>-0.12411363636363659</v>
      </c>
      <c r="E39" s="4">
        <v>7.3297621030247867E-2</v>
      </c>
      <c r="F39" s="4">
        <f t="shared" si="1"/>
        <v>1.5404194731405016E-2</v>
      </c>
      <c r="G39" s="4">
        <f t="shared" si="2"/>
        <v>-1.6932832828560478</v>
      </c>
      <c r="H39" s="61"/>
      <c r="I39" s="4" t="s">
        <v>84</v>
      </c>
      <c r="J39" s="4">
        <v>32.091662300000003</v>
      </c>
      <c r="K39" s="4">
        <v>46.326989694318179</v>
      </c>
      <c r="L39" s="4">
        <v>11.071545310014105</v>
      </c>
      <c r="M39" s="4">
        <f t="shared" si="3"/>
        <v>-14.235327394318176</v>
      </c>
      <c r="N39" s="59">
        <f t="shared" si="4"/>
        <v>1.7667982477357205</v>
      </c>
      <c r="O39" s="4">
        <f t="shared" si="5"/>
        <v>-1.2857579493842166</v>
      </c>
      <c r="P39" s="4">
        <f t="shared" si="6"/>
        <v>2.1771524414915664</v>
      </c>
      <c r="Q39" s="55"/>
    </row>
    <row r="40" spans="1:17" x14ac:dyDescent="0.45">
      <c r="A40" s="4" t="s">
        <v>174</v>
      </c>
      <c r="B40" s="59">
        <v>1.4541500000000001</v>
      </c>
      <c r="C40" s="4">
        <f t="shared" si="0"/>
        <v>1.5084136363636367</v>
      </c>
      <c r="D40" s="4">
        <f>B40-C40</f>
        <v>-5.4263636363636625E-2</v>
      </c>
      <c r="E40" s="4">
        <v>7.3297621030247867E-2</v>
      </c>
      <c r="F40" s="4">
        <f t="shared" si="1"/>
        <v>2.9445422314049868E-3</v>
      </c>
      <c r="G40" s="4">
        <f t="shared" si="2"/>
        <v>-0.74031920273706497</v>
      </c>
      <c r="H40" s="61"/>
      <c r="I40" s="4" t="s">
        <v>85</v>
      </c>
      <c r="J40" s="4">
        <v>34.813216699999998</v>
      </c>
      <c r="K40" s="4">
        <v>46.326989694318179</v>
      </c>
      <c r="L40" s="4">
        <v>11.071545310014105</v>
      </c>
      <c r="M40" s="4">
        <f t="shared" si="3"/>
        <v>-11.513772994318181</v>
      </c>
      <c r="N40" s="59">
        <f t="shared" si="4"/>
        <v>0.6247791909371414</v>
      </c>
      <c r="O40" s="4">
        <f t="shared" si="5"/>
        <v>-1.0399427245177857</v>
      </c>
      <c r="P40" s="4">
        <f t="shared" si="6"/>
        <v>0.76988956870721825</v>
      </c>
      <c r="Q40" s="55"/>
    </row>
    <row r="41" spans="1:17" x14ac:dyDescent="0.45">
      <c r="A41" s="4" t="s">
        <v>175</v>
      </c>
      <c r="B41" s="59">
        <v>1.50495</v>
      </c>
      <c r="C41" s="4">
        <f t="shared" si="0"/>
        <v>1.5084136363636367</v>
      </c>
      <c r="D41" s="4">
        <f>B41-C41</f>
        <v>-3.4636363636366685E-3</v>
      </c>
      <c r="E41" s="4">
        <v>7.3297621030247867E-2</v>
      </c>
      <c r="F41" s="4">
        <f t="shared" si="1"/>
        <v>1.1996776859506244E-5</v>
      </c>
      <c r="G41" s="4">
        <f t="shared" si="2"/>
        <v>-4.7254417195986803E-2</v>
      </c>
      <c r="H41" s="61"/>
      <c r="I41" s="4" t="s">
        <v>86</v>
      </c>
      <c r="J41" s="4">
        <v>35.947197699999997</v>
      </c>
      <c r="K41" s="4">
        <v>46.326989694318179</v>
      </c>
      <c r="L41" s="4">
        <v>11.071545310014105</v>
      </c>
      <c r="M41" s="4">
        <f t="shared" si="3"/>
        <v>-10.379791994318182</v>
      </c>
      <c r="N41" s="59">
        <f t="shared" si="4"/>
        <v>3.595182499850523E-2</v>
      </c>
      <c r="O41" s="4">
        <f t="shared" si="5"/>
        <v>-0.93751971415677282</v>
      </c>
      <c r="P41" s="4">
        <f t="shared" si="6"/>
        <v>4.4301947702226438E-2</v>
      </c>
      <c r="Q41" s="55"/>
    </row>
    <row r="42" spans="1:17" x14ac:dyDescent="0.45">
      <c r="A42" s="4" t="s">
        <v>176</v>
      </c>
      <c r="B42" s="59">
        <v>1.4859</v>
      </c>
      <c r="C42" s="4">
        <f t="shared" si="0"/>
        <v>1.5084136363636367</v>
      </c>
      <c r="D42" s="4">
        <f>B42-C42</f>
        <v>-2.251363636363668E-2</v>
      </c>
      <c r="E42" s="4">
        <v>7.3297621030247867E-2</v>
      </c>
      <c r="F42" s="4">
        <f t="shared" si="1"/>
        <v>5.0686382231406382E-4</v>
      </c>
      <c r="G42" s="4">
        <f t="shared" si="2"/>
        <v>-0.3071537117738915</v>
      </c>
      <c r="H42" s="61"/>
      <c r="I42" s="4" t="s">
        <v>87</v>
      </c>
      <c r="J42" s="4">
        <v>39.916131200000002</v>
      </c>
      <c r="K42" s="4">
        <v>46.326989694318179</v>
      </c>
      <c r="L42" s="4">
        <v>11.071545310014105</v>
      </c>
      <c r="M42" s="4">
        <f t="shared" si="3"/>
        <v>-6.4108584943181768</v>
      </c>
      <c r="N42" s="59">
        <f t="shared" si="4"/>
        <v>0.1443317369198108</v>
      </c>
      <c r="O42" s="4">
        <f t="shared" si="5"/>
        <v>-0.57903917789322668</v>
      </c>
      <c r="P42" s="4">
        <f t="shared" si="6"/>
        <v>0.17785403275240724</v>
      </c>
      <c r="Q42" s="55"/>
    </row>
    <row r="43" spans="1:17" x14ac:dyDescent="0.45">
      <c r="A43" s="4" t="s">
        <v>177</v>
      </c>
      <c r="B43" s="59">
        <v>1.4478</v>
      </c>
      <c r="C43" s="4">
        <f t="shared" si="0"/>
        <v>1.5084136363636367</v>
      </c>
      <c r="D43" s="4">
        <f>B43-C43</f>
        <v>-6.0613636363636703E-2</v>
      </c>
      <c r="E43" s="4">
        <v>7.3297621030247867E-2</v>
      </c>
      <c r="F43" s="4">
        <f t="shared" si="1"/>
        <v>3.6740129132231815E-3</v>
      </c>
      <c r="G43" s="4">
        <f t="shared" si="2"/>
        <v>-0.82695230092970085</v>
      </c>
      <c r="H43" s="61"/>
      <c r="I43" s="4" t="s">
        <v>88</v>
      </c>
      <c r="J43" s="4">
        <v>32.658652799999999</v>
      </c>
      <c r="K43" s="4">
        <v>46.326989694318179</v>
      </c>
      <c r="L43" s="4">
        <v>11.071545310014105</v>
      </c>
      <c r="M43" s="4">
        <f t="shared" si="3"/>
        <v>-13.66833689431818</v>
      </c>
      <c r="N43" s="59">
        <f t="shared" si="4"/>
        <v>0.82848760220788165</v>
      </c>
      <c r="O43" s="4">
        <f t="shared" si="5"/>
        <v>-1.2345464442037104</v>
      </c>
      <c r="P43" s="4">
        <f t="shared" si="6"/>
        <v>1.0209110226388389</v>
      </c>
      <c r="Q43" s="55"/>
    </row>
    <row r="44" spans="1:17" x14ac:dyDescent="0.45">
      <c r="A44" s="4" t="s">
        <v>178</v>
      </c>
      <c r="B44" s="59">
        <v>1.3334999999999999</v>
      </c>
      <c r="C44" s="4">
        <f t="shared" si="0"/>
        <v>1.5084136363636367</v>
      </c>
      <c r="D44" s="4">
        <f>B44-C44</f>
        <v>-0.17491363636363677</v>
      </c>
      <c r="E44" s="4">
        <v>7.3297621030247867E-2</v>
      </c>
      <c r="F44" s="4">
        <f t="shared" si="1"/>
        <v>3.0594780185950556E-2</v>
      </c>
      <c r="G44" s="4">
        <f t="shared" si="2"/>
        <v>-2.3863480683971288</v>
      </c>
      <c r="H44" s="61"/>
      <c r="I44" s="4" t="s">
        <v>89</v>
      </c>
      <c r="J44" s="4">
        <v>30.504088899999999</v>
      </c>
      <c r="K44" s="4">
        <v>46.326989694318179</v>
      </c>
      <c r="L44" s="4">
        <v>11.071545310014105</v>
      </c>
      <c r="M44" s="4">
        <f t="shared" si="3"/>
        <v>-15.82290079431818</v>
      </c>
      <c r="N44" s="59">
        <f t="shared" si="4"/>
        <v>2.7676411157552696</v>
      </c>
      <c r="O44" s="4">
        <f t="shared" si="5"/>
        <v>-1.4291501638896351</v>
      </c>
      <c r="P44" s="4">
        <f t="shared" si="6"/>
        <v>3.4104497330474706</v>
      </c>
      <c r="Q44" s="55"/>
    </row>
    <row r="45" spans="1:17" x14ac:dyDescent="0.45">
      <c r="A45" s="4" t="s">
        <v>179</v>
      </c>
      <c r="B45" s="59">
        <v>1.3652500000000001</v>
      </c>
      <c r="C45" s="4">
        <f t="shared" si="0"/>
        <v>1.5084136363636367</v>
      </c>
      <c r="D45" s="4">
        <f>B45-C45</f>
        <v>-0.1431636363636366</v>
      </c>
      <c r="E45" s="4">
        <v>7.3297621030247867E-2</v>
      </c>
      <c r="F45" s="4">
        <f t="shared" si="1"/>
        <v>2.0495826776859571E-2</v>
      </c>
      <c r="G45" s="4">
        <f t="shared" si="2"/>
        <v>-1.9531825774339524</v>
      </c>
      <c r="H45" s="61"/>
      <c r="I45" s="4" t="s">
        <v>90</v>
      </c>
      <c r="J45" s="4">
        <v>29.483505999999998</v>
      </c>
      <c r="K45" s="4">
        <v>46.326989694318179</v>
      </c>
      <c r="L45" s="4">
        <v>11.071545310014105</v>
      </c>
      <c r="M45" s="4">
        <f t="shared" si="3"/>
        <v>-16.843483694318181</v>
      </c>
      <c r="N45" s="59">
        <f t="shared" si="4"/>
        <v>2.4113743747102103</v>
      </c>
      <c r="O45" s="4">
        <f t="shared" si="5"/>
        <v>-1.521330873214547</v>
      </c>
      <c r="P45" s="4">
        <f t="shared" si="6"/>
        <v>2.9714369560750344</v>
      </c>
      <c r="Q45" s="55"/>
    </row>
    <row r="46" spans="1:17" x14ac:dyDescent="0.45">
      <c r="A46" s="4" t="s">
        <v>180</v>
      </c>
      <c r="B46" s="59">
        <v>1.5494000000000001</v>
      </c>
      <c r="C46" s="4">
        <f t="shared" si="0"/>
        <v>1.5084136363636367</v>
      </c>
      <c r="D46" s="4">
        <f>B46-C46</f>
        <v>4.0986363636363432E-2</v>
      </c>
      <c r="E46" s="4">
        <v>7.3297621030247867E-2</v>
      </c>
      <c r="F46" s="4">
        <f t="shared" si="1"/>
        <v>1.6798820041322147E-3</v>
      </c>
      <c r="G46" s="4">
        <f t="shared" si="2"/>
        <v>0.55917727015245844</v>
      </c>
      <c r="H46" s="61"/>
      <c r="I46" s="4" t="s">
        <v>91</v>
      </c>
      <c r="J46" s="4">
        <v>44.678851399999999</v>
      </c>
      <c r="K46" s="4">
        <v>46.326989694318179</v>
      </c>
      <c r="L46" s="4">
        <v>11.071545310014105</v>
      </c>
      <c r="M46" s="4">
        <f t="shared" si="3"/>
        <v>-1.6481382943181799</v>
      </c>
      <c r="N46" s="59">
        <f t="shared" si="4"/>
        <v>-6.7551195453940699E-2</v>
      </c>
      <c r="O46" s="4">
        <f t="shared" si="5"/>
        <v>-0.14886253437697219</v>
      </c>
      <c r="P46" s="4">
        <f t="shared" si="6"/>
        <v>-8.3240545600891808E-2</v>
      </c>
      <c r="Q46" s="55"/>
    </row>
    <row r="47" spans="1:17" x14ac:dyDescent="0.45">
      <c r="A47" s="4" t="s">
        <v>181</v>
      </c>
      <c r="B47" s="59">
        <v>1.4478</v>
      </c>
      <c r="C47" s="4">
        <f t="shared" si="0"/>
        <v>1.5084136363636367</v>
      </c>
      <c r="D47" s="4">
        <f>B47-C47</f>
        <v>-6.0613636363636703E-2</v>
      </c>
      <c r="E47" s="4">
        <v>7.3297621030247867E-2</v>
      </c>
      <c r="F47" s="4">
        <f t="shared" si="1"/>
        <v>3.6740129132231815E-3</v>
      </c>
      <c r="G47" s="4">
        <f t="shared" si="2"/>
        <v>-0.82695230092970085</v>
      </c>
      <c r="H47" s="61"/>
      <c r="I47" s="4" t="s">
        <v>92</v>
      </c>
      <c r="J47" s="4">
        <v>34.926614800000003</v>
      </c>
      <c r="K47" s="4">
        <v>46.326989694318179</v>
      </c>
      <c r="L47" s="4">
        <v>11.071545310014105</v>
      </c>
      <c r="M47" s="4">
        <f t="shared" si="3"/>
        <v>-11.400374894318176</v>
      </c>
      <c r="N47" s="59">
        <f t="shared" si="4"/>
        <v>0.69101817825333511</v>
      </c>
      <c r="O47" s="4">
        <f t="shared" si="5"/>
        <v>-1.029700423481684</v>
      </c>
      <c r="P47" s="4">
        <f t="shared" si="6"/>
        <v>0.85151313446646593</v>
      </c>
      <c r="Q47" s="55"/>
    </row>
    <row r="48" spans="1:17" x14ac:dyDescent="0.45">
      <c r="A48" s="4" t="s">
        <v>182</v>
      </c>
      <c r="B48" s="59">
        <v>1.4732000000000001</v>
      </c>
      <c r="C48" s="4">
        <f t="shared" si="0"/>
        <v>1.5084136363636367</v>
      </c>
      <c r="D48" s="4">
        <f>B48-C48</f>
        <v>-3.5213636363636613E-2</v>
      </c>
      <c r="E48" s="4">
        <v>7.3297621030247867E-2</v>
      </c>
      <c r="F48" s="4">
        <f t="shared" si="1"/>
        <v>1.2400001859504308E-3</v>
      </c>
      <c r="G48" s="4">
        <f t="shared" si="2"/>
        <v>-0.48041990815916025</v>
      </c>
      <c r="H48" s="61"/>
      <c r="I48" s="4" t="s">
        <v>93</v>
      </c>
      <c r="J48" s="4">
        <v>54.5444861</v>
      </c>
      <c r="K48" s="4">
        <v>46.326989694318179</v>
      </c>
      <c r="L48" s="4">
        <v>11.071545310014105</v>
      </c>
      <c r="M48" s="4">
        <f t="shared" si="3"/>
        <v>8.2174964056818212</v>
      </c>
      <c r="N48" s="59">
        <f t="shared" si="4"/>
        <v>-0.28936793024917057</v>
      </c>
      <c r="O48" s="4">
        <f t="shared" si="5"/>
        <v>0.74221765576384136</v>
      </c>
      <c r="P48" s="4">
        <f t="shared" si="6"/>
        <v>-0.35657613801617188</v>
      </c>
      <c r="Q48" s="55"/>
    </row>
    <row r="49" spans="1:17" x14ac:dyDescent="0.45">
      <c r="A49" s="4" t="s">
        <v>183</v>
      </c>
      <c r="B49" s="59">
        <v>1.5874999999999999</v>
      </c>
      <c r="C49" s="4">
        <f t="shared" si="0"/>
        <v>1.5084136363636367</v>
      </c>
      <c r="D49" s="4">
        <f>B49-C49</f>
        <v>7.9086363636363233E-2</v>
      </c>
      <c r="E49" s="4">
        <v>7.3297621030247867E-2</v>
      </c>
      <c r="F49" s="4">
        <f t="shared" si="1"/>
        <v>6.2546529132230765E-3</v>
      </c>
      <c r="G49" s="4">
        <f t="shared" si="2"/>
        <v>1.0789758593082648</v>
      </c>
      <c r="H49" s="61"/>
      <c r="I49" s="4" t="s">
        <v>94</v>
      </c>
      <c r="J49" s="4">
        <v>52.503320299999999</v>
      </c>
      <c r="K49" s="4">
        <v>46.326989694318179</v>
      </c>
      <c r="L49" s="4">
        <v>11.071545310014105</v>
      </c>
      <c r="M49" s="4">
        <f t="shared" si="3"/>
        <v>6.1763306056818195</v>
      </c>
      <c r="N49" s="59">
        <f t="shared" si="4"/>
        <v>0.48846352821935196</v>
      </c>
      <c r="O49" s="4">
        <f t="shared" si="5"/>
        <v>0.55785623711401766</v>
      </c>
      <c r="P49" s="4">
        <f t="shared" si="6"/>
        <v>0.60191341281057231</v>
      </c>
      <c r="Q49" s="55"/>
    </row>
    <row r="50" spans="1:17" x14ac:dyDescent="0.45">
      <c r="A50" s="4" t="s">
        <v>184</v>
      </c>
      <c r="B50" s="59">
        <v>1.4414499999999999</v>
      </c>
      <c r="C50" s="4">
        <f t="shared" si="0"/>
        <v>1.5084136363636367</v>
      </c>
      <c r="D50" s="4">
        <f>B50-C50</f>
        <v>-6.696363636363678E-2</v>
      </c>
      <c r="E50" s="4">
        <v>7.3297621030247867E-2</v>
      </c>
      <c r="F50" s="4">
        <f t="shared" si="1"/>
        <v>4.4841285950413777E-3</v>
      </c>
      <c r="G50" s="4">
        <f t="shared" si="2"/>
        <v>-0.91358539912233672</v>
      </c>
      <c r="H50" s="61"/>
      <c r="I50" s="4" t="s">
        <v>95</v>
      </c>
      <c r="J50" s="4">
        <v>51.029145</v>
      </c>
      <c r="K50" s="4">
        <v>46.326989694318179</v>
      </c>
      <c r="L50" s="4">
        <v>11.071545310014105</v>
      </c>
      <c r="M50" s="4">
        <f t="shared" si="3"/>
        <v>4.7021553056818206</v>
      </c>
      <c r="N50" s="59">
        <f t="shared" si="4"/>
        <v>-0.31487341801502278</v>
      </c>
      <c r="O50" s="4">
        <f t="shared" si="5"/>
        <v>0.42470632364470084</v>
      </c>
      <c r="P50" s="4">
        <f t="shared" si="6"/>
        <v>-0.38800549619672431</v>
      </c>
      <c r="Q50" s="55"/>
    </row>
    <row r="51" spans="1:17" x14ac:dyDescent="0.45">
      <c r="A51" s="4" t="s">
        <v>185</v>
      </c>
      <c r="B51" s="59">
        <v>1.6002000000000001</v>
      </c>
      <c r="C51" s="4">
        <f t="shared" si="0"/>
        <v>1.5084136363636367</v>
      </c>
      <c r="D51" s="4">
        <f>B51-C51</f>
        <v>9.1786363636363388E-2</v>
      </c>
      <c r="E51" s="4">
        <v>7.3297621030247867E-2</v>
      </c>
      <c r="F51" s="4">
        <f t="shared" si="1"/>
        <v>8.4247365495867307E-3</v>
      </c>
      <c r="G51" s="4">
        <f t="shared" si="2"/>
        <v>1.2522420556935365</v>
      </c>
      <c r="H51" s="61"/>
      <c r="I51" s="4" t="s">
        <v>96</v>
      </c>
      <c r="J51" s="4">
        <v>51.7095336</v>
      </c>
      <c r="K51" s="4">
        <v>46.326989694318179</v>
      </c>
      <c r="L51" s="4">
        <v>11.071545310014105</v>
      </c>
      <c r="M51" s="4">
        <f t="shared" si="3"/>
        <v>5.3825439056818212</v>
      </c>
      <c r="N51" s="59">
        <f t="shared" si="4"/>
        <v>0.49404413221560328</v>
      </c>
      <c r="O51" s="4">
        <f t="shared" si="5"/>
        <v>0.48616012986130874</v>
      </c>
      <c r="P51" s="4">
        <f t="shared" si="6"/>
        <v>0.60879016041376188</v>
      </c>
      <c r="Q51" s="55"/>
    </row>
    <row r="52" spans="1:17" x14ac:dyDescent="0.45">
      <c r="A52" s="4" t="s">
        <v>186</v>
      </c>
      <c r="B52" s="59">
        <v>1.5811500000000001</v>
      </c>
      <c r="C52" s="4">
        <f t="shared" si="0"/>
        <v>1.5084136363636367</v>
      </c>
      <c r="D52" s="4">
        <f>B52-C52</f>
        <v>7.2736363636363377E-2</v>
      </c>
      <c r="E52" s="4">
        <v>7.3297621030247867E-2</v>
      </c>
      <c r="F52" s="4">
        <f t="shared" si="1"/>
        <v>5.2905785950412842E-3</v>
      </c>
      <c r="G52" s="4">
        <f t="shared" si="2"/>
        <v>0.99234276111563191</v>
      </c>
      <c r="H52" s="61"/>
      <c r="I52" s="4" t="s">
        <v>97</v>
      </c>
      <c r="J52" s="4">
        <v>60.327789199999998</v>
      </c>
      <c r="K52" s="4">
        <v>46.326989694318179</v>
      </c>
      <c r="L52" s="4">
        <v>11.071545310014105</v>
      </c>
      <c r="M52" s="4">
        <f t="shared" si="3"/>
        <v>14.000799505681819</v>
      </c>
      <c r="N52" s="59">
        <f t="shared" si="4"/>
        <v>1.0183672440450895</v>
      </c>
      <c r="O52" s="4">
        <f t="shared" si="5"/>
        <v>1.2645750086050076</v>
      </c>
      <c r="P52" s="4">
        <f t="shared" si="6"/>
        <v>1.2548918556769173</v>
      </c>
      <c r="Q52" s="55"/>
    </row>
    <row r="53" spans="1:17" x14ac:dyDescent="0.45">
      <c r="A53" s="4" t="s">
        <v>187</v>
      </c>
      <c r="B53" s="59">
        <v>1.41605</v>
      </c>
      <c r="C53" s="4">
        <f t="shared" si="0"/>
        <v>1.5084136363636367</v>
      </c>
      <c r="D53" s="4">
        <f>B53-C53</f>
        <v>-9.2363636363636648E-2</v>
      </c>
      <c r="E53" s="4">
        <v>7.3297621030247867E-2</v>
      </c>
      <c r="F53" s="4">
        <f t="shared" si="1"/>
        <v>8.5310413223141021E-3</v>
      </c>
      <c r="G53" s="4">
        <f t="shared" si="2"/>
        <v>-1.2601177918928743</v>
      </c>
      <c r="H53" s="61"/>
      <c r="I53" s="4" t="s">
        <v>98</v>
      </c>
      <c r="J53" s="4">
        <v>47.853998199999999</v>
      </c>
      <c r="K53" s="4">
        <v>46.326989694318179</v>
      </c>
      <c r="L53" s="4">
        <v>11.071545310014105</v>
      </c>
      <c r="M53" s="4">
        <f t="shared" si="3"/>
        <v>1.5270085056818203</v>
      </c>
      <c r="N53" s="59">
        <f t="shared" si="4"/>
        <v>-0.14104005834297584</v>
      </c>
      <c r="O53" s="4">
        <f t="shared" si="5"/>
        <v>0.13792189463386434</v>
      </c>
      <c r="P53" s="4">
        <f t="shared" si="6"/>
        <v>-0.1737978333197068</v>
      </c>
      <c r="Q53" s="55"/>
    </row>
    <row r="54" spans="1:17" x14ac:dyDescent="0.45">
      <c r="A54" s="4" t="s">
        <v>188</v>
      </c>
      <c r="B54" s="59">
        <v>1.5494000000000001</v>
      </c>
      <c r="C54" s="4">
        <f t="shared" si="0"/>
        <v>1.5084136363636367</v>
      </c>
      <c r="D54" s="4">
        <f>B54-C54</f>
        <v>4.0986363636363432E-2</v>
      </c>
      <c r="E54" s="4">
        <v>7.3297621030247867E-2</v>
      </c>
      <c r="F54" s="4">
        <f t="shared" si="1"/>
        <v>1.6798820041322147E-3</v>
      </c>
      <c r="G54" s="4">
        <f t="shared" si="2"/>
        <v>0.55917727015245844</v>
      </c>
      <c r="H54" s="61"/>
      <c r="I54" s="4" t="s">
        <v>99</v>
      </c>
      <c r="J54" s="4">
        <v>69.966627700000004</v>
      </c>
      <c r="K54" s="4">
        <v>46.326989694318179</v>
      </c>
      <c r="L54" s="4">
        <v>11.071545310014105</v>
      </c>
      <c r="M54" s="4">
        <f t="shared" si="3"/>
        <v>23.639638005681824</v>
      </c>
      <c r="N54" s="59">
        <f t="shared" si="4"/>
        <v>0.96890279953287251</v>
      </c>
      <c r="O54" s="4">
        <f t="shared" si="5"/>
        <v>2.135170596673619</v>
      </c>
      <c r="P54" s="4">
        <f t="shared" si="6"/>
        <v>1.1939388655577501</v>
      </c>
      <c r="Q54" s="55"/>
    </row>
    <row r="55" spans="1:17" x14ac:dyDescent="0.45">
      <c r="A55" s="4" t="s">
        <v>189</v>
      </c>
      <c r="B55" s="59">
        <v>1.6446499999999999</v>
      </c>
      <c r="C55" s="4">
        <f t="shared" si="0"/>
        <v>1.5084136363636367</v>
      </c>
      <c r="D55" s="4">
        <f>B55-C55</f>
        <v>0.13623636363636327</v>
      </c>
      <c r="E55" s="4">
        <v>7.3297621030247867E-2</v>
      </c>
      <c r="F55" s="4">
        <f t="shared" si="1"/>
        <v>1.8560346776859405E-2</v>
      </c>
      <c r="G55" s="4">
        <f t="shared" si="2"/>
        <v>1.8586737430419789</v>
      </c>
      <c r="H55" s="61"/>
      <c r="I55" s="4" t="s">
        <v>100</v>
      </c>
      <c r="J55" s="4">
        <v>77.337504199999998</v>
      </c>
      <c r="K55" s="4">
        <v>46.326989694318179</v>
      </c>
      <c r="L55" s="4">
        <v>11.071545310014105</v>
      </c>
      <c r="M55" s="4">
        <f t="shared" si="3"/>
        <v>31.010514505681819</v>
      </c>
      <c r="N55" s="59">
        <f t="shared" si="4"/>
        <v>4.2247597307467863</v>
      </c>
      <c r="O55" s="4">
        <f t="shared" si="5"/>
        <v>2.8009201640202033</v>
      </c>
      <c r="P55" s="4">
        <f t="shared" si="6"/>
        <v>5.2059967652211849</v>
      </c>
      <c r="Q55" s="55"/>
    </row>
    <row r="56" spans="1:17" x14ac:dyDescent="0.45">
      <c r="A56" s="4" t="s">
        <v>190</v>
      </c>
      <c r="B56" s="59">
        <v>1.4922500000000001</v>
      </c>
      <c r="C56" s="4">
        <f t="shared" si="0"/>
        <v>1.5084136363636367</v>
      </c>
      <c r="D56" s="4">
        <f>B56-C56</f>
        <v>-1.6163636363636602E-2</v>
      </c>
      <c r="E56" s="4">
        <v>7.3297621030247867E-2</v>
      </c>
      <c r="F56" s="4">
        <f t="shared" si="1"/>
        <v>2.6126314049587548E-4</v>
      </c>
      <c r="G56" s="4">
        <f t="shared" si="2"/>
        <v>-0.22052061358125558</v>
      </c>
      <c r="H56" s="61"/>
      <c r="I56" s="4" t="s">
        <v>101</v>
      </c>
      <c r="J56" s="4">
        <v>58.286623400000003</v>
      </c>
      <c r="K56" s="4">
        <v>46.326989694318179</v>
      </c>
      <c r="L56" s="4">
        <v>11.071545310014105</v>
      </c>
      <c r="M56" s="4">
        <f t="shared" si="3"/>
        <v>11.959633705681824</v>
      </c>
      <c r="N56" s="59">
        <f t="shared" si="4"/>
        <v>-0.1933111702609327</v>
      </c>
      <c r="O56" s="4">
        <f t="shared" si="5"/>
        <v>1.0802135899551846</v>
      </c>
      <c r="P56" s="4">
        <f t="shared" si="6"/>
        <v>-0.23820936365572812</v>
      </c>
      <c r="Q56" s="55"/>
    </row>
    <row r="57" spans="1:17" x14ac:dyDescent="0.45">
      <c r="A57" s="4" t="s">
        <v>191</v>
      </c>
      <c r="B57" s="59">
        <v>1.5494000000000001</v>
      </c>
      <c r="C57" s="4">
        <f t="shared" si="0"/>
        <v>1.5084136363636367</v>
      </c>
      <c r="D57" s="4">
        <f>B57-C57</f>
        <v>4.0986363636363432E-2</v>
      </c>
      <c r="E57" s="4">
        <v>7.3297621030247867E-2</v>
      </c>
      <c r="F57" s="4">
        <f t="shared" si="1"/>
        <v>1.6798820041322147E-3</v>
      </c>
      <c r="G57" s="4">
        <f t="shared" si="2"/>
        <v>0.55917727015245844</v>
      </c>
      <c r="H57" s="61"/>
      <c r="I57" s="4" t="s">
        <v>102</v>
      </c>
      <c r="J57" s="4">
        <v>45.812832399999998</v>
      </c>
      <c r="K57" s="4">
        <v>46.326989694318179</v>
      </c>
      <c r="L57" s="4">
        <v>11.071545310014105</v>
      </c>
      <c r="M57" s="4">
        <f t="shared" si="3"/>
        <v>-0.51415729431818136</v>
      </c>
      <c r="N57" s="59">
        <f t="shared" si="4"/>
        <v>-2.107343783121372E-2</v>
      </c>
      <c r="O57" s="4">
        <f t="shared" si="5"/>
        <v>-4.6439524015959278E-2</v>
      </c>
      <c r="P57" s="4">
        <f t="shared" si="6"/>
        <v>-2.5967926266423642E-2</v>
      </c>
      <c r="Q57" s="55"/>
    </row>
    <row r="58" spans="1:17" x14ac:dyDescent="0.45">
      <c r="A58" s="4" t="s">
        <v>192</v>
      </c>
      <c r="B58" s="59">
        <v>1.4224000000000001</v>
      </c>
      <c r="C58" s="4">
        <f t="shared" si="0"/>
        <v>1.5084136363636367</v>
      </c>
      <c r="D58" s="4">
        <f>B58-C58</f>
        <v>-8.601363636363657E-2</v>
      </c>
      <c r="E58" s="4">
        <v>7.3297621030247867E-2</v>
      </c>
      <c r="F58" s="4">
        <f t="shared" si="1"/>
        <v>7.3983456404959035E-3</v>
      </c>
      <c r="G58" s="4">
        <f t="shared" si="2"/>
        <v>-1.1734846937002383</v>
      </c>
      <c r="H58" s="61"/>
      <c r="I58" s="4" t="s">
        <v>103</v>
      </c>
      <c r="J58" s="4">
        <v>47.627201999999997</v>
      </c>
      <c r="K58" s="4">
        <v>46.326989694318179</v>
      </c>
      <c r="L58" s="4">
        <v>11.071545310014105</v>
      </c>
      <c r="M58" s="4">
        <f t="shared" si="3"/>
        <v>1.3002123056818178</v>
      </c>
      <c r="N58" s="59">
        <f t="shared" si="4"/>
        <v>-0.11183598845644135</v>
      </c>
      <c r="O58" s="4">
        <f t="shared" si="5"/>
        <v>0.11743729256166149</v>
      </c>
      <c r="P58" s="4">
        <f t="shared" si="6"/>
        <v>-0.1378108652907066</v>
      </c>
      <c r="Q58" s="55"/>
    </row>
    <row r="59" spans="1:17" x14ac:dyDescent="0.45">
      <c r="A59" s="4" t="s">
        <v>193</v>
      </c>
      <c r="B59" s="59">
        <v>1.6192500000000001</v>
      </c>
      <c r="C59" s="4">
        <f t="shared" si="0"/>
        <v>1.5084136363636367</v>
      </c>
      <c r="D59" s="4">
        <f>B59-C59</f>
        <v>0.1108363636363634</v>
      </c>
      <c r="E59" s="4">
        <v>7.3297621030247867E-2</v>
      </c>
      <c r="F59" s="4">
        <f t="shared" si="1"/>
        <v>1.2284699504132178E-2</v>
      </c>
      <c r="G59" s="4">
        <f t="shared" si="2"/>
        <v>1.5121413502714414</v>
      </c>
      <c r="H59" s="61"/>
      <c r="I59" s="4" t="s">
        <v>104</v>
      </c>
      <c r="J59" s="4">
        <v>53.070310800000001</v>
      </c>
      <c r="K59" s="4">
        <v>46.326989694318179</v>
      </c>
      <c r="L59" s="4">
        <v>11.071545310014105</v>
      </c>
      <c r="M59" s="4">
        <f t="shared" si="3"/>
        <v>6.7433211056818223</v>
      </c>
      <c r="N59" s="59">
        <f t="shared" si="4"/>
        <v>0.74740519018611451</v>
      </c>
      <c r="O59" s="4">
        <f t="shared" si="5"/>
        <v>0.60906774229452443</v>
      </c>
      <c r="P59" s="4">
        <f t="shared" si="6"/>
        <v>0.92099651824002049</v>
      </c>
      <c r="Q59" s="55"/>
    </row>
    <row r="60" spans="1:17" x14ac:dyDescent="0.45">
      <c r="A60" s="4" t="s">
        <v>194</v>
      </c>
      <c r="B60" s="59">
        <v>1.6637</v>
      </c>
      <c r="C60" s="4">
        <f t="shared" si="0"/>
        <v>1.5084136363636367</v>
      </c>
      <c r="D60" s="4">
        <f>B60-C60</f>
        <v>0.15528636363636328</v>
      </c>
      <c r="E60" s="4">
        <v>7.3297621030247867E-2</v>
      </c>
      <c r="F60" s="4">
        <f t="shared" si="1"/>
        <v>2.4113854731404847E-2</v>
      </c>
      <c r="G60" s="4">
        <f t="shared" si="2"/>
        <v>2.1185730376198837</v>
      </c>
      <c r="H60" s="61"/>
      <c r="I60" s="4" t="s">
        <v>105</v>
      </c>
      <c r="J60" s="4">
        <v>80.739447200000001</v>
      </c>
      <c r="K60" s="4">
        <v>46.326989694318179</v>
      </c>
      <c r="L60" s="4">
        <v>11.071545310014105</v>
      </c>
      <c r="M60" s="4">
        <f t="shared" si="3"/>
        <v>34.412457505681822</v>
      </c>
      <c r="N60" s="59">
        <f t="shared" si="4"/>
        <v>5.3437853898482066</v>
      </c>
      <c r="O60" s="4">
        <f t="shared" si="5"/>
        <v>3.1081891951032423</v>
      </c>
      <c r="P60" s="4">
        <f t="shared" si="6"/>
        <v>6.5849258245671773</v>
      </c>
      <c r="Q60" s="55"/>
    </row>
    <row r="61" spans="1:17" x14ac:dyDescent="0.45">
      <c r="A61" s="4" t="s">
        <v>195</v>
      </c>
      <c r="B61" s="59">
        <v>1.4732000000000001</v>
      </c>
      <c r="C61" s="4">
        <f t="shared" si="0"/>
        <v>1.5084136363636367</v>
      </c>
      <c r="D61" s="4">
        <f>B61-C61</f>
        <v>-3.5213636363636613E-2</v>
      </c>
      <c r="E61" s="4">
        <v>7.3297621030247867E-2</v>
      </c>
      <c r="F61" s="4">
        <f t="shared" si="1"/>
        <v>1.2400001859504308E-3</v>
      </c>
      <c r="G61" s="4">
        <f t="shared" si="2"/>
        <v>-0.48041990815916025</v>
      </c>
      <c r="H61" s="61"/>
      <c r="I61" s="4" t="s">
        <v>106</v>
      </c>
      <c r="J61" s="4">
        <v>45.245841900000002</v>
      </c>
      <c r="K61" s="4">
        <v>46.326989694318179</v>
      </c>
      <c r="L61" s="4">
        <v>11.071545310014105</v>
      </c>
      <c r="M61" s="4">
        <f t="shared" si="3"/>
        <v>-1.0811477943181771</v>
      </c>
      <c r="N61" s="59">
        <f t="shared" si="4"/>
        <v>3.8071145284468082E-2</v>
      </c>
      <c r="O61" s="4">
        <f t="shared" si="5"/>
        <v>-9.7651029196465414E-2</v>
      </c>
      <c r="P61" s="4">
        <f t="shared" si="6"/>
        <v>4.691349847821339E-2</v>
      </c>
      <c r="Q61" s="55"/>
    </row>
    <row r="62" spans="1:17" x14ac:dyDescent="0.45">
      <c r="A62" s="4" t="s">
        <v>196</v>
      </c>
      <c r="B62" s="59">
        <v>1.4922500000000001</v>
      </c>
      <c r="C62" s="4">
        <f t="shared" si="0"/>
        <v>1.5084136363636367</v>
      </c>
      <c r="D62" s="4">
        <f>B62-C62</f>
        <v>-1.6163636363636602E-2</v>
      </c>
      <c r="E62" s="4">
        <v>7.3297621030247867E-2</v>
      </c>
      <c r="F62" s="4">
        <f t="shared" si="1"/>
        <v>2.6126314049587548E-4</v>
      </c>
      <c r="G62" s="4">
        <f t="shared" si="2"/>
        <v>-0.22052061358125558</v>
      </c>
      <c r="H62" s="61"/>
      <c r="I62" s="4" t="s">
        <v>107</v>
      </c>
      <c r="J62" s="4">
        <v>50.462154499999997</v>
      </c>
      <c r="K62" s="4">
        <v>46.326989694318179</v>
      </c>
      <c r="L62" s="4">
        <v>11.071545310014105</v>
      </c>
      <c r="M62" s="4">
        <f t="shared" si="3"/>
        <v>4.1351648056818178</v>
      </c>
      <c r="N62" s="59">
        <f t="shared" si="4"/>
        <v>-6.6839300222748907E-2</v>
      </c>
      <c r="O62" s="4">
        <f t="shared" si="5"/>
        <v>0.37349481846419408</v>
      </c>
      <c r="P62" s="4">
        <f t="shared" si="6"/>
        <v>-8.2363306537143743E-2</v>
      </c>
      <c r="Q62" s="55"/>
    </row>
    <row r="63" spans="1:17" x14ac:dyDescent="0.45">
      <c r="A63" s="4" t="s">
        <v>197</v>
      </c>
      <c r="B63" s="59">
        <v>1.5303500000000001</v>
      </c>
      <c r="C63" s="4">
        <f t="shared" si="0"/>
        <v>1.5084136363636367</v>
      </c>
      <c r="D63" s="4">
        <f>B63-C63</f>
        <v>2.1936363636363421E-2</v>
      </c>
      <c r="E63" s="4">
        <v>7.3297621030247867E-2</v>
      </c>
      <c r="F63" s="4">
        <f t="shared" si="1"/>
        <v>4.8120404958676741E-4</v>
      </c>
      <c r="G63" s="4">
        <f t="shared" si="2"/>
        <v>0.29927797557455377</v>
      </c>
      <c r="H63" s="61"/>
      <c r="I63" s="4" t="s">
        <v>108</v>
      </c>
      <c r="J63" s="4">
        <v>52.956912699999997</v>
      </c>
      <c r="K63" s="4">
        <v>46.326989694318179</v>
      </c>
      <c r="L63" s="4">
        <v>11.071545310014105</v>
      </c>
      <c r="M63" s="4">
        <f t="shared" si="3"/>
        <v>6.6299230056818175</v>
      </c>
      <c r="N63" s="59">
        <f t="shared" si="4"/>
        <v>0.14543640193372789</v>
      </c>
      <c r="O63" s="4">
        <f t="shared" si="5"/>
        <v>0.59882544125842274</v>
      </c>
      <c r="P63" s="4">
        <f t="shared" si="6"/>
        <v>0.17921526578235963</v>
      </c>
      <c r="Q63" s="55"/>
    </row>
    <row r="64" spans="1:17" x14ac:dyDescent="0.45">
      <c r="A64" s="4" t="s">
        <v>198</v>
      </c>
      <c r="B64" s="59">
        <v>1.5874999999999999</v>
      </c>
      <c r="C64" s="4">
        <f t="shared" si="0"/>
        <v>1.5084136363636367</v>
      </c>
      <c r="D64" s="4">
        <f>B64-C64</f>
        <v>7.9086363636363233E-2</v>
      </c>
      <c r="E64" s="4">
        <v>7.3297621030247867E-2</v>
      </c>
      <c r="F64" s="4">
        <f t="shared" si="1"/>
        <v>6.2546529132230765E-3</v>
      </c>
      <c r="G64" s="4">
        <f t="shared" si="2"/>
        <v>1.0789758593082648</v>
      </c>
      <c r="H64" s="61"/>
      <c r="I64" s="4" t="s">
        <v>109</v>
      </c>
      <c r="J64" s="4">
        <v>61.234974000000001</v>
      </c>
      <c r="K64" s="4">
        <v>46.326989694318179</v>
      </c>
      <c r="L64" s="4">
        <v>11.071545310014105</v>
      </c>
      <c r="M64" s="4">
        <f t="shared" si="3"/>
        <v>14.907984305681822</v>
      </c>
      <c r="N64" s="59">
        <f t="shared" si="4"/>
        <v>1.1790182678843486</v>
      </c>
      <c r="O64" s="4">
        <f t="shared" si="5"/>
        <v>1.3465134168938182</v>
      </c>
      <c r="P64" s="4">
        <f t="shared" si="6"/>
        <v>1.4528554710631152</v>
      </c>
      <c r="Q64" s="55"/>
    </row>
    <row r="65" spans="1:17" x14ac:dyDescent="0.45">
      <c r="A65" s="4" t="s">
        <v>199</v>
      </c>
      <c r="B65" s="59">
        <v>1.5748</v>
      </c>
      <c r="C65" s="4">
        <f t="shared" si="0"/>
        <v>1.5084136363636367</v>
      </c>
      <c r="D65" s="4">
        <f>B65-C65</f>
        <v>6.6386363636363299E-2</v>
      </c>
      <c r="E65" s="4">
        <v>7.3297621030247867E-2</v>
      </c>
      <c r="F65" s="4">
        <f t="shared" si="1"/>
        <v>4.4071492768594589E-3</v>
      </c>
      <c r="G65" s="4">
        <f t="shared" si="2"/>
        <v>0.90570966292299604</v>
      </c>
      <c r="H65" s="61"/>
      <c r="I65" s="4" t="s">
        <v>110</v>
      </c>
      <c r="J65" s="4">
        <v>59.8741968</v>
      </c>
      <c r="K65" s="4">
        <v>46.326989694318179</v>
      </c>
      <c r="L65" s="4">
        <v>11.071545310014105</v>
      </c>
      <c r="M65" s="4">
        <f t="shared" si="3"/>
        <v>13.547207105681821</v>
      </c>
      <c r="N65" s="59">
        <f t="shared" si="4"/>
        <v>0.89934981717491813</v>
      </c>
      <c r="O65" s="4">
        <f t="shared" si="5"/>
        <v>1.2236058044606026</v>
      </c>
      <c r="P65" s="4">
        <f t="shared" si="6"/>
        <v>1.1082316007086339</v>
      </c>
      <c r="Q65" s="55"/>
    </row>
    <row r="66" spans="1:17" x14ac:dyDescent="0.45">
      <c r="A66" s="4" t="s">
        <v>200</v>
      </c>
      <c r="B66" s="59">
        <v>1.42875</v>
      </c>
      <c r="C66" s="4">
        <f t="shared" si="0"/>
        <v>1.5084136363636367</v>
      </c>
      <c r="D66" s="4">
        <f>B66-C66</f>
        <v>-7.9663636363636714E-2</v>
      </c>
      <c r="E66" s="4">
        <v>7.3297621030247867E-2</v>
      </c>
      <c r="F66" s="4">
        <f t="shared" si="1"/>
        <v>6.3462949586777419E-3</v>
      </c>
      <c r="G66" s="4">
        <f t="shared" si="2"/>
        <v>-1.0868515955076055</v>
      </c>
      <c r="H66" s="61"/>
      <c r="I66" s="4" t="s">
        <v>111</v>
      </c>
      <c r="J66" s="4">
        <v>47.967396299999997</v>
      </c>
      <c r="K66" s="4">
        <v>46.326989694318179</v>
      </c>
      <c r="L66" s="4">
        <v>11.071545310014105</v>
      </c>
      <c r="M66" s="4">
        <f t="shared" si="3"/>
        <v>1.6404066056818181</v>
      </c>
      <c r="N66" s="59">
        <f t="shared" si="4"/>
        <v>-0.13068075532354395</v>
      </c>
      <c r="O66" s="4">
        <f t="shared" si="5"/>
        <v>0.14816419566996544</v>
      </c>
      <c r="P66" s="4">
        <f t="shared" si="6"/>
        <v>-0.16103249246100299</v>
      </c>
      <c r="Q66" s="55"/>
    </row>
    <row r="67" spans="1:17" x14ac:dyDescent="0.45">
      <c r="A67" s="4" t="s">
        <v>201</v>
      </c>
      <c r="B67" s="59">
        <v>1.6065499999999999</v>
      </c>
      <c r="C67" s="4">
        <f t="shared" ref="C67:C89" si="7" xml:space="preserve"> SUM($B$2:$B$89)/88</f>
        <v>1.5084136363636367</v>
      </c>
      <c r="D67" s="4">
        <f>B67-C67</f>
        <v>9.8136363636363244E-2</v>
      </c>
      <c r="E67" s="4">
        <v>7.3297621030247867E-2</v>
      </c>
      <c r="F67" s="4">
        <f t="shared" ref="F67:F89" si="8">D67*D67</f>
        <v>9.6307458677685181E-3</v>
      </c>
      <c r="G67" s="4">
        <f t="shared" ref="G67:G89" si="9">D67/E67</f>
        <v>1.3388751538861694</v>
      </c>
      <c r="H67" s="61"/>
      <c r="I67" s="4" t="s">
        <v>112</v>
      </c>
      <c r="J67" s="4">
        <v>63.956528400000003</v>
      </c>
      <c r="K67" s="4">
        <v>46.326989694318179</v>
      </c>
      <c r="L67" s="4">
        <v>11.071545310014105</v>
      </c>
      <c r="M67" s="4">
        <f t="shared" ref="M67:M89" si="10">J67-K67</f>
        <v>17.629538705681824</v>
      </c>
      <c r="N67" s="59">
        <f t="shared" ref="N67:N89" si="11">D67*M67</f>
        <v>1.7300988211621322</v>
      </c>
      <c r="O67" s="4">
        <f t="shared" ref="O67:O89" si="12">M67/L67</f>
        <v>1.5923286417602498</v>
      </c>
      <c r="P67" s="4">
        <f t="shared" ref="P67:P89" si="13">G67*O67</f>
        <v>2.1319292552741094</v>
      </c>
      <c r="Q67" s="55"/>
    </row>
    <row r="68" spans="1:17" x14ac:dyDescent="0.45">
      <c r="A68" s="4" t="s">
        <v>202</v>
      </c>
      <c r="B68" s="59">
        <v>1.5494000000000001</v>
      </c>
      <c r="C68" s="4">
        <f t="shared" si="7"/>
        <v>1.5084136363636367</v>
      </c>
      <c r="D68" s="4">
        <f>B68-C68</f>
        <v>4.0986363636363432E-2</v>
      </c>
      <c r="E68" s="4">
        <v>7.3297621030247867E-2</v>
      </c>
      <c r="F68" s="4">
        <f t="shared" si="8"/>
        <v>1.6798820041322147E-3</v>
      </c>
      <c r="G68" s="4">
        <f t="shared" si="9"/>
        <v>0.55917727015245844</v>
      </c>
      <c r="H68" s="61"/>
      <c r="I68" s="4" t="s">
        <v>113</v>
      </c>
      <c r="J68" s="4">
        <v>46.720017200000001</v>
      </c>
      <c r="K68" s="4">
        <v>46.326989694318179</v>
      </c>
      <c r="L68" s="4">
        <v>11.071545310014105</v>
      </c>
      <c r="M68" s="4">
        <f t="shared" si="10"/>
        <v>0.39302750568182176</v>
      </c>
      <c r="N68" s="59">
        <f t="shared" si="11"/>
        <v>1.610876826696804E-2</v>
      </c>
      <c r="O68" s="4">
        <f t="shared" si="12"/>
        <v>3.549888427285143E-2</v>
      </c>
      <c r="P68" s="4">
        <f t="shared" si="13"/>
        <v>1.9850169201151104E-2</v>
      </c>
      <c r="Q68" s="55"/>
    </row>
    <row r="69" spans="1:17" x14ac:dyDescent="0.45">
      <c r="A69" s="4" t="s">
        <v>203</v>
      </c>
      <c r="B69" s="59">
        <v>1.4732000000000001</v>
      </c>
      <c r="C69" s="4">
        <f t="shared" si="7"/>
        <v>1.5084136363636367</v>
      </c>
      <c r="D69" s="4">
        <f>B69-C69</f>
        <v>-3.5213636363636613E-2</v>
      </c>
      <c r="E69" s="4">
        <v>7.3297621030247867E-2</v>
      </c>
      <c r="F69" s="4">
        <f t="shared" si="8"/>
        <v>1.2400001859504308E-3</v>
      </c>
      <c r="G69" s="4">
        <f t="shared" si="9"/>
        <v>-0.48041990815916025</v>
      </c>
      <c r="H69" s="61"/>
      <c r="I69" s="4" t="s">
        <v>114</v>
      </c>
      <c r="J69" s="4">
        <v>41.276908400000003</v>
      </c>
      <c r="K69" s="4">
        <v>46.326989694318179</v>
      </c>
      <c r="L69" s="4">
        <v>11.071545310014105</v>
      </c>
      <c r="M69" s="4">
        <f t="shared" si="10"/>
        <v>-5.0500812943181757</v>
      </c>
      <c r="N69" s="59">
        <f t="shared" si="11"/>
        <v>0.17783172630492355</v>
      </c>
      <c r="O69" s="4">
        <f t="shared" si="12"/>
        <v>-0.45613156546001088</v>
      </c>
      <c r="P69" s="4">
        <f t="shared" si="13"/>
        <v>0.21913468478679241</v>
      </c>
      <c r="Q69" s="55"/>
    </row>
    <row r="70" spans="1:17" x14ac:dyDescent="0.45">
      <c r="A70" s="4" t="s">
        <v>204</v>
      </c>
      <c r="B70" s="59">
        <v>1.4985999999999999</v>
      </c>
      <c r="C70" s="4">
        <f t="shared" si="7"/>
        <v>1.5084136363636367</v>
      </c>
      <c r="D70" s="4">
        <f>B70-C70</f>
        <v>-9.8136363636367463E-3</v>
      </c>
      <c r="E70" s="4">
        <v>7.3297621030247867E-2</v>
      </c>
      <c r="F70" s="4">
        <f t="shared" si="8"/>
        <v>9.6307458677693467E-5</v>
      </c>
      <c r="G70" s="4">
        <f t="shared" si="9"/>
        <v>-0.1338875153886227</v>
      </c>
      <c r="H70" s="61"/>
      <c r="I70" s="4" t="s">
        <v>115</v>
      </c>
      <c r="J70" s="4">
        <v>45.35924</v>
      </c>
      <c r="K70" s="4">
        <v>46.326989694318179</v>
      </c>
      <c r="L70" s="4">
        <v>11.071545310014105</v>
      </c>
      <c r="M70" s="4">
        <f t="shared" si="10"/>
        <v>-0.96774969431817937</v>
      </c>
      <c r="N70" s="59">
        <f t="shared" si="11"/>
        <v>9.4971435910592306E-3</v>
      </c>
      <c r="O70" s="4">
        <f t="shared" si="12"/>
        <v>-8.740872816036431E-2</v>
      </c>
      <c r="P70" s="4">
        <f t="shared" si="13"/>
        <v>1.1702937436670715E-2</v>
      </c>
      <c r="Q70" s="55"/>
    </row>
    <row r="71" spans="1:17" x14ac:dyDescent="0.45">
      <c r="A71" s="4" t="s">
        <v>205</v>
      </c>
      <c r="B71" s="59">
        <v>1.6637</v>
      </c>
      <c r="C71" s="4">
        <f t="shared" si="7"/>
        <v>1.5084136363636367</v>
      </c>
      <c r="D71" s="4">
        <f>B71-C71</f>
        <v>0.15528636363636328</v>
      </c>
      <c r="E71" s="4">
        <v>7.3297621030247867E-2</v>
      </c>
      <c r="F71" s="4">
        <f t="shared" si="8"/>
        <v>2.4113854731404847E-2</v>
      </c>
      <c r="G71" s="4">
        <f t="shared" si="9"/>
        <v>2.1185730376198837</v>
      </c>
      <c r="H71" s="61"/>
      <c r="I71" s="4" t="s">
        <v>116</v>
      </c>
      <c r="J71" s="4">
        <v>57.266040500000003</v>
      </c>
      <c r="K71" s="4">
        <v>46.326989694318179</v>
      </c>
      <c r="L71" s="4">
        <v>11.071545310014105</v>
      </c>
      <c r="M71" s="4">
        <f t="shared" si="10"/>
        <v>10.939050805681823</v>
      </c>
      <c r="N71" s="59">
        <f t="shared" si="11"/>
        <v>1.6986854212477602</v>
      </c>
      <c r="O71" s="4">
        <f t="shared" si="12"/>
        <v>0.98803288063027284</v>
      </c>
      <c r="P71" s="4">
        <f t="shared" si="13"/>
        <v>2.0932198211852011</v>
      </c>
      <c r="Q71" s="55"/>
    </row>
    <row r="72" spans="1:17" x14ac:dyDescent="0.45">
      <c r="A72" s="4" t="s">
        <v>206</v>
      </c>
      <c r="B72" s="59">
        <v>1.4224000000000001</v>
      </c>
      <c r="C72" s="4">
        <f t="shared" si="7"/>
        <v>1.5084136363636367</v>
      </c>
      <c r="D72" s="4">
        <f>B72-C72</f>
        <v>-8.601363636363657E-2</v>
      </c>
      <c r="E72" s="4">
        <v>7.3297621030247867E-2</v>
      </c>
      <c r="F72" s="4">
        <f t="shared" si="8"/>
        <v>7.3983456404959035E-3</v>
      </c>
      <c r="G72" s="4">
        <f t="shared" si="9"/>
        <v>-1.1734846937002383</v>
      </c>
      <c r="H72" s="61"/>
      <c r="I72" s="4" t="s">
        <v>117</v>
      </c>
      <c r="J72" s="4">
        <v>38.782150199999997</v>
      </c>
      <c r="K72" s="4">
        <v>46.326989694318179</v>
      </c>
      <c r="L72" s="4">
        <v>11.071545310014105</v>
      </c>
      <c r="M72" s="4">
        <f t="shared" si="10"/>
        <v>-7.5448394943181825</v>
      </c>
      <c r="N72" s="59">
        <f t="shared" si="11"/>
        <v>0.64895908068628771</v>
      </c>
      <c r="O72" s="4">
        <f t="shared" si="12"/>
        <v>-0.68146218825424021</v>
      </c>
      <c r="P72" s="4">
        <f t="shared" si="13"/>
        <v>0.79968544725182122</v>
      </c>
      <c r="Q72" s="55"/>
    </row>
    <row r="73" spans="1:17" x14ac:dyDescent="0.45">
      <c r="A73" s="4" t="s">
        <v>207</v>
      </c>
      <c r="B73" s="59">
        <v>1.50495</v>
      </c>
      <c r="C73" s="4">
        <f t="shared" si="7"/>
        <v>1.5084136363636367</v>
      </c>
      <c r="D73" s="4">
        <f>B73-C73</f>
        <v>-3.4636363636366685E-3</v>
      </c>
      <c r="E73" s="4">
        <v>7.3297621030247867E-2</v>
      </c>
      <c r="F73" s="4">
        <f t="shared" si="8"/>
        <v>1.1996776859506244E-5</v>
      </c>
      <c r="G73" s="4">
        <f t="shared" si="9"/>
        <v>-4.7254417195986803E-2</v>
      </c>
      <c r="H73" s="61"/>
      <c r="I73" s="4" t="s">
        <v>118</v>
      </c>
      <c r="J73" s="4">
        <v>46.946813400000003</v>
      </c>
      <c r="K73" s="4">
        <v>46.326989694318179</v>
      </c>
      <c r="L73" s="4">
        <v>11.071545310014105</v>
      </c>
      <c r="M73" s="4">
        <f t="shared" si="10"/>
        <v>0.61982370568182432</v>
      </c>
      <c r="N73" s="59">
        <f t="shared" si="11"/>
        <v>-2.1468439260435988E-3</v>
      </c>
      <c r="O73" s="4">
        <f t="shared" si="12"/>
        <v>5.5983486345054269E-2</v>
      </c>
      <c r="P73" s="4">
        <f t="shared" si="13"/>
        <v>-2.645467019835025E-3</v>
      </c>
      <c r="Q73" s="55"/>
    </row>
    <row r="74" spans="1:17" x14ac:dyDescent="0.45">
      <c r="A74" s="4" t="s">
        <v>208</v>
      </c>
      <c r="B74" s="59">
        <v>1.3462000000000001</v>
      </c>
      <c r="C74" s="4">
        <f t="shared" si="7"/>
        <v>1.5084136363636367</v>
      </c>
      <c r="D74" s="4">
        <f>B74-C74</f>
        <v>-0.16221363636363662</v>
      </c>
      <c r="E74" s="4">
        <v>7.3297621030247867E-2</v>
      </c>
      <c r="F74" s="4">
        <f t="shared" si="8"/>
        <v>2.631326382231413E-2</v>
      </c>
      <c r="G74" s="4">
        <f t="shared" si="9"/>
        <v>-2.2130818720118572</v>
      </c>
      <c r="H74" s="61"/>
      <c r="I74" s="4" t="s">
        <v>119</v>
      </c>
      <c r="J74" s="4">
        <v>29.256709799999999</v>
      </c>
      <c r="K74" s="4">
        <v>46.326989694318179</v>
      </c>
      <c r="L74" s="4">
        <v>11.071545310014105</v>
      </c>
      <c r="M74" s="4">
        <f t="shared" si="10"/>
        <v>-17.07027989431818</v>
      </c>
      <c r="N74" s="59">
        <f t="shared" si="11"/>
        <v>2.7690321754024265</v>
      </c>
      <c r="O74" s="4">
        <f t="shared" si="12"/>
        <v>-1.5418154752867494</v>
      </c>
      <c r="P74" s="4">
        <f t="shared" si="13"/>
        <v>3.412163878344451</v>
      </c>
      <c r="Q74" s="55"/>
    </row>
    <row r="75" spans="1:17" x14ac:dyDescent="0.45">
      <c r="A75" s="4" t="s">
        <v>209</v>
      </c>
      <c r="B75" s="59">
        <v>1.4224000000000001</v>
      </c>
      <c r="C75" s="4">
        <f t="shared" si="7"/>
        <v>1.5084136363636367</v>
      </c>
      <c r="D75" s="4">
        <f>B75-C75</f>
        <v>-8.601363636363657E-2</v>
      </c>
      <c r="E75" s="4">
        <v>7.3297621030247867E-2</v>
      </c>
      <c r="F75" s="4">
        <f t="shared" si="8"/>
        <v>7.3983456404959035E-3</v>
      </c>
      <c r="G75" s="4">
        <f t="shared" si="9"/>
        <v>-1.1734846937002383</v>
      </c>
      <c r="H75" s="61"/>
      <c r="I75" s="4" t="s">
        <v>120</v>
      </c>
      <c r="J75" s="4">
        <v>35.833799599999999</v>
      </c>
      <c r="K75" s="4">
        <v>46.326989694318179</v>
      </c>
      <c r="L75" s="4">
        <v>11.071545310014105</v>
      </c>
      <c r="M75" s="4">
        <f t="shared" si="10"/>
        <v>-10.49319009431818</v>
      </c>
      <c r="N75" s="59">
        <f t="shared" si="11"/>
        <v>0.90255743706719727</v>
      </c>
      <c r="O75" s="4">
        <f t="shared" si="12"/>
        <v>-0.94776201519287384</v>
      </c>
      <c r="P75" s="4">
        <f t="shared" si="13"/>
        <v>1.1121842180993302</v>
      </c>
      <c r="Q75" s="55"/>
    </row>
    <row r="76" spans="1:17" x14ac:dyDescent="0.45">
      <c r="A76" s="4" t="s">
        <v>210</v>
      </c>
      <c r="B76" s="59">
        <v>1.4732000000000001</v>
      </c>
      <c r="C76" s="4">
        <f t="shared" si="7"/>
        <v>1.5084136363636367</v>
      </c>
      <c r="D76" s="4">
        <f>B76-C76</f>
        <v>-3.5213636363636613E-2</v>
      </c>
      <c r="E76" s="4">
        <v>7.3297621030247867E-2</v>
      </c>
      <c r="F76" s="4">
        <f t="shared" si="8"/>
        <v>1.2400001859504308E-3</v>
      </c>
      <c r="G76" s="4">
        <f t="shared" si="9"/>
        <v>-0.48041990815916025</v>
      </c>
      <c r="H76" s="61"/>
      <c r="I76" s="4" t="s">
        <v>121</v>
      </c>
      <c r="J76" s="4">
        <v>34.926614800000003</v>
      </c>
      <c r="K76" s="4">
        <v>46.326989694318179</v>
      </c>
      <c r="L76" s="4">
        <v>11.071545310014105</v>
      </c>
      <c r="M76" s="4">
        <f t="shared" si="10"/>
        <v>-11.400374894318176</v>
      </c>
      <c r="N76" s="59">
        <f t="shared" si="11"/>
        <v>0.40144865593765244</v>
      </c>
      <c r="O76" s="4">
        <f t="shared" si="12"/>
        <v>-1.029700423481684</v>
      </c>
      <c r="P76" s="4">
        <f t="shared" si="13"/>
        <v>0.49468858288051903</v>
      </c>
      <c r="Q76" s="55"/>
    </row>
    <row r="77" spans="1:17" x14ac:dyDescent="0.45">
      <c r="A77" s="4" t="s">
        <v>211</v>
      </c>
      <c r="B77" s="59">
        <v>1.5176499999999999</v>
      </c>
      <c r="C77" s="4">
        <f t="shared" si="7"/>
        <v>1.5084136363636367</v>
      </c>
      <c r="D77" s="4">
        <f>B77-C77</f>
        <v>9.2363636363632651E-3</v>
      </c>
      <c r="E77" s="4">
        <v>7.3297621030247867E-2</v>
      </c>
      <c r="F77" s="4">
        <f t="shared" si="8"/>
        <v>8.5310413223133643E-5</v>
      </c>
      <c r="G77" s="4">
        <f t="shared" si="9"/>
        <v>0.12601177918928197</v>
      </c>
      <c r="H77" s="61"/>
      <c r="I77" s="4" t="s">
        <v>122</v>
      </c>
      <c r="J77" s="4">
        <v>38.555354000000001</v>
      </c>
      <c r="K77" s="4">
        <v>46.326989694318179</v>
      </c>
      <c r="L77" s="4">
        <v>11.071545310014105</v>
      </c>
      <c r="M77" s="4">
        <f t="shared" si="10"/>
        <v>-7.7716356943181779</v>
      </c>
      <c r="N77" s="59">
        <f t="shared" si="11"/>
        <v>-7.1781653322063196E-2</v>
      </c>
      <c r="O77" s="4">
        <f t="shared" si="12"/>
        <v>-0.70194679032644236</v>
      </c>
      <c r="P77" s="4">
        <f t="shared" si="13"/>
        <v>-8.8453563945240857E-2</v>
      </c>
      <c r="Q77" s="55"/>
    </row>
    <row r="78" spans="1:17" x14ac:dyDescent="0.45">
      <c r="A78" s="4" t="s">
        <v>212</v>
      </c>
      <c r="B78" s="59">
        <v>1.4604999999999999</v>
      </c>
      <c r="C78" s="4">
        <f t="shared" si="7"/>
        <v>1.5084136363636367</v>
      </c>
      <c r="D78" s="4">
        <f>B78-C78</f>
        <v>-4.7913636363636769E-2</v>
      </c>
      <c r="E78" s="4">
        <v>7.3297621030247867E-2</v>
      </c>
      <c r="F78" s="4">
        <f t="shared" si="8"/>
        <v>2.2957165495868159E-3</v>
      </c>
      <c r="G78" s="4">
        <f t="shared" si="9"/>
        <v>-0.6536861045444321</v>
      </c>
      <c r="H78" s="61"/>
      <c r="I78" s="4" t="s">
        <v>123</v>
      </c>
      <c r="J78" s="4">
        <v>40.3697236</v>
      </c>
      <c r="K78" s="4">
        <v>46.326989694318179</v>
      </c>
      <c r="L78" s="4">
        <v>11.071545310014105</v>
      </c>
      <c r="M78" s="4">
        <f t="shared" si="10"/>
        <v>-5.9572660943181788</v>
      </c>
      <c r="N78" s="59">
        <f t="shared" si="11"/>
        <v>0.28543428136458388</v>
      </c>
      <c r="O78" s="4">
        <f t="shared" si="12"/>
        <v>-0.5380699737488216</v>
      </c>
      <c r="P78" s="4">
        <f t="shared" si="13"/>
        <v>0.35172886511219204</v>
      </c>
      <c r="Q78" s="55"/>
    </row>
    <row r="79" spans="1:17" x14ac:dyDescent="0.45">
      <c r="A79" s="4" t="s">
        <v>213</v>
      </c>
      <c r="B79" s="59">
        <v>1.4604999999999999</v>
      </c>
      <c r="C79" s="4">
        <f t="shared" si="7"/>
        <v>1.5084136363636367</v>
      </c>
      <c r="D79" s="4">
        <f>B79-C79</f>
        <v>-4.7913636363636769E-2</v>
      </c>
      <c r="E79" s="4">
        <v>7.3297621030247867E-2</v>
      </c>
      <c r="F79" s="4">
        <f t="shared" si="8"/>
        <v>2.2957165495868159E-3</v>
      </c>
      <c r="G79" s="4">
        <f t="shared" si="9"/>
        <v>-0.6536861045444321</v>
      </c>
      <c r="H79" s="61"/>
      <c r="I79" s="4" t="s">
        <v>124</v>
      </c>
      <c r="J79" s="4">
        <v>36.740984400000002</v>
      </c>
      <c r="K79" s="4">
        <v>46.326989694318179</v>
      </c>
      <c r="L79" s="4">
        <v>11.071545310014105</v>
      </c>
      <c r="M79" s="4">
        <f t="shared" si="10"/>
        <v>-9.5860052943181771</v>
      </c>
      <c r="N79" s="59">
        <f t="shared" si="11"/>
        <v>0.45930037185185801</v>
      </c>
      <c r="O79" s="4">
        <f t="shared" si="12"/>
        <v>-0.86582360690406313</v>
      </c>
      <c r="P79" s="4">
        <f t="shared" si="13"/>
        <v>0.56597686081972665</v>
      </c>
      <c r="Q79" s="55"/>
    </row>
    <row r="80" spans="1:17" x14ac:dyDescent="0.45">
      <c r="A80" s="4" t="s">
        <v>214</v>
      </c>
      <c r="B80" s="59">
        <v>1.4224000000000001</v>
      </c>
      <c r="C80" s="4">
        <f t="shared" si="7"/>
        <v>1.5084136363636367</v>
      </c>
      <c r="D80" s="4">
        <f>B80-C80</f>
        <v>-8.601363636363657E-2</v>
      </c>
      <c r="E80" s="4">
        <v>7.3297621030247867E-2</v>
      </c>
      <c r="F80" s="4">
        <f t="shared" si="8"/>
        <v>7.3983456404959035E-3</v>
      </c>
      <c r="G80" s="4">
        <f t="shared" si="9"/>
        <v>-1.1734846937002383</v>
      </c>
      <c r="H80" s="61"/>
      <c r="I80" s="4" t="s">
        <v>125</v>
      </c>
      <c r="J80" s="4">
        <v>37.1945768</v>
      </c>
      <c r="K80" s="4">
        <v>46.326989694318179</v>
      </c>
      <c r="L80" s="4">
        <v>11.071545310014105</v>
      </c>
      <c r="M80" s="4">
        <f t="shared" si="10"/>
        <v>-9.132412894318179</v>
      </c>
      <c r="N80" s="59">
        <f t="shared" si="11"/>
        <v>0.78551204181446965</v>
      </c>
      <c r="O80" s="4">
        <f t="shared" si="12"/>
        <v>-0.82485440275965816</v>
      </c>
      <c r="P80" s="4">
        <f t="shared" si="13"/>
        <v>0.96795401616971044</v>
      </c>
      <c r="Q80" s="55"/>
    </row>
    <row r="81" spans="1:17" x14ac:dyDescent="0.45">
      <c r="A81" s="4" t="s">
        <v>215</v>
      </c>
      <c r="B81" s="59">
        <v>1.4732000000000001</v>
      </c>
      <c r="C81" s="4">
        <f t="shared" si="7"/>
        <v>1.5084136363636367</v>
      </c>
      <c r="D81" s="4">
        <f>B81-C81</f>
        <v>-3.5213636363636613E-2</v>
      </c>
      <c r="E81" s="4">
        <v>7.3297621030247867E-2</v>
      </c>
      <c r="F81" s="4">
        <f t="shared" si="8"/>
        <v>1.2400001859504308E-3</v>
      </c>
      <c r="G81" s="4">
        <f t="shared" si="9"/>
        <v>-0.48041990815916025</v>
      </c>
      <c r="H81" s="61"/>
      <c r="I81" s="4" t="s">
        <v>126</v>
      </c>
      <c r="J81" s="4">
        <v>39.462538799999997</v>
      </c>
      <c r="K81" s="4">
        <v>46.326989694318179</v>
      </c>
      <c r="L81" s="4">
        <v>11.071545310014105</v>
      </c>
      <c r="M81" s="4">
        <f t="shared" si="10"/>
        <v>-6.8644508943181819</v>
      </c>
      <c r="N81" s="59">
        <f t="shared" si="11"/>
        <v>0.24172227762856061</v>
      </c>
      <c r="O81" s="4">
        <f t="shared" si="12"/>
        <v>-0.62000838203763231</v>
      </c>
      <c r="P81" s="4">
        <f t="shared" si="13"/>
        <v>0.29786436995642884</v>
      </c>
      <c r="Q81" s="55"/>
    </row>
    <row r="82" spans="1:17" x14ac:dyDescent="0.45">
      <c r="A82" s="4" t="s">
        <v>216</v>
      </c>
      <c r="B82" s="59">
        <v>1.46685</v>
      </c>
      <c r="C82" s="4">
        <f t="shared" si="7"/>
        <v>1.5084136363636367</v>
      </c>
      <c r="D82" s="4">
        <f>B82-C82</f>
        <v>-4.1563636363636691E-2</v>
      </c>
      <c r="E82" s="4">
        <v>7.3297621030247867E-2</v>
      </c>
      <c r="F82" s="4">
        <f t="shared" si="8"/>
        <v>1.7275358677686222E-3</v>
      </c>
      <c r="G82" s="4">
        <f t="shared" si="9"/>
        <v>-0.56705300635179612</v>
      </c>
      <c r="H82" s="61"/>
      <c r="I82" s="4" t="s">
        <v>127</v>
      </c>
      <c r="J82" s="4">
        <v>36.740984400000002</v>
      </c>
      <c r="K82" s="4">
        <v>46.326989694318179</v>
      </c>
      <c r="L82" s="4">
        <v>11.071545310014105</v>
      </c>
      <c r="M82" s="4">
        <f t="shared" si="10"/>
        <v>-9.5860052943181771</v>
      </c>
      <c r="N82" s="59">
        <f t="shared" si="11"/>
        <v>0.3984292382329368</v>
      </c>
      <c r="O82" s="4">
        <f t="shared" si="12"/>
        <v>-0.86582360690406313</v>
      </c>
      <c r="P82" s="4">
        <f t="shared" si="13"/>
        <v>0.49096787926530472</v>
      </c>
      <c r="Q82" s="55"/>
    </row>
    <row r="83" spans="1:17" x14ac:dyDescent="0.45">
      <c r="A83" s="4" t="s">
        <v>217</v>
      </c>
      <c r="B83" s="59">
        <v>1.5874999999999999</v>
      </c>
      <c r="C83" s="4">
        <f t="shared" si="7"/>
        <v>1.5084136363636367</v>
      </c>
      <c r="D83" s="4">
        <f>B83-C83</f>
        <v>7.9086363636363233E-2</v>
      </c>
      <c r="E83" s="4">
        <v>7.3297621030247867E-2</v>
      </c>
      <c r="F83" s="4">
        <f t="shared" si="8"/>
        <v>6.2546529132230765E-3</v>
      </c>
      <c r="G83" s="4">
        <f t="shared" si="9"/>
        <v>1.0789758593082648</v>
      </c>
      <c r="H83" s="61"/>
      <c r="I83" s="4" t="s">
        <v>128</v>
      </c>
      <c r="J83" s="4">
        <v>44.452055199999997</v>
      </c>
      <c r="K83" s="4">
        <v>46.326989694318179</v>
      </c>
      <c r="L83" s="4">
        <v>11.071545310014105</v>
      </c>
      <c r="M83" s="4">
        <f t="shared" si="10"/>
        <v>-1.8749344943181825</v>
      </c>
      <c r="N83" s="59">
        <f t="shared" si="11"/>
        <v>-0.14828175121200859</v>
      </c>
      <c r="O83" s="4">
        <f t="shared" si="12"/>
        <v>-0.16934713644917501</v>
      </c>
      <c r="P83" s="4">
        <f t="shared" si="13"/>
        <v>-0.18272147207164258</v>
      </c>
      <c r="Q83" s="55"/>
    </row>
    <row r="84" spans="1:17" x14ac:dyDescent="0.45">
      <c r="A84" s="4" t="s">
        <v>218</v>
      </c>
      <c r="B84" s="59">
        <v>1.4922500000000001</v>
      </c>
      <c r="C84" s="4">
        <f t="shared" si="7"/>
        <v>1.5084136363636367</v>
      </c>
      <c r="D84" s="4">
        <f>B84-C84</f>
        <v>-1.6163636363636602E-2</v>
      </c>
      <c r="E84" s="4">
        <v>7.3297621030247867E-2</v>
      </c>
      <c r="F84" s="4">
        <f t="shared" si="8"/>
        <v>2.6126314049587548E-4</v>
      </c>
      <c r="G84" s="4">
        <f t="shared" si="9"/>
        <v>-0.22052061358125558</v>
      </c>
      <c r="H84" s="61"/>
      <c r="I84" s="4" t="s">
        <v>129</v>
      </c>
      <c r="J84" s="4">
        <v>41.617102699999997</v>
      </c>
      <c r="K84" s="4">
        <v>46.326989694318179</v>
      </c>
      <c r="L84" s="4">
        <v>11.071545310014105</v>
      </c>
      <c r="M84" s="4">
        <f t="shared" si="10"/>
        <v>-4.7098869943181825</v>
      </c>
      <c r="N84" s="59">
        <f t="shared" si="11"/>
        <v>7.6128900689980475E-2</v>
      </c>
      <c r="O84" s="4">
        <f t="shared" si="12"/>
        <v>-0.4254046623517076</v>
      </c>
      <c r="P84" s="4">
        <f t="shared" si="13"/>
        <v>9.3810497162125417E-2</v>
      </c>
      <c r="Q84" s="55"/>
    </row>
    <row r="85" spans="1:17" x14ac:dyDescent="0.45">
      <c r="A85" s="4" t="s">
        <v>219</v>
      </c>
      <c r="B85" s="59">
        <v>1.4922500000000001</v>
      </c>
      <c r="C85" s="4">
        <f t="shared" si="7"/>
        <v>1.5084136363636367</v>
      </c>
      <c r="D85" s="4">
        <f>B85-C85</f>
        <v>-1.6163636363636602E-2</v>
      </c>
      <c r="E85" s="4">
        <v>7.3297621030247867E-2</v>
      </c>
      <c r="F85" s="4">
        <f t="shared" si="8"/>
        <v>2.6126314049587548E-4</v>
      </c>
      <c r="G85" s="4">
        <f t="shared" si="9"/>
        <v>-0.22052061358125558</v>
      </c>
      <c r="H85" s="61"/>
      <c r="I85" s="4" t="s">
        <v>130</v>
      </c>
      <c r="J85" s="4">
        <v>39.008946399999999</v>
      </c>
      <c r="K85" s="4">
        <v>46.326989694318179</v>
      </c>
      <c r="L85" s="4">
        <v>11.071545310014105</v>
      </c>
      <c r="M85" s="4">
        <f t="shared" si="10"/>
        <v>-7.3180432943181799</v>
      </c>
      <c r="N85" s="59">
        <f t="shared" si="11"/>
        <v>0.11828619070270832</v>
      </c>
      <c r="O85" s="4">
        <f t="shared" si="12"/>
        <v>-0.66097758618203739</v>
      </c>
      <c r="P85" s="4">
        <f t="shared" si="13"/>
        <v>0.14575918286832013</v>
      </c>
      <c r="Q85" s="55"/>
    </row>
    <row r="86" spans="1:17" x14ac:dyDescent="0.45">
      <c r="A86" s="4" t="s">
        <v>220</v>
      </c>
      <c r="B86" s="59">
        <v>1.6002000000000001</v>
      </c>
      <c r="C86" s="4">
        <f t="shared" si="7"/>
        <v>1.5084136363636367</v>
      </c>
      <c r="D86" s="4">
        <f>B86-C86</f>
        <v>9.1786363636363388E-2</v>
      </c>
      <c r="E86" s="4">
        <v>7.3297621030247867E-2</v>
      </c>
      <c r="F86" s="4">
        <f t="shared" si="8"/>
        <v>8.4247365495867307E-3</v>
      </c>
      <c r="G86" s="4">
        <f t="shared" si="9"/>
        <v>1.2522420556935365</v>
      </c>
      <c r="H86" s="61"/>
      <c r="I86" s="4" t="s">
        <v>131</v>
      </c>
      <c r="J86" s="4">
        <v>41.276908400000003</v>
      </c>
      <c r="K86" s="4">
        <v>46.326989694318179</v>
      </c>
      <c r="L86" s="4">
        <v>11.071545310014105</v>
      </c>
      <c r="M86" s="4">
        <f t="shared" si="10"/>
        <v>-5.0500812943181757</v>
      </c>
      <c r="N86" s="59">
        <f t="shared" si="11"/>
        <v>-0.46352859807348473</v>
      </c>
      <c r="O86" s="4">
        <f t="shared" si="12"/>
        <v>-0.45613156546001088</v>
      </c>
      <c r="P86" s="4">
        <f t="shared" si="13"/>
        <v>-0.5711871291983549</v>
      </c>
      <c r="Q86" s="55"/>
    </row>
    <row r="87" spans="1:17" x14ac:dyDescent="0.45">
      <c r="A87" s="4" t="s">
        <v>221</v>
      </c>
      <c r="B87" s="59">
        <v>1.4224000000000001</v>
      </c>
      <c r="C87" s="4">
        <f t="shared" si="7"/>
        <v>1.5084136363636367</v>
      </c>
      <c r="D87" s="4">
        <f>B87-C87</f>
        <v>-8.601363636363657E-2</v>
      </c>
      <c r="E87" s="4">
        <v>7.3297621030247867E-2</v>
      </c>
      <c r="F87" s="4">
        <f t="shared" si="8"/>
        <v>7.3983456404959035E-3</v>
      </c>
      <c r="G87" s="4">
        <f t="shared" si="9"/>
        <v>-1.1734846937002383</v>
      </c>
      <c r="H87" s="61"/>
      <c r="I87" s="4" t="s">
        <v>132</v>
      </c>
      <c r="J87" s="4">
        <v>38.101761600000003</v>
      </c>
      <c r="K87" s="4">
        <v>46.326989694318179</v>
      </c>
      <c r="L87" s="4">
        <v>11.071545310014105</v>
      </c>
      <c r="M87" s="4">
        <f t="shared" si="10"/>
        <v>-8.2252280943181759</v>
      </c>
      <c r="N87" s="59">
        <f t="shared" si="11"/>
        <v>0.70748177831265102</v>
      </c>
      <c r="O87" s="4">
        <f t="shared" si="12"/>
        <v>-0.74291599447084744</v>
      </c>
      <c r="P87" s="4">
        <f t="shared" si="13"/>
        <v>0.87180054821663033</v>
      </c>
      <c r="Q87" s="55"/>
    </row>
    <row r="88" spans="1:17" x14ac:dyDescent="0.45">
      <c r="A88" s="4" t="s">
        <v>222</v>
      </c>
      <c r="B88" s="59">
        <v>1.397</v>
      </c>
      <c r="C88" s="4">
        <f t="shared" si="7"/>
        <v>1.5084136363636367</v>
      </c>
      <c r="D88" s="4">
        <f>B88-C88</f>
        <v>-0.11141363636363666</v>
      </c>
      <c r="E88" s="4">
        <v>7.3297621030247867E-2</v>
      </c>
      <c r="F88" s="4">
        <f t="shared" si="8"/>
        <v>1.2412998367768661E-2</v>
      </c>
      <c r="G88" s="4">
        <f t="shared" si="9"/>
        <v>-1.5200170864707789</v>
      </c>
      <c r="H88" s="61"/>
      <c r="I88" s="4" t="s">
        <v>133</v>
      </c>
      <c r="J88" s="4">
        <v>30.163894599999999</v>
      </c>
      <c r="K88" s="4">
        <v>46.326989694318179</v>
      </c>
      <c r="L88" s="4">
        <v>11.071545310014105</v>
      </c>
      <c r="M88" s="4">
        <f t="shared" si="10"/>
        <v>-16.16309509431818</v>
      </c>
      <c r="N88" s="59">
        <f t="shared" si="11"/>
        <v>1.8007891993492453</v>
      </c>
      <c r="O88" s="4">
        <f t="shared" si="12"/>
        <v>-1.4598770669979391</v>
      </c>
      <c r="P88" s="4">
        <f t="shared" si="13"/>
        <v>2.2190380859837133</v>
      </c>
      <c r="Q88" s="55"/>
    </row>
    <row r="89" spans="1:17" x14ac:dyDescent="0.45">
      <c r="A89" s="63" t="s">
        <v>223</v>
      </c>
      <c r="B89" s="64">
        <v>1.4478</v>
      </c>
      <c r="C89" s="63">
        <f t="shared" si="7"/>
        <v>1.5084136363636367</v>
      </c>
      <c r="D89" s="63">
        <f>B89-C89</f>
        <v>-6.0613636363636703E-2</v>
      </c>
      <c r="E89" s="63">
        <v>7.3297621030247867E-2</v>
      </c>
      <c r="F89" s="63">
        <f t="shared" si="8"/>
        <v>3.6740129132231815E-3</v>
      </c>
      <c r="G89" s="4">
        <f t="shared" si="9"/>
        <v>-0.82695230092970085</v>
      </c>
      <c r="H89" s="65"/>
      <c r="I89" s="4" t="s">
        <v>134</v>
      </c>
      <c r="J89" s="4">
        <v>38.555354000000001</v>
      </c>
      <c r="K89" s="4">
        <v>46.326989694318179</v>
      </c>
      <c r="L89" s="4">
        <v>11.071545310014105</v>
      </c>
      <c r="M89" s="4">
        <f t="shared" si="10"/>
        <v>-7.7716356943181779</v>
      </c>
      <c r="N89" s="59">
        <f t="shared" si="11"/>
        <v>0.47106709992606127</v>
      </c>
      <c r="O89" s="4">
        <f t="shared" si="12"/>
        <v>-0.70194679032644236</v>
      </c>
      <c r="P89" s="4">
        <f t="shared" si="13"/>
        <v>0.58047651339066975</v>
      </c>
      <c r="Q89" s="55"/>
    </row>
  </sheetData>
  <phoneticPr fontId="2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HeightWeight_v1.0</vt:lpstr>
      <vt:lpstr>Regression Analysis</vt:lpstr>
      <vt:lpstr>Slope and R2 score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 Prakash</dc:creator>
  <cp:lastModifiedBy>Ved Prakash</cp:lastModifiedBy>
  <dcterms:created xsi:type="dcterms:W3CDTF">2022-03-26T04:41:10Z</dcterms:created>
  <dcterms:modified xsi:type="dcterms:W3CDTF">2022-03-26T07:49:45Z</dcterms:modified>
</cp:coreProperties>
</file>