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General\Documentos\Sistemas\Creditos\"/>
    </mc:Choice>
  </mc:AlternateContent>
  <bookViews>
    <workbookView xWindow="0" yWindow="0" windowWidth="28800" windowHeight="1233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3" i="1" l="1"/>
  <c r="I7" i="1"/>
  <c r="I8" i="1"/>
  <c r="I16" i="1"/>
  <c r="H14" i="1"/>
  <c r="H12" i="1"/>
  <c r="I10" i="1"/>
  <c r="H9" i="1"/>
  <c r="I11" i="1" l="1"/>
  <c r="I5" i="1"/>
  <c r="H13" i="1"/>
  <c r="H18" i="2" l="1"/>
  <c r="H11" i="2"/>
  <c r="G10" i="2"/>
  <c r="G9" i="2"/>
  <c r="H8" i="2"/>
  <c r="H7" i="2"/>
  <c r="D9" i="2"/>
  <c r="D10" i="2"/>
  <c r="D8" i="2"/>
  <c r="H10" i="2" l="1"/>
  <c r="H9" i="2"/>
  <c r="D7" i="2"/>
  <c r="E17" i="2"/>
  <c r="F17" i="2"/>
  <c r="I17" i="2" s="1"/>
  <c r="G8" i="2"/>
  <c r="G16" i="2"/>
  <c r="G15" i="2"/>
  <c r="G14" i="2"/>
  <c r="G13" i="2"/>
  <c r="G12" i="2"/>
  <c r="G11" i="2"/>
  <c r="G7" i="2"/>
  <c r="D17" i="2" l="1"/>
  <c r="H17" i="2"/>
  <c r="E5" i="1"/>
  <c r="E6" i="1" s="1"/>
  <c r="H11" i="1"/>
  <c r="H6" i="1"/>
  <c r="H8" i="1"/>
  <c r="H10" i="1"/>
  <c r="H5" i="1"/>
  <c r="E7" i="1" l="1"/>
  <c r="E8" i="1" s="1"/>
  <c r="E9" i="1" s="1"/>
  <c r="E10" i="1" s="1"/>
  <c r="E11" i="1" s="1"/>
  <c r="H16" i="1"/>
  <c r="E12" i="1" l="1"/>
  <c r="E13" i="1" s="1"/>
  <c r="E14" i="1" s="1"/>
  <c r="E15" i="1" s="1"/>
  <c r="E16" i="1" l="1"/>
  <c r="K18" i="1"/>
  <c r="I17" i="1"/>
  <c r="J18" i="1"/>
  <c r="G17" i="1"/>
  <c r="F17" i="1"/>
  <c r="H17" i="1"/>
</calcChain>
</file>

<file path=xl/comments1.xml><?xml version="1.0" encoding="utf-8"?>
<comments xmlns="http://schemas.openxmlformats.org/spreadsheetml/2006/main">
  <authors>
    <author>DevMax</author>
  </authors>
  <commentList>
    <comment ref="I4" authorId="0" shapeId="0">
      <text>
        <r>
          <rPr>
            <b/>
            <sz val="9"/>
            <color indexed="81"/>
            <rFont val="Tahoma"/>
            <charset val="1"/>
          </rPr>
          <t xml:space="preserve">El interes periodo se activa a partir del dia de concesion, las siguientes activaciones inicia a partir de la fehca 02/04/2021
y ser reactivarancada mes hasta la fecha de finalizacion del credito
</t>
        </r>
      </text>
    </comment>
  </commentList>
</comments>
</file>

<file path=xl/sharedStrings.xml><?xml version="1.0" encoding="utf-8"?>
<sst xmlns="http://schemas.openxmlformats.org/spreadsheetml/2006/main" count="28" uniqueCount="21">
  <si>
    <t>Pagos</t>
  </si>
  <si>
    <t>Monto</t>
  </si>
  <si>
    <t>Interes</t>
  </si>
  <si>
    <t>Capital</t>
  </si>
  <si>
    <t>Total</t>
  </si>
  <si>
    <t xml:space="preserve">Plazo </t>
  </si>
  <si>
    <t>Fechas</t>
  </si>
  <si>
    <t>Suma</t>
  </si>
  <si>
    <t>Ponerse al dia</t>
  </si>
  <si>
    <t>Saldo interes</t>
  </si>
  <si>
    <t>Salocap</t>
  </si>
  <si>
    <t>Plazo</t>
  </si>
  <si>
    <t>Totales</t>
  </si>
  <si>
    <t xml:space="preserve">Deuda </t>
  </si>
  <si>
    <t>Fechas esperada de pago</t>
  </si>
  <si>
    <t>Interes  periodo esperado</t>
  </si>
  <si>
    <t>Fecha de pago realizada</t>
  </si>
  <si>
    <t>Sin pago</t>
  </si>
  <si>
    <t>Saldo despues de pago</t>
  </si>
  <si>
    <t>sin pago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</si>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</sst>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Q-100A]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0" fillId="3" borderId="1" xfId="0" applyNumberFormat="1" applyFill="1" applyBorder="1"/>
    <xf numFmtId="164" fontId="0" fillId="5" borderId="1" xfId="0" applyNumberFormat="1" applyFill="1" applyBorder="1"/>
    <xf numFmtId="164" fontId="0" fillId="6" borderId="1" xfId="0" applyNumberFormat="1" applyFill="1" applyBorder="1"/>
    <xf numFmtId="14" fontId="0" fillId="3" borderId="1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5" borderId="11" xfId="0" applyNumberFormat="1" applyFill="1" applyBorder="1" applyAlignment="1">
      <alignment horizontal="center"/>
    </xf>
    <xf numFmtId="14" fontId="0" fillId="5" borderId="1" xfId="0" applyNumberFormat="1" applyFill="1" applyBorder="1" applyAlignment="1">
      <alignment horizontal="center"/>
    </xf>
    <xf numFmtId="14" fontId="0" fillId="6" borderId="11" xfId="0" applyNumberFormat="1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2" borderId="8" xfId="0" applyFill="1" applyBorder="1"/>
    <xf numFmtId="0" fontId="0" fillId="2" borderId="6" xfId="0" applyFill="1" applyBorder="1"/>
    <xf numFmtId="164" fontId="1" fillId="0" borderId="9" xfId="0" applyNumberFormat="1" applyFont="1" applyBorder="1"/>
    <xf numFmtId="164" fontId="1" fillId="0" borderId="7" xfId="0" applyNumberFormat="1" applyFont="1" applyBorder="1"/>
    <xf numFmtId="14" fontId="0" fillId="4" borderId="11" xfId="0" applyNumberForma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4" borderId="1" xfId="0" applyNumberFormat="1" applyFill="1" applyBorder="1"/>
    <xf numFmtId="164" fontId="0" fillId="3" borderId="1" xfId="0" applyNumberFormat="1" applyFill="1" applyBorder="1" applyAlignment="1">
      <alignment horizontal="center" vertical="center"/>
    </xf>
    <xf numFmtId="164" fontId="0" fillId="3" borderId="12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4" fontId="0" fillId="5" borderId="12" xfId="0" applyNumberForma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164" fontId="0" fillId="6" borderId="12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4" fontId="0" fillId="4" borderId="12" xfId="0" applyNumberForma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164" fontId="4" fillId="0" borderId="19" xfId="0" applyNumberFormat="1" applyFont="1" applyBorder="1" applyAlignment="1">
      <alignment horizontal="center" vertical="center"/>
    </xf>
    <xf numFmtId="164" fontId="4" fillId="0" borderId="20" xfId="0" applyNumberFormat="1" applyFont="1" applyBorder="1" applyAlignment="1">
      <alignment horizontal="center" vertical="center"/>
    </xf>
    <xf numFmtId="164" fontId="1" fillId="0" borderId="19" xfId="0" applyNumberFormat="1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164" fontId="1" fillId="0" borderId="21" xfId="0" applyNumberFormat="1" applyFont="1" applyBorder="1" applyAlignment="1">
      <alignment horizontal="center" vertical="center"/>
    </xf>
    <xf numFmtId="164" fontId="1" fillId="0" borderId="2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18"/>
  <sheetViews>
    <sheetView tabSelected="1" workbookViewId="0">
      <selection activeCell="B2" sqref="B2:K18"/>
    </sheetView>
  </sheetViews>
  <sheetFormatPr baseColWidth="10" defaultRowHeight="15" x14ac:dyDescent="0.25"/>
  <cols>
    <col min="1" max="1" width="20" customWidth="1"/>
    <col min="2" max="2" width="15.5703125" customWidth="1"/>
    <col min="3" max="3" width="14" customWidth="1"/>
    <col min="4" max="4" width="6.85546875" bestFit="1" customWidth="1"/>
    <col min="5" max="5" width="15.140625" customWidth="1"/>
    <col min="6" max="6" width="15" customWidth="1"/>
    <col min="9" max="9" width="17.7109375" customWidth="1"/>
    <col min="10" max="10" width="13.42578125" bestFit="1" customWidth="1"/>
    <col min="11" max="11" width="12.5703125" bestFit="1" customWidth="1"/>
  </cols>
  <sheetData>
    <row r="1" spans="2:13" ht="15.75" thickBot="1" x14ac:dyDescent="0.3"/>
    <row r="2" spans="2:13" ht="15.75" thickBot="1" x14ac:dyDescent="0.3">
      <c r="E2" s="3" t="s">
        <v>1</v>
      </c>
      <c r="F2" s="5">
        <v>153000</v>
      </c>
      <c r="G2" s="4" t="s">
        <v>2</v>
      </c>
      <c r="H2" s="6">
        <v>30</v>
      </c>
      <c r="I2" s="4" t="s">
        <v>5</v>
      </c>
      <c r="J2" s="7">
        <v>24</v>
      </c>
    </row>
    <row r="3" spans="2:13" ht="15.75" thickBot="1" x14ac:dyDescent="0.3"/>
    <row r="4" spans="2:13" ht="30" x14ac:dyDescent="0.25">
      <c r="B4" s="20" t="s">
        <v>14</v>
      </c>
      <c r="C4" s="21" t="s">
        <v>16</v>
      </c>
      <c r="D4" s="21" t="s">
        <v>0</v>
      </c>
      <c r="E4" s="21" t="s">
        <v>18</v>
      </c>
      <c r="F4" s="21" t="s">
        <v>3</v>
      </c>
      <c r="G4" s="21" t="s">
        <v>2</v>
      </c>
      <c r="H4" s="21" t="s">
        <v>4</v>
      </c>
      <c r="I4" s="22" t="s">
        <v>15</v>
      </c>
    </row>
    <row r="5" spans="2:13" x14ac:dyDescent="0.25">
      <c r="B5" s="11">
        <v>44257</v>
      </c>
      <c r="C5" s="12">
        <v>44256</v>
      </c>
      <c r="D5" s="17">
        <v>1</v>
      </c>
      <c r="E5" s="8">
        <f>$F$2-F5</f>
        <v>116825</v>
      </c>
      <c r="F5" s="31">
        <v>36175</v>
      </c>
      <c r="G5" s="31">
        <v>3825</v>
      </c>
      <c r="H5" s="31">
        <f>F5+G5</f>
        <v>40000</v>
      </c>
      <c r="I5" s="32">
        <f>F2*30/100/12</f>
        <v>3825</v>
      </c>
      <c r="L5" s="2"/>
      <c r="M5" s="2"/>
    </row>
    <row r="6" spans="2:13" x14ac:dyDescent="0.25">
      <c r="B6" s="11"/>
      <c r="C6" s="12">
        <v>44277</v>
      </c>
      <c r="D6" s="17">
        <v>2</v>
      </c>
      <c r="E6" s="8">
        <f t="shared" ref="E6:E13" si="0">E5-F6</f>
        <v>79745.62</v>
      </c>
      <c r="F6" s="31">
        <v>37079.379999999997</v>
      </c>
      <c r="G6" s="31">
        <v>2920.62</v>
      </c>
      <c r="H6" s="31">
        <f>F6+G6</f>
        <v>40000</v>
      </c>
      <c r="I6" s="32">
        <v>0</v>
      </c>
      <c r="L6" s="2"/>
      <c r="M6" s="2"/>
    </row>
    <row r="7" spans="2:13" x14ac:dyDescent="0.25">
      <c r="B7" s="13">
        <v>44288</v>
      </c>
      <c r="C7" s="14" t="s">
        <v>17</v>
      </c>
      <c r="D7" s="18">
        <v>3</v>
      </c>
      <c r="E7" s="9">
        <f t="shared" si="0"/>
        <v>79745.62</v>
      </c>
      <c r="F7" s="33">
        <v>0</v>
      </c>
      <c r="G7" s="33">
        <v>0</v>
      </c>
      <c r="H7" s="33">
        <v>0</v>
      </c>
      <c r="I7" s="34">
        <f>($F$2-SUM($F$5:F6))*30/100/12</f>
        <v>1993.6404999999997</v>
      </c>
      <c r="L7" s="2"/>
      <c r="M7" s="2"/>
    </row>
    <row r="8" spans="2:13" x14ac:dyDescent="0.25">
      <c r="B8" s="11">
        <v>44318</v>
      </c>
      <c r="C8" s="12">
        <v>44320</v>
      </c>
      <c r="D8" s="17">
        <v>4</v>
      </c>
      <c r="E8" s="8">
        <f t="shared" si="0"/>
        <v>63739.259999999995</v>
      </c>
      <c r="F8" s="31">
        <v>16006.36</v>
      </c>
      <c r="G8" s="31">
        <v>1993.64</v>
      </c>
      <c r="H8" s="31">
        <f t="shared" ref="H8:H16" si="1">F8+G8</f>
        <v>18000</v>
      </c>
      <c r="I8" s="32">
        <f>($F$2-SUM($F$5:F7))*30/100/12</f>
        <v>1993.6404999999997</v>
      </c>
      <c r="L8" s="2"/>
      <c r="M8" s="2"/>
    </row>
    <row r="9" spans="2:13" x14ac:dyDescent="0.25">
      <c r="B9" s="11"/>
      <c r="C9" s="12">
        <v>44347</v>
      </c>
      <c r="D9" s="17">
        <v>5</v>
      </c>
      <c r="E9" s="8">
        <f t="shared" si="0"/>
        <v>57332.739999999991</v>
      </c>
      <c r="F9" s="31">
        <v>6406.52</v>
      </c>
      <c r="G9" s="31">
        <v>1593.48</v>
      </c>
      <c r="H9" s="31">
        <f>F9+G9</f>
        <v>8000</v>
      </c>
      <c r="I9" s="32">
        <v>0</v>
      </c>
      <c r="L9" s="2"/>
      <c r="M9" s="2"/>
    </row>
    <row r="10" spans="2:13" x14ac:dyDescent="0.25">
      <c r="B10" s="13">
        <v>44349</v>
      </c>
      <c r="C10" s="14" t="s">
        <v>19</v>
      </c>
      <c r="D10" s="18">
        <v>6</v>
      </c>
      <c r="E10" s="9">
        <f t="shared" si="0"/>
        <v>57332.739999999991</v>
      </c>
      <c r="F10" s="35">
        <v>0</v>
      </c>
      <c r="G10" s="35">
        <v>0</v>
      </c>
      <c r="H10" s="35">
        <f t="shared" si="1"/>
        <v>0</v>
      </c>
      <c r="I10" s="34">
        <f>($F$2-SUM($F$5:F9))*30/100/12</f>
        <v>1433.3184999999996</v>
      </c>
      <c r="L10" s="2"/>
      <c r="M10" s="2"/>
    </row>
    <row r="11" spans="2:13" x14ac:dyDescent="0.25">
      <c r="B11" s="11">
        <v>44379</v>
      </c>
      <c r="C11" s="12">
        <v>44381</v>
      </c>
      <c r="D11" s="17">
        <v>7</v>
      </c>
      <c r="E11" s="8">
        <f t="shared" si="0"/>
        <v>49766.05999999999</v>
      </c>
      <c r="F11" s="31">
        <v>7566.68</v>
      </c>
      <c r="G11" s="31">
        <v>1433.32</v>
      </c>
      <c r="H11" s="31">
        <f t="shared" si="1"/>
        <v>9000</v>
      </c>
      <c r="I11" s="32">
        <f>($F$2-SUM($F$5:F10))*30/100/12</f>
        <v>1433.3184999999996</v>
      </c>
    </row>
    <row r="12" spans="2:13" x14ac:dyDescent="0.25">
      <c r="B12" s="11"/>
      <c r="C12" s="12">
        <v>44403</v>
      </c>
      <c r="D12" s="17">
        <v>8</v>
      </c>
      <c r="E12" s="8">
        <f t="shared" si="0"/>
        <v>36010.209999999992</v>
      </c>
      <c r="F12" s="31">
        <v>13755.85</v>
      </c>
      <c r="G12" s="31">
        <v>1244.1500000000001</v>
      </c>
      <c r="H12" s="31">
        <f t="shared" si="1"/>
        <v>15000</v>
      </c>
      <c r="I12" s="32">
        <v>0</v>
      </c>
    </row>
    <row r="13" spans="2:13" x14ac:dyDescent="0.25">
      <c r="B13" s="15">
        <v>44410</v>
      </c>
      <c r="C13" s="16">
        <v>44417</v>
      </c>
      <c r="D13" s="19">
        <v>9</v>
      </c>
      <c r="E13" s="10">
        <f t="shared" si="0"/>
        <v>32910.469999999994</v>
      </c>
      <c r="F13" s="36">
        <v>3099.74</v>
      </c>
      <c r="G13" s="36">
        <v>900.26</v>
      </c>
      <c r="H13" s="36">
        <f>F13+G13</f>
        <v>4000</v>
      </c>
      <c r="I13" s="37">
        <f>($F$2-SUM($F$5:F12))*30/100/12</f>
        <v>900.25524999999982</v>
      </c>
    </row>
    <row r="14" spans="2:13" x14ac:dyDescent="0.25">
      <c r="B14" s="15"/>
      <c r="C14" s="16">
        <v>44424</v>
      </c>
      <c r="D14" s="19">
        <v>10</v>
      </c>
      <c r="E14" s="10">
        <f t="shared" ref="E14:E15" si="2">E13-F14</f>
        <v>28910.469999999994</v>
      </c>
      <c r="F14" s="36">
        <v>4000</v>
      </c>
      <c r="G14" s="36">
        <v>0</v>
      </c>
      <c r="H14" s="36">
        <f>F14+G14</f>
        <v>4000</v>
      </c>
      <c r="I14" s="37">
        <v>0</v>
      </c>
    </row>
    <row r="15" spans="2:13" x14ac:dyDescent="0.25">
      <c r="B15" s="15"/>
      <c r="C15" s="16">
        <v>44439</v>
      </c>
      <c r="D15" s="19">
        <v>11</v>
      </c>
      <c r="E15" s="10">
        <f t="shared" si="2"/>
        <v>22910.469999999994</v>
      </c>
      <c r="F15" s="36">
        <v>6000</v>
      </c>
      <c r="G15" s="36">
        <v>0</v>
      </c>
      <c r="H15" s="36"/>
      <c r="I15" s="37">
        <v>0</v>
      </c>
    </row>
    <row r="16" spans="2:13" ht="15.75" thickBot="1" x14ac:dyDescent="0.3">
      <c r="B16" s="27">
        <v>44441</v>
      </c>
      <c r="C16" s="28" t="s">
        <v>20</v>
      </c>
      <c r="D16" s="29">
        <v>12</v>
      </c>
      <c r="E16" s="30">
        <f>E13-F16</f>
        <v>32910.469999999994</v>
      </c>
      <c r="F16" s="38">
        <v>0</v>
      </c>
      <c r="G16" s="38">
        <v>0</v>
      </c>
      <c r="H16" s="38">
        <f t="shared" si="1"/>
        <v>0</v>
      </c>
      <c r="I16" s="39">
        <f>($F$2-SUM($F$5:F15))*30/100/12</f>
        <v>572.76174999999967</v>
      </c>
    </row>
    <row r="17" spans="2:14" x14ac:dyDescent="0.25">
      <c r="B17" s="40" t="s">
        <v>7</v>
      </c>
      <c r="C17" s="41"/>
      <c r="D17" s="41"/>
      <c r="E17" s="42"/>
      <c r="F17" s="46">
        <f ca="1">SUM(F5:F17)</f>
        <v>130089.53000000001</v>
      </c>
      <c r="G17" s="48">
        <f ca="1">SUM(G5:G17)</f>
        <v>13910.47</v>
      </c>
      <c r="H17" s="48">
        <f ca="1">SUM(H5:H17)</f>
        <v>138000</v>
      </c>
      <c r="I17" s="50">
        <f ca="1">SUM(I5:I17)</f>
        <v>12151.934999999998</v>
      </c>
      <c r="J17" s="23" t="s">
        <v>8</v>
      </c>
      <c r="K17" s="24" t="s">
        <v>9</v>
      </c>
    </row>
    <row r="18" spans="2:14" ht="15.75" thickBot="1" x14ac:dyDescent="0.3">
      <c r="B18" s="43"/>
      <c r="C18" s="44"/>
      <c r="D18" s="44"/>
      <c r="E18" s="45"/>
      <c r="F18" s="47"/>
      <c r="G18" s="49"/>
      <c r="H18" s="49"/>
      <c r="I18" s="51"/>
      <c r="J18" s="25">
        <f ca="1">I17-G17</f>
        <v>-1758.5350000000017</v>
      </c>
      <c r="K18" s="26">
        <f ca="1">I17+M5</f>
        <v>12151.934999999998</v>
      </c>
      <c r="N18" s="2"/>
    </row>
  </sheetData>
  <mergeCells count="5">
    <mergeCell ref="B17:E18"/>
    <mergeCell ref="F17:F18"/>
    <mergeCell ref="G17:G18"/>
    <mergeCell ref="H17:H18"/>
    <mergeCell ref="I17:I18"/>
  </mergeCells>
  <pageMargins left="0.7" right="0.7" top="0.75" bottom="0.75" header="0.3" footer="0.3"/>
  <pageSetup paperSize="5" orientation="landscape" horizontalDpi="4294967293" verticalDpi="20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8"/>
  <sheetViews>
    <sheetView workbookViewId="0">
      <selection activeCell="H12" sqref="H12"/>
    </sheetView>
  </sheetViews>
  <sheetFormatPr baseColWidth="10" defaultRowHeight="15" x14ac:dyDescent="0.25"/>
  <cols>
    <col min="2" max="2" width="10.7109375" bestFit="1" customWidth="1"/>
  </cols>
  <sheetData>
    <row r="3" spans="2:9" x14ac:dyDescent="0.25">
      <c r="D3" t="s">
        <v>1</v>
      </c>
      <c r="E3">
        <v>40000</v>
      </c>
    </row>
    <row r="4" spans="2:9" x14ac:dyDescent="0.25">
      <c r="D4" t="s">
        <v>2</v>
      </c>
      <c r="E4">
        <v>30</v>
      </c>
    </row>
    <row r="5" spans="2:9" x14ac:dyDescent="0.25">
      <c r="D5" t="s">
        <v>11</v>
      </c>
      <c r="E5">
        <v>24</v>
      </c>
    </row>
    <row r="6" spans="2:9" x14ac:dyDescent="0.25">
      <c r="B6" t="s">
        <v>6</v>
      </c>
      <c r="C6" t="s">
        <v>0</v>
      </c>
      <c r="D6" t="s">
        <v>10</v>
      </c>
      <c r="E6" t="s">
        <v>3</v>
      </c>
      <c r="F6" t="s">
        <v>2</v>
      </c>
      <c r="G6" t="s">
        <v>4</v>
      </c>
    </row>
    <row r="7" spans="2:9" x14ac:dyDescent="0.25">
      <c r="B7" s="1">
        <v>44257</v>
      </c>
      <c r="C7">
        <v>1</v>
      </c>
      <c r="D7" s="2">
        <f>$E$3-E7</f>
        <v>34000</v>
      </c>
      <c r="E7" s="2">
        <v>6000</v>
      </c>
      <c r="F7" s="2">
        <v>1000</v>
      </c>
      <c r="G7" s="2">
        <f>E7+F7</f>
        <v>7000</v>
      </c>
      <c r="H7" s="2">
        <f>E3*$E$4/100/12</f>
        <v>1000</v>
      </c>
    </row>
    <row r="8" spans="2:9" x14ac:dyDescent="0.25">
      <c r="B8" s="1">
        <v>44288</v>
      </c>
      <c r="C8">
        <v>2</v>
      </c>
      <c r="D8" s="2">
        <f>D7-E8</f>
        <v>27850</v>
      </c>
      <c r="E8" s="2">
        <v>6150</v>
      </c>
      <c r="F8" s="2">
        <v>850</v>
      </c>
      <c r="G8" s="2">
        <f t="shared" ref="G8:G16" si="0">E8+F8</f>
        <v>7000</v>
      </c>
      <c r="H8" s="2">
        <f>D7*$E$4/100/12</f>
        <v>850</v>
      </c>
    </row>
    <row r="9" spans="2:9" x14ac:dyDescent="0.25">
      <c r="B9" s="1">
        <v>44318</v>
      </c>
      <c r="C9">
        <v>3</v>
      </c>
      <c r="D9" s="2">
        <f t="shared" ref="D9:D10" si="1">D8-E9</f>
        <v>27850</v>
      </c>
      <c r="E9" s="2">
        <v>0</v>
      </c>
      <c r="F9" s="2">
        <v>0</v>
      </c>
      <c r="G9" s="2">
        <f>E9+F9</f>
        <v>0</v>
      </c>
      <c r="H9" s="2">
        <f t="shared" ref="H9:H11" si="2">D8*$E$4/100/12</f>
        <v>696.25</v>
      </c>
    </row>
    <row r="10" spans="2:9" x14ac:dyDescent="0.25">
      <c r="B10" s="1">
        <v>44349</v>
      </c>
      <c r="C10">
        <v>4</v>
      </c>
      <c r="D10" s="2">
        <f t="shared" si="1"/>
        <v>22242.5</v>
      </c>
      <c r="E10" s="2">
        <v>5607.5</v>
      </c>
      <c r="F10" s="2">
        <v>1392.5</v>
      </c>
      <c r="G10" s="2">
        <f>E10+F10</f>
        <v>7000</v>
      </c>
      <c r="H10" s="2">
        <f t="shared" si="2"/>
        <v>696.25</v>
      </c>
    </row>
    <row r="11" spans="2:9" x14ac:dyDescent="0.25">
      <c r="B11" s="1">
        <v>44379</v>
      </c>
      <c r="C11">
        <v>5</v>
      </c>
      <c r="D11" s="2"/>
      <c r="E11" s="2"/>
      <c r="F11" s="2"/>
      <c r="G11" s="2">
        <f t="shared" si="0"/>
        <v>0</v>
      </c>
      <c r="H11" s="2">
        <f t="shared" si="2"/>
        <v>556.0625</v>
      </c>
    </row>
    <row r="12" spans="2:9" x14ac:dyDescent="0.25">
      <c r="B12" s="1">
        <v>44410</v>
      </c>
      <c r="C12">
        <v>6</v>
      </c>
      <c r="E12" s="2"/>
      <c r="F12" s="2"/>
      <c r="G12" s="2">
        <f t="shared" si="0"/>
        <v>0</v>
      </c>
      <c r="H12" s="2"/>
    </row>
    <row r="13" spans="2:9" x14ac:dyDescent="0.25">
      <c r="B13" s="1">
        <v>44441</v>
      </c>
      <c r="C13">
        <v>7</v>
      </c>
      <c r="E13" s="2"/>
      <c r="F13" s="2"/>
      <c r="G13" s="2">
        <f t="shared" si="0"/>
        <v>0</v>
      </c>
      <c r="H13" s="2"/>
    </row>
    <row r="14" spans="2:9" x14ac:dyDescent="0.25">
      <c r="B14" s="1">
        <v>44471</v>
      </c>
      <c r="C14">
        <v>8</v>
      </c>
      <c r="E14" s="2"/>
      <c r="F14" s="2"/>
      <c r="G14" s="2">
        <f t="shared" si="0"/>
        <v>0</v>
      </c>
      <c r="H14" s="2"/>
    </row>
    <row r="15" spans="2:9" x14ac:dyDescent="0.25">
      <c r="B15" s="1">
        <v>44502</v>
      </c>
      <c r="C15">
        <v>9</v>
      </c>
      <c r="E15" s="2"/>
      <c r="F15" s="2"/>
      <c r="G15" s="2">
        <f t="shared" si="0"/>
        <v>0</v>
      </c>
      <c r="H15" s="2"/>
    </row>
    <row r="16" spans="2:9" x14ac:dyDescent="0.25">
      <c r="B16" s="1">
        <v>44532</v>
      </c>
      <c r="C16">
        <v>10</v>
      </c>
      <c r="E16" s="2"/>
      <c r="F16" s="2"/>
      <c r="G16" s="2">
        <f t="shared" si="0"/>
        <v>0</v>
      </c>
      <c r="I16" t="s">
        <v>13</v>
      </c>
    </row>
    <row r="17" spans="3:9" x14ac:dyDescent="0.25">
      <c r="C17" t="s">
        <v>12</v>
      </c>
      <c r="D17" s="2">
        <f>SUM(D7:D10)</f>
        <v>111942.5</v>
      </c>
      <c r="E17" s="2">
        <f t="shared" ref="E17:H17" si="3">SUM(E7:E10)</f>
        <v>17757.5</v>
      </c>
      <c r="F17" s="2">
        <f t="shared" si="3"/>
        <v>3242.5</v>
      </c>
      <c r="H17" s="2">
        <f t="shared" si="3"/>
        <v>3242.5</v>
      </c>
      <c r="I17" s="2">
        <f>H17-F17</f>
        <v>0</v>
      </c>
    </row>
    <row r="18" spans="3:9" x14ac:dyDescent="0.25">
      <c r="H18" s="2">
        <f>H17-H7-H8-H9-H11</f>
        <v>140.1875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DevMax</dc:creator>
  <cp:lastModifiedBy>DevMax</cp:lastModifiedBy>
  <cp:lastPrinted>2021-09-06T23:17:05Z</cp:lastPrinted>
  <dcterms:created xsi:type="dcterms:W3CDTF">2021-06-07T04:16:23Z</dcterms:created>
  <dcterms:modified xsi:type="dcterms:W3CDTF">2021-09-08T02:57:18Z</dcterms:modified>
</cp:coreProperties>
</file>