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autoCompressPictures="0"/>
  <mc:AlternateContent xmlns:mc="http://schemas.openxmlformats.org/markup-compatibility/2006">
    <mc:Choice Requires="x15">
      <x15ac:absPath xmlns:x15ac="http://schemas.microsoft.com/office/spreadsheetml/2010/11/ac" url="https://d.docs.live.net/48ab3cc58f72d118/Documents/Rosalind Franklin/MDPHD/Publications/Ritger 2024 - JNeurophys/"/>
    </mc:Choice>
  </mc:AlternateContent>
  <xr:revisionPtr revIDLastSave="145" documentId="13_ncr:1_{833AC410-D795-44D5-A107-671C8B86D80D}" xr6:coauthVersionLast="47" xr6:coauthVersionMax="47" xr10:uidLastSave="{E9286BC9-9F33-4D1F-B8D4-CBB084D545BC}"/>
  <bookViews>
    <workbookView xWindow="-96" yWindow="-96" windowWidth="23232" windowHeight="12432" xr2:uid="{00000000-000D-0000-FFFF-FFFF00000000}"/>
  </bookViews>
  <sheets>
    <sheet name="All Other Data" sheetId="2" r:id="rId1"/>
  </sheets>
  <definedNames>
    <definedName name="_xlnm._FilterDatabase" localSheetId="0" hidden="1">'All Other Data'!$A$1:$HM$64</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G60" i="2" l="1"/>
  <c r="DG62" i="2"/>
  <c r="CT2" i="2"/>
  <c r="CT3" i="2"/>
  <c r="CT4" i="2"/>
  <c r="CT5" i="2"/>
  <c r="CT6" i="2"/>
  <c r="CT7" i="2"/>
  <c r="CT8" i="2"/>
  <c r="CT9" i="2"/>
  <c r="CT10" i="2"/>
  <c r="CT11" i="2"/>
  <c r="CT12" i="2"/>
  <c r="CT13" i="2"/>
  <c r="CT14" i="2"/>
  <c r="CT15" i="2"/>
  <c r="CT16" i="2"/>
  <c r="CT18" i="2"/>
  <c r="CT19" i="2"/>
  <c r="CT20" i="2"/>
  <c r="CT21" i="2"/>
  <c r="CT22" i="2"/>
  <c r="CT23" i="2"/>
  <c r="CT24" i="2"/>
  <c r="CT25" i="2"/>
  <c r="CT26" i="2"/>
  <c r="CT27" i="2"/>
  <c r="CT28" i="2"/>
  <c r="CT29" i="2"/>
  <c r="CT30" i="2"/>
  <c r="CT31" i="2"/>
  <c r="CT35" i="2"/>
  <c r="CT36" i="2"/>
  <c r="CT37" i="2"/>
  <c r="CT38" i="2"/>
  <c r="CT39" i="2"/>
  <c r="CT40" i="2"/>
  <c r="CT41" i="2"/>
  <c r="CT42" i="2"/>
  <c r="CT43" i="2"/>
  <c r="CT44" i="2"/>
  <c r="CT45" i="2"/>
  <c r="CT46" i="2"/>
  <c r="CT47" i="2"/>
  <c r="CT48" i="2"/>
  <c r="CT49" i="2"/>
  <c r="CT50" i="2"/>
  <c r="CT51" i="2"/>
  <c r="CT52" i="2"/>
  <c r="CT53" i="2"/>
  <c r="CT54" i="2"/>
  <c r="CT55" i="2"/>
  <c r="CT56" i="2"/>
  <c r="CT57" i="2"/>
  <c r="CT58" i="2"/>
  <c r="CT59" i="2"/>
  <c r="CT60" i="2"/>
  <c r="CT61" i="2"/>
  <c r="CT62" i="2"/>
  <c r="CV2" i="2"/>
  <c r="CV3" i="2"/>
  <c r="CV4" i="2"/>
  <c r="CV5" i="2"/>
  <c r="CV6" i="2"/>
  <c r="CV7" i="2"/>
  <c r="CV8" i="2"/>
  <c r="CV9" i="2"/>
  <c r="CV10" i="2"/>
  <c r="CV11" i="2"/>
  <c r="CV12" i="2"/>
  <c r="CV13" i="2"/>
  <c r="CV14" i="2"/>
  <c r="CV15" i="2"/>
  <c r="CV16" i="2"/>
  <c r="CV17" i="2"/>
  <c r="CV18" i="2"/>
  <c r="CV19" i="2"/>
  <c r="CV20" i="2"/>
  <c r="CV21" i="2"/>
  <c r="CV22" i="2"/>
  <c r="CV23" i="2"/>
  <c r="CV24" i="2"/>
  <c r="CV25" i="2"/>
  <c r="CV26" i="2"/>
  <c r="CV27" i="2"/>
  <c r="CV28" i="2"/>
  <c r="CV29" i="2"/>
  <c r="CV30" i="2"/>
  <c r="CV31" i="2"/>
  <c r="CV32" i="2"/>
  <c r="CV33" i="2"/>
  <c r="CV34" i="2"/>
  <c r="CV35" i="2"/>
  <c r="CV36" i="2"/>
  <c r="CV37" i="2"/>
  <c r="CV38" i="2"/>
  <c r="CV39" i="2"/>
  <c r="CV40" i="2"/>
  <c r="CV41" i="2"/>
  <c r="CV42" i="2"/>
  <c r="CV43" i="2"/>
  <c r="CV44" i="2"/>
  <c r="CV45" i="2"/>
  <c r="CV46" i="2"/>
  <c r="CV47" i="2"/>
  <c r="CV48" i="2"/>
  <c r="CV49" i="2"/>
  <c r="CV50" i="2"/>
  <c r="CV51" i="2"/>
  <c r="CV52" i="2"/>
  <c r="CV53" i="2"/>
  <c r="CV54" i="2"/>
  <c r="CV55" i="2"/>
  <c r="CV56" i="2"/>
  <c r="CV57" i="2"/>
  <c r="CV58" i="2"/>
  <c r="CV59" i="2"/>
  <c r="CV60" i="2"/>
  <c r="CV61" i="2"/>
  <c r="CV62" i="2"/>
  <c r="CV63" i="2"/>
  <c r="CV64" i="2"/>
  <c r="BC34" i="2"/>
  <c r="BD34" i="2"/>
  <c r="BB34" i="2"/>
  <c r="BA34" i="2"/>
  <c r="AY34" i="2"/>
  <c r="AZ34" i="2"/>
  <c r="AX34" i="2"/>
  <c r="AV34" i="2"/>
  <c r="AW34" i="2"/>
  <c r="AU34" i="2"/>
  <c r="AT34" i="2"/>
  <c r="AS34" i="2"/>
  <c r="AR34" i="2"/>
  <c r="BC17" i="2"/>
  <c r="BD17" i="2"/>
  <c r="BB17" i="2"/>
  <c r="BA17" i="2"/>
  <c r="AY17" i="2"/>
  <c r="AZ17" i="2"/>
  <c r="AX17" i="2"/>
  <c r="AV17" i="2"/>
  <c r="AW17" i="2"/>
  <c r="AU17" i="2"/>
  <c r="AT17" i="2"/>
  <c r="AS17" i="2"/>
  <c r="AR17" i="2"/>
  <c r="BC33" i="2"/>
  <c r="BD33" i="2"/>
  <c r="BA33" i="2"/>
  <c r="AY33" i="2"/>
  <c r="AZ33" i="2"/>
  <c r="AX33" i="2"/>
  <c r="AV33" i="2"/>
  <c r="AW33" i="2"/>
  <c r="AU33" i="2"/>
  <c r="AT33" i="2"/>
  <c r="AS33" i="2"/>
  <c r="AR33" i="2"/>
  <c r="BC32" i="2"/>
  <c r="BD32" i="2"/>
  <c r="BB32" i="2"/>
  <c r="BA32" i="2"/>
  <c r="AY32" i="2"/>
  <c r="AZ32" i="2"/>
  <c r="AX32" i="2"/>
  <c r="AV32" i="2"/>
  <c r="AW32" i="2"/>
  <c r="AU32" i="2"/>
  <c r="AT32" i="2"/>
  <c r="AS32" i="2"/>
  <c r="AR32" i="2"/>
  <c r="DH34" i="2"/>
  <c r="DG34" i="2"/>
  <c r="CT34" i="2"/>
  <c r="CR34" i="2"/>
  <c r="CQ34" i="2"/>
  <c r="CP34" i="2"/>
  <c r="CG34" i="2"/>
  <c r="CF34" i="2"/>
  <c r="CB34" i="2"/>
  <c r="BX34" i="2"/>
  <c r="BH34" i="2"/>
  <c r="BG34" i="2"/>
  <c r="Q34" i="2"/>
  <c r="P34" i="2"/>
  <c r="DH17" i="2"/>
  <c r="DG17" i="2"/>
  <c r="CT17" i="2"/>
  <c r="CR17" i="2"/>
  <c r="CQ17" i="2"/>
  <c r="CP17" i="2"/>
  <c r="CG17" i="2"/>
  <c r="CF17" i="2"/>
  <c r="CB17" i="2"/>
  <c r="BX17" i="2"/>
  <c r="BH17" i="2"/>
  <c r="BG17" i="2"/>
  <c r="Q17" i="2"/>
  <c r="P17" i="2"/>
  <c r="DH33" i="2"/>
  <c r="DG33" i="2"/>
  <c r="CT33" i="2"/>
  <c r="CR33" i="2"/>
  <c r="CQ33" i="2"/>
  <c r="CP33" i="2"/>
  <c r="CG33" i="2"/>
  <c r="CF33" i="2"/>
  <c r="CB33" i="2"/>
  <c r="BX33" i="2"/>
  <c r="BH33" i="2"/>
  <c r="BG33" i="2"/>
  <c r="Q33" i="2"/>
  <c r="P33" i="2"/>
  <c r="DH32" i="2"/>
  <c r="DG32" i="2"/>
  <c r="CT32" i="2"/>
  <c r="CR32" i="2"/>
  <c r="CQ32" i="2"/>
  <c r="CP32" i="2"/>
  <c r="CG32" i="2"/>
  <c r="CF32" i="2"/>
  <c r="CB32" i="2"/>
  <c r="BX32" i="2"/>
  <c r="BH32" i="2"/>
  <c r="BG32" i="2"/>
  <c r="Q32" i="2"/>
  <c r="P32" i="2"/>
  <c r="DH62" i="2"/>
  <c r="DH63" i="2"/>
  <c r="DH64" i="2"/>
  <c r="DG63" i="2"/>
  <c r="DG64" i="2"/>
  <c r="AV13" i="2"/>
  <c r="AW13" i="2"/>
  <c r="AV14" i="2"/>
  <c r="AW14" i="2"/>
  <c r="CB62" i="2"/>
  <c r="CB63" i="2"/>
  <c r="CB64" i="2"/>
  <c r="CF62" i="2"/>
  <c r="CF63" i="2"/>
  <c r="CF64" i="2"/>
  <c r="CG62" i="2"/>
  <c r="CG63" i="2"/>
  <c r="CG64" i="2"/>
  <c r="BX62" i="2"/>
  <c r="BX63" i="2"/>
  <c r="BX64" i="2"/>
  <c r="BH62" i="2"/>
  <c r="BH63" i="2"/>
  <c r="BH64" i="2"/>
  <c r="BG62" i="2"/>
  <c r="BG63" i="2"/>
  <c r="BG64" i="2"/>
  <c r="CR62" i="2"/>
  <c r="CR63" i="2"/>
  <c r="CR64" i="2"/>
  <c r="CQ62" i="2"/>
  <c r="CQ63" i="2"/>
  <c r="CQ64" i="2"/>
  <c r="CP62" i="2"/>
  <c r="CP63" i="2"/>
  <c r="CP64" i="2"/>
  <c r="CT63" i="2"/>
  <c r="CT64" i="2"/>
  <c r="Q62" i="2"/>
  <c r="Q63" i="2"/>
  <c r="Q64" i="2"/>
  <c r="P62" i="2"/>
  <c r="P63" i="2"/>
  <c r="P64" i="2"/>
  <c r="CR41" i="2"/>
  <c r="CR42" i="2"/>
  <c r="CR27" i="2"/>
  <c r="CR43" i="2"/>
  <c r="CR3" i="2"/>
  <c r="CR4" i="2"/>
  <c r="CR5" i="2"/>
  <c r="CR44" i="2"/>
  <c r="CR6" i="2"/>
  <c r="CR28" i="2"/>
  <c r="CR45" i="2"/>
  <c r="CR7" i="2"/>
  <c r="CR8" i="2"/>
  <c r="CR46" i="2"/>
  <c r="CR29" i="2"/>
  <c r="CR9" i="2"/>
  <c r="CR30" i="2"/>
  <c r="CR47" i="2"/>
  <c r="CR48" i="2"/>
  <c r="CR31" i="2"/>
  <c r="CR10" i="2"/>
  <c r="CR49" i="2"/>
  <c r="CR50" i="2"/>
  <c r="CR51" i="2"/>
  <c r="CR11" i="2"/>
  <c r="CR52" i="2"/>
  <c r="CR53" i="2"/>
  <c r="CR12" i="2"/>
  <c r="CR54" i="2"/>
  <c r="CR55" i="2"/>
  <c r="CR13" i="2"/>
  <c r="CR56" i="2"/>
  <c r="CR57" i="2"/>
  <c r="CR14" i="2"/>
  <c r="CR15" i="2"/>
  <c r="CR16" i="2"/>
  <c r="CR58" i="2"/>
  <c r="CR59" i="2"/>
  <c r="CR60" i="2"/>
  <c r="CR61" i="2"/>
  <c r="CR18" i="2"/>
  <c r="CR35" i="2"/>
  <c r="CR19" i="2"/>
  <c r="CR20" i="2"/>
  <c r="CR36" i="2"/>
  <c r="CR21" i="2"/>
  <c r="CR22" i="2"/>
  <c r="CR23" i="2"/>
  <c r="CR37" i="2"/>
  <c r="CR38" i="2"/>
  <c r="CR39" i="2"/>
  <c r="CR24" i="2"/>
  <c r="CR2" i="2"/>
  <c r="CR40" i="2"/>
  <c r="CR25" i="2"/>
  <c r="CR26" i="2"/>
  <c r="BA26" i="2"/>
  <c r="BA27" i="2"/>
  <c r="BA3" i="2"/>
  <c r="BA4" i="2"/>
  <c r="BA5" i="2"/>
  <c r="BA6" i="2"/>
  <c r="BA28" i="2"/>
  <c r="BA7" i="2"/>
  <c r="BA8" i="2"/>
  <c r="BA29" i="2"/>
  <c r="BA9" i="2"/>
  <c r="BA30" i="2"/>
  <c r="BA31" i="2"/>
  <c r="BA10" i="2"/>
  <c r="BA11" i="2"/>
  <c r="BA12" i="2"/>
  <c r="BA13" i="2"/>
  <c r="BA14" i="2"/>
  <c r="BA15" i="2"/>
  <c r="BA16" i="2"/>
  <c r="BA19" i="2"/>
  <c r="BA20" i="2"/>
  <c r="BA21" i="2"/>
  <c r="BA22" i="2"/>
  <c r="BA23" i="2"/>
  <c r="BA24" i="2"/>
  <c r="BA2" i="2"/>
  <c r="BA25" i="2"/>
  <c r="BA18" i="2"/>
  <c r="BB35" i="2"/>
  <c r="BB19" i="2"/>
  <c r="BB20" i="2"/>
  <c r="BB36" i="2"/>
  <c r="BB21" i="2"/>
  <c r="BB22" i="2"/>
  <c r="BB23" i="2"/>
  <c r="BB37" i="2"/>
  <c r="BB38" i="2"/>
  <c r="BB39" i="2"/>
  <c r="BB24" i="2"/>
  <c r="BB2" i="2"/>
  <c r="BB40" i="2"/>
  <c r="BB25" i="2"/>
  <c r="BB26" i="2"/>
  <c r="BB41" i="2"/>
  <c r="BB42" i="2"/>
  <c r="BB27" i="2"/>
  <c r="BB43" i="2"/>
  <c r="BB3" i="2"/>
  <c r="BB4" i="2"/>
  <c r="BB5" i="2"/>
  <c r="BB44" i="2"/>
  <c r="BB6" i="2"/>
  <c r="BB28" i="2"/>
  <c r="BB45" i="2"/>
  <c r="BB7" i="2"/>
  <c r="BB8" i="2"/>
  <c r="BB46" i="2"/>
  <c r="BB29" i="2"/>
  <c r="BB9" i="2"/>
  <c r="BB30" i="2"/>
  <c r="BB47" i="2"/>
  <c r="BB48" i="2"/>
  <c r="BB31" i="2"/>
  <c r="BB10" i="2"/>
  <c r="BB49" i="2"/>
  <c r="BB50" i="2"/>
  <c r="BB51" i="2"/>
  <c r="BB11" i="2"/>
  <c r="BB52" i="2"/>
  <c r="BB53" i="2"/>
  <c r="BB12" i="2"/>
  <c r="BB54" i="2"/>
  <c r="BB55" i="2"/>
  <c r="BB13" i="2"/>
  <c r="BB56" i="2"/>
  <c r="BB57" i="2"/>
  <c r="BB14" i="2"/>
  <c r="BB15" i="2"/>
  <c r="BB16" i="2"/>
  <c r="BB58" i="2"/>
  <c r="BB59" i="2"/>
  <c r="BB60" i="2"/>
  <c r="BB61" i="2"/>
  <c r="BB18" i="2"/>
  <c r="DH61" i="2"/>
  <c r="DG61" i="2"/>
  <c r="CQ61" i="2"/>
  <c r="CP61" i="2"/>
  <c r="CG61" i="2"/>
  <c r="BX61" i="2"/>
  <c r="BH61" i="2"/>
  <c r="BG61" i="2"/>
  <c r="Q61" i="2"/>
  <c r="P61" i="2"/>
  <c r="DH60" i="2"/>
  <c r="CQ60" i="2"/>
  <c r="CP60" i="2"/>
  <c r="CG60" i="2"/>
  <c r="BX60" i="2"/>
  <c r="BH60" i="2"/>
  <c r="BG60" i="2"/>
  <c r="Q60" i="2"/>
  <c r="P60" i="2"/>
  <c r="DH59" i="2"/>
  <c r="DG59" i="2"/>
  <c r="CQ59" i="2"/>
  <c r="CP59" i="2"/>
  <c r="CG59" i="2"/>
  <c r="BX59" i="2"/>
  <c r="BH59" i="2"/>
  <c r="BG59" i="2"/>
  <c r="Q59" i="2"/>
  <c r="P59" i="2"/>
  <c r="DH58" i="2"/>
  <c r="DG58" i="2"/>
  <c r="CQ58" i="2"/>
  <c r="CP58" i="2"/>
  <c r="CG58" i="2"/>
  <c r="BX58" i="2"/>
  <c r="BH58" i="2"/>
  <c r="BG58" i="2"/>
  <c r="Q58" i="2"/>
  <c r="P58" i="2"/>
  <c r="DH16" i="2"/>
  <c r="DG16" i="2"/>
  <c r="CQ16" i="2"/>
  <c r="CP16" i="2"/>
  <c r="CG16" i="2"/>
  <c r="BX16" i="2"/>
  <c r="BH16" i="2"/>
  <c r="BG16" i="2"/>
  <c r="BC16" i="2"/>
  <c r="BD16" i="2"/>
  <c r="AY16" i="2"/>
  <c r="AZ16" i="2"/>
  <c r="AX16" i="2"/>
  <c r="AV16" i="2"/>
  <c r="AW16" i="2"/>
  <c r="AU16" i="2"/>
  <c r="AT16" i="2"/>
  <c r="AS16" i="2"/>
  <c r="AR16" i="2"/>
  <c r="Q16" i="2"/>
  <c r="P16" i="2"/>
  <c r="DH15" i="2"/>
  <c r="DG15" i="2"/>
  <c r="CQ15" i="2"/>
  <c r="CP15" i="2"/>
  <c r="CG15" i="2"/>
  <c r="BX15" i="2"/>
  <c r="BH15" i="2"/>
  <c r="BG15" i="2"/>
  <c r="BC15" i="2"/>
  <c r="BD15" i="2"/>
  <c r="AY15" i="2"/>
  <c r="AZ15" i="2"/>
  <c r="AX15" i="2"/>
  <c r="AV15" i="2"/>
  <c r="AW15" i="2"/>
  <c r="AU15" i="2"/>
  <c r="AT15" i="2"/>
  <c r="AS15" i="2"/>
  <c r="AR15" i="2"/>
  <c r="Q15" i="2"/>
  <c r="P15" i="2"/>
  <c r="DH14" i="2"/>
  <c r="DG14" i="2"/>
  <c r="CQ14" i="2"/>
  <c r="CP14" i="2"/>
  <c r="CG14" i="2"/>
  <c r="BX14" i="2"/>
  <c r="BH14" i="2"/>
  <c r="BG14" i="2"/>
  <c r="BC14" i="2"/>
  <c r="BD14" i="2"/>
  <c r="AY14" i="2"/>
  <c r="AZ14" i="2"/>
  <c r="AX14" i="2"/>
  <c r="AU14" i="2"/>
  <c r="AT14" i="2"/>
  <c r="AS14" i="2"/>
  <c r="AR14" i="2"/>
  <c r="Q14" i="2"/>
  <c r="P14" i="2"/>
  <c r="DH57" i="2"/>
  <c r="DG57" i="2"/>
  <c r="CQ57" i="2"/>
  <c r="CP57" i="2"/>
  <c r="CG57" i="2"/>
  <c r="BX57" i="2"/>
  <c r="BH57" i="2"/>
  <c r="BG57" i="2"/>
  <c r="Q57" i="2"/>
  <c r="P57" i="2"/>
  <c r="DH56" i="2"/>
  <c r="DG56" i="2"/>
  <c r="CQ56" i="2"/>
  <c r="CP56" i="2"/>
  <c r="CG56" i="2"/>
  <c r="BX56" i="2"/>
  <c r="BH56" i="2"/>
  <c r="BG56" i="2"/>
  <c r="Q56" i="2"/>
  <c r="P56" i="2"/>
  <c r="DH13" i="2"/>
  <c r="DG13" i="2"/>
  <c r="CQ13" i="2"/>
  <c r="CP13" i="2"/>
  <c r="CG13" i="2"/>
  <c r="BX13" i="2"/>
  <c r="BH13" i="2"/>
  <c r="BG13" i="2"/>
  <c r="BC13" i="2"/>
  <c r="BD13" i="2"/>
  <c r="AY13" i="2"/>
  <c r="AZ13" i="2"/>
  <c r="AX13" i="2"/>
  <c r="AU13" i="2"/>
  <c r="AT13" i="2"/>
  <c r="AS13" i="2"/>
  <c r="AR13" i="2"/>
  <c r="Q13" i="2"/>
  <c r="P13" i="2"/>
  <c r="DH55" i="2"/>
  <c r="DG55" i="2"/>
  <c r="CQ55" i="2"/>
  <c r="CP55" i="2"/>
  <c r="CG55" i="2"/>
  <c r="BX55" i="2"/>
  <c r="BH55" i="2"/>
  <c r="BG55" i="2"/>
  <c r="Q55" i="2"/>
  <c r="P55" i="2"/>
  <c r="DH54" i="2"/>
  <c r="DG54" i="2"/>
  <c r="CQ54" i="2"/>
  <c r="CP54" i="2"/>
  <c r="CG54" i="2"/>
  <c r="BX54" i="2"/>
  <c r="BH54" i="2"/>
  <c r="BG54" i="2"/>
  <c r="Q54" i="2"/>
  <c r="P54" i="2"/>
  <c r="DH12" i="2"/>
  <c r="DG12" i="2"/>
  <c r="CQ12" i="2"/>
  <c r="CP12" i="2"/>
  <c r="CG12" i="2"/>
  <c r="BX12" i="2"/>
  <c r="BH12" i="2"/>
  <c r="BG12" i="2"/>
  <c r="BC12" i="2"/>
  <c r="BD12" i="2"/>
  <c r="AY12" i="2"/>
  <c r="AZ12" i="2"/>
  <c r="AX12" i="2"/>
  <c r="AV12" i="2"/>
  <c r="AW12" i="2"/>
  <c r="AU12" i="2"/>
  <c r="AT12" i="2"/>
  <c r="AS12" i="2"/>
  <c r="AR12" i="2"/>
  <c r="Q12" i="2"/>
  <c r="P12" i="2"/>
  <c r="DH53" i="2"/>
  <c r="DG53" i="2"/>
  <c r="CQ53" i="2"/>
  <c r="CP53" i="2"/>
  <c r="CG53" i="2"/>
  <c r="BX53" i="2"/>
  <c r="BH53" i="2"/>
  <c r="BG53" i="2"/>
  <c r="Q53" i="2"/>
  <c r="P53" i="2"/>
  <c r="DH52" i="2"/>
  <c r="DG52" i="2"/>
  <c r="CQ52" i="2"/>
  <c r="CP52" i="2"/>
  <c r="CG52" i="2"/>
  <c r="BX52" i="2"/>
  <c r="BH52" i="2"/>
  <c r="BG52" i="2"/>
  <c r="Q52" i="2"/>
  <c r="P52" i="2"/>
  <c r="DH11" i="2"/>
  <c r="DG11" i="2"/>
  <c r="CQ11" i="2"/>
  <c r="CP11" i="2"/>
  <c r="CG11" i="2"/>
  <c r="BX11" i="2"/>
  <c r="BH11" i="2"/>
  <c r="BG11" i="2"/>
  <c r="BC11" i="2"/>
  <c r="BD11" i="2"/>
  <c r="AY11" i="2"/>
  <c r="AZ11" i="2"/>
  <c r="AX11" i="2"/>
  <c r="AV11" i="2"/>
  <c r="AW11" i="2"/>
  <c r="AU11" i="2"/>
  <c r="AT11" i="2"/>
  <c r="AS11" i="2"/>
  <c r="AR11" i="2"/>
  <c r="Q11" i="2"/>
  <c r="P11" i="2"/>
  <c r="DH51" i="2"/>
  <c r="DG51" i="2"/>
  <c r="CQ51" i="2"/>
  <c r="CP51" i="2"/>
  <c r="CG51" i="2"/>
  <c r="BX51" i="2"/>
  <c r="BH51" i="2"/>
  <c r="BG51" i="2"/>
  <c r="Q51" i="2"/>
  <c r="P51" i="2"/>
  <c r="DH50" i="2"/>
  <c r="DG50" i="2"/>
  <c r="CQ50" i="2"/>
  <c r="CP50" i="2"/>
  <c r="CG50" i="2"/>
  <c r="BX50" i="2"/>
  <c r="BH50" i="2"/>
  <c r="BG50" i="2"/>
  <c r="Q50" i="2"/>
  <c r="P50" i="2"/>
  <c r="DH49" i="2"/>
  <c r="DG49" i="2"/>
  <c r="CQ49" i="2"/>
  <c r="CP49" i="2"/>
  <c r="CG49" i="2"/>
  <c r="BX49" i="2"/>
  <c r="BH49" i="2"/>
  <c r="BG49" i="2"/>
  <c r="Q49" i="2"/>
  <c r="P49" i="2"/>
  <c r="DH10" i="2"/>
  <c r="DG10" i="2"/>
  <c r="CQ10" i="2"/>
  <c r="CP10" i="2"/>
  <c r="CG10" i="2"/>
  <c r="BX10" i="2"/>
  <c r="BH10" i="2"/>
  <c r="BG10" i="2"/>
  <c r="BC10" i="2"/>
  <c r="BD10" i="2"/>
  <c r="AY10" i="2"/>
  <c r="AZ10" i="2"/>
  <c r="AX10" i="2"/>
  <c r="AV10" i="2"/>
  <c r="AW10" i="2"/>
  <c r="AU10" i="2"/>
  <c r="AT10" i="2"/>
  <c r="AS10" i="2"/>
  <c r="AR10" i="2"/>
  <c r="Q10" i="2"/>
  <c r="P10" i="2"/>
  <c r="DH31" i="2"/>
  <c r="DG31" i="2"/>
  <c r="CQ31" i="2"/>
  <c r="CP31" i="2"/>
  <c r="CG31" i="2"/>
  <c r="BX31" i="2"/>
  <c r="BH31" i="2"/>
  <c r="BG31" i="2"/>
  <c r="BC31" i="2"/>
  <c r="BD31" i="2"/>
  <c r="AY31" i="2"/>
  <c r="AZ31" i="2"/>
  <c r="AX31" i="2"/>
  <c r="AV31" i="2"/>
  <c r="AW31" i="2"/>
  <c r="AU31" i="2"/>
  <c r="AT31" i="2"/>
  <c r="AS31" i="2"/>
  <c r="AR31" i="2"/>
  <c r="Q31" i="2"/>
  <c r="P31" i="2"/>
  <c r="DH48" i="2"/>
  <c r="DG48" i="2"/>
  <c r="CQ48" i="2"/>
  <c r="CP48" i="2"/>
  <c r="CG48" i="2"/>
  <c r="BX48" i="2"/>
  <c r="BH48" i="2"/>
  <c r="BG48" i="2"/>
  <c r="Q48" i="2"/>
  <c r="P48" i="2"/>
  <c r="DH47" i="2"/>
  <c r="DG47" i="2"/>
  <c r="CQ47" i="2"/>
  <c r="CP47" i="2"/>
  <c r="CG47" i="2"/>
  <c r="BX47" i="2"/>
  <c r="BH47" i="2"/>
  <c r="BG47" i="2"/>
  <c r="Q47" i="2"/>
  <c r="P47" i="2"/>
  <c r="DH30" i="2"/>
  <c r="DG30" i="2"/>
  <c r="CQ30" i="2"/>
  <c r="CP30" i="2"/>
  <c r="CG30" i="2"/>
  <c r="BX30" i="2"/>
  <c r="BH30" i="2"/>
  <c r="BG30" i="2"/>
  <c r="BC30" i="2"/>
  <c r="BD30" i="2"/>
  <c r="AY30" i="2"/>
  <c r="AZ30" i="2"/>
  <c r="AX30" i="2"/>
  <c r="AV30" i="2"/>
  <c r="AW30" i="2"/>
  <c r="AU30" i="2"/>
  <c r="AT30" i="2"/>
  <c r="AS30" i="2"/>
  <c r="AR30" i="2"/>
  <c r="Q30" i="2"/>
  <c r="P30" i="2"/>
  <c r="DH9" i="2"/>
  <c r="DG9" i="2"/>
  <c r="CQ9" i="2"/>
  <c r="CP9" i="2"/>
  <c r="CG9" i="2"/>
  <c r="BX9" i="2"/>
  <c r="BH9" i="2"/>
  <c r="BG9" i="2"/>
  <c r="BC9" i="2"/>
  <c r="BD9" i="2"/>
  <c r="AY9" i="2"/>
  <c r="AZ9" i="2"/>
  <c r="AX9" i="2"/>
  <c r="AV9" i="2"/>
  <c r="AW9" i="2"/>
  <c r="AU9" i="2"/>
  <c r="AT9" i="2"/>
  <c r="AS9" i="2"/>
  <c r="AR9" i="2"/>
  <c r="Q9" i="2"/>
  <c r="P9" i="2"/>
  <c r="DH29" i="2"/>
  <c r="DG29" i="2"/>
  <c r="CQ29" i="2"/>
  <c r="CP29" i="2"/>
  <c r="CG29" i="2"/>
  <c r="BX29" i="2"/>
  <c r="BH29" i="2"/>
  <c r="BG29" i="2"/>
  <c r="BC29" i="2"/>
  <c r="BD29" i="2"/>
  <c r="AY29" i="2"/>
  <c r="AZ29" i="2"/>
  <c r="AX29" i="2"/>
  <c r="AV29" i="2"/>
  <c r="AW29" i="2"/>
  <c r="AU29" i="2"/>
  <c r="AT29" i="2"/>
  <c r="AS29" i="2"/>
  <c r="AR29" i="2"/>
  <c r="Q29" i="2"/>
  <c r="P29" i="2"/>
  <c r="DH46" i="2"/>
  <c r="DG46" i="2"/>
  <c r="CQ46" i="2"/>
  <c r="CP46" i="2"/>
  <c r="CG46" i="2"/>
  <c r="BX46" i="2"/>
  <c r="BH46" i="2"/>
  <c r="BG46" i="2"/>
  <c r="Q46" i="2"/>
  <c r="P46" i="2"/>
  <c r="DH8" i="2"/>
  <c r="DG8" i="2"/>
  <c r="CQ8" i="2"/>
  <c r="CP8" i="2"/>
  <c r="CG8" i="2"/>
  <c r="BX8" i="2"/>
  <c r="BH8" i="2"/>
  <c r="BG8" i="2"/>
  <c r="BC8" i="2"/>
  <c r="BD8" i="2"/>
  <c r="AY8" i="2"/>
  <c r="AZ8" i="2"/>
  <c r="AX8" i="2"/>
  <c r="AV8" i="2"/>
  <c r="AW8" i="2"/>
  <c r="AU8" i="2"/>
  <c r="AT8" i="2"/>
  <c r="AS8" i="2"/>
  <c r="AR8" i="2"/>
  <c r="Q8" i="2"/>
  <c r="P8" i="2"/>
  <c r="DH7" i="2"/>
  <c r="DG7" i="2"/>
  <c r="CQ7" i="2"/>
  <c r="CP7" i="2"/>
  <c r="CG7" i="2"/>
  <c r="BX7" i="2"/>
  <c r="BH7" i="2"/>
  <c r="BG7" i="2"/>
  <c r="BC7" i="2"/>
  <c r="BD7" i="2"/>
  <c r="AY7" i="2"/>
  <c r="AZ7" i="2"/>
  <c r="AX7" i="2"/>
  <c r="AV7" i="2"/>
  <c r="AW7" i="2"/>
  <c r="AU7" i="2"/>
  <c r="AT7" i="2"/>
  <c r="AS7" i="2"/>
  <c r="AR7" i="2"/>
  <c r="Q7" i="2"/>
  <c r="P7" i="2"/>
  <c r="DH45" i="2"/>
  <c r="DG45" i="2"/>
  <c r="CQ45" i="2"/>
  <c r="CP45" i="2"/>
  <c r="CG45" i="2"/>
  <c r="BX45" i="2"/>
  <c r="BH45" i="2"/>
  <c r="BG45" i="2"/>
  <c r="Q45" i="2"/>
  <c r="P45" i="2"/>
  <c r="DH28" i="2"/>
  <c r="DG28" i="2"/>
  <c r="CQ28" i="2"/>
  <c r="CP28" i="2"/>
  <c r="CG28" i="2"/>
  <c r="BX28" i="2"/>
  <c r="BH28" i="2"/>
  <c r="BG28" i="2"/>
  <c r="BC28" i="2"/>
  <c r="BD28" i="2"/>
  <c r="AY28" i="2"/>
  <c r="AZ28" i="2"/>
  <c r="AX28" i="2"/>
  <c r="AV28" i="2"/>
  <c r="AW28" i="2"/>
  <c r="AU28" i="2"/>
  <c r="AT28" i="2"/>
  <c r="AS28" i="2"/>
  <c r="AR28" i="2"/>
  <c r="Q28" i="2"/>
  <c r="P28" i="2"/>
  <c r="DH6" i="2"/>
  <c r="DG6" i="2"/>
  <c r="CQ6" i="2"/>
  <c r="CP6" i="2"/>
  <c r="CG6" i="2"/>
  <c r="BX6" i="2"/>
  <c r="BH6" i="2"/>
  <c r="BG6" i="2"/>
  <c r="BC6" i="2"/>
  <c r="BD6" i="2"/>
  <c r="AY6" i="2"/>
  <c r="AZ6" i="2"/>
  <c r="AX6" i="2"/>
  <c r="AV6" i="2"/>
  <c r="AW6" i="2"/>
  <c r="AU6" i="2"/>
  <c r="AT6" i="2"/>
  <c r="AS6" i="2"/>
  <c r="AR6" i="2"/>
  <c r="Q6" i="2"/>
  <c r="P6" i="2"/>
  <c r="DH44" i="2"/>
  <c r="DG44" i="2"/>
  <c r="CQ44" i="2"/>
  <c r="CP44" i="2"/>
  <c r="CG44" i="2"/>
  <c r="BX44" i="2"/>
  <c r="BH44" i="2"/>
  <c r="BG44" i="2"/>
  <c r="Q44" i="2"/>
  <c r="P44" i="2"/>
  <c r="DH5" i="2"/>
  <c r="DG5" i="2"/>
  <c r="CQ5" i="2"/>
  <c r="CP5" i="2"/>
  <c r="CG5" i="2"/>
  <c r="BX5" i="2"/>
  <c r="BH5" i="2"/>
  <c r="BG5" i="2"/>
  <c r="BC5" i="2"/>
  <c r="BD5" i="2"/>
  <c r="AY5" i="2"/>
  <c r="AZ5" i="2"/>
  <c r="AX5" i="2"/>
  <c r="AV5" i="2"/>
  <c r="AW5" i="2"/>
  <c r="AU5" i="2"/>
  <c r="AT5" i="2"/>
  <c r="AS5" i="2"/>
  <c r="AR5" i="2"/>
  <c r="Q5" i="2"/>
  <c r="P5" i="2"/>
  <c r="DH4" i="2"/>
  <c r="DG4" i="2"/>
  <c r="CQ4" i="2"/>
  <c r="CP4" i="2"/>
  <c r="CG4" i="2"/>
  <c r="BX4" i="2"/>
  <c r="BH4" i="2"/>
  <c r="BG4" i="2"/>
  <c r="BC4" i="2"/>
  <c r="BD4" i="2"/>
  <c r="AY4" i="2"/>
  <c r="AZ4" i="2"/>
  <c r="AX4" i="2"/>
  <c r="AV4" i="2"/>
  <c r="AW4" i="2"/>
  <c r="AU4" i="2"/>
  <c r="AT4" i="2"/>
  <c r="AS4" i="2"/>
  <c r="AR4" i="2"/>
  <c r="Q4" i="2"/>
  <c r="P4" i="2"/>
  <c r="DH3" i="2"/>
  <c r="DG3" i="2"/>
  <c r="CQ3" i="2"/>
  <c r="CP3" i="2"/>
  <c r="CG3" i="2"/>
  <c r="CF3" i="2"/>
  <c r="BT3" i="2"/>
  <c r="BH3" i="2"/>
  <c r="BG3" i="2"/>
  <c r="BC3" i="2"/>
  <c r="BD3" i="2"/>
  <c r="AY3" i="2"/>
  <c r="AZ3" i="2"/>
  <c r="AX3" i="2"/>
  <c r="AV3" i="2"/>
  <c r="AW3" i="2"/>
  <c r="AU3" i="2"/>
  <c r="AT3" i="2"/>
  <c r="AS3" i="2"/>
  <c r="AR3" i="2"/>
  <c r="Q3" i="2"/>
  <c r="P3" i="2"/>
  <c r="DH43" i="2"/>
  <c r="DG43" i="2"/>
  <c r="CQ43" i="2"/>
  <c r="CP43" i="2"/>
  <c r="CG43" i="2"/>
  <c r="CF43" i="2"/>
  <c r="BH43" i="2"/>
  <c r="BG43" i="2"/>
  <c r="Q43" i="2"/>
  <c r="P43" i="2"/>
  <c r="DH27" i="2"/>
  <c r="DG27" i="2"/>
  <c r="CQ27" i="2"/>
  <c r="CP27" i="2"/>
  <c r="CG27" i="2"/>
  <c r="CF27" i="2"/>
  <c r="BH27" i="2"/>
  <c r="BG27" i="2"/>
  <c r="BC27" i="2"/>
  <c r="BD27" i="2"/>
  <c r="AY27" i="2"/>
  <c r="AZ27" i="2"/>
  <c r="AX27" i="2"/>
  <c r="AV27" i="2"/>
  <c r="AW27" i="2"/>
  <c r="AU27" i="2"/>
  <c r="AT27" i="2"/>
  <c r="AS27" i="2"/>
  <c r="AR27" i="2"/>
  <c r="Q27" i="2"/>
  <c r="P27" i="2"/>
  <c r="DH42" i="2"/>
  <c r="DG42" i="2"/>
  <c r="CQ42" i="2"/>
  <c r="CP42" i="2"/>
  <c r="CG42" i="2"/>
  <c r="CF42" i="2"/>
  <c r="BH42" i="2"/>
  <c r="BG42" i="2"/>
  <c r="Q42" i="2"/>
  <c r="P42" i="2"/>
  <c r="DH41" i="2"/>
  <c r="DG41" i="2"/>
  <c r="CQ41" i="2"/>
  <c r="CP41" i="2"/>
  <c r="CG41" i="2"/>
  <c r="CF41" i="2"/>
  <c r="BH41" i="2"/>
  <c r="BG41" i="2"/>
  <c r="Q41" i="2"/>
  <c r="P41" i="2"/>
  <c r="DH26" i="2"/>
  <c r="DG26" i="2"/>
  <c r="CQ26" i="2"/>
  <c r="CP26" i="2"/>
  <c r="CG26" i="2"/>
  <c r="CF26" i="2"/>
  <c r="BH26" i="2"/>
  <c r="BG26" i="2"/>
  <c r="BC26" i="2"/>
  <c r="BD26" i="2"/>
  <c r="AX26" i="2"/>
  <c r="AV26" i="2"/>
  <c r="AW26" i="2"/>
  <c r="AU26" i="2"/>
  <c r="AT26" i="2"/>
  <c r="AS26" i="2"/>
  <c r="AR26" i="2"/>
  <c r="Q26" i="2"/>
  <c r="P26" i="2"/>
  <c r="DH25" i="2"/>
  <c r="DG25" i="2"/>
  <c r="CQ25" i="2"/>
  <c r="CP25" i="2"/>
  <c r="CG25" i="2"/>
  <c r="CF25" i="2"/>
  <c r="BH25" i="2"/>
  <c r="BG25" i="2"/>
  <c r="BC25" i="2"/>
  <c r="BD25" i="2"/>
  <c r="AY25" i="2"/>
  <c r="AZ25" i="2"/>
  <c r="AX25" i="2"/>
  <c r="AV25" i="2"/>
  <c r="AW25" i="2"/>
  <c r="AU25" i="2"/>
  <c r="AT25" i="2"/>
  <c r="AS25" i="2"/>
  <c r="AR25" i="2"/>
  <c r="Q25" i="2"/>
  <c r="P25" i="2"/>
  <c r="DH40" i="2"/>
  <c r="DG40" i="2"/>
  <c r="CQ40" i="2"/>
  <c r="CP40" i="2"/>
  <c r="CG40" i="2"/>
  <c r="CF40" i="2"/>
  <c r="BT40" i="2"/>
  <c r="BH40" i="2"/>
  <c r="BG40" i="2"/>
  <c r="Q40" i="2"/>
  <c r="P40" i="2"/>
  <c r="DH2" i="2"/>
  <c r="DG2" i="2"/>
  <c r="CQ2" i="2"/>
  <c r="CP2" i="2"/>
  <c r="CG2" i="2"/>
  <c r="CF2" i="2"/>
  <c r="BT2" i="2"/>
  <c r="BH2" i="2"/>
  <c r="BG2" i="2"/>
  <c r="BC2" i="2"/>
  <c r="BD2" i="2"/>
  <c r="AY2" i="2"/>
  <c r="AZ2" i="2"/>
  <c r="AX2" i="2"/>
  <c r="AV2" i="2"/>
  <c r="AW2" i="2"/>
  <c r="AU2" i="2"/>
  <c r="AT2" i="2"/>
  <c r="AS2" i="2"/>
  <c r="AR2" i="2"/>
  <c r="Q2" i="2"/>
  <c r="P2" i="2"/>
  <c r="DH24" i="2"/>
  <c r="DG24" i="2"/>
  <c r="CQ24" i="2"/>
  <c r="CP24" i="2"/>
  <c r="CG24" i="2"/>
  <c r="CF24" i="2"/>
  <c r="BT24" i="2"/>
  <c r="BH24" i="2"/>
  <c r="BG24" i="2"/>
  <c r="BC24" i="2"/>
  <c r="BD24" i="2"/>
  <c r="AY24" i="2"/>
  <c r="AZ24" i="2"/>
  <c r="AX24" i="2"/>
  <c r="AV24" i="2"/>
  <c r="AW24" i="2"/>
  <c r="AU24" i="2"/>
  <c r="AT24" i="2"/>
  <c r="AS24" i="2"/>
  <c r="AR24" i="2"/>
  <c r="Q24" i="2"/>
  <c r="P24" i="2"/>
  <c r="DH39" i="2"/>
  <c r="DG39" i="2"/>
  <c r="CQ39" i="2"/>
  <c r="CP39" i="2"/>
  <c r="Q39" i="2"/>
  <c r="P39" i="2"/>
  <c r="DH38" i="2"/>
  <c r="DG38" i="2"/>
  <c r="CQ38" i="2"/>
  <c r="CP38" i="2"/>
  <c r="Q38" i="2"/>
  <c r="P38" i="2"/>
  <c r="DH37" i="2"/>
  <c r="DG37" i="2"/>
  <c r="CQ37" i="2"/>
  <c r="CP37" i="2"/>
  <c r="Q37" i="2"/>
  <c r="P37" i="2"/>
  <c r="DH23" i="2"/>
  <c r="DG23" i="2"/>
  <c r="CQ23" i="2"/>
  <c r="CP23" i="2"/>
  <c r="BC23" i="2"/>
  <c r="BD23" i="2"/>
  <c r="AX23" i="2"/>
  <c r="AV23" i="2"/>
  <c r="AW23" i="2"/>
  <c r="AU23" i="2"/>
  <c r="AT23" i="2"/>
  <c r="AS23" i="2"/>
  <c r="AR23" i="2"/>
  <c r="Q23" i="2"/>
  <c r="P23" i="2"/>
  <c r="DH22" i="2"/>
  <c r="DG22" i="2"/>
  <c r="CQ22" i="2"/>
  <c r="CP22" i="2"/>
  <c r="BC22" i="2"/>
  <c r="BD22" i="2"/>
  <c r="AX22" i="2"/>
  <c r="AV22" i="2"/>
  <c r="AW22" i="2"/>
  <c r="AU22" i="2"/>
  <c r="AT22" i="2"/>
  <c r="AS22" i="2"/>
  <c r="AR22" i="2"/>
  <c r="Q22" i="2"/>
  <c r="P22" i="2"/>
  <c r="DH21" i="2"/>
  <c r="DG21" i="2"/>
  <c r="CQ21" i="2"/>
  <c r="CP21" i="2"/>
  <c r="BC21" i="2"/>
  <c r="BD21" i="2"/>
  <c r="AY21" i="2"/>
  <c r="AZ21" i="2"/>
  <c r="AX21" i="2"/>
  <c r="AV21" i="2"/>
  <c r="AW21" i="2"/>
  <c r="AU21" i="2"/>
  <c r="AT21" i="2"/>
  <c r="AS21" i="2"/>
  <c r="AR21" i="2"/>
  <c r="Q21" i="2"/>
  <c r="P21" i="2"/>
  <c r="DH36" i="2"/>
  <c r="DG36" i="2"/>
  <c r="CQ36" i="2"/>
  <c r="CP36" i="2"/>
  <c r="Q36" i="2"/>
  <c r="P36" i="2"/>
  <c r="DH20" i="2"/>
  <c r="DG20" i="2"/>
  <c r="CQ20" i="2"/>
  <c r="CP20" i="2"/>
  <c r="BC20" i="2"/>
  <c r="BD20" i="2"/>
  <c r="AY20" i="2"/>
  <c r="AZ20" i="2"/>
  <c r="AX20" i="2"/>
  <c r="AV20" i="2"/>
  <c r="AW20" i="2"/>
  <c r="AU20" i="2"/>
  <c r="AT20" i="2"/>
  <c r="AS20" i="2"/>
  <c r="AR20" i="2"/>
  <c r="Q20" i="2"/>
  <c r="P20" i="2"/>
  <c r="DH19" i="2"/>
  <c r="DG19" i="2"/>
  <c r="CQ19" i="2"/>
  <c r="CP19" i="2"/>
  <c r="BC19" i="2"/>
  <c r="BD19" i="2"/>
  <c r="AX19" i="2"/>
  <c r="AV19" i="2"/>
  <c r="AW19" i="2"/>
  <c r="AU19" i="2"/>
  <c r="AT19" i="2"/>
  <c r="AS19" i="2"/>
  <c r="AR19" i="2"/>
  <c r="Q19" i="2"/>
  <c r="P19" i="2"/>
  <c r="DH35" i="2"/>
  <c r="DG35" i="2"/>
  <c r="CQ35" i="2"/>
  <c r="CP35" i="2"/>
  <c r="Q35" i="2"/>
  <c r="P35" i="2"/>
  <c r="DH18" i="2"/>
  <c r="DG18" i="2"/>
  <c r="CQ18" i="2"/>
  <c r="CP18" i="2"/>
  <c r="BC18" i="2"/>
  <c r="BD18" i="2"/>
  <c r="AY18" i="2"/>
  <c r="AZ18" i="2"/>
  <c r="AX18" i="2"/>
  <c r="AV18" i="2"/>
  <c r="AW18" i="2"/>
  <c r="AU18" i="2"/>
  <c r="AT18" i="2"/>
  <c r="AS18" i="2"/>
  <c r="AR18" i="2"/>
  <c r="Q18" i="2"/>
  <c r="P1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Alexandra Ritger</author>
  </authors>
  <commentList>
    <comment ref="AR1" authorId="0" shapeId="0" xr:uid="{00000000-0006-0000-0000-000012000000}">
      <text>
        <r>
          <rPr>
            <b/>
            <sz val="9"/>
            <color rgb="FF000000"/>
            <rFont val="Tahoma"/>
            <family val="2"/>
          </rPr>
          <t>Alexandra Ritger:</t>
        </r>
        <r>
          <rPr>
            <sz val="9"/>
            <color rgb="FF000000"/>
            <rFont val="Tahoma"/>
            <family val="2"/>
          </rPr>
          <t xml:space="preserve">
</t>
        </r>
        <r>
          <rPr>
            <sz val="9"/>
            <color rgb="FF000000"/>
            <rFont val="Tahoma"/>
            <family val="2"/>
          </rPr>
          <t xml:space="preserve">0 = N, 1 = Y
</t>
        </r>
      </text>
    </comment>
    <comment ref="CF1" authorId="0" shapeId="0" xr:uid="{00000000-0006-0000-0000-00003E000000}">
      <text>
        <r>
          <rPr>
            <b/>
            <sz val="9"/>
            <color rgb="FF000000"/>
            <rFont val="Tahoma"/>
            <family val="2"/>
          </rPr>
          <t>Alexandra Ritger:</t>
        </r>
        <r>
          <rPr>
            <sz val="9"/>
            <color rgb="FF000000"/>
            <rFont val="Tahoma"/>
            <family val="2"/>
          </rPr>
          <t xml:space="preserve">
</t>
        </r>
        <r>
          <rPr>
            <sz val="9"/>
            <color rgb="FF000000"/>
            <rFont val="Tahoma"/>
            <family val="2"/>
          </rPr>
          <t>(Initiated + mutual) / avoidance</t>
        </r>
      </text>
    </comment>
    <comment ref="CV1" authorId="0" shapeId="0" xr:uid="{00000000-0006-0000-0000-00003F000000}">
      <text>
        <r>
          <rPr>
            <b/>
            <sz val="9"/>
            <color rgb="FF000000"/>
            <rFont val="Tahoma"/>
            <family val="2"/>
          </rPr>
          <t>Alexandra Ritger:</t>
        </r>
        <r>
          <rPr>
            <sz val="9"/>
            <color rgb="FF000000"/>
            <rFont val="Tahoma"/>
            <family val="2"/>
          </rPr>
          <t xml:space="preserve">
</t>
        </r>
        <r>
          <rPr>
            <sz val="9"/>
            <color rgb="FF000000"/>
            <rFont val="Tahoma"/>
            <family val="2"/>
          </rPr>
          <t>0.003 mL/g</t>
        </r>
      </text>
    </comment>
  </commentList>
</comments>
</file>

<file path=xl/sharedStrings.xml><?xml version="1.0" encoding="utf-8"?>
<sst xmlns="http://schemas.openxmlformats.org/spreadsheetml/2006/main" count="2480" uniqueCount="604">
  <si>
    <t>Rat#</t>
  </si>
  <si>
    <t>Condition</t>
  </si>
  <si>
    <t>Type</t>
  </si>
  <si>
    <t>Supplier</t>
  </si>
  <si>
    <t>Breed</t>
  </si>
  <si>
    <t>Sex</t>
  </si>
  <si>
    <t>Arrival_date</t>
  </si>
  <si>
    <t>Arrival_age_range1_d</t>
  </si>
  <si>
    <t>Arrival_age_range2_d</t>
  </si>
  <si>
    <t>Housing_Room</t>
  </si>
  <si>
    <t>Housing_#_Per_Cage</t>
  </si>
  <si>
    <t>Diet</t>
  </si>
  <si>
    <t>Light_Cycle</t>
  </si>
  <si>
    <t>SD_start_date</t>
  </si>
  <si>
    <t>SD_start_age_range1_d</t>
  </si>
  <si>
    <t>SD_start_age_range2_d</t>
  </si>
  <si>
    <t>SD_weight_1</t>
  </si>
  <si>
    <t>SD_attack_latency_1</t>
  </si>
  <si>
    <t>SD_num_attacks_1</t>
  </si>
  <si>
    <t>SD_submission_1</t>
  </si>
  <si>
    <t>SD_separated_latency_1</t>
  </si>
  <si>
    <t>SD_weight_2</t>
  </si>
  <si>
    <t>SD_attack_latency_2</t>
  </si>
  <si>
    <t>SD_num_attacks_2</t>
  </si>
  <si>
    <t>SD_submission_2</t>
  </si>
  <si>
    <t>SD_separated_latency_2</t>
  </si>
  <si>
    <t>SD_weight_3</t>
  </si>
  <si>
    <t>SD_attack_latency_3</t>
  </si>
  <si>
    <t>SD_num_attacks_3</t>
  </si>
  <si>
    <t>SD_submission_3</t>
  </si>
  <si>
    <t>SD_separated_latency_3</t>
  </si>
  <si>
    <t>SD_weight_4</t>
  </si>
  <si>
    <t>SD_attack_latency_4</t>
  </si>
  <si>
    <t>SD_num_attacks_4</t>
  </si>
  <si>
    <t>SD_submission_4</t>
  </si>
  <si>
    <t>SD_separated_latency_4</t>
  </si>
  <si>
    <t>SD_weight_5</t>
  </si>
  <si>
    <t>SD_attack_latency_5</t>
  </si>
  <si>
    <t>SD_num_attacks_5</t>
  </si>
  <si>
    <t>SD_submission_5</t>
  </si>
  <si>
    <t>SD_separated_latency_5</t>
  </si>
  <si>
    <t>SD_submission_Y_N</t>
  </si>
  <si>
    <t>SD_avg_attacks_per_day</t>
  </si>
  <si>
    <t>SD_num_days_attacked</t>
  </si>
  <si>
    <t>SD_total_attacks</t>
  </si>
  <si>
    <t>SD_avg_separated_latency</t>
  </si>
  <si>
    <t>SD_time_exposed_to_stressor_last_day_min</t>
  </si>
  <si>
    <t>SD_avg_latency_to_sub</t>
  </si>
  <si>
    <t>SD_avg_latency_to_sub_sec</t>
  </si>
  <si>
    <t>SD_avg_attack_latency</t>
  </si>
  <si>
    <t>SD_avg_attack_latency_sec</t>
  </si>
  <si>
    <t>SD_num_cages_in_room</t>
  </si>
  <si>
    <t>OFT_SI_Date</t>
  </si>
  <si>
    <t>OFT_SI_age_range1_d</t>
  </si>
  <si>
    <t>OFT_SI_age_range2_d</t>
  </si>
  <si>
    <t>OFT_SI_weight_g</t>
  </si>
  <si>
    <t>SI_video_test_num</t>
  </si>
  <si>
    <t>SI_duration_s</t>
  </si>
  <si>
    <t>SI_time_collected</t>
  </si>
  <si>
    <t>SI_time_interacting_s</t>
  </si>
  <si>
    <t>SI_num_interactions</t>
  </si>
  <si>
    <t>SI_avg_time_per_int_s</t>
  </si>
  <si>
    <t>SI_latency_interact_s</t>
  </si>
  <si>
    <t>SI_buddyrat_ID</t>
  </si>
  <si>
    <t>SI_buddyrat_weight_g</t>
  </si>
  <si>
    <t>SI_weight_diff_g</t>
  </si>
  <si>
    <t>SI_buddyrat_number_uses</t>
  </si>
  <si>
    <t>SI_buddyrat_time_interacting_s</t>
  </si>
  <si>
    <t>SI_buddyrat_num_interactions</t>
  </si>
  <si>
    <t>SI_buddyrat_avg_time_per_int_s</t>
  </si>
  <si>
    <t>Social_drive_mutual_s</t>
  </si>
  <si>
    <t>Social_drive_initiated_s</t>
  </si>
  <si>
    <t>Social_drive_avoided_s</t>
  </si>
  <si>
    <t>Social_drive_ratio</t>
  </si>
  <si>
    <t>Ephys_date</t>
  </si>
  <si>
    <t>Ephys_age_range1_d</t>
  </si>
  <si>
    <t>Ephys_age_range2_d</t>
  </si>
  <si>
    <t>Ephys_days_since_last_defeat</t>
  </si>
  <si>
    <t xml:space="preserve">Ephys_weight </t>
  </si>
  <si>
    <t>Weight_change_sd1_ephys</t>
  </si>
  <si>
    <t>Ephys_Urethane_total_mL</t>
  </si>
  <si>
    <t>Ephys_Urethane_total_dose_mL/g</t>
  </si>
  <si>
    <t>Ephys_Stim_Location_Ch1</t>
  </si>
  <si>
    <t>Ephys_Stim_Location_Ch2</t>
  </si>
  <si>
    <t>Ephys_Neurons_per_track_1</t>
  </si>
  <si>
    <t>Ephys_Neurons_per_track_2</t>
  </si>
  <si>
    <t>Ephys_Neurons_per_track_3</t>
  </si>
  <si>
    <t>Ephys_Neurons_per_track_4</t>
  </si>
  <si>
    <t>Ephys_Neurons_per_track_5</t>
  </si>
  <si>
    <t>Ephys_Neurons_per_track_6</t>
  </si>
  <si>
    <t>Ephys_Neurons_per_track_7</t>
  </si>
  <si>
    <t>Ephys_Avg_neurons_per_track</t>
  </si>
  <si>
    <t>Ephys_Neurons_per_animal</t>
  </si>
  <si>
    <t>Ephys_Track_Num_1</t>
  </si>
  <si>
    <t>Ephys_Projected_Coordinate_1</t>
  </si>
  <si>
    <t>Ephys_Actual_Coordinate_1</t>
  </si>
  <si>
    <t>Ephys_Depth_1</t>
  </si>
  <si>
    <t>Ephys_Record_Location_1</t>
  </si>
  <si>
    <t>Ephys_Chart_Num_1</t>
  </si>
  <si>
    <t>Ephys_Half_width﻿_us_1</t>
  </si>
  <si>
    <t>Ephys_Firing_rate_Hz_1</t>
  </si>
  <si>
    <t>Ephys_Stim_Ch1_Data_Num_1</t>
  </si>
  <si>
    <t>Ephys_Stim_Ch1_Response_1</t>
  </si>
  <si>
    <t>Ephys_Stim_Ch2_Data_Num_1</t>
  </si>
  <si>
    <t>Ephys_Stim_Ch2_Response_1</t>
  </si>
  <si>
    <t>Ephys_Ephys_notes_1</t>
  </si>
  <si>
    <t>Ephys_Track_Num_2</t>
  </si>
  <si>
    <t>Ephys_Projected_Coordinate_2</t>
  </si>
  <si>
    <t>Ephys_Actual_Coordinate_2</t>
  </si>
  <si>
    <t>Ephys_Depth_2</t>
  </si>
  <si>
    <t>Ephys_Record_Location_2</t>
  </si>
  <si>
    <t>Ephys_Chart_Num_2</t>
  </si>
  <si>
    <t>Ephys_Half_width﻿_us_2</t>
  </si>
  <si>
    <t>Ephys_Firing_rate_Hz_2</t>
  </si>
  <si>
    <t>Ephys_Stim_Ch1_Data_Num_2</t>
  </si>
  <si>
    <t>Ephys_Stim_Ch1_Response_2</t>
  </si>
  <si>
    <t>Ephys_Stim_Ch2_Data_Num_2</t>
  </si>
  <si>
    <t>Ephys_Stim_Ch2_Response_2</t>
  </si>
  <si>
    <t>Ephys_Ephys_notes_2</t>
  </si>
  <si>
    <t>Ephys_Track_Num_3</t>
  </si>
  <si>
    <t>Ephys_Projected_Coordinate_3</t>
  </si>
  <si>
    <t>Ephys_Actual_Coordinate_3</t>
  </si>
  <si>
    <t>Ephys_Depth_3</t>
  </si>
  <si>
    <t>Ephys_Record_Location_3</t>
  </si>
  <si>
    <t>Ephys_Chart_Num_3</t>
  </si>
  <si>
    <t>Ephys_Half_width﻿_us_3</t>
  </si>
  <si>
    <t>Ephys_Firing_rate_Hz_3</t>
  </si>
  <si>
    <t>Ephys_Stim_Ch1_Data_Num_3</t>
  </si>
  <si>
    <t>Ephys_Stim_Ch1_Response_3</t>
  </si>
  <si>
    <t>Ephys_Stim_Ch2_Data_Num_3</t>
  </si>
  <si>
    <t>Ephys_Stim_Ch2_Response_3</t>
  </si>
  <si>
    <t>Ephys_Ephys_notes_3</t>
  </si>
  <si>
    <t>Ephys_Track_Num_4</t>
  </si>
  <si>
    <t>Ephys_Projected_Coordinate_4</t>
  </si>
  <si>
    <t>Ephys_Actual_Coordinate_4</t>
  </si>
  <si>
    <t>Ephys_Depth_4</t>
  </si>
  <si>
    <t>Ephys_Record_Location_4</t>
  </si>
  <si>
    <t>Ephys_Chart_Num_4</t>
  </si>
  <si>
    <t>Ephys_Half_width﻿_us_4</t>
  </si>
  <si>
    <t>Ephys_Firing_rate_Hz_4</t>
  </si>
  <si>
    <t>Ephys_Stim_Ch1_Data_Num_4</t>
  </si>
  <si>
    <t>Ephys_Stim_Ch1_Response_4</t>
  </si>
  <si>
    <t>Ephys_Stim_Ch2_Data_Num_4</t>
  </si>
  <si>
    <t>Ephys_Stim_Ch2_Response_4</t>
  </si>
  <si>
    <t>Ephys_Ephys_notes_4</t>
  </si>
  <si>
    <t>Ephys_Track_Num_5</t>
  </si>
  <si>
    <t>Ephys_Projected_Coordinate_5</t>
  </si>
  <si>
    <t>Ephys_Actual_Coordinate_5</t>
  </si>
  <si>
    <t>Ephys_Depth_5</t>
  </si>
  <si>
    <t>Ephys_Record_Location_5</t>
  </si>
  <si>
    <t>Ephys_Chart_Num_5</t>
  </si>
  <si>
    <t>Ephys_Half_width﻿_us_5</t>
  </si>
  <si>
    <t>Ephys_Firing_rate_Hz_5</t>
  </si>
  <si>
    <t>Ephys_Stim_Ch1_Data_Num_5</t>
  </si>
  <si>
    <t>Ephys_Stim_Ch1_Response_5</t>
  </si>
  <si>
    <t>Ephys_Stim_Ch2_Data_Num_5</t>
  </si>
  <si>
    <t>Ephys_Stim_Ch2_Response_5</t>
  </si>
  <si>
    <t>Ephys_Ephys_notes_5</t>
  </si>
  <si>
    <t>Ephys_Track_Num_6</t>
  </si>
  <si>
    <t>Ephys_Projected_Coordinate_6</t>
  </si>
  <si>
    <t>Ephys_Actual_Coordinate_6</t>
  </si>
  <si>
    <t>Ephys_Depth_6</t>
  </si>
  <si>
    <t>Ephys_Record_Location_6</t>
  </si>
  <si>
    <t>Ephys_Chart_Num_6</t>
  </si>
  <si>
    <t>Ephys_Half_width﻿_us_6</t>
  </si>
  <si>
    <t>Ephys_Firing_rate_Hz_6</t>
  </si>
  <si>
    <t>Ephys_Stim_Ch1_Data_Num_6</t>
  </si>
  <si>
    <t>Ephys_Stim_Ch1_Response_6</t>
  </si>
  <si>
    <t>Ephys_Stim_Ch2_Data_Num_6</t>
  </si>
  <si>
    <t>Ephys_Stim_Ch2_Response_6</t>
  </si>
  <si>
    <t>Ephys_Ephys_notes_6</t>
  </si>
  <si>
    <t>Ephys_Track_Num_7</t>
  </si>
  <si>
    <t>Ephys_Projected_Coordinate_7</t>
  </si>
  <si>
    <t>Ephys_Actual_Coordinate_7</t>
  </si>
  <si>
    <t>Ephys_Depth_7</t>
  </si>
  <si>
    <t>Ephys_Record_Location_7</t>
  </si>
  <si>
    <t>Ephys_Chart_Num_7</t>
  </si>
  <si>
    <t>Ephys_Half_width﻿_us_7</t>
  </si>
  <si>
    <t>Ephys_Firing_rate_Hz_7</t>
  </si>
  <si>
    <t>Ephys_Stim_Ch1_Data_Num_7</t>
  </si>
  <si>
    <t>Ephys_Stim_Ch1_Response_7</t>
  </si>
  <si>
    <t>Ephys_Stim_Ch2_Data_Num_7</t>
  </si>
  <si>
    <t>Ephys_Stim_Ch2_Response_7</t>
  </si>
  <si>
    <t>Ephys_Ephys_notes_7</t>
  </si>
  <si>
    <t>Ephys_Track_Num_8</t>
  </si>
  <si>
    <t>Ephys_Projected_Coordinate_8</t>
  </si>
  <si>
    <t>Ephys_Actual_Coordinate_8</t>
  </si>
  <si>
    <t>Ephys_Depth_8</t>
  </si>
  <si>
    <t>Ephys_Record_Location_8</t>
  </si>
  <si>
    <t>Ephys_Chart_Num_8</t>
  </si>
  <si>
    <t>Ephys_Half_width﻿_us_8</t>
  </si>
  <si>
    <t>Ephys_Firing_rate_Hz_8</t>
  </si>
  <si>
    <t>Ephys_Stim_Ch1_Data_Num_8</t>
  </si>
  <si>
    <t>Ephys_Stim_Ch1_Response_8</t>
  </si>
  <si>
    <t>Ephys_Stim_Ch2_Data_Num_8</t>
  </si>
  <si>
    <t>Ephys_Stim_Ch2_Response_8</t>
  </si>
  <si>
    <t>Ephys_notes_8</t>
  </si>
  <si>
    <t>Perfusion_Date</t>
  </si>
  <si>
    <t>Perfusion_Time</t>
  </si>
  <si>
    <t>Perfusion_Notes</t>
  </si>
  <si>
    <t>SI_to_Perfusion_Time</t>
  </si>
  <si>
    <t>SI_to_Perfusion_Time_m</t>
  </si>
  <si>
    <t>PIL1_#2</t>
  </si>
  <si>
    <t>Social Defeat</t>
  </si>
  <si>
    <t>Electrophysiology</t>
  </si>
  <si>
    <t>Envigo</t>
  </si>
  <si>
    <t>Sprague-Dawley</t>
  </si>
  <si>
    <t>Male</t>
  </si>
  <si>
    <t>Room 32</t>
  </si>
  <si>
    <t>Triple</t>
  </si>
  <si>
    <t>Ad Libitum</t>
  </si>
  <si>
    <t>8am/8pm Reverse</t>
  </si>
  <si>
    <t>N</t>
  </si>
  <si>
    <t>Y</t>
  </si>
  <si>
    <t>-3.2C, -3.4L</t>
  </si>
  <si>
    <t>MeApd</t>
  </si>
  <si>
    <t>PIL1_#5</t>
  </si>
  <si>
    <t>SD Control</t>
  </si>
  <si>
    <t>PrL</t>
  </si>
  <si>
    <t>-3.0C, -3.4L</t>
  </si>
  <si>
    <t>MeApv</t>
  </si>
  <si>
    <t>-3.2C, -3.6L</t>
  </si>
  <si>
    <t>PIL1_#7</t>
  </si>
  <si>
    <t>-3.4C, -3.4L</t>
  </si>
  <si>
    <t>-3.4C, -3.2L</t>
  </si>
  <si>
    <t>PIL1_#8</t>
  </si>
  <si>
    <t>PIL1_#12</t>
  </si>
  <si>
    <t>total numer of AP's = 845</t>
  </si>
  <si>
    <t>PIL1_#13</t>
  </si>
  <si>
    <t>weird shape is calcium plateau</t>
  </si>
  <si>
    <t>PIL1_#14</t>
  </si>
  <si>
    <t>N?</t>
  </si>
  <si>
    <t>-3.2C, -3.2L</t>
  </si>
  <si>
    <t>-3.4C, -3.0L</t>
  </si>
  <si>
    <t>PIL1_#15</t>
  </si>
  <si>
    <t>PIL1_#16</t>
  </si>
  <si>
    <t>-3.6C, -3.2L</t>
  </si>
  <si>
    <t>PIL1_#17</t>
  </si>
  <si>
    <t>PIL1_#18</t>
  </si>
  <si>
    <t>PIL1_#20</t>
  </si>
  <si>
    <t>SI-1 or PIL2_#13 (also called SI-2 in SI spreadsheet)</t>
  </si>
  <si>
    <t>PIL1_#21</t>
  </si>
  <si>
    <t>SI-2 or PIL2_#14 (also called SI-3 in SI spreadsheet)</t>
  </si>
  <si>
    <t>PIL1_#22</t>
  </si>
  <si>
    <t>SI-2 or PIL2_#14 (also called SI-4 in SI spreadsheet)</t>
  </si>
  <si>
    <t>little neuron</t>
  </si>
  <si>
    <t>big neuron</t>
  </si>
  <si>
    <t>negative component</t>
  </si>
  <si>
    <t>mostly positive component</t>
  </si>
  <si>
    <t>EXP1_#2</t>
  </si>
  <si>
    <t>EXP1_#7 or SI_1 (Not the same as SI-1 for PIL1)</t>
  </si>
  <si>
    <t>LPO</t>
  </si>
  <si>
    <t>Data003</t>
  </si>
  <si>
    <t>Nothing</t>
  </si>
  <si>
    <t>Data012</t>
  </si>
  <si>
    <t>EXP1_#3</t>
  </si>
  <si>
    <t>EXP1_#8 or SI_2</t>
  </si>
  <si>
    <t>VMH</t>
  </si>
  <si>
    <t>Data007</t>
  </si>
  <si>
    <t>Data008</t>
  </si>
  <si>
    <t>2nd neuron is too small to analyze</t>
  </si>
  <si>
    <t>Data009</t>
  </si>
  <si>
    <t>Data010</t>
  </si>
  <si>
    <t>Didn't stimulate</t>
  </si>
  <si>
    <t>Data013-016</t>
  </si>
  <si>
    <t>Antidromic</t>
  </si>
  <si>
    <t>Antidromic with monosynaptic input according to Amiel 3/25/20</t>
  </si>
  <si>
    <t>EXP1_#4</t>
  </si>
  <si>
    <t>EXP1_#9 or SI_3</t>
  </si>
  <si>
    <t>IL</t>
  </si>
  <si>
    <t>Data001-005</t>
  </si>
  <si>
    <t>Nothing, possibly supressed</t>
  </si>
  <si>
    <t>Polysynaptic</t>
  </si>
  <si>
    <t>Data013-018</t>
  </si>
  <si>
    <t>Can't tell, firing rate too low</t>
  </si>
  <si>
    <t>EXP1_#5</t>
  </si>
  <si>
    <t>EXP1_#7 or SI_1</t>
  </si>
  <si>
    <t>sm</t>
  </si>
  <si>
    <t>Data005</t>
  </si>
  <si>
    <t>Monosynaptic</t>
  </si>
  <si>
    <t>EXP1_#8</t>
  </si>
  <si>
    <t>EXP1_#11</t>
  </si>
  <si>
    <t>SI_4</t>
  </si>
  <si>
    <t>MO &amp; IL</t>
  </si>
  <si>
    <t>VMHc</t>
  </si>
  <si>
    <t>Bad stim artifact</t>
  </si>
  <si>
    <t>Bad electrode</t>
  </si>
  <si>
    <t>Data001</t>
  </si>
  <si>
    <t>EXP1_#14</t>
  </si>
  <si>
    <t>N??</t>
  </si>
  <si>
    <t/>
  </si>
  <si>
    <t>SI_6</t>
  </si>
  <si>
    <t>Pir1</t>
  </si>
  <si>
    <t>STMPL</t>
  </si>
  <si>
    <t>Can't tell, only recorded one intensity</t>
  </si>
  <si>
    <t>PIL4_M2</t>
  </si>
  <si>
    <t>Sprague Dawley</t>
  </si>
  <si>
    <t>Room 13</t>
  </si>
  <si>
    <t>SIM-3</t>
  </si>
  <si>
    <t>STIL</t>
  </si>
  <si>
    <t xml:space="preserve"> </t>
  </si>
  <si>
    <t>PIL4_M3</t>
  </si>
  <si>
    <t>SIM-2</t>
  </si>
  <si>
    <t xml:space="preserve">big neuron </t>
  </si>
  <si>
    <t>small neuron</t>
  </si>
  <si>
    <t>Data006</t>
  </si>
  <si>
    <t>PIL4_M4</t>
  </si>
  <si>
    <t>STMP</t>
  </si>
  <si>
    <t>TuLH</t>
  </si>
  <si>
    <t>Data010, 011, 013, 014</t>
  </si>
  <si>
    <t>Inconclusive</t>
  </si>
  <si>
    <t>Different neuron than Ch002 - aksed Amiel 4/8/21 - compared IEI distribution. Confirmed Ch002 stim response inconclusive as well</t>
  </si>
  <si>
    <t>Data019</t>
  </si>
  <si>
    <t>Data016</t>
  </si>
  <si>
    <t>Stim response in ch2 before recording - Amiel said he's experienced this too</t>
  </si>
  <si>
    <t>EXP2_#13</t>
  </si>
  <si>
    <t>Double</t>
  </si>
  <si>
    <t>EXP2_#15</t>
  </si>
  <si>
    <t>SIM-10</t>
  </si>
  <si>
    <t>VMHvl</t>
  </si>
  <si>
    <t>STMAL</t>
  </si>
  <si>
    <t>Dara001</t>
  </si>
  <si>
    <t>nothing</t>
  </si>
  <si>
    <t>EXP2_#14</t>
  </si>
  <si>
    <t>SIM-11</t>
  </si>
  <si>
    <t>x</t>
  </si>
  <si>
    <t>AM</t>
  </si>
  <si>
    <t>Not spontaneous</t>
  </si>
  <si>
    <t>Data011</t>
  </si>
  <si>
    <t>Amiel 12/2/21: captured looks okay</t>
  </si>
  <si>
    <t>Data014</t>
  </si>
  <si>
    <t>Amiel 12/2/21: analysis okay</t>
  </si>
  <si>
    <t>Data002</t>
  </si>
  <si>
    <t>EXP2_#25</t>
  </si>
  <si>
    <t>EXP2_#27</t>
  </si>
  <si>
    <t>SIM-4 CS</t>
  </si>
  <si>
    <t>STLP</t>
  </si>
  <si>
    <t>-3.6C, -3.4L</t>
  </si>
  <si>
    <t>Data018</t>
  </si>
  <si>
    <t>Data021</t>
  </si>
  <si>
    <t>EXP2_#26</t>
  </si>
  <si>
    <t>SIM-5 CS</t>
  </si>
  <si>
    <t>Data003,005</t>
  </si>
  <si>
    <t>Amiel confirmed AD 3/2/22</t>
  </si>
  <si>
    <t>Data017,023</t>
  </si>
  <si>
    <t>Data015,022</t>
  </si>
  <si>
    <t>Amiel confirmed both AD 2/25/22</t>
  </si>
  <si>
    <t>Data027</t>
  </si>
  <si>
    <t>Data029</t>
  </si>
  <si>
    <t>possibly unstable but I think it's okay - they all have the same amplitude. Amiel confirmed MS 3/2/22</t>
  </si>
  <si>
    <t>Data031</t>
  </si>
  <si>
    <t>Data033</t>
  </si>
  <si>
    <t>possibly unstable but I think it's okay. Amiel confirmed not AD 3/2/22</t>
  </si>
  <si>
    <t>Data034</t>
  </si>
  <si>
    <t>Data037,038</t>
  </si>
  <si>
    <t>Not enough evidence to say AD</t>
  </si>
  <si>
    <t>VMHsh</t>
  </si>
  <si>
    <t>STLI</t>
  </si>
  <si>
    <t>Data013-015</t>
  </si>
  <si>
    <t>Amiel confirmed AD 3/2/22 - probably has both MS and AD component. Also confirmed using spontaneous recording 2 min to end</t>
  </si>
  <si>
    <t>Data017</t>
  </si>
  <si>
    <t>Data019-020</t>
  </si>
  <si>
    <t>Not strong enough evidence to say AD - Amiel 3/22/22</t>
  </si>
  <si>
    <t>Data022</t>
  </si>
  <si>
    <t>Data024</t>
  </si>
  <si>
    <t>Amiel confirmed AD 3/2/22 - probably has both MS and AD component</t>
  </si>
  <si>
    <t>Didn't stimulate - no response</t>
  </si>
  <si>
    <t>Data028</t>
  </si>
  <si>
    <t>stimulated before spont recording</t>
  </si>
  <si>
    <t>EXP2_#33</t>
  </si>
  <si>
    <t>SIM-30</t>
  </si>
  <si>
    <t>VMsh/TuLH</t>
  </si>
  <si>
    <t>-3.12C, -4.0L</t>
  </si>
  <si>
    <t>Data023</t>
  </si>
  <si>
    <t>-3.0C, -3.2L</t>
  </si>
  <si>
    <t>-2.92C, -3.8L</t>
  </si>
  <si>
    <t>Data026</t>
  </si>
  <si>
    <t>EXP2_#36</t>
  </si>
  <si>
    <t>STLV/STLP/LPO</t>
  </si>
  <si>
    <t>-4.0C, -3.2L</t>
  </si>
  <si>
    <t>-3.12C, 4.1L</t>
  </si>
  <si>
    <t>Data012,013,015</t>
  </si>
  <si>
    <t>Didn't record</t>
  </si>
  <si>
    <t>Amiel is sufficiently convinced AD 7/21/22</t>
  </si>
  <si>
    <t>EXP2_#38</t>
  </si>
  <si>
    <t>SIM-29</t>
  </si>
  <si>
    <t>-2.92C, -3.3L</t>
  </si>
  <si>
    <t>Amiel 7/21/22: not enough evidence to say AD (could be both MS and AD)</t>
  </si>
  <si>
    <t>-3.12C, -3.3L</t>
  </si>
  <si>
    <t>Data025</t>
  </si>
  <si>
    <t>Data030</t>
  </si>
  <si>
    <t>Data032</t>
  </si>
  <si>
    <t>Amiel confirmed MS 7/21/22</t>
  </si>
  <si>
    <t>-3.4C, -3.6L</t>
  </si>
  <si>
    <t>-2.92C, -3.5L</t>
  </si>
  <si>
    <t>Data038</t>
  </si>
  <si>
    <t>Data037</t>
  </si>
  <si>
    <t>EXP2_#42</t>
  </si>
  <si>
    <t>VMHsh/TuLH</t>
  </si>
  <si>
    <t>STMPI</t>
  </si>
  <si>
    <t>-3.16C, -4.0L</t>
  </si>
  <si>
    <t>-3.16C, -3.8L</t>
  </si>
  <si>
    <t>Data026,027</t>
  </si>
  <si>
    <t>Data030,032</t>
  </si>
  <si>
    <t>Data035</t>
  </si>
  <si>
    <t>Data037-039</t>
  </si>
  <si>
    <t>Amiel confirmed AD 7/21/22</t>
  </si>
  <si>
    <t>Data041</t>
  </si>
  <si>
    <t>Amiel 7/21/22: weird shape is probably because doublet, okay</t>
  </si>
  <si>
    <t>EXP2_#44</t>
  </si>
  <si>
    <t>-2.8C, -3.3L</t>
  </si>
  <si>
    <t>Data007,008</t>
  </si>
  <si>
    <t>-3.0C, -3.3L</t>
  </si>
  <si>
    <t>medium sized neuron</t>
  </si>
  <si>
    <t>EXP2_#45</t>
  </si>
  <si>
    <t>EXP2_#49</t>
  </si>
  <si>
    <t>MTu</t>
  </si>
  <si>
    <t>-3.16C, -4.2L</t>
  </si>
  <si>
    <t>Data020-022</t>
  </si>
  <si>
    <t>EXP2_#47</t>
  </si>
  <si>
    <t>EXP2_#48</t>
  </si>
  <si>
    <t>10</t>
  </si>
  <si>
    <t>STMAM</t>
  </si>
  <si>
    <t>-3.12C, -3.9L</t>
  </si>
  <si>
    <t>Probe not working</t>
  </si>
  <si>
    <t>Data005-007</t>
  </si>
  <si>
    <t>Amiel confirmed AD 8/11/22</t>
  </si>
  <si>
    <t>-3.32C, -4.0L</t>
  </si>
  <si>
    <t>Data004-008,010</t>
  </si>
  <si>
    <t>Not enough evidence to say AD. Data007 is the closest but even that's questionable</t>
  </si>
  <si>
    <t>Data012-015</t>
  </si>
  <si>
    <t>Amiel: probably MS 8/11/22</t>
  </si>
  <si>
    <t>2.92C, -3.8L</t>
  </si>
  <si>
    <t>Amiel confirmed both AD 8/11/22</t>
  </si>
  <si>
    <t>SIM-31</t>
  </si>
  <si>
    <t>RChL</t>
  </si>
  <si>
    <t>-2.8C, -3.4L</t>
  </si>
  <si>
    <t>-2.8C, -3.2L</t>
  </si>
  <si>
    <t>Data020</t>
  </si>
  <si>
    <t>Amiel confirmed both AD 8/11/22 and likely not interneuron</t>
  </si>
  <si>
    <t>EXP2_#50</t>
  </si>
  <si>
    <t>STMPM</t>
  </si>
  <si>
    <t>-3.36C, -3.5L</t>
  </si>
  <si>
    <t>Data013</t>
  </si>
  <si>
    <t>EXP2_#52</t>
  </si>
  <si>
    <t>EXP2_#56</t>
  </si>
  <si>
    <t>4</t>
  </si>
  <si>
    <t>SIM-40</t>
  </si>
  <si>
    <t>DMV</t>
  </si>
  <si>
    <t>Data023-027</t>
  </si>
  <si>
    <t>Amiel agrees AD 8/11/22</t>
  </si>
  <si>
    <t>-3.0C, -3.6L</t>
  </si>
  <si>
    <t>Data036</t>
  </si>
  <si>
    <t>EXP2_#54</t>
  </si>
  <si>
    <t>SIM-39</t>
  </si>
  <si>
    <t>-3.2C, -3.5L</t>
  </si>
  <si>
    <t>Data015</t>
  </si>
  <si>
    <t>-3.0C, -3.5L</t>
  </si>
  <si>
    <t>rat died during recording: Amiel: cut off at 4 min before burst in activity</t>
  </si>
  <si>
    <t>Data014,015</t>
  </si>
  <si>
    <t>Amiel confirmed Ch1 MS 7/21/22</t>
  </si>
  <si>
    <t>-2.72C, -3.5L</t>
  </si>
  <si>
    <t>300hz HP filter to Data018 cleared up artifact/signal</t>
  </si>
  <si>
    <t>EXP2_#58</t>
  </si>
  <si>
    <t>EXP2_#62</t>
  </si>
  <si>
    <t>STMPI/L</t>
  </si>
  <si>
    <t>Data045</t>
  </si>
  <si>
    <t>Data046</t>
  </si>
  <si>
    <t>possibly fired once</t>
  </si>
  <si>
    <t>Data048</t>
  </si>
  <si>
    <t>Data049</t>
  </si>
  <si>
    <t>Data054</t>
  </si>
  <si>
    <t>fired twice</t>
  </si>
  <si>
    <t>Data056,060</t>
  </si>
  <si>
    <t>Data058,059</t>
  </si>
  <si>
    <t>Amiel agrees both AD 8/11/22. Okay to keep AP because it has AD response: Amiel 8/26/22</t>
  </si>
  <si>
    <t>EXP2_#61</t>
  </si>
  <si>
    <t>Data004</t>
  </si>
  <si>
    <t>doesn't look like action potential</t>
  </si>
  <si>
    <t>Data022,023</t>
  </si>
  <si>
    <t>Two neurons, both AD in Ch2. 13ms lat neuron (equal pos and neg deflection) was initially big and then became smaller in Ch010, then 20ms lat neuron (more pos deflection) is large in Data024. Ch010 is the only stable recording (of the 20ms) neuron, so I only analyzed that one</t>
  </si>
  <si>
    <t>Data039</t>
  </si>
  <si>
    <t>Amiel: not enough evidence to say AD 8/11/22</t>
  </si>
  <si>
    <t>Data042</t>
  </si>
  <si>
    <t>Data044,048</t>
  </si>
  <si>
    <t>Data046,047</t>
  </si>
  <si>
    <t>SIM-38</t>
  </si>
  <si>
    <t>-3.52C, -3.5L</t>
  </si>
  <si>
    <t>EXP2_#64</t>
  </si>
  <si>
    <t>EXP2_#68</t>
  </si>
  <si>
    <t>SIM-49</t>
  </si>
  <si>
    <t>Rt</t>
  </si>
  <si>
    <t>-3.2C, -3.8L</t>
  </si>
  <si>
    <t>Data010,012</t>
  </si>
  <si>
    <t>I think it is the small neuron based on the shape of the AP (large after hyperpolarization) - Amiel agrees 9/29/22
maybe looks like interneuron?</t>
  </si>
  <si>
    <t>EXP2_#66</t>
  </si>
  <si>
    <t>SIM-48</t>
  </si>
  <si>
    <t>-3.24C, -3.7L</t>
  </si>
  <si>
    <t>Unsure</t>
  </si>
  <si>
    <t>Probably MS and AD</t>
  </si>
  <si>
    <t>-3.24C, -3.5L</t>
  </si>
  <si>
    <t>SIM-47</t>
  </si>
  <si>
    <t>VMHdm</t>
  </si>
  <si>
    <t>-3.04C, -3.8L</t>
  </si>
  <si>
    <t>No clear AD response when reapplying 500hz filter (see Amiel screenshot)</t>
  </si>
  <si>
    <t>-3.24C, -3.6L</t>
  </si>
  <si>
    <t>Amiel agrees AD 9/29/22</t>
  </si>
  <si>
    <t>not the most convincing AP in the world, Amiel thinks it's okay 9/29/22</t>
  </si>
  <si>
    <t>EXP2_#69</t>
  </si>
  <si>
    <t>EXP2_#73</t>
  </si>
  <si>
    <t>VMHc/VMHsh</t>
  </si>
  <si>
    <t>-2.8C, -3.5L</t>
  </si>
  <si>
    <t>also MS</t>
  </si>
  <si>
    <t>-3.4C, -3,0L</t>
  </si>
  <si>
    <t>Amiel thinks Ch010 is okay to analyze 9/29/22</t>
  </si>
  <si>
    <t>Data037-043</t>
  </si>
  <si>
    <t>Amiel also thinks Ch2 is MS and AD (9/29/22), but can't say for sure because it never responded 3 times</t>
  </si>
  <si>
    <t>also MS. Ch017 has same firing pattern</t>
  </si>
  <si>
    <t>Data051</t>
  </si>
  <si>
    <t>EXP2_#70</t>
  </si>
  <si>
    <t>EXP2_#74</t>
  </si>
  <si>
    <t>Didn’t record</t>
  </si>
  <si>
    <t>Data037,041</t>
  </si>
  <si>
    <t>not enough evidence to say AD. With 500hz filters the first evoked potential doesn't line up</t>
  </si>
  <si>
    <t>Amiel thinks all in Ch008 same neuron. There is a collision in Data048 and you can see all 3 shapes. Data045 shows both AD and MS. (Amiel 10/26/22)</t>
  </si>
  <si>
    <t>Data050</t>
  </si>
  <si>
    <t>EXP2_#71</t>
  </si>
  <si>
    <t>EXP2_#72</t>
  </si>
  <si>
    <t>STMPM/STLI</t>
  </si>
  <si>
    <t>-3.4C, -3.5L</t>
  </si>
  <si>
    <t>-3.4C, -3.3L</t>
  </si>
  <si>
    <t>-3.6C, -3.0L</t>
  </si>
  <si>
    <t>-3.6C, -3.1L</t>
  </si>
  <si>
    <t>bump on AP is okay, probably has to do with where you recorded from (Amiel 10/26/22)</t>
  </si>
  <si>
    <t>-3.32C, -3.6L</t>
  </si>
  <si>
    <t>500hz filter shows Data009 is AD</t>
  </si>
  <si>
    <t>-3.2C, -3.0L</t>
  </si>
  <si>
    <t>-2.92C, -3.6L</t>
  </si>
  <si>
    <t>-3.56C, -3.8L</t>
  </si>
  <si>
    <t>-3.6C, 3.6L</t>
  </si>
  <si>
    <t>EXP2_#80</t>
  </si>
  <si>
    <t>STLI/STLP</t>
  </si>
  <si>
    <t>Not convincing evidence to say AD for Ch2 (Amiel 10/26/22)</t>
  </si>
  <si>
    <t>same neuron in ch007, see data028/032 (looks like dendritic potential and full AP) I think both are AD. Amiel agrees 10/26/22</t>
  </si>
  <si>
    <t>Social_engagement_index</t>
  </si>
  <si>
    <t>-3.24C, -3.8L</t>
  </si>
  <si>
    <t>-2.96C, -3.6L</t>
  </si>
  <si>
    <t>-3.16C, -3.6L</t>
  </si>
  <si>
    <t>-3.12C, -3.8L</t>
  </si>
  <si>
    <t>-3.0C, -3.8L</t>
  </si>
  <si>
    <t>-3.4C, -3.8L</t>
  </si>
  <si>
    <t>-2.8C, -3.6L</t>
  </si>
  <si>
    <t>-3.36C, -3.6L</t>
  </si>
  <si>
    <t>-3.2C, -3.7L</t>
  </si>
  <si>
    <t>-3.6C, -3.3L</t>
  </si>
  <si>
    <t>-2.56C, -3.3L</t>
  </si>
  <si>
    <t>-2.76C, -3.1L</t>
  </si>
  <si>
    <t>-2.64C, -3.3L</t>
  </si>
  <si>
    <t>-3.32C, -3.4L</t>
  </si>
  <si>
    <t>-3.2C, -4.0L</t>
  </si>
  <si>
    <t>-3.6C, -3.6L</t>
  </si>
  <si>
    <t>-3.12C, -3.0L</t>
  </si>
  <si>
    <t>-3.12C, -3.4L</t>
  </si>
  <si>
    <t>-2.96C, -3.8L</t>
  </si>
  <si>
    <t>-3.44C, -3.5L</t>
  </si>
  <si>
    <t>-2.44C, -3.4L</t>
  </si>
  <si>
    <t>-3.16C, -3.0L</t>
  </si>
  <si>
    <t>-2.96C, -3.2L</t>
  </si>
  <si>
    <t>-2.56C, -3.6L</t>
  </si>
  <si>
    <t>-2.72C, -3.4L</t>
  </si>
  <si>
    <t>-2.92C, -3.4L</t>
  </si>
  <si>
    <t>-2.52C, -3.4L</t>
  </si>
  <si>
    <t>-2.92C, -3.2L</t>
  </si>
  <si>
    <t>SD_lat_sub_last_day</t>
  </si>
  <si>
    <t>SD_num_days_submitted</t>
  </si>
  <si>
    <t>Susceptible</t>
  </si>
  <si>
    <t>Resilient</t>
  </si>
  <si>
    <t>Ephys_Urethane_dose1_time</t>
  </si>
  <si>
    <t>not recorded</t>
  </si>
  <si>
    <t>SD_bites</t>
  </si>
  <si>
    <t>EXP2_#AS7</t>
  </si>
  <si>
    <t>EXP2_#AS8</t>
  </si>
  <si>
    <t>EXP2_#AS9</t>
  </si>
  <si>
    <t>EXP2_#AS10</t>
  </si>
  <si>
    <t>EXP2_#AC7</t>
  </si>
  <si>
    <t>EXP2_#AC8</t>
  </si>
  <si>
    <t>EXP2_#AC9</t>
  </si>
  <si>
    <t>SIM-54</t>
  </si>
  <si>
    <t>SIM-55</t>
  </si>
  <si>
    <t>SIM-56</t>
  </si>
  <si>
    <t>SD_time_exposed_to_stressor_min (AVE)</t>
  </si>
  <si>
    <t>Resilient/Susceptible</t>
  </si>
  <si>
    <t>SI_time_interacting_s_min1</t>
  </si>
  <si>
    <t>SI_time_interacting_s_min2</t>
  </si>
  <si>
    <t>SI_time_interacting_s_min3</t>
  </si>
  <si>
    <t>SI_time_interacting_s_min4</t>
  </si>
  <si>
    <t>SI_time_interacting_s_min5</t>
  </si>
  <si>
    <t>Social_SIMBA_active_avoidance_#_bouts</t>
  </si>
  <si>
    <t>Social_SIMBA_nose_face_time_s</t>
  </si>
  <si>
    <t>Social_SIMBA_nose_neck_time_s</t>
  </si>
  <si>
    <t>Social_SIMBA_nose_flank_time_s</t>
  </si>
  <si>
    <t>Social_SIMBA_nose_anogenital_time_s</t>
  </si>
  <si>
    <t>Social_SIMBA_nose_shoulder_time_s</t>
  </si>
  <si>
    <t>Social_SIMBA_total_targetted_invesitgation_time_s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</si>
</sst>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h:mm;@"/>
    <numFmt numFmtId="165" formatCode="0.000"/>
    <numFmt numFmtId="166" formatCode="0.0000"/>
    <numFmt numFmtId="167" formatCode="hh:mm"/>
    <numFmt numFmtId="168" formatCode="h:mm:ss;@"/>
  </numFmts>
  <fonts count="10" x14ac:knownFonts="1">
    <font>
      <sz val="11"/>
      <color theme="1"/>
      <name val="Calibri"/>
      <family val="2"/>
      <scheme val="minor"/>
    </font>
    <font>
      <sz val="11"/>
      <name val="Calibri"/>
      <family val="2"/>
    </font>
    <font>
      <sz val="11"/>
      <color indexed="8"/>
      <name val="Calibri"/>
      <family val="2"/>
    </font>
    <font>
      <u/>
      <sz val="11"/>
      <color theme="10"/>
      <name val="Calibri"/>
      <family val="2"/>
      <scheme val="minor"/>
    </font>
    <font>
      <u/>
      <sz val="11"/>
      <color theme="11"/>
      <name val="Calibri"/>
      <family val="2"/>
      <scheme val="minor"/>
    </font>
    <font>
      <b/>
      <sz val="9"/>
      <color rgb="FF000000"/>
      <name val="Tahoma"/>
      <family val="2"/>
    </font>
    <font>
      <sz val="9"/>
      <color rgb="FF000000"/>
      <name val="Tahoma"/>
      <family val="2"/>
    </font>
    <font>
      <sz val="11"/>
      <color rgb="FF000000"/>
      <name val="Calibri"/>
      <family val="2"/>
      <scheme val="minor"/>
    </font>
    <font>
      <sz val="8"/>
      <name val="Calibri"/>
      <family val="2"/>
      <scheme val="minor"/>
    </font>
    <font>
      <sz val="11"/>
      <name val="Calibri"/>
      <family val="2"/>
      <scheme val="minor"/>
    </font>
  </fonts>
  <fills count="3">
    <fill>
      <patternFill patternType="none"/>
    </fill>
    <fill>
      <patternFill patternType="gray125"/>
    </fill>
    <fill>
      <patternFill patternType="solid">
        <fgColor theme="2" tint="-9.9978637043366805E-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21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58">
    <xf numFmtId="0" fontId="0" fillId="0" borderId="0" xfId="0"/>
    <xf numFmtId="0" fontId="0" fillId="0" borderId="0" xfId="0" applyAlignment="1">
      <alignment horizontal="center"/>
    </xf>
    <xf numFmtId="0" fontId="0" fillId="0" borderId="0" xfId="0" applyAlignment="1">
      <alignment horizontal="right"/>
    </xf>
    <xf numFmtId="0" fontId="1" fillId="0" borderId="0" xfId="0" applyFont="1"/>
    <xf numFmtId="0" fontId="1" fillId="2" borderId="1" xfId="0" applyFont="1" applyFill="1" applyBorder="1" applyAlignment="1">
      <alignment vertical="top" textRotation="90"/>
    </xf>
    <xf numFmtId="0" fontId="2" fillId="2" borderId="1" xfId="0" applyFont="1" applyFill="1" applyBorder="1" applyAlignment="1">
      <alignment vertical="top" textRotation="90"/>
    </xf>
    <xf numFmtId="14" fontId="2" fillId="2" borderId="1" xfId="0" applyNumberFormat="1" applyFont="1" applyFill="1" applyBorder="1" applyAlignment="1">
      <alignment vertical="top" textRotation="90"/>
    </xf>
    <xf numFmtId="0" fontId="1" fillId="2" borderId="1" xfId="0" applyFont="1" applyFill="1" applyBorder="1" applyAlignment="1">
      <alignment horizontal="center" vertical="top" textRotation="90"/>
    </xf>
    <xf numFmtId="2" fontId="1" fillId="2" borderId="1" xfId="0" applyNumberFormat="1" applyFont="1" applyFill="1" applyBorder="1" applyAlignment="1">
      <alignment vertical="top" textRotation="90"/>
    </xf>
    <xf numFmtId="0" fontId="1" fillId="2" borderId="2" xfId="0" applyFont="1" applyFill="1" applyBorder="1" applyAlignment="1">
      <alignment vertical="top" textRotation="90"/>
    </xf>
    <xf numFmtId="0" fontId="1" fillId="2" borderId="2" xfId="0" applyFont="1" applyFill="1" applyBorder="1" applyAlignment="1">
      <alignment horizontal="center" vertical="top" textRotation="90"/>
    </xf>
    <xf numFmtId="2" fontId="2" fillId="2" borderId="1" xfId="0" applyNumberFormat="1" applyFont="1" applyFill="1" applyBorder="1" applyAlignment="1">
      <alignment vertical="top" textRotation="90"/>
    </xf>
    <xf numFmtId="49" fontId="1" fillId="2" borderId="1" xfId="0" applyNumberFormat="1" applyFont="1" applyFill="1" applyBorder="1" applyAlignment="1">
      <alignment vertical="top" textRotation="90"/>
    </xf>
    <xf numFmtId="165" fontId="2" fillId="2" borderId="1" xfId="0" applyNumberFormat="1" applyFont="1" applyFill="1" applyBorder="1" applyAlignment="1">
      <alignment horizontal="left" vertical="top" textRotation="90"/>
    </xf>
    <xf numFmtId="0" fontId="1" fillId="2" borderId="1" xfId="0" applyFont="1" applyFill="1" applyBorder="1" applyAlignment="1">
      <alignment horizontal="right" vertical="top" textRotation="90"/>
    </xf>
    <xf numFmtId="0" fontId="1" fillId="0" borderId="0" xfId="0" applyFont="1" applyAlignment="1">
      <alignment vertical="top"/>
    </xf>
    <xf numFmtId="164" fontId="0" fillId="0" borderId="0" xfId="0" applyNumberFormat="1" applyAlignment="1">
      <alignment horizontal="center"/>
    </xf>
    <xf numFmtId="164" fontId="2" fillId="2" borderId="1" xfId="0" applyNumberFormat="1" applyFont="1" applyFill="1" applyBorder="1" applyAlignment="1">
      <alignment horizontal="right" vertical="top" textRotation="90"/>
    </xf>
    <xf numFmtId="45" fontId="1" fillId="2" borderId="2" xfId="0" applyNumberFormat="1" applyFont="1" applyFill="1" applyBorder="1" applyAlignment="1">
      <alignment horizontal="center" vertical="top" textRotation="90"/>
    </xf>
    <xf numFmtId="0" fontId="1" fillId="2" borderId="2" xfId="0" applyFont="1" applyFill="1" applyBorder="1" applyAlignment="1">
      <alignment horizontal="right" vertical="top" textRotation="90"/>
    </xf>
    <xf numFmtId="0" fontId="0" fillId="0" borderId="0" xfId="0" applyAlignment="1">
      <alignment vertical="top"/>
    </xf>
    <xf numFmtId="14" fontId="0" fillId="0" borderId="0" xfId="0" applyNumberFormat="1"/>
    <xf numFmtId="45" fontId="0" fillId="0" borderId="0" xfId="0" applyNumberFormat="1" applyAlignment="1">
      <alignment horizontal="center"/>
    </xf>
    <xf numFmtId="0" fontId="0" fillId="0" borderId="0" xfId="0" applyAlignment="1">
      <alignment horizontal="center" vertical="top"/>
    </xf>
    <xf numFmtId="45" fontId="0" fillId="0" borderId="0" xfId="0" applyNumberFormat="1" applyAlignment="1">
      <alignment vertical="top"/>
    </xf>
    <xf numFmtId="20" fontId="0" fillId="0" borderId="0" xfId="0" applyNumberFormat="1"/>
    <xf numFmtId="20" fontId="0" fillId="0" borderId="0" xfId="0" applyNumberFormat="1" applyAlignment="1">
      <alignment horizontal="center"/>
    </xf>
    <xf numFmtId="0" fontId="0" fillId="0" borderId="0" xfId="0" applyAlignment="1">
      <alignment vertical="top" textRotation="90"/>
    </xf>
    <xf numFmtId="2" fontId="0" fillId="0" borderId="0" xfId="0" applyNumberFormat="1"/>
    <xf numFmtId="164" fontId="0" fillId="0" borderId="0" xfId="0" applyNumberFormat="1"/>
    <xf numFmtId="0" fontId="0" fillId="0" borderId="0" xfId="0" applyAlignment="1">
      <alignment horizontal="center" vertical="top" textRotation="90"/>
    </xf>
    <xf numFmtId="166" fontId="0" fillId="0" borderId="0" xfId="0" applyNumberFormat="1"/>
    <xf numFmtId="1" fontId="0" fillId="0" borderId="0" xfId="0" applyNumberFormat="1"/>
    <xf numFmtId="2" fontId="0" fillId="0" borderId="0" xfId="0" applyNumberFormat="1" applyAlignment="1">
      <alignment vertical="top" textRotation="90"/>
    </xf>
    <xf numFmtId="165" fontId="0" fillId="0" borderId="0" xfId="0" applyNumberFormat="1"/>
    <xf numFmtId="0" fontId="0" fillId="0" borderId="0" xfId="0" applyAlignment="1">
      <alignment horizontal="right" vertical="top" textRotation="90"/>
    </xf>
    <xf numFmtId="49" fontId="0" fillId="0" borderId="0" xfId="0" applyNumberFormat="1" applyAlignment="1">
      <alignment vertical="top" textRotation="90"/>
    </xf>
    <xf numFmtId="165" fontId="0" fillId="0" borderId="0" xfId="0" applyNumberFormat="1" applyAlignment="1">
      <alignment horizontal="left" vertical="top" textRotation="90"/>
    </xf>
    <xf numFmtId="49" fontId="0" fillId="0" borderId="0" xfId="0" applyNumberFormat="1" applyAlignment="1">
      <alignment horizontal="center"/>
    </xf>
    <xf numFmtId="0" fontId="0" fillId="0" borderId="0" xfId="0" applyAlignment="1">
      <alignment wrapText="1"/>
    </xf>
    <xf numFmtId="14" fontId="0" fillId="0" borderId="0" xfId="0" applyNumberFormat="1" applyAlignment="1">
      <alignment wrapText="1"/>
    </xf>
    <xf numFmtId="167" fontId="0" fillId="0" borderId="0" xfId="0" applyNumberFormat="1"/>
    <xf numFmtId="1" fontId="0" fillId="0" borderId="0" xfId="0" applyNumberFormat="1" applyAlignment="1">
      <alignment vertical="top"/>
    </xf>
    <xf numFmtId="46"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left"/>
    </xf>
    <xf numFmtId="168" fontId="0" fillId="0" borderId="0" xfId="0" applyNumberFormat="1" applyAlignment="1">
      <alignment horizontal="center"/>
    </xf>
    <xf numFmtId="21" fontId="0" fillId="0" borderId="0" xfId="0" applyNumberFormat="1" applyAlignment="1">
      <alignment horizontal="center"/>
    </xf>
    <xf numFmtId="165" fontId="0" fillId="0" borderId="0" xfId="0" applyNumberFormat="1" applyAlignment="1">
      <alignment horizontal="right"/>
    </xf>
    <xf numFmtId="168" fontId="0" fillId="0" borderId="0" xfId="0" applyNumberFormat="1"/>
    <xf numFmtId="21" fontId="0" fillId="0" borderId="0" xfId="0" applyNumberFormat="1"/>
    <xf numFmtId="45" fontId="0" fillId="0" borderId="0" xfId="0" applyNumberFormat="1"/>
    <xf numFmtId="164" fontId="0" fillId="0" borderId="0" xfId="0" applyNumberFormat="1" applyAlignment="1">
      <alignment horizontal="left"/>
    </xf>
    <xf numFmtId="0" fontId="1" fillId="0" borderId="0" xfId="0" applyFont="1" applyAlignment="1">
      <alignment horizontal="center" vertical="top"/>
    </xf>
    <xf numFmtId="14" fontId="7" fillId="0" borderId="0" xfId="0" applyNumberFormat="1" applyFont="1"/>
    <xf numFmtId="45" fontId="1" fillId="0" borderId="0" xfId="0" applyNumberFormat="1" applyFont="1" applyAlignment="1">
      <alignment vertical="top"/>
    </xf>
    <xf numFmtId="0" fontId="9" fillId="0" borderId="0" xfId="0" applyFont="1"/>
    <xf numFmtId="0" fontId="0" fillId="2" borderId="1" xfId="0" applyFill="1" applyBorder="1" applyAlignment="1">
      <alignment textRotation="90"/>
    </xf>
  </cellXfs>
  <cellStyles count="21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M65"/>
  <sheetViews>
    <sheetView tabSelected="1" zoomScale="70" zoomScaleNormal="70" zoomScalePageLayoutView="125" workbookViewId="0">
      <pane xSplit="4" ySplit="1" topLeftCell="BQ2" activePane="bottomRight" state="frozen"/>
      <selection pane="topRight" activeCell="M1" sqref="M1"/>
      <selection pane="bottomLeft" activeCell="A2" sqref="A2"/>
      <selection pane="bottomRight" activeCell="CF9" sqref="CF9"/>
    </sheetView>
  </sheetViews>
  <sheetFormatPr defaultColWidth="8.83984375" defaultRowHeight="14.4" x14ac:dyDescent="0.55000000000000004"/>
  <cols>
    <col min="1" max="1" width="16.47265625" customWidth="1"/>
    <col min="2" max="2" width="13.3125" customWidth="1"/>
    <col min="3" max="3" width="9" customWidth="1"/>
    <col min="4" max="4" width="16.15625" customWidth="1"/>
    <col min="5" max="5" width="6.3125" bestFit="1" customWidth="1"/>
    <col min="6" max="6" width="14.68359375" bestFit="1" customWidth="1"/>
    <col min="7" max="7" width="7" bestFit="1" customWidth="1"/>
    <col min="8" max="8" width="12.3125" customWidth="1"/>
    <col min="9" max="10" width="4" bestFit="1" customWidth="1"/>
    <col min="11" max="11" width="7.9453125" bestFit="1" customWidth="1"/>
    <col min="12" max="12" width="6.83984375" bestFit="1" customWidth="1"/>
    <col min="13" max="13" width="10" bestFit="1" customWidth="1"/>
    <col min="14" max="14" width="16.3125" bestFit="1" customWidth="1"/>
    <col min="15" max="15" width="10.83984375" bestFit="1" customWidth="1"/>
    <col min="16" max="16" width="4.83984375" customWidth="1"/>
    <col min="17" max="17" width="4.68359375" customWidth="1"/>
    <col min="18" max="18" width="6.68359375" style="2" customWidth="1"/>
    <col min="19" max="19" width="6.68359375" style="1" bestFit="1" customWidth="1"/>
    <col min="20" max="21" width="5.15625" style="1" customWidth="1"/>
    <col min="22" max="22" width="6.47265625" style="1" customWidth="1"/>
    <col min="23" max="24" width="5.47265625" style="1" customWidth="1"/>
    <col min="25" max="26" width="5.15625" style="1" customWidth="1"/>
    <col min="27" max="27" width="6.47265625" style="1" customWidth="1"/>
    <col min="28" max="29" width="5.47265625" style="1" customWidth="1"/>
    <col min="30" max="31" width="5.15625" style="1" customWidth="1"/>
    <col min="32" max="32" width="6.3125" style="1" customWidth="1"/>
    <col min="33" max="34" width="5.47265625" style="1" customWidth="1"/>
    <col min="35" max="36" width="5.15625" style="1" customWidth="1"/>
    <col min="37" max="37" width="6.3125" style="1" customWidth="1"/>
    <col min="38" max="39" width="5.47265625" style="1" customWidth="1"/>
    <col min="40" max="41" width="5.15625" style="1" customWidth="1"/>
    <col min="42" max="42" width="8.83984375" style="1"/>
    <col min="43" max="43" width="3.3125" customWidth="1"/>
    <col min="44" max="44" width="5.15625" customWidth="1"/>
    <col min="45" max="45" width="7.68359375" customWidth="1"/>
    <col min="46" max="46" width="5.15625" customWidth="1"/>
    <col min="47" max="47" width="5.68359375" customWidth="1"/>
    <col min="48" max="48" width="7.68359375" customWidth="1"/>
    <col min="49" max="50" width="6.3125" customWidth="1"/>
    <col min="51" max="51" width="8.15625" customWidth="1"/>
    <col min="52" max="54" width="7.68359375" customWidth="1"/>
    <col min="55" max="56" width="10.3125" customWidth="1"/>
    <col min="57" max="57" width="7.47265625" bestFit="1" customWidth="1"/>
    <col min="58" max="58" width="12.47265625" customWidth="1"/>
    <col min="59" max="59" width="5.3125" customWidth="1"/>
    <col min="60" max="60" width="5.68359375" customWidth="1"/>
    <col min="61" max="61" width="6.68359375" customWidth="1"/>
    <col min="62" max="62" width="3.83984375" customWidth="1"/>
    <col min="63" max="63" width="4.47265625" customWidth="1"/>
    <col min="64" max="64" width="6.68359375" customWidth="1"/>
    <col min="65" max="65" width="8" bestFit="1" customWidth="1"/>
    <col min="66" max="70" width="8" customWidth="1"/>
    <col min="71" max="71" width="4" bestFit="1" customWidth="1"/>
    <col min="72" max="73" width="7" customWidth="1"/>
    <col min="74" max="74" width="9.15625" customWidth="1"/>
    <col min="75" max="75" width="7.83984375" customWidth="1"/>
    <col min="76" max="76" width="8.47265625" customWidth="1"/>
    <col min="77" max="77" width="4" style="1" customWidth="1"/>
    <col min="78" max="79" width="7.3125" customWidth="1"/>
    <col min="80" max="80" width="12.3125" customWidth="1"/>
    <col min="81" max="81" width="8.15625" customWidth="1"/>
    <col min="82" max="82" width="7.47265625" customWidth="1"/>
    <col min="83" max="83" width="7.83984375" customWidth="1"/>
    <col min="84" max="84" width="12.3125" bestFit="1" customWidth="1"/>
    <col min="85" max="85" width="6.15625" customWidth="1"/>
    <col min="93" max="93" width="12.47265625" bestFit="1" customWidth="1"/>
    <col min="94" max="95" width="4.47265625" customWidth="1"/>
    <col min="96" max="96" width="4" bestFit="1" customWidth="1"/>
    <col min="97" max="97" width="7.68359375" customWidth="1"/>
    <col min="98" max="98" width="6.68359375" customWidth="1"/>
    <col min="99" max="99" width="5.47265625" customWidth="1"/>
    <col min="100" max="100" width="7.83984375" customWidth="1"/>
    <col min="101" max="101" width="5.83984375" style="16" customWidth="1"/>
    <col min="102" max="102" width="7.68359375" bestFit="1" customWidth="1"/>
    <col min="103" max="103" width="7.47265625" bestFit="1" customWidth="1"/>
    <col min="104" max="108" width="4" bestFit="1" customWidth="1"/>
    <col min="109" max="110" width="4" customWidth="1"/>
    <col min="111" max="111" width="12.3125" bestFit="1" customWidth="1"/>
    <col min="112" max="112" width="12.3125" customWidth="1"/>
    <col min="113" max="113" width="4" hidden="1" customWidth="1"/>
    <col min="114" max="115" width="10.3125" hidden="1" customWidth="1"/>
    <col min="116" max="116" width="6.15625" hidden="1" customWidth="1"/>
    <col min="117" max="117" width="6" hidden="1" customWidth="1"/>
    <col min="118" max="118" width="4" hidden="1" customWidth="1"/>
    <col min="119" max="120" width="7" hidden="1" customWidth="1"/>
    <col min="121" max="121" width="4.47265625" hidden="1" customWidth="1"/>
    <col min="122" max="123" width="3.83984375" hidden="1" customWidth="1"/>
    <col min="124" max="124" width="4" hidden="1" customWidth="1"/>
    <col min="125" max="125" width="4.83984375" hidden="1" customWidth="1"/>
    <col min="126" max="126" width="4" hidden="1" customWidth="1"/>
    <col min="127" max="128" width="10.3125" hidden="1" customWidth="1"/>
    <col min="129" max="129" width="6.15625" hidden="1" customWidth="1"/>
    <col min="130" max="130" width="6" hidden="1" customWidth="1"/>
    <col min="131" max="131" width="4" hidden="1" customWidth="1"/>
    <col min="132" max="132" width="6" hidden="1" customWidth="1"/>
    <col min="133" max="133" width="5.47265625" hidden="1" customWidth="1"/>
    <col min="134" max="134" width="4.47265625" hidden="1" customWidth="1"/>
    <col min="135" max="136" width="4.15625" hidden="1" customWidth="1"/>
    <col min="137" max="137" width="4" hidden="1" customWidth="1"/>
    <col min="138" max="138" width="7.83984375" hidden="1" customWidth="1"/>
    <col min="139" max="139" width="4" hidden="1" customWidth="1"/>
    <col min="140" max="141" width="10.3125" hidden="1" customWidth="1"/>
    <col min="142" max="142" width="6.15625" hidden="1" customWidth="1"/>
    <col min="143" max="143" width="6" hidden="1" customWidth="1"/>
    <col min="144" max="144" width="4" hidden="1" customWidth="1"/>
    <col min="145" max="145" width="6" hidden="1" customWidth="1"/>
    <col min="146" max="146" width="5.47265625" hidden="1" customWidth="1"/>
    <col min="147" max="147" width="4.47265625" hidden="1" customWidth="1"/>
    <col min="148" max="149" width="4.15625" hidden="1" customWidth="1"/>
    <col min="150" max="150" width="4" hidden="1" customWidth="1"/>
    <col min="151" max="151" width="4.83984375" hidden="1" customWidth="1"/>
    <col min="152" max="152" width="4" hidden="1" customWidth="1"/>
    <col min="153" max="154" width="10.3125" hidden="1" customWidth="1"/>
    <col min="155" max="155" width="6.15625" hidden="1" customWidth="1"/>
    <col min="156" max="156" width="6" hidden="1" customWidth="1"/>
    <col min="157" max="157" width="4" hidden="1" customWidth="1"/>
    <col min="158" max="158" width="6" hidden="1" customWidth="1"/>
    <col min="159" max="159" width="6.68359375" hidden="1" customWidth="1"/>
    <col min="160" max="160" width="4.47265625" hidden="1" customWidth="1"/>
    <col min="161" max="162" width="4.68359375" hidden="1" customWidth="1"/>
    <col min="163" max="163" width="4" hidden="1" customWidth="1"/>
    <col min="164" max="164" width="4.83984375" hidden="1" customWidth="1"/>
    <col min="165" max="165" width="4" hidden="1" customWidth="1"/>
    <col min="166" max="167" width="10.3125" hidden="1" customWidth="1"/>
    <col min="168" max="168" width="6.15625" hidden="1" customWidth="1"/>
    <col min="169" max="169" width="6" hidden="1" customWidth="1"/>
    <col min="170" max="170" width="4" hidden="1" customWidth="1"/>
    <col min="171" max="171" width="6" hidden="1" customWidth="1"/>
    <col min="172" max="172" width="12.3125" hidden="1" customWidth="1"/>
    <col min="173" max="173" width="4.15625" hidden="1" customWidth="1"/>
    <col min="174" max="175" width="4.68359375" hidden="1" customWidth="1"/>
    <col min="176" max="176" width="4" hidden="1" customWidth="1"/>
    <col min="177" max="177" width="4.83984375" hidden="1" customWidth="1"/>
    <col min="178" max="178" width="4" hidden="1" customWidth="1"/>
    <col min="179" max="180" width="10.3125" hidden="1" customWidth="1"/>
    <col min="181" max="181" width="6.15625" hidden="1" customWidth="1"/>
    <col min="182" max="182" width="6" hidden="1" customWidth="1"/>
    <col min="183" max="183" width="4" hidden="1" customWidth="1"/>
    <col min="184" max="184" width="7" hidden="1" customWidth="1"/>
    <col min="185" max="186" width="5.3125" hidden="1" customWidth="1"/>
    <col min="187" max="188" width="4.47265625" hidden="1" customWidth="1"/>
    <col min="189" max="189" width="4" hidden="1" customWidth="1"/>
    <col min="190" max="190" width="4.83984375" hidden="1" customWidth="1"/>
    <col min="191" max="191" width="4" hidden="1" customWidth="1"/>
    <col min="192" max="193" width="10.3125" hidden="1" customWidth="1"/>
    <col min="194" max="194" width="6.15625" hidden="1" customWidth="1"/>
    <col min="195" max="195" width="6" hidden="1" customWidth="1"/>
    <col min="196" max="196" width="4" hidden="1" customWidth="1"/>
    <col min="197" max="197" width="7" hidden="1" customWidth="1"/>
    <col min="198" max="198" width="6.47265625" hidden="1" customWidth="1"/>
    <col min="199" max="199" width="4.15625" hidden="1" customWidth="1"/>
    <col min="200" max="201" width="4.47265625" hidden="1" customWidth="1"/>
    <col min="202" max="202" width="4" hidden="1" customWidth="1"/>
    <col min="203" max="203" width="4.3125" hidden="1" customWidth="1"/>
    <col min="204" max="204" width="4" hidden="1" customWidth="1"/>
    <col min="205" max="206" width="10.3125" hidden="1" customWidth="1"/>
    <col min="207" max="207" width="6.15625" hidden="1" customWidth="1"/>
    <col min="208" max="208" width="6" hidden="1" customWidth="1"/>
    <col min="209" max="209" width="4" hidden="1" customWidth="1"/>
    <col min="210" max="212" width="6" hidden="1" customWidth="1"/>
    <col min="213" max="214" width="4.47265625" hidden="1" customWidth="1"/>
    <col min="215" max="215" width="4" hidden="1" customWidth="1"/>
    <col min="216" max="216" width="4.83984375" hidden="1" customWidth="1"/>
    <col min="217" max="217" width="11.3125" hidden="1" customWidth="1"/>
    <col min="218" max="219" width="8.47265625" hidden="1" customWidth="1"/>
    <col min="220" max="221" width="7.15625" hidden="1" customWidth="1"/>
  </cols>
  <sheetData>
    <row r="1" spans="1:221" ht="162" customHeight="1" x14ac:dyDescent="0.55000000000000004">
      <c r="A1" s="4" t="s">
        <v>0</v>
      </c>
      <c r="B1" s="5" t="s">
        <v>1</v>
      </c>
      <c r="C1" s="5" t="s">
        <v>591</v>
      </c>
      <c r="D1" s="5" t="s">
        <v>2</v>
      </c>
      <c r="E1" s="5" t="s">
        <v>3</v>
      </c>
      <c r="F1" s="5" t="s">
        <v>4</v>
      </c>
      <c r="G1" s="5" t="s">
        <v>5</v>
      </c>
      <c r="H1" s="5" t="s">
        <v>6</v>
      </c>
      <c r="I1" s="5" t="s">
        <v>7</v>
      </c>
      <c r="J1" s="5" t="s">
        <v>8</v>
      </c>
      <c r="K1" s="5" t="s">
        <v>9</v>
      </c>
      <c r="L1" s="5" t="s">
        <v>10</v>
      </c>
      <c r="M1" s="5" t="s">
        <v>11</v>
      </c>
      <c r="N1" s="5" t="s">
        <v>12</v>
      </c>
      <c r="O1" s="5" t="s">
        <v>13</v>
      </c>
      <c r="P1" s="8" t="s">
        <v>14</v>
      </c>
      <c r="Q1" s="8" t="s">
        <v>15</v>
      </c>
      <c r="R1" s="19" t="s">
        <v>16</v>
      </c>
      <c r="S1" s="18" t="s">
        <v>17</v>
      </c>
      <c r="T1" s="10" t="s">
        <v>18</v>
      </c>
      <c r="U1" s="10" t="s">
        <v>19</v>
      </c>
      <c r="V1" s="18" t="s">
        <v>20</v>
      </c>
      <c r="W1" s="10" t="s">
        <v>21</v>
      </c>
      <c r="X1" s="18" t="s">
        <v>22</v>
      </c>
      <c r="Y1" s="10" t="s">
        <v>23</v>
      </c>
      <c r="Z1" s="10" t="s">
        <v>24</v>
      </c>
      <c r="AA1" s="18" t="s">
        <v>25</v>
      </c>
      <c r="AB1" s="10" t="s">
        <v>26</v>
      </c>
      <c r="AC1" s="18" t="s">
        <v>27</v>
      </c>
      <c r="AD1" s="10" t="s">
        <v>28</v>
      </c>
      <c r="AE1" s="10" t="s">
        <v>29</v>
      </c>
      <c r="AF1" s="18" t="s">
        <v>30</v>
      </c>
      <c r="AG1" s="10" t="s">
        <v>31</v>
      </c>
      <c r="AH1" s="18" t="s">
        <v>32</v>
      </c>
      <c r="AI1" s="10" t="s">
        <v>33</v>
      </c>
      <c r="AJ1" s="10" t="s">
        <v>34</v>
      </c>
      <c r="AK1" s="18" t="s">
        <v>35</v>
      </c>
      <c r="AL1" s="10" t="s">
        <v>36</v>
      </c>
      <c r="AM1" s="18" t="s">
        <v>37</v>
      </c>
      <c r="AN1" s="10" t="s">
        <v>38</v>
      </c>
      <c r="AO1" s="10" t="s">
        <v>39</v>
      </c>
      <c r="AP1" s="18" t="s">
        <v>40</v>
      </c>
      <c r="AQ1" s="9" t="s">
        <v>579</v>
      </c>
      <c r="AR1" s="7" t="s">
        <v>41</v>
      </c>
      <c r="AS1" s="4" t="s">
        <v>42</v>
      </c>
      <c r="AT1" s="4" t="s">
        <v>43</v>
      </c>
      <c r="AU1" s="4" t="s">
        <v>44</v>
      </c>
      <c r="AV1" s="4" t="s">
        <v>45</v>
      </c>
      <c r="AW1" s="4" t="s">
        <v>590</v>
      </c>
      <c r="AX1" s="4" t="s">
        <v>46</v>
      </c>
      <c r="AY1" s="4" t="s">
        <v>47</v>
      </c>
      <c r="AZ1" s="4" t="s">
        <v>48</v>
      </c>
      <c r="BA1" s="4" t="s">
        <v>574</v>
      </c>
      <c r="BB1" s="4" t="s">
        <v>573</v>
      </c>
      <c r="BC1" s="4" t="s">
        <v>49</v>
      </c>
      <c r="BD1" s="4" t="s">
        <v>50</v>
      </c>
      <c r="BE1" s="4" t="s">
        <v>51</v>
      </c>
      <c r="BF1" s="4" t="s">
        <v>52</v>
      </c>
      <c r="BG1" s="5" t="s">
        <v>53</v>
      </c>
      <c r="BH1" s="5" t="s">
        <v>54</v>
      </c>
      <c r="BI1" s="5" t="s">
        <v>55</v>
      </c>
      <c r="BJ1" s="4" t="s">
        <v>56</v>
      </c>
      <c r="BK1" s="4" t="s">
        <v>57</v>
      </c>
      <c r="BL1" s="4" t="s">
        <v>58</v>
      </c>
      <c r="BM1" s="4" t="s">
        <v>59</v>
      </c>
      <c r="BN1" s="4" t="s">
        <v>592</v>
      </c>
      <c r="BO1" s="4" t="s">
        <v>593</v>
      </c>
      <c r="BP1" s="4" t="s">
        <v>594</v>
      </c>
      <c r="BQ1" s="4" t="s">
        <v>595</v>
      </c>
      <c r="BR1" s="4" t="s">
        <v>596</v>
      </c>
      <c r="BS1" s="4" t="s">
        <v>60</v>
      </c>
      <c r="BT1" s="4" t="s">
        <v>61</v>
      </c>
      <c r="BU1" s="4" t="s">
        <v>62</v>
      </c>
      <c r="BV1" s="4" t="s">
        <v>63</v>
      </c>
      <c r="BW1" s="4" t="s">
        <v>64</v>
      </c>
      <c r="BX1" s="4" t="s">
        <v>65</v>
      </c>
      <c r="BY1" s="7" t="s">
        <v>66</v>
      </c>
      <c r="BZ1" s="4" t="s">
        <v>67</v>
      </c>
      <c r="CA1" s="4" t="s">
        <v>68</v>
      </c>
      <c r="CB1" s="4" t="s">
        <v>69</v>
      </c>
      <c r="CC1" s="4" t="s">
        <v>70</v>
      </c>
      <c r="CD1" s="4" t="s">
        <v>71</v>
      </c>
      <c r="CE1" s="4" t="s">
        <v>72</v>
      </c>
      <c r="CF1" s="4" t="s">
        <v>73</v>
      </c>
      <c r="CG1" s="4" t="s">
        <v>544</v>
      </c>
      <c r="CH1" s="57" t="s">
        <v>597</v>
      </c>
      <c r="CI1" s="57" t="s">
        <v>598</v>
      </c>
      <c r="CJ1" s="57" t="s">
        <v>599</v>
      </c>
      <c r="CK1" s="57" t="s">
        <v>600</v>
      </c>
      <c r="CL1" s="57" t="s">
        <v>601</v>
      </c>
      <c r="CM1" s="57" t="s">
        <v>602</v>
      </c>
      <c r="CN1" s="57" t="s">
        <v>603</v>
      </c>
      <c r="CO1" s="6" t="s">
        <v>74</v>
      </c>
      <c r="CP1" s="6" t="s">
        <v>75</v>
      </c>
      <c r="CQ1" s="6" t="s">
        <v>76</v>
      </c>
      <c r="CR1" s="11" t="s">
        <v>77</v>
      </c>
      <c r="CS1" s="4" t="s">
        <v>78</v>
      </c>
      <c r="CT1" s="4" t="s">
        <v>79</v>
      </c>
      <c r="CU1" s="11" t="s">
        <v>80</v>
      </c>
      <c r="CV1" s="11" t="s">
        <v>81</v>
      </c>
      <c r="CW1" s="17" t="s">
        <v>577</v>
      </c>
      <c r="CX1" s="11" t="s">
        <v>82</v>
      </c>
      <c r="CY1" s="11" t="s">
        <v>83</v>
      </c>
      <c r="CZ1" s="5" t="s">
        <v>84</v>
      </c>
      <c r="DA1" s="5" t="s">
        <v>85</v>
      </c>
      <c r="DB1" s="5" t="s">
        <v>86</v>
      </c>
      <c r="DC1" s="5" t="s">
        <v>87</v>
      </c>
      <c r="DD1" s="5" t="s">
        <v>88</v>
      </c>
      <c r="DE1" s="5" t="s">
        <v>89</v>
      </c>
      <c r="DF1" s="5" t="s">
        <v>90</v>
      </c>
      <c r="DG1" s="5" t="s">
        <v>91</v>
      </c>
      <c r="DH1" s="5" t="s">
        <v>92</v>
      </c>
      <c r="DI1" s="4" t="s">
        <v>93</v>
      </c>
      <c r="DJ1" s="12" t="s">
        <v>94</v>
      </c>
      <c r="DK1" s="12" t="s">
        <v>95</v>
      </c>
      <c r="DL1" s="13" t="s">
        <v>96</v>
      </c>
      <c r="DM1" s="4" t="s">
        <v>97</v>
      </c>
      <c r="DN1" s="4" t="s">
        <v>98</v>
      </c>
      <c r="DO1" s="14" t="s">
        <v>99</v>
      </c>
      <c r="DP1" s="4" t="s">
        <v>100</v>
      </c>
      <c r="DQ1" s="4" t="s">
        <v>101</v>
      </c>
      <c r="DR1" s="4" t="s">
        <v>102</v>
      </c>
      <c r="DS1" s="4" t="s">
        <v>103</v>
      </c>
      <c r="DT1" s="4" t="s">
        <v>104</v>
      </c>
      <c r="DU1" s="5" t="s">
        <v>105</v>
      </c>
      <c r="DV1" s="4" t="s">
        <v>106</v>
      </c>
      <c r="DW1" s="12" t="s">
        <v>107</v>
      </c>
      <c r="DX1" s="12" t="s">
        <v>108</v>
      </c>
      <c r="DY1" s="13" t="s">
        <v>109</v>
      </c>
      <c r="DZ1" s="4" t="s">
        <v>110</v>
      </c>
      <c r="EA1" s="4" t="s">
        <v>111</v>
      </c>
      <c r="EB1" s="14" t="s">
        <v>112</v>
      </c>
      <c r="EC1" s="4" t="s">
        <v>113</v>
      </c>
      <c r="ED1" s="4" t="s">
        <v>114</v>
      </c>
      <c r="EE1" s="4" t="s">
        <v>115</v>
      </c>
      <c r="EF1" s="4" t="s">
        <v>116</v>
      </c>
      <c r="EG1" s="4" t="s">
        <v>117</v>
      </c>
      <c r="EH1" s="5" t="s">
        <v>118</v>
      </c>
      <c r="EI1" s="4" t="s">
        <v>119</v>
      </c>
      <c r="EJ1" s="12" t="s">
        <v>120</v>
      </c>
      <c r="EK1" s="12" t="s">
        <v>121</v>
      </c>
      <c r="EL1" s="13" t="s">
        <v>122</v>
      </c>
      <c r="EM1" s="4" t="s">
        <v>123</v>
      </c>
      <c r="EN1" s="4" t="s">
        <v>124</v>
      </c>
      <c r="EO1" s="14" t="s">
        <v>125</v>
      </c>
      <c r="EP1" s="4" t="s">
        <v>126</v>
      </c>
      <c r="EQ1" s="4" t="s">
        <v>127</v>
      </c>
      <c r="ER1" s="4" t="s">
        <v>128</v>
      </c>
      <c r="ES1" s="4" t="s">
        <v>129</v>
      </c>
      <c r="ET1" s="4" t="s">
        <v>130</v>
      </c>
      <c r="EU1" s="5" t="s">
        <v>131</v>
      </c>
      <c r="EV1" s="4" t="s">
        <v>132</v>
      </c>
      <c r="EW1" s="12" t="s">
        <v>133</v>
      </c>
      <c r="EX1" s="12" t="s">
        <v>134</v>
      </c>
      <c r="EY1" s="13" t="s">
        <v>135</v>
      </c>
      <c r="EZ1" s="4" t="s">
        <v>136</v>
      </c>
      <c r="FA1" s="4" t="s">
        <v>137</v>
      </c>
      <c r="FB1" s="14" t="s">
        <v>138</v>
      </c>
      <c r="FC1" s="4" t="s">
        <v>139</v>
      </c>
      <c r="FD1" s="4" t="s">
        <v>140</v>
      </c>
      <c r="FE1" s="4" t="s">
        <v>141</v>
      </c>
      <c r="FF1" s="4" t="s">
        <v>142</v>
      </c>
      <c r="FG1" s="4" t="s">
        <v>143</v>
      </c>
      <c r="FH1" s="5" t="s">
        <v>144</v>
      </c>
      <c r="FI1" s="4" t="s">
        <v>145</v>
      </c>
      <c r="FJ1" s="12" t="s">
        <v>146</v>
      </c>
      <c r="FK1" s="12" t="s">
        <v>147</v>
      </c>
      <c r="FL1" s="13" t="s">
        <v>148</v>
      </c>
      <c r="FM1" s="4" t="s">
        <v>149</v>
      </c>
      <c r="FN1" s="4" t="s">
        <v>150</v>
      </c>
      <c r="FO1" s="14" t="s">
        <v>151</v>
      </c>
      <c r="FP1" s="4" t="s">
        <v>152</v>
      </c>
      <c r="FQ1" s="4" t="s">
        <v>153</v>
      </c>
      <c r="FR1" s="4" t="s">
        <v>154</v>
      </c>
      <c r="FS1" s="4" t="s">
        <v>155</v>
      </c>
      <c r="FT1" s="4" t="s">
        <v>156</v>
      </c>
      <c r="FU1" s="5" t="s">
        <v>157</v>
      </c>
      <c r="FV1" s="4" t="s">
        <v>158</v>
      </c>
      <c r="FW1" s="12" t="s">
        <v>159</v>
      </c>
      <c r="FX1" s="12" t="s">
        <v>160</v>
      </c>
      <c r="FY1" s="13" t="s">
        <v>161</v>
      </c>
      <c r="FZ1" s="4" t="s">
        <v>162</v>
      </c>
      <c r="GA1" s="4" t="s">
        <v>163</v>
      </c>
      <c r="GB1" s="14" t="s">
        <v>164</v>
      </c>
      <c r="GC1" s="4" t="s">
        <v>165</v>
      </c>
      <c r="GD1" s="4" t="s">
        <v>166</v>
      </c>
      <c r="GE1" s="4" t="s">
        <v>167</v>
      </c>
      <c r="GF1" s="4" t="s">
        <v>168</v>
      </c>
      <c r="GG1" s="4" t="s">
        <v>169</v>
      </c>
      <c r="GH1" s="5" t="s">
        <v>170</v>
      </c>
      <c r="GI1" s="4" t="s">
        <v>171</v>
      </c>
      <c r="GJ1" s="12" t="s">
        <v>172</v>
      </c>
      <c r="GK1" s="12" t="s">
        <v>173</v>
      </c>
      <c r="GL1" s="13" t="s">
        <v>174</v>
      </c>
      <c r="GM1" s="4" t="s">
        <v>175</v>
      </c>
      <c r="GN1" s="4" t="s">
        <v>176</v>
      </c>
      <c r="GO1" s="14" t="s">
        <v>177</v>
      </c>
      <c r="GP1" s="4" t="s">
        <v>178</v>
      </c>
      <c r="GQ1" s="4" t="s">
        <v>179</v>
      </c>
      <c r="GR1" s="4" t="s">
        <v>180</v>
      </c>
      <c r="GS1" s="4" t="s">
        <v>181</v>
      </c>
      <c r="GT1" s="4" t="s">
        <v>182</v>
      </c>
      <c r="GU1" s="5" t="s">
        <v>183</v>
      </c>
      <c r="GV1" s="4" t="s">
        <v>184</v>
      </c>
      <c r="GW1" s="12" t="s">
        <v>185</v>
      </c>
      <c r="GX1" s="12" t="s">
        <v>186</v>
      </c>
      <c r="GY1" s="13" t="s">
        <v>187</v>
      </c>
      <c r="GZ1" s="4" t="s">
        <v>188</v>
      </c>
      <c r="HA1" s="4" t="s">
        <v>189</v>
      </c>
      <c r="HB1" s="14" t="s">
        <v>190</v>
      </c>
      <c r="HC1" s="4" t="s">
        <v>191</v>
      </c>
      <c r="HD1" s="4" t="s">
        <v>192</v>
      </c>
      <c r="HE1" s="4" t="s">
        <v>193</v>
      </c>
      <c r="HF1" s="4" t="s">
        <v>194</v>
      </c>
      <c r="HG1" s="4" t="s">
        <v>195</v>
      </c>
      <c r="HH1" s="5" t="s">
        <v>196</v>
      </c>
      <c r="HI1" s="5" t="s">
        <v>197</v>
      </c>
      <c r="HJ1" s="5" t="s">
        <v>198</v>
      </c>
      <c r="HK1" s="5" t="s">
        <v>199</v>
      </c>
      <c r="HL1" s="5" t="s">
        <v>200</v>
      </c>
      <c r="HM1" s="5" t="s">
        <v>201</v>
      </c>
    </row>
    <row r="2" spans="1:221" x14ac:dyDescent="0.55000000000000004">
      <c r="A2" t="s">
        <v>241</v>
      </c>
      <c r="B2" s="20" t="s">
        <v>203</v>
      </c>
      <c r="C2" s="20" t="s">
        <v>576</v>
      </c>
      <c r="D2" s="20" t="s">
        <v>204</v>
      </c>
      <c r="E2" t="s">
        <v>205</v>
      </c>
      <c r="F2" t="s">
        <v>206</v>
      </c>
      <c r="G2" t="s">
        <v>207</v>
      </c>
      <c r="H2" s="21">
        <v>43829</v>
      </c>
      <c r="I2">
        <v>64</v>
      </c>
      <c r="J2">
        <v>69</v>
      </c>
      <c r="K2" t="s">
        <v>208</v>
      </c>
      <c r="L2" t="s">
        <v>209</v>
      </c>
      <c r="M2" t="s">
        <v>210</v>
      </c>
      <c r="N2" t="s">
        <v>211</v>
      </c>
      <c r="O2" s="21">
        <v>43843</v>
      </c>
      <c r="P2">
        <f t="shared" ref="P2:P33" si="0">$O2-$H2+I2</f>
        <v>78</v>
      </c>
      <c r="Q2">
        <f t="shared" ref="Q2:Q33" si="1">$O2-$H2+J2</f>
        <v>83</v>
      </c>
      <c r="R2" s="2">
        <v>335.1</v>
      </c>
      <c r="S2" s="22">
        <v>3.3680555555555551E-3</v>
      </c>
      <c r="T2" s="1">
        <v>10</v>
      </c>
      <c r="U2" s="1" t="s">
        <v>212</v>
      </c>
      <c r="V2" s="22">
        <v>9.8263888888888897E-3</v>
      </c>
      <c r="W2" s="1">
        <v>337.9</v>
      </c>
      <c r="X2" s="22">
        <v>0</v>
      </c>
      <c r="Y2" s="1">
        <v>4</v>
      </c>
      <c r="Z2" s="1" t="s">
        <v>213</v>
      </c>
      <c r="AA2" s="22">
        <v>4.1435185185185186E-3</v>
      </c>
      <c r="AB2" s="1">
        <v>341.2</v>
      </c>
      <c r="AC2" s="22"/>
      <c r="AD2" s="1">
        <v>0</v>
      </c>
      <c r="AF2" s="22">
        <v>3.472222222222222E-3</v>
      </c>
      <c r="AG2" s="1">
        <v>341.5</v>
      </c>
      <c r="AH2" s="22">
        <v>2.5231481481481481E-3</v>
      </c>
      <c r="AI2" s="1">
        <v>1</v>
      </c>
      <c r="AJ2" s="1" t="s">
        <v>212</v>
      </c>
      <c r="AK2" s="22">
        <v>1.0416666666666666E-2</v>
      </c>
      <c r="AL2" s="1">
        <v>340.9</v>
      </c>
      <c r="AM2" s="22"/>
      <c r="AN2" s="1">
        <v>0</v>
      </c>
      <c r="AP2" s="22">
        <v>3.472222222222222E-3</v>
      </c>
      <c r="AQ2">
        <v>1</v>
      </c>
      <c r="AR2" s="23" t="str">
        <f t="shared" ref="AR2:AR34" si="2">IF(OR(U2="Y",Z2="Y",AE2="Y",AJ2="Y",AO2="Y"), "1", "0")</f>
        <v>1</v>
      </c>
      <c r="AS2" s="20">
        <f t="shared" ref="AS2:AS34" si="3">AVERAGE(T2,Y2,AD2,AI2,AN2)</f>
        <v>3</v>
      </c>
      <c r="AT2" s="20">
        <f t="shared" ref="AT2:AT34" si="4">(T2&gt;0)+(Y2&gt;0)+(AD2&gt;0)+(AI2&gt;0)+(AN2&gt;0)</f>
        <v>3</v>
      </c>
      <c r="AU2" s="20">
        <f t="shared" ref="AU2:AU34" si="5">T2+Y2+AD2+AI2+AN2</f>
        <v>15</v>
      </c>
      <c r="AV2" s="24">
        <f t="shared" ref="AV2:AV34" si="6">AVERAGE(V2,AA2,AF2,AK2,AP2)</f>
        <v>6.2662037037037044E-3</v>
      </c>
      <c r="AW2" s="20">
        <f t="shared" ref="AW2:AW34" si="7">HOUR(AV2)*60+MINUTE(AV2)+15</f>
        <v>24</v>
      </c>
      <c r="AX2" s="20">
        <f t="shared" ref="AX2:AX34" si="8">HOUR(AP2)*60+MINUTE(AP2)+15</f>
        <v>20</v>
      </c>
      <c r="AY2" s="25">
        <f>AVERAGE(AA2)</f>
        <v>4.1435185185185186E-3</v>
      </c>
      <c r="AZ2" s="1">
        <f t="shared" ref="AZ2:AZ18" si="9">HOUR(AY2)*3600 + MINUTE(AY2)*60 + SECOND(AY2)</f>
        <v>358</v>
      </c>
      <c r="BA2" s="1">
        <f t="shared" ref="BA2:BA34" si="10">COUNTIF(U2,"Y")+COUNTIF(Z2,"Y")+COUNTIF(AE2,"Y")+COUNTIF(AJ2,"Y")+COUNTIF(AO2,"Y")</f>
        <v>1</v>
      </c>
      <c r="BB2" s="1" t="str">
        <f t="shared" ref="BB2:BB32" si="11">IF(AO2="Y",(HOUR(AP2)*3600 + MINUTE(AP2)*60 + SECOND(AP2)),"")</f>
        <v/>
      </c>
      <c r="BC2" s="26">
        <f>AVERAGE(S2,X2,AH2)</f>
        <v>1.9637345679012343E-3</v>
      </c>
      <c r="BD2" s="1">
        <f t="shared" ref="BD2:BD34" si="12">HOUR(BC2)*3600 + MINUTE(BC2)*60 + SECOND(BC2)</f>
        <v>170</v>
      </c>
      <c r="BE2" s="1">
        <v>3</v>
      </c>
      <c r="BF2" s="21">
        <v>43852</v>
      </c>
      <c r="BG2">
        <f t="shared" ref="BG2:BG17" si="13">$BF2-$H2+I2</f>
        <v>87</v>
      </c>
      <c r="BH2">
        <f t="shared" ref="BH2:BH17" si="14">$BF2-$H2+J2</f>
        <v>92</v>
      </c>
      <c r="BI2">
        <v>356.4</v>
      </c>
      <c r="BJ2">
        <v>12</v>
      </c>
      <c r="BK2" s="2">
        <v>300</v>
      </c>
      <c r="BL2" s="25">
        <v>0.43472222222222223</v>
      </c>
      <c r="BM2">
        <v>41.679000000000009</v>
      </c>
      <c r="BN2">
        <v>16.502000000000002</v>
      </c>
      <c r="BO2">
        <v>14.976999999999999</v>
      </c>
      <c r="BP2">
        <v>7.5</v>
      </c>
      <c r="BQ2">
        <v>0</v>
      </c>
      <c r="BR2">
        <v>2.6999999999999997</v>
      </c>
      <c r="BS2">
        <v>22</v>
      </c>
      <c r="BT2">
        <f>BM2/BS2</f>
        <v>1.8945000000000005</v>
      </c>
      <c r="BU2">
        <v>27.303999999999998</v>
      </c>
      <c r="BV2" t="s">
        <v>242</v>
      </c>
      <c r="BY2" s="1">
        <v>1</v>
      </c>
      <c r="BZ2">
        <v>36.871999999999993</v>
      </c>
      <c r="CA2">
        <v>28</v>
      </c>
      <c r="CB2">
        <v>1.3168571428571425</v>
      </c>
      <c r="CC2">
        <v>9.3989999999999991</v>
      </c>
      <c r="CD2">
        <v>32.28</v>
      </c>
      <c r="CE2">
        <v>27.472999999999999</v>
      </c>
      <c r="CF2">
        <f>(CC2+CD2)/CE2</f>
        <v>1.5170895060604959</v>
      </c>
      <c r="CG2">
        <f t="shared" ref="CG2:CG17" si="15">((BM2-CE2)/(BM2+CE2))*100</f>
        <v>20.543151318833882</v>
      </c>
      <c r="CO2" s="21">
        <v>43852</v>
      </c>
      <c r="CP2">
        <f t="shared" ref="CP2:CP33" si="16">$CO2-$H2+I2</f>
        <v>87</v>
      </c>
      <c r="CQ2">
        <f t="shared" ref="CQ2:CQ33" si="17">$CO2-$H2+J2</f>
        <v>92</v>
      </c>
      <c r="CR2" s="32">
        <f t="shared" ref="CR2:CR33" si="18">CO2-O2-4</f>
        <v>5</v>
      </c>
      <c r="CS2">
        <v>356.4</v>
      </c>
      <c r="CT2">
        <f t="shared" ref="CT2:CT33" si="19">CS2-R2</f>
        <v>21.299999999999955</v>
      </c>
      <c r="CU2" s="28">
        <v>1.32</v>
      </c>
      <c r="CV2" s="31">
        <f t="shared" ref="CV2:CV33" si="20">CU2/CS2</f>
        <v>3.7037037037037043E-3</v>
      </c>
      <c r="CW2" s="16">
        <v>0.4375</v>
      </c>
      <c r="CX2" s="33"/>
      <c r="CY2" s="33"/>
      <c r="CZ2">
        <v>0</v>
      </c>
      <c r="DA2">
        <v>0</v>
      </c>
      <c r="DB2">
        <v>2</v>
      </c>
      <c r="DC2">
        <v>0</v>
      </c>
      <c r="DG2">
        <f t="shared" ref="DG2:DG33" si="21">AVERAGE(CZ2:DF2)</f>
        <v>0.5</v>
      </c>
      <c r="DH2">
        <f t="shared" ref="DH2:DH33" si="22">SUM(CZ2:DF2)</f>
        <v>2</v>
      </c>
      <c r="DI2">
        <v>3</v>
      </c>
      <c r="DJ2" t="s">
        <v>233</v>
      </c>
      <c r="DK2" t="s">
        <v>557</v>
      </c>
      <c r="DL2">
        <v>-8.9369999999999994</v>
      </c>
      <c r="DM2" t="s">
        <v>220</v>
      </c>
      <c r="DN2">
        <v>9</v>
      </c>
      <c r="DO2">
        <v>479</v>
      </c>
      <c r="DP2">
        <v>0.19</v>
      </c>
      <c r="DR2" s="27"/>
      <c r="DS2" s="27"/>
      <c r="DT2" s="27"/>
      <c r="DV2">
        <v>3</v>
      </c>
      <c r="DW2" t="s">
        <v>233</v>
      </c>
      <c r="DX2" t="s">
        <v>557</v>
      </c>
      <c r="DY2">
        <v>-9.1760000000000002</v>
      </c>
      <c r="DZ2" t="s">
        <v>220</v>
      </c>
      <c r="EA2">
        <v>10</v>
      </c>
      <c r="EB2">
        <v>585.5</v>
      </c>
      <c r="EC2">
        <v>0.24333333333333335</v>
      </c>
      <c r="EG2" s="27"/>
      <c r="EH2" s="27"/>
      <c r="ER2" s="27"/>
      <c r="ES2" s="27"/>
      <c r="ET2" s="27"/>
      <c r="EU2" s="27"/>
      <c r="FG2" s="27"/>
      <c r="FH2" s="27"/>
      <c r="FT2" s="27"/>
      <c r="FU2" s="27"/>
      <c r="GG2" s="27"/>
      <c r="GH2" s="27"/>
      <c r="HB2" s="35"/>
      <c r="HC2" s="27"/>
      <c r="HD2" s="27"/>
      <c r="HE2" s="27"/>
      <c r="HF2" s="27"/>
      <c r="HG2" s="27"/>
      <c r="HH2" s="27"/>
    </row>
    <row r="3" spans="1:221" x14ac:dyDescent="0.55000000000000004">
      <c r="A3" t="s">
        <v>288</v>
      </c>
      <c r="B3" s="20" t="s">
        <v>203</v>
      </c>
      <c r="C3" s="20" t="s">
        <v>576</v>
      </c>
      <c r="D3" s="20" t="s">
        <v>204</v>
      </c>
      <c r="E3" t="s">
        <v>205</v>
      </c>
      <c r="F3" t="s">
        <v>206</v>
      </c>
      <c r="G3" t="s">
        <v>207</v>
      </c>
      <c r="H3" s="21">
        <v>43885</v>
      </c>
      <c r="I3">
        <v>64</v>
      </c>
      <c r="J3">
        <v>69</v>
      </c>
      <c r="K3" t="s">
        <v>208</v>
      </c>
      <c r="L3" t="s">
        <v>209</v>
      </c>
      <c r="M3" t="s">
        <v>210</v>
      </c>
      <c r="N3" t="s">
        <v>211</v>
      </c>
      <c r="O3" s="21">
        <v>43892</v>
      </c>
      <c r="P3">
        <f t="shared" si="0"/>
        <v>71</v>
      </c>
      <c r="Q3">
        <f t="shared" si="1"/>
        <v>76</v>
      </c>
      <c r="R3" s="2">
        <v>332</v>
      </c>
      <c r="S3" s="22">
        <v>1.6666666666666668E-3</v>
      </c>
      <c r="T3" s="1">
        <v>10</v>
      </c>
      <c r="U3" s="1" t="s">
        <v>212</v>
      </c>
      <c r="V3" s="22">
        <v>5.0694444444444441E-3</v>
      </c>
      <c r="W3" s="1">
        <v>335.5</v>
      </c>
      <c r="X3" s="22">
        <v>4.8611111111111104E-4</v>
      </c>
      <c r="Y3" s="1">
        <v>4</v>
      </c>
      <c r="Z3" s="1" t="s">
        <v>213</v>
      </c>
      <c r="AA3" s="22">
        <v>5.5324074074074069E-3</v>
      </c>
      <c r="AB3" s="1">
        <v>336.5</v>
      </c>
      <c r="AC3" s="22">
        <v>4.6296296296296294E-5</v>
      </c>
      <c r="AD3" s="1">
        <v>10</v>
      </c>
      <c r="AE3" s="1" t="s">
        <v>289</v>
      </c>
      <c r="AF3" s="22">
        <v>1.9675925925925928E-3</v>
      </c>
      <c r="AG3" s="1">
        <v>338.3</v>
      </c>
      <c r="AH3" s="22">
        <v>4.6296296296296293E-4</v>
      </c>
      <c r="AI3" s="1">
        <v>5</v>
      </c>
      <c r="AJ3" s="1" t="s">
        <v>213</v>
      </c>
      <c r="AK3" s="22">
        <v>1.9097222222222222E-3</v>
      </c>
      <c r="AL3" s="1">
        <v>338.4</v>
      </c>
      <c r="AM3" s="22">
        <v>1.7592592592592592E-3</v>
      </c>
      <c r="AN3" s="1">
        <v>3</v>
      </c>
      <c r="AO3" s="1" t="s">
        <v>212</v>
      </c>
      <c r="AP3" s="22">
        <v>1.0416666666666666E-2</v>
      </c>
      <c r="AQ3">
        <v>1</v>
      </c>
      <c r="AR3" s="23" t="str">
        <f t="shared" si="2"/>
        <v>1</v>
      </c>
      <c r="AS3" s="20">
        <f t="shared" si="3"/>
        <v>6.4</v>
      </c>
      <c r="AT3" s="20">
        <f t="shared" si="4"/>
        <v>5</v>
      </c>
      <c r="AU3" s="20">
        <f t="shared" si="5"/>
        <v>32</v>
      </c>
      <c r="AV3" s="24">
        <f t="shared" si="6"/>
        <v>4.9791666666666665E-3</v>
      </c>
      <c r="AW3" s="20">
        <f t="shared" si="7"/>
        <v>22</v>
      </c>
      <c r="AX3" s="20">
        <f t="shared" si="8"/>
        <v>30</v>
      </c>
      <c r="AY3" s="43">
        <f>AVERAGE(AA3,AK3)</f>
        <v>3.7210648148148146E-3</v>
      </c>
      <c r="AZ3" s="1">
        <f t="shared" si="9"/>
        <v>321</v>
      </c>
      <c r="BA3" s="1">
        <f t="shared" si="10"/>
        <v>2</v>
      </c>
      <c r="BB3" s="1" t="str">
        <f t="shared" si="11"/>
        <v/>
      </c>
      <c r="BC3" s="26">
        <f t="shared" ref="BC3:BC21" si="23">AVERAGE(S3,X3,AC3,AH3,AM3)</f>
        <v>8.8425925925925933E-4</v>
      </c>
      <c r="BD3" s="1">
        <f t="shared" si="12"/>
        <v>76</v>
      </c>
      <c r="BE3" s="1">
        <v>3</v>
      </c>
      <c r="BF3" s="21">
        <v>43901</v>
      </c>
      <c r="BG3">
        <f t="shared" si="13"/>
        <v>80</v>
      </c>
      <c r="BH3">
        <f t="shared" si="14"/>
        <v>85</v>
      </c>
      <c r="BI3">
        <v>359.1</v>
      </c>
      <c r="BJ3">
        <v>51</v>
      </c>
      <c r="BK3">
        <v>300</v>
      </c>
      <c r="BL3" s="29">
        <v>0.48888888888888887</v>
      </c>
      <c r="BM3">
        <v>54.186999999999998</v>
      </c>
      <c r="BN3">
        <v>18.268000000000001</v>
      </c>
      <c r="BO3">
        <v>11.403000000000002</v>
      </c>
      <c r="BP3">
        <v>2.9980000000000002</v>
      </c>
      <c r="BQ3">
        <v>18.292000000000002</v>
      </c>
      <c r="BR3">
        <v>3.226</v>
      </c>
      <c r="BS3">
        <v>37</v>
      </c>
      <c r="BT3">
        <f>BM3/BS3</f>
        <v>1.4645135135135134</v>
      </c>
      <c r="BU3">
        <v>12.903</v>
      </c>
      <c r="BV3" s="1" t="s">
        <v>291</v>
      </c>
      <c r="BW3" s="1"/>
      <c r="BX3" s="1"/>
      <c r="BY3" s="1">
        <v>2</v>
      </c>
      <c r="BZ3">
        <v>7.79</v>
      </c>
      <c r="CA3">
        <v>7</v>
      </c>
      <c r="CB3">
        <v>1.1128571428571428</v>
      </c>
      <c r="CC3" s="28">
        <v>1.1990000000000001</v>
      </c>
      <c r="CD3" s="28">
        <v>52.988</v>
      </c>
      <c r="CE3" s="28">
        <v>6.5910000000000002</v>
      </c>
      <c r="CF3">
        <f>(CC3+CD3)/CE3</f>
        <v>8.2213624639660132</v>
      </c>
      <c r="CG3">
        <f t="shared" si="15"/>
        <v>78.311231037546477</v>
      </c>
      <c r="CO3" s="21">
        <v>43901</v>
      </c>
      <c r="CP3">
        <f t="shared" si="16"/>
        <v>80</v>
      </c>
      <c r="CQ3">
        <f t="shared" si="17"/>
        <v>85</v>
      </c>
      <c r="CR3" s="32">
        <f t="shared" si="18"/>
        <v>5</v>
      </c>
      <c r="CS3">
        <v>359.1</v>
      </c>
      <c r="CT3">
        <f t="shared" si="19"/>
        <v>27.100000000000023</v>
      </c>
      <c r="CU3">
        <v>1.58</v>
      </c>
      <c r="CV3" s="31">
        <f t="shared" si="20"/>
        <v>4.3998886104149263E-3</v>
      </c>
      <c r="CW3" s="16">
        <v>0.49305555555555558</v>
      </c>
      <c r="CX3" s="45" t="s">
        <v>292</v>
      </c>
      <c r="CY3" s="34" t="s">
        <v>293</v>
      </c>
      <c r="CZ3">
        <v>0</v>
      </c>
      <c r="DA3">
        <v>1</v>
      </c>
      <c r="DB3">
        <v>0</v>
      </c>
      <c r="DG3">
        <f t="shared" si="21"/>
        <v>0.33333333333333331</v>
      </c>
      <c r="DH3">
        <f t="shared" si="22"/>
        <v>1</v>
      </c>
      <c r="DI3">
        <v>2</v>
      </c>
      <c r="DJ3" t="s">
        <v>232</v>
      </c>
      <c r="DK3" t="s">
        <v>555</v>
      </c>
      <c r="DL3">
        <v>-8.202</v>
      </c>
      <c r="DM3" t="s">
        <v>215</v>
      </c>
      <c r="DN3">
        <v>2</v>
      </c>
      <c r="DO3">
        <v>714.9</v>
      </c>
      <c r="DP3">
        <v>5.1699538396978602</v>
      </c>
      <c r="DR3" t="s">
        <v>294</v>
      </c>
      <c r="DS3" t="s">
        <v>252</v>
      </c>
      <c r="DT3" t="s">
        <v>253</v>
      </c>
    </row>
    <row r="4" spans="1:221" x14ac:dyDescent="0.55000000000000004">
      <c r="A4" t="s">
        <v>295</v>
      </c>
      <c r="B4" s="20" t="s">
        <v>203</v>
      </c>
      <c r="C4" s="20" t="s">
        <v>576</v>
      </c>
      <c r="D4" s="20" t="s">
        <v>204</v>
      </c>
      <c r="E4" t="s">
        <v>205</v>
      </c>
      <c r="F4" t="s">
        <v>296</v>
      </c>
      <c r="G4" t="s">
        <v>207</v>
      </c>
      <c r="H4" s="21">
        <v>44207</v>
      </c>
      <c r="I4">
        <v>64</v>
      </c>
      <c r="J4">
        <v>69</v>
      </c>
      <c r="K4" t="s">
        <v>297</v>
      </c>
      <c r="L4" t="s">
        <v>209</v>
      </c>
      <c r="M4" t="s">
        <v>210</v>
      </c>
      <c r="N4" t="s">
        <v>211</v>
      </c>
      <c r="O4" s="21">
        <v>44214</v>
      </c>
      <c r="P4">
        <f t="shared" si="0"/>
        <v>71</v>
      </c>
      <c r="Q4">
        <f t="shared" si="1"/>
        <v>76</v>
      </c>
      <c r="R4" s="2">
        <v>328.7</v>
      </c>
      <c r="S4" s="22">
        <v>1.6435185185185183E-3</v>
      </c>
      <c r="T4" s="1">
        <v>4</v>
      </c>
      <c r="U4" s="1" t="s">
        <v>212</v>
      </c>
      <c r="V4" s="22">
        <v>1.0532407407407407E-2</v>
      </c>
      <c r="W4" s="1">
        <v>326.89999999999998</v>
      </c>
      <c r="X4" s="22">
        <v>6.5972222222222213E-4</v>
      </c>
      <c r="Y4" s="1">
        <v>8</v>
      </c>
      <c r="Z4" s="1" t="s">
        <v>212</v>
      </c>
      <c r="AA4" s="22">
        <v>1.0474537037037037E-2</v>
      </c>
      <c r="AB4" s="1">
        <v>332.1</v>
      </c>
      <c r="AC4" s="22">
        <v>1.7013888888888892E-3</v>
      </c>
      <c r="AD4" s="1">
        <v>10</v>
      </c>
      <c r="AE4" s="1" t="s">
        <v>213</v>
      </c>
      <c r="AF4" s="22">
        <v>3.5879629629629629E-3</v>
      </c>
      <c r="AG4" s="1">
        <v>339.2</v>
      </c>
      <c r="AH4" s="46">
        <v>3.8194444444444446E-4</v>
      </c>
      <c r="AI4" s="1">
        <v>8</v>
      </c>
      <c r="AJ4" s="1" t="s">
        <v>212</v>
      </c>
      <c r="AK4" s="22">
        <v>2.1296296296296298E-3</v>
      </c>
      <c r="AL4" s="1">
        <v>342.8</v>
      </c>
      <c r="AM4" s="22">
        <v>8.1018518518518516E-4</v>
      </c>
      <c r="AN4" s="1">
        <v>7</v>
      </c>
      <c r="AO4" s="1" t="s">
        <v>212</v>
      </c>
      <c r="AP4" s="46">
        <v>1.5162037037037036E-3</v>
      </c>
      <c r="AQ4">
        <v>2</v>
      </c>
      <c r="AR4" s="23" t="str">
        <f t="shared" si="2"/>
        <v>1</v>
      </c>
      <c r="AS4" s="20">
        <f t="shared" si="3"/>
        <v>7.4</v>
      </c>
      <c r="AT4" s="20">
        <f t="shared" si="4"/>
        <v>5</v>
      </c>
      <c r="AU4" s="20">
        <f t="shared" si="5"/>
        <v>37</v>
      </c>
      <c r="AV4" s="24">
        <f t="shared" si="6"/>
        <v>5.6481481481481487E-3</v>
      </c>
      <c r="AW4" s="20">
        <f t="shared" si="7"/>
        <v>23</v>
      </c>
      <c r="AX4" s="20">
        <f t="shared" si="8"/>
        <v>17</v>
      </c>
      <c r="AY4" s="43">
        <f>AVERAGE(AF4)</f>
        <v>3.5879629629629629E-3</v>
      </c>
      <c r="AZ4" s="1">
        <f t="shared" si="9"/>
        <v>310</v>
      </c>
      <c r="BA4" s="1">
        <f t="shared" si="10"/>
        <v>1</v>
      </c>
      <c r="BB4" s="1" t="str">
        <f t="shared" si="11"/>
        <v/>
      </c>
      <c r="BC4" s="47">
        <f t="shared" si="23"/>
        <v>1.0393518518518519E-3</v>
      </c>
      <c r="BD4" s="1">
        <f t="shared" si="12"/>
        <v>90</v>
      </c>
      <c r="BE4" s="1">
        <v>3</v>
      </c>
      <c r="BF4" s="21">
        <v>44222</v>
      </c>
      <c r="BG4">
        <f t="shared" si="13"/>
        <v>79</v>
      </c>
      <c r="BH4">
        <f t="shared" si="14"/>
        <v>84</v>
      </c>
      <c r="BI4">
        <v>351.7</v>
      </c>
      <c r="BJ4">
        <v>24</v>
      </c>
      <c r="BK4">
        <v>300</v>
      </c>
      <c r="BL4" s="29">
        <v>0.46319444444444446</v>
      </c>
      <c r="BM4">
        <v>37.764000000000003</v>
      </c>
      <c r="BN4">
        <v>10.751999999999999</v>
      </c>
      <c r="BO4">
        <v>3.2490000000000001</v>
      </c>
      <c r="BP4">
        <v>12.501999999999999</v>
      </c>
      <c r="BQ4">
        <v>9.7629999999999981</v>
      </c>
      <c r="BR4">
        <v>1.498</v>
      </c>
      <c r="BS4">
        <v>31</v>
      </c>
      <c r="BT4">
        <v>1.2181935483870969</v>
      </c>
      <c r="BU4">
        <v>23.100999999999999</v>
      </c>
      <c r="BV4" t="s">
        <v>298</v>
      </c>
      <c r="BW4">
        <v>348.8</v>
      </c>
      <c r="BX4">
        <f t="shared" ref="BX4:BX17" si="24">BI4-BW4</f>
        <v>2.8999999999999773</v>
      </c>
      <c r="BY4" s="1">
        <v>0</v>
      </c>
      <c r="BZ4">
        <v>28.043000000000003</v>
      </c>
      <c r="CA4">
        <v>26</v>
      </c>
      <c r="CB4">
        <v>1.0785769230769231</v>
      </c>
      <c r="CC4">
        <v>4.3860000000000001</v>
      </c>
      <c r="CD4">
        <v>33.378</v>
      </c>
      <c r="CE4">
        <v>23.657</v>
      </c>
      <c r="CF4">
        <v>1.5963139874033101</v>
      </c>
      <c r="CG4">
        <f t="shared" si="15"/>
        <v>22.967714625291027</v>
      </c>
      <c r="CH4">
        <v>0</v>
      </c>
      <c r="CI4">
        <v>3</v>
      </c>
      <c r="CJ4">
        <v>1.0344827586206897</v>
      </c>
      <c r="CK4">
        <v>9.5862068965517242</v>
      </c>
      <c r="CL4">
        <v>2.8275862068965516</v>
      </c>
      <c r="CM4">
        <v>4.3793103448275863</v>
      </c>
      <c r="CN4">
        <v>20.827586206896552</v>
      </c>
      <c r="CO4" s="21">
        <v>44222</v>
      </c>
      <c r="CP4">
        <f t="shared" si="16"/>
        <v>79</v>
      </c>
      <c r="CQ4">
        <f t="shared" si="17"/>
        <v>84</v>
      </c>
      <c r="CR4" s="32">
        <f t="shared" si="18"/>
        <v>4</v>
      </c>
      <c r="CS4">
        <v>351.7</v>
      </c>
      <c r="CT4">
        <f t="shared" si="19"/>
        <v>23</v>
      </c>
      <c r="CU4" s="28">
        <v>1.66</v>
      </c>
      <c r="CV4" s="31">
        <f t="shared" si="20"/>
        <v>4.7199317600227463E-3</v>
      </c>
      <c r="CW4" s="16">
        <v>0.46875</v>
      </c>
      <c r="CX4" s="28" t="s">
        <v>218</v>
      </c>
      <c r="CY4" s="28" t="s">
        <v>299</v>
      </c>
      <c r="CZ4">
        <v>1</v>
      </c>
      <c r="DA4">
        <v>0</v>
      </c>
      <c r="DC4" s="48"/>
      <c r="DG4">
        <f t="shared" si="21"/>
        <v>0.5</v>
      </c>
      <c r="DH4">
        <f t="shared" si="22"/>
        <v>1</v>
      </c>
      <c r="DI4">
        <v>1</v>
      </c>
      <c r="DJ4" t="s">
        <v>214</v>
      </c>
      <c r="DK4" t="s">
        <v>568</v>
      </c>
      <c r="DL4">
        <v>-7.7</v>
      </c>
      <c r="DM4" t="s">
        <v>215</v>
      </c>
      <c r="DN4">
        <v>1</v>
      </c>
      <c r="DO4">
        <v>573.29999999999995</v>
      </c>
      <c r="DP4">
        <v>2.5771424644354342E-2</v>
      </c>
      <c r="DQ4" t="s">
        <v>263</v>
      </c>
      <c r="DR4" t="s">
        <v>300</v>
      </c>
      <c r="DS4" t="s">
        <v>287</v>
      </c>
      <c r="DT4" t="s">
        <v>253</v>
      </c>
      <c r="DU4" t="s">
        <v>300</v>
      </c>
      <c r="DX4" s="39"/>
    </row>
    <row r="5" spans="1:221" x14ac:dyDescent="0.55000000000000004">
      <c r="A5" t="s">
        <v>301</v>
      </c>
      <c r="B5" s="20" t="s">
        <v>203</v>
      </c>
      <c r="C5" s="20" t="s">
        <v>576</v>
      </c>
      <c r="D5" s="20" t="s">
        <v>204</v>
      </c>
      <c r="E5" t="s">
        <v>205</v>
      </c>
      <c r="F5" t="s">
        <v>296</v>
      </c>
      <c r="G5" t="s">
        <v>207</v>
      </c>
      <c r="H5" s="21">
        <v>44207</v>
      </c>
      <c r="I5">
        <v>64</v>
      </c>
      <c r="J5">
        <v>69</v>
      </c>
      <c r="K5" t="s">
        <v>297</v>
      </c>
      <c r="L5" t="s">
        <v>209</v>
      </c>
      <c r="M5" t="s">
        <v>210</v>
      </c>
      <c r="N5" t="s">
        <v>211</v>
      </c>
      <c r="O5" s="21">
        <v>44214</v>
      </c>
      <c r="P5">
        <f t="shared" si="0"/>
        <v>71</v>
      </c>
      <c r="Q5">
        <f t="shared" si="1"/>
        <v>76</v>
      </c>
      <c r="R5" s="2">
        <v>325.7</v>
      </c>
      <c r="S5" s="22">
        <v>1.0416666666666667E-3</v>
      </c>
      <c r="T5" s="1">
        <v>4</v>
      </c>
      <c r="U5" s="1" t="s">
        <v>213</v>
      </c>
      <c r="V5" s="22">
        <v>8.0555555555555554E-3</v>
      </c>
      <c r="W5" s="1">
        <v>327.9</v>
      </c>
      <c r="X5" s="22">
        <v>1.2268518518518518E-3</v>
      </c>
      <c r="Y5" s="1">
        <v>3</v>
      </c>
      <c r="Z5" s="1" t="s">
        <v>212</v>
      </c>
      <c r="AA5" s="22">
        <v>1.0416666666666666E-2</v>
      </c>
      <c r="AB5" s="1">
        <v>332</v>
      </c>
      <c r="AC5" s="22">
        <v>1.9675925925925928E-3</v>
      </c>
      <c r="AD5" s="1">
        <v>9</v>
      </c>
      <c r="AE5" s="1" t="s">
        <v>212</v>
      </c>
      <c r="AF5" s="22">
        <v>4.1666666666666666E-3</v>
      </c>
      <c r="AG5" s="1">
        <v>335</v>
      </c>
      <c r="AH5" s="46">
        <v>3.1712962962962958E-3</v>
      </c>
      <c r="AI5" s="1">
        <v>2</v>
      </c>
      <c r="AJ5" s="1" t="s">
        <v>213</v>
      </c>
      <c r="AK5" s="22">
        <v>3.472222222222222E-3</v>
      </c>
      <c r="AL5" s="1">
        <v>338</v>
      </c>
      <c r="AM5" s="22">
        <v>1.3888888888888889E-4</v>
      </c>
      <c r="AN5" s="1">
        <v>10</v>
      </c>
      <c r="AO5" s="1" t="s">
        <v>212</v>
      </c>
      <c r="AP5" s="46">
        <v>8.7962962962962968E-3</v>
      </c>
      <c r="AQ5">
        <v>1</v>
      </c>
      <c r="AR5" s="23" t="str">
        <f t="shared" si="2"/>
        <v>1</v>
      </c>
      <c r="AS5" s="20">
        <f t="shared" si="3"/>
        <v>5.6</v>
      </c>
      <c r="AT5" s="20">
        <f t="shared" si="4"/>
        <v>5</v>
      </c>
      <c r="AU5" s="20">
        <f t="shared" si="5"/>
        <v>28</v>
      </c>
      <c r="AV5" s="24">
        <f t="shared" si="6"/>
        <v>6.9814814814814817E-3</v>
      </c>
      <c r="AW5" s="20">
        <f t="shared" si="7"/>
        <v>25</v>
      </c>
      <c r="AX5" s="20">
        <f t="shared" si="8"/>
        <v>27</v>
      </c>
      <c r="AY5" s="43">
        <f>AVERAGE(V5,AK5)</f>
        <v>5.7638888888888887E-3</v>
      </c>
      <c r="AZ5" s="1">
        <f t="shared" si="9"/>
        <v>498</v>
      </c>
      <c r="BA5" s="1">
        <f t="shared" si="10"/>
        <v>2</v>
      </c>
      <c r="BB5" s="1" t="str">
        <f t="shared" si="11"/>
        <v/>
      </c>
      <c r="BC5" s="47">
        <f t="shared" si="23"/>
        <v>1.5092592592592592E-3</v>
      </c>
      <c r="BD5" s="1">
        <f t="shared" si="12"/>
        <v>130</v>
      </c>
      <c r="BE5" s="1">
        <v>3</v>
      </c>
      <c r="BF5" s="21">
        <v>44222</v>
      </c>
      <c r="BG5">
        <f t="shared" si="13"/>
        <v>79</v>
      </c>
      <c r="BH5">
        <f t="shared" si="14"/>
        <v>84</v>
      </c>
      <c r="BI5">
        <v>344.7</v>
      </c>
      <c r="BJ5">
        <v>26</v>
      </c>
      <c r="BK5">
        <v>300</v>
      </c>
      <c r="BL5" s="29">
        <v>0.47986111111111113</v>
      </c>
      <c r="BM5">
        <v>66.739999999999995</v>
      </c>
      <c r="BN5">
        <v>32.748999999999995</v>
      </c>
      <c r="BO5">
        <v>10.250999999999999</v>
      </c>
      <c r="BP5">
        <v>7.9969999999999999</v>
      </c>
      <c r="BQ5">
        <v>4.4930000000000003</v>
      </c>
      <c r="BR5">
        <v>11.249999999999998</v>
      </c>
      <c r="BS5">
        <v>31</v>
      </c>
      <c r="BT5">
        <v>2.1529032258064515</v>
      </c>
      <c r="BU5">
        <v>14.851000000000001</v>
      </c>
      <c r="BV5" t="s">
        <v>302</v>
      </c>
      <c r="BW5">
        <v>339.7</v>
      </c>
      <c r="BX5">
        <f t="shared" si="24"/>
        <v>5</v>
      </c>
      <c r="BY5" s="1">
        <v>0</v>
      </c>
      <c r="BZ5">
        <v>26.727000000000004</v>
      </c>
      <c r="CA5">
        <v>29</v>
      </c>
      <c r="CB5">
        <v>0.92162068965517252</v>
      </c>
      <c r="CC5">
        <v>8.8480000000000008</v>
      </c>
      <c r="CD5">
        <v>57.892000000000003</v>
      </c>
      <c r="CE5">
        <v>17.879000000000001</v>
      </c>
      <c r="CF5">
        <v>3.73287096593769</v>
      </c>
      <c r="CG5">
        <f t="shared" si="15"/>
        <v>57.742351008638714</v>
      </c>
      <c r="CH5">
        <v>11</v>
      </c>
      <c r="CI5">
        <v>13.827586206896552</v>
      </c>
      <c r="CJ5">
        <v>9.6896551724137936</v>
      </c>
      <c r="CK5">
        <v>25.482758620689655</v>
      </c>
      <c r="CL5">
        <v>2.3793103448275863</v>
      </c>
      <c r="CM5">
        <v>19.586206896551722</v>
      </c>
      <c r="CN5">
        <v>70.965517241379303</v>
      </c>
      <c r="CO5" s="21">
        <v>44222</v>
      </c>
      <c r="CP5">
        <f t="shared" si="16"/>
        <v>79</v>
      </c>
      <c r="CQ5">
        <f t="shared" si="17"/>
        <v>84</v>
      </c>
      <c r="CR5" s="32">
        <f t="shared" si="18"/>
        <v>4</v>
      </c>
      <c r="CS5">
        <v>344.7</v>
      </c>
      <c r="CT5">
        <f t="shared" si="19"/>
        <v>19</v>
      </c>
      <c r="CU5" s="28">
        <v>1.28</v>
      </c>
      <c r="CV5" s="31">
        <f t="shared" si="20"/>
        <v>3.7133739483608936E-3</v>
      </c>
      <c r="CW5" s="16">
        <v>0.4861111111111111</v>
      </c>
      <c r="CX5" s="28" t="s">
        <v>269</v>
      </c>
      <c r="CY5" s="28" t="s">
        <v>284</v>
      </c>
      <c r="CZ5">
        <v>3</v>
      </c>
      <c r="DA5">
        <v>1</v>
      </c>
      <c r="DC5" s="48"/>
      <c r="DG5">
        <f t="shared" si="21"/>
        <v>2</v>
      </c>
      <c r="DH5">
        <f t="shared" si="22"/>
        <v>4</v>
      </c>
      <c r="DI5">
        <v>1</v>
      </c>
      <c r="DJ5" t="s">
        <v>214</v>
      </c>
      <c r="DK5" t="s">
        <v>569</v>
      </c>
      <c r="DL5">
        <v>-7.65</v>
      </c>
      <c r="DM5" t="s">
        <v>215</v>
      </c>
      <c r="DN5">
        <v>1</v>
      </c>
      <c r="DO5">
        <v>415.7</v>
      </c>
      <c r="DP5">
        <v>8.6300000000000008</v>
      </c>
      <c r="DQ5" t="s">
        <v>263</v>
      </c>
      <c r="DR5" t="s">
        <v>300</v>
      </c>
      <c r="DS5" t="s">
        <v>287</v>
      </c>
      <c r="DT5" t="s">
        <v>253</v>
      </c>
      <c r="DU5" t="s">
        <v>300</v>
      </c>
      <c r="DV5">
        <v>1</v>
      </c>
      <c r="DW5" t="s">
        <v>214</v>
      </c>
      <c r="DX5" t="s">
        <v>569</v>
      </c>
      <c r="DY5">
        <v>-8.18</v>
      </c>
      <c r="DZ5" t="s">
        <v>215</v>
      </c>
      <c r="EA5">
        <v>2</v>
      </c>
      <c r="EB5">
        <v>1055.2</v>
      </c>
      <c r="EC5">
        <v>3.692489476404992E-2</v>
      </c>
      <c r="ED5" t="s">
        <v>263</v>
      </c>
      <c r="EE5" t="s">
        <v>300</v>
      </c>
      <c r="EF5" t="s">
        <v>263</v>
      </c>
      <c r="EG5" t="s">
        <v>300</v>
      </c>
      <c r="EH5" t="s">
        <v>303</v>
      </c>
      <c r="EI5">
        <v>1</v>
      </c>
      <c r="EJ5" t="s">
        <v>214</v>
      </c>
      <c r="EK5" t="s">
        <v>569</v>
      </c>
      <c r="EL5">
        <v>-8.18</v>
      </c>
      <c r="EM5" t="s">
        <v>215</v>
      </c>
      <c r="EN5">
        <v>2</v>
      </c>
      <c r="EO5">
        <v>590</v>
      </c>
      <c r="EP5">
        <v>1.2308298254683306E-2</v>
      </c>
      <c r="EQ5" t="s">
        <v>263</v>
      </c>
      <c r="ER5" t="s">
        <v>300</v>
      </c>
      <c r="ES5" t="s">
        <v>263</v>
      </c>
      <c r="ET5" t="s">
        <v>300</v>
      </c>
      <c r="EU5" t="s">
        <v>304</v>
      </c>
      <c r="EV5">
        <v>2</v>
      </c>
      <c r="EW5" t="s">
        <v>223</v>
      </c>
      <c r="EX5" t="s">
        <v>570</v>
      </c>
      <c r="EY5">
        <v>-8.4280000000000008</v>
      </c>
      <c r="EZ5" t="s">
        <v>220</v>
      </c>
      <c r="FA5">
        <v>7</v>
      </c>
      <c r="FB5">
        <v>641</v>
      </c>
      <c r="FC5">
        <v>7.4472533956611159E-2</v>
      </c>
      <c r="FD5" t="s">
        <v>305</v>
      </c>
      <c r="FE5" t="s">
        <v>253</v>
      </c>
      <c r="FF5" t="s">
        <v>278</v>
      </c>
      <c r="FG5" t="s">
        <v>253</v>
      </c>
    </row>
    <row r="6" spans="1:221" x14ac:dyDescent="0.55000000000000004">
      <c r="A6" s="39" t="s">
        <v>315</v>
      </c>
      <c r="B6" t="s">
        <v>203</v>
      </c>
      <c r="C6" s="20" t="s">
        <v>576</v>
      </c>
      <c r="D6" s="20" t="s">
        <v>204</v>
      </c>
      <c r="E6" t="s">
        <v>205</v>
      </c>
      <c r="F6" t="s">
        <v>206</v>
      </c>
      <c r="G6" t="s">
        <v>207</v>
      </c>
      <c r="H6" s="40">
        <v>44473</v>
      </c>
      <c r="I6" s="39">
        <v>59</v>
      </c>
      <c r="J6" s="39">
        <v>63</v>
      </c>
      <c r="K6" t="s">
        <v>297</v>
      </c>
      <c r="L6" t="s">
        <v>316</v>
      </c>
      <c r="M6" t="s">
        <v>210</v>
      </c>
      <c r="N6" t="s">
        <v>211</v>
      </c>
      <c r="O6" s="21">
        <v>44487</v>
      </c>
      <c r="P6">
        <f t="shared" si="0"/>
        <v>73</v>
      </c>
      <c r="Q6">
        <f t="shared" si="1"/>
        <v>77</v>
      </c>
      <c r="R6" s="2">
        <v>306</v>
      </c>
      <c r="S6" s="22">
        <v>0</v>
      </c>
      <c r="T6" s="1">
        <v>9</v>
      </c>
      <c r="U6" s="1" t="s">
        <v>212</v>
      </c>
      <c r="V6" s="22">
        <v>3.6805555555555554E-3</v>
      </c>
      <c r="W6" s="1">
        <v>311.10000000000002</v>
      </c>
      <c r="X6" s="22" t="s">
        <v>290</v>
      </c>
      <c r="Y6" s="1">
        <v>0</v>
      </c>
      <c r="Z6" s="1" t="s">
        <v>290</v>
      </c>
      <c r="AA6" s="22">
        <v>3.472222222222222E-3</v>
      </c>
      <c r="AB6" s="1">
        <v>313.2</v>
      </c>
      <c r="AC6" s="22" t="s">
        <v>290</v>
      </c>
      <c r="AD6" s="1">
        <v>0</v>
      </c>
      <c r="AE6" s="1" t="s">
        <v>290</v>
      </c>
      <c r="AF6" s="22">
        <v>3.472222222222222E-3</v>
      </c>
      <c r="AG6" s="1">
        <v>322.10000000000002</v>
      </c>
      <c r="AH6" s="22">
        <v>1.1458333333333333E-3</v>
      </c>
      <c r="AI6" s="1">
        <v>2</v>
      </c>
      <c r="AJ6" s="1" t="s">
        <v>212</v>
      </c>
      <c r="AK6" s="22">
        <v>1.0416666666666666E-2</v>
      </c>
      <c r="AL6" s="1">
        <v>319.2</v>
      </c>
      <c r="AM6" s="22">
        <v>1.6203703703703703E-3</v>
      </c>
      <c r="AN6" s="1">
        <v>4</v>
      </c>
      <c r="AO6" s="1" t="s">
        <v>213</v>
      </c>
      <c r="AP6" s="22">
        <v>2.2453703703703702E-3</v>
      </c>
      <c r="AQ6">
        <v>2</v>
      </c>
      <c r="AR6" s="23" t="str">
        <f t="shared" si="2"/>
        <v>1</v>
      </c>
      <c r="AS6" s="20">
        <f t="shared" si="3"/>
        <v>3</v>
      </c>
      <c r="AT6" s="20">
        <f t="shared" si="4"/>
        <v>3</v>
      </c>
      <c r="AU6" s="20">
        <f t="shared" si="5"/>
        <v>15</v>
      </c>
      <c r="AV6" s="24">
        <f t="shared" si="6"/>
        <v>4.657407407407407E-3</v>
      </c>
      <c r="AW6" s="20">
        <f t="shared" si="7"/>
        <v>21</v>
      </c>
      <c r="AX6" s="20">
        <f t="shared" si="8"/>
        <v>18</v>
      </c>
      <c r="AY6" s="51">
        <f>AVERAGE(AP6)</f>
        <v>2.2453703703703702E-3</v>
      </c>
      <c r="AZ6" s="1">
        <f t="shared" si="9"/>
        <v>194</v>
      </c>
      <c r="BA6" s="1">
        <f t="shared" si="10"/>
        <v>1</v>
      </c>
      <c r="BB6" s="1">
        <f t="shared" si="11"/>
        <v>194</v>
      </c>
      <c r="BC6" s="22">
        <f t="shared" si="23"/>
        <v>9.2206790123456792E-4</v>
      </c>
      <c r="BD6" s="1">
        <f t="shared" si="12"/>
        <v>80</v>
      </c>
      <c r="BE6" s="1">
        <v>2</v>
      </c>
      <c r="BF6" s="21">
        <v>44494</v>
      </c>
      <c r="BG6">
        <f t="shared" si="13"/>
        <v>80</v>
      </c>
      <c r="BH6">
        <f t="shared" si="14"/>
        <v>84</v>
      </c>
      <c r="BI6">
        <v>324.5</v>
      </c>
      <c r="BJ6">
        <v>14</v>
      </c>
      <c r="BK6">
        <v>300</v>
      </c>
      <c r="BL6" s="41">
        <v>0.40763888888888888</v>
      </c>
      <c r="BM6">
        <v>73.26100000000001</v>
      </c>
      <c r="BN6">
        <v>17.25</v>
      </c>
      <c r="BO6">
        <v>10.996</v>
      </c>
      <c r="BP6">
        <v>20.511000000000003</v>
      </c>
      <c r="BQ6">
        <v>20.757000000000005</v>
      </c>
      <c r="BR6">
        <v>3.7469999999999999</v>
      </c>
      <c r="BS6">
        <v>46</v>
      </c>
      <c r="BT6">
        <v>1.592630434782609</v>
      </c>
      <c r="BU6">
        <v>5.8550000000000004</v>
      </c>
      <c r="BV6" t="s">
        <v>318</v>
      </c>
      <c r="BW6">
        <v>355.7</v>
      </c>
      <c r="BX6">
        <f t="shared" si="24"/>
        <v>-31.199999999999989</v>
      </c>
      <c r="BY6" s="1">
        <v>0</v>
      </c>
      <c r="BZ6">
        <v>35.023000000000003</v>
      </c>
      <c r="CA6">
        <v>25</v>
      </c>
      <c r="CB6">
        <v>1.4009200000000002</v>
      </c>
      <c r="CC6">
        <v>12.000999999999999</v>
      </c>
      <c r="CD6">
        <v>61.26</v>
      </c>
      <c r="CE6">
        <v>23.021999999999998</v>
      </c>
      <c r="CF6">
        <v>3.1822170098166973</v>
      </c>
      <c r="CG6">
        <f t="shared" si="15"/>
        <v>52.178473873892592</v>
      </c>
      <c r="CH6" s="56">
        <v>1</v>
      </c>
      <c r="CI6" s="56">
        <v>35.758620689655174</v>
      </c>
      <c r="CJ6" s="56">
        <v>12.689655172413794</v>
      </c>
      <c r="CK6" s="56">
        <v>20.758620689655171</v>
      </c>
      <c r="CL6" s="56">
        <v>3.1379310344827585</v>
      </c>
      <c r="CM6" s="56">
        <v>10.551724137931034</v>
      </c>
      <c r="CN6" s="56">
        <v>82.896551724137936</v>
      </c>
      <c r="CO6" s="21">
        <v>44494</v>
      </c>
      <c r="CP6">
        <f t="shared" si="16"/>
        <v>80</v>
      </c>
      <c r="CQ6">
        <f t="shared" si="17"/>
        <v>84</v>
      </c>
      <c r="CR6" s="32">
        <f t="shared" si="18"/>
        <v>3</v>
      </c>
      <c r="CS6">
        <v>324.5</v>
      </c>
      <c r="CT6">
        <f t="shared" si="19"/>
        <v>18.5</v>
      </c>
      <c r="CU6" s="28">
        <v>1.27</v>
      </c>
      <c r="CV6" s="31">
        <f t="shared" si="20"/>
        <v>3.9137134052388287E-3</v>
      </c>
      <c r="CW6" s="16">
        <v>0.4145833333333333</v>
      </c>
      <c r="CX6" t="s">
        <v>319</v>
      </c>
      <c r="CY6" s="28" t="s">
        <v>320</v>
      </c>
      <c r="CZ6">
        <v>1</v>
      </c>
      <c r="DA6">
        <v>0</v>
      </c>
      <c r="DG6">
        <f t="shared" si="21"/>
        <v>0.5</v>
      </c>
      <c r="DH6">
        <f t="shared" si="22"/>
        <v>1</v>
      </c>
      <c r="DI6">
        <v>1</v>
      </c>
      <c r="DJ6" t="s">
        <v>219</v>
      </c>
      <c r="DK6" t="s">
        <v>572</v>
      </c>
      <c r="DL6">
        <v>-8.7449999999999992</v>
      </c>
      <c r="DM6" t="s">
        <v>220</v>
      </c>
      <c r="DN6">
        <v>2</v>
      </c>
      <c r="DO6">
        <v>672.8</v>
      </c>
      <c r="DP6">
        <v>3.6255528968167645E-2</v>
      </c>
      <c r="DQ6" t="s">
        <v>321</v>
      </c>
      <c r="DR6" t="s">
        <v>322</v>
      </c>
      <c r="DS6" t="s">
        <v>252</v>
      </c>
      <c r="DT6" t="s">
        <v>279</v>
      </c>
      <c r="DU6" t="s">
        <v>300</v>
      </c>
      <c r="DX6" s="39"/>
    </row>
    <row r="7" spans="1:221" x14ac:dyDescent="0.55000000000000004">
      <c r="A7" t="s">
        <v>333</v>
      </c>
      <c r="B7" t="s">
        <v>203</v>
      </c>
      <c r="C7" s="20" t="s">
        <v>576</v>
      </c>
      <c r="D7" s="20" t="s">
        <v>204</v>
      </c>
      <c r="E7" t="s">
        <v>205</v>
      </c>
      <c r="F7" t="s">
        <v>206</v>
      </c>
      <c r="G7" t="s">
        <v>207</v>
      </c>
      <c r="H7" s="21">
        <v>44599</v>
      </c>
      <c r="I7">
        <v>64</v>
      </c>
      <c r="J7">
        <v>69</v>
      </c>
      <c r="K7" t="s">
        <v>297</v>
      </c>
      <c r="L7" t="s">
        <v>316</v>
      </c>
      <c r="M7" t="s">
        <v>210</v>
      </c>
      <c r="N7" t="s">
        <v>211</v>
      </c>
      <c r="O7" s="21">
        <v>44606</v>
      </c>
      <c r="P7">
        <f t="shared" si="0"/>
        <v>71</v>
      </c>
      <c r="Q7">
        <f t="shared" si="1"/>
        <v>76</v>
      </c>
      <c r="R7" s="2">
        <v>325.5</v>
      </c>
      <c r="S7" s="22">
        <v>2.1064814814814813E-3</v>
      </c>
      <c r="T7" s="26">
        <v>0</v>
      </c>
      <c r="U7" s="1" t="s">
        <v>213</v>
      </c>
      <c r="V7" s="22">
        <v>2.2106481481481478E-3</v>
      </c>
      <c r="W7" s="1">
        <v>325.89999999999998</v>
      </c>
      <c r="X7" s="22">
        <v>6.2500000000000001E-4</v>
      </c>
      <c r="Y7" s="1">
        <v>5</v>
      </c>
      <c r="Z7" s="1" t="s">
        <v>213</v>
      </c>
      <c r="AA7" s="22">
        <v>8.7962962962962962E-4</v>
      </c>
      <c r="AB7" s="1">
        <v>329.9</v>
      </c>
      <c r="AC7" s="22"/>
      <c r="AD7" s="1">
        <v>0</v>
      </c>
      <c r="AF7" s="22">
        <v>3.472222222222222E-3</v>
      </c>
      <c r="AG7" s="1">
        <v>341.8</v>
      </c>
      <c r="AH7" s="22">
        <v>3.5879629629629635E-4</v>
      </c>
      <c r="AI7" s="1">
        <v>12</v>
      </c>
      <c r="AJ7" s="1" t="s">
        <v>212</v>
      </c>
      <c r="AK7" s="22">
        <v>6.1342592592592594E-3</v>
      </c>
      <c r="AL7" s="1">
        <v>334.3</v>
      </c>
      <c r="AM7" s="22"/>
      <c r="AN7" s="1">
        <v>0</v>
      </c>
      <c r="AP7" s="22">
        <v>3.472222222222222E-3</v>
      </c>
      <c r="AQ7">
        <v>1</v>
      </c>
      <c r="AR7" s="23" t="str">
        <f t="shared" si="2"/>
        <v>1</v>
      </c>
      <c r="AS7" s="20">
        <f t="shared" si="3"/>
        <v>3.4</v>
      </c>
      <c r="AT7" s="20">
        <f t="shared" si="4"/>
        <v>2</v>
      </c>
      <c r="AU7" s="20">
        <f t="shared" si="5"/>
        <v>17</v>
      </c>
      <c r="AV7" s="24">
        <f t="shared" si="6"/>
        <v>3.2337962962962958E-3</v>
      </c>
      <c r="AW7" s="20">
        <f t="shared" si="7"/>
        <v>19</v>
      </c>
      <c r="AX7" s="20">
        <f t="shared" si="8"/>
        <v>20</v>
      </c>
      <c r="AY7" s="51">
        <f>AVERAGE(V7,AP7)</f>
        <v>2.8414351851851847E-3</v>
      </c>
      <c r="AZ7" s="1">
        <f t="shared" si="9"/>
        <v>245</v>
      </c>
      <c r="BA7" s="1">
        <f t="shared" si="10"/>
        <v>2</v>
      </c>
      <c r="BB7" s="1" t="str">
        <f t="shared" si="11"/>
        <v/>
      </c>
      <c r="BC7" s="22">
        <f t="shared" si="23"/>
        <v>1.0300925925925926E-3</v>
      </c>
      <c r="BD7" s="1">
        <f t="shared" si="12"/>
        <v>89</v>
      </c>
      <c r="BE7" s="1">
        <v>2</v>
      </c>
      <c r="BF7" s="21">
        <v>44615</v>
      </c>
      <c r="BG7">
        <f t="shared" si="13"/>
        <v>80</v>
      </c>
      <c r="BH7">
        <f t="shared" si="14"/>
        <v>85</v>
      </c>
      <c r="BI7">
        <v>351.2</v>
      </c>
      <c r="BJ7">
        <v>8</v>
      </c>
      <c r="BK7">
        <v>300</v>
      </c>
      <c r="BL7" s="41">
        <v>0.39652777777777781</v>
      </c>
      <c r="BM7">
        <v>56.012999999999991</v>
      </c>
      <c r="BN7">
        <v>11.258999999999999</v>
      </c>
      <c r="BO7">
        <v>17.746000000000002</v>
      </c>
      <c r="BP7">
        <v>13.247999999999999</v>
      </c>
      <c r="BQ7">
        <v>5.0170000000000003</v>
      </c>
      <c r="BR7">
        <v>8.7430000000000003</v>
      </c>
      <c r="BS7">
        <v>44</v>
      </c>
      <c r="BT7">
        <v>1.273022727272727</v>
      </c>
      <c r="BU7">
        <v>16.100999999999999</v>
      </c>
      <c r="BV7" t="s">
        <v>335</v>
      </c>
      <c r="BW7">
        <v>292.60000000000002</v>
      </c>
      <c r="BX7">
        <f t="shared" si="24"/>
        <v>58.599999999999966</v>
      </c>
      <c r="BY7" s="1">
        <v>4</v>
      </c>
      <c r="BZ7">
        <v>86.254999999999981</v>
      </c>
      <c r="CA7">
        <v>61</v>
      </c>
      <c r="CB7">
        <v>1.4140163934426226</v>
      </c>
      <c r="CC7">
        <v>13.007999999999999</v>
      </c>
      <c r="CD7">
        <v>43.005000000000003</v>
      </c>
      <c r="CE7">
        <v>73.247</v>
      </c>
      <c r="CF7">
        <v>0.76471391319781024</v>
      </c>
      <c r="CG7">
        <f t="shared" si="15"/>
        <v>-13.332817576976645</v>
      </c>
      <c r="CH7">
        <v>1</v>
      </c>
      <c r="CI7">
        <v>5.931034482758621</v>
      </c>
      <c r="CJ7">
        <v>4.4827586206896548</v>
      </c>
      <c r="CK7">
        <v>39.241379310344826</v>
      </c>
      <c r="CL7">
        <v>3.0344827586206895</v>
      </c>
      <c r="CM7">
        <v>10.344827586206897</v>
      </c>
      <c r="CN7">
        <v>63.03448275862069</v>
      </c>
      <c r="CO7" s="21">
        <v>44615</v>
      </c>
      <c r="CP7">
        <f t="shared" si="16"/>
        <v>80</v>
      </c>
      <c r="CQ7">
        <f t="shared" si="17"/>
        <v>85</v>
      </c>
      <c r="CR7" s="32">
        <f t="shared" si="18"/>
        <v>5</v>
      </c>
      <c r="CS7">
        <v>354.2</v>
      </c>
      <c r="CT7">
        <f t="shared" si="19"/>
        <v>28.699999999999989</v>
      </c>
      <c r="CU7" s="28">
        <v>1.3</v>
      </c>
      <c r="CV7" s="31">
        <f t="shared" si="20"/>
        <v>3.6702428006775835E-3</v>
      </c>
      <c r="CW7" s="16">
        <v>0.40347222222222223</v>
      </c>
      <c r="CX7" s="45" t="s">
        <v>308</v>
      </c>
      <c r="CY7" s="45" t="s">
        <v>336</v>
      </c>
      <c r="CZ7">
        <v>0</v>
      </c>
      <c r="DA7">
        <v>1</v>
      </c>
      <c r="DB7">
        <v>0</v>
      </c>
      <c r="DC7">
        <v>0</v>
      </c>
      <c r="DG7">
        <f t="shared" si="21"/>
        <v>0.25</v>
      </c>
      <c r="DH7">
        <f t="shared" si="22"/>
        <v>1</v>
      </c>
      <c r="DI7">
        <v>2</v>
      </c>
      <c r="DJ7" t="s">
        <v>337</v>
      </c>
      <c r="DK7" t="s">
        <v>375</v>
      </c>
      <c r="DL7">
        <v>-7.7309999999999999</v>
      </c>
      <c r="DM7" t="s">
        <v>215</v>
      </c>
      <c r="DN7">
        <v>12</v>
      </c>
      <c r="DO7">
        <v>365.1</v>
      </c>
      <c r="DP7">
        <v>1.3633333333333333</v>
      </c>
      <c r="DQ7" t="s">
        <v>338</v>
      </c>
      <c r="DR7" t="s">
        <v>279</v>
      </c>
      <c r="DS7" t="s">
        <v>339</v>
      </c>
      <c r="DT7" t="s">
        <v>272</v>
      </c>
      <c r="DU7" t="s">
        <v>300</v>
      </c>
      <c r="DX7" s="39"/>
      <c r="EK7" s="39"/>
      <c r="EX7" s="39"/>
      <c r="HM7" s="21"/>
    </row>
    <row r="8" spans="1:221" x14ac:dyDescent="0.55000000000000004">
      <c r="A8" t="s">
        <v>340</v>
      </c>
      <c r="B8" t="s">
        <v>203</v>
      </c>
      <c r="C8" s="20" t="s">
        <v>576</v>
      </c>
      <c r="D8" s="20" t="s">
        <v>204</v>
      </c>
      <c r="E8" t="s">
        <v>205</v>
      </c>
      <c r="F8" t="s">
        <v>206</v>
      </c>
      <c r="G8" t="s">
        <v>207</v>
      </c>
      <c r="H8" s="21">
        <v>44599</v>
      </c>
      <c r="I8">
        <v>64</v>
      </c>
      <c r="J8">
        <v>69</v>
      </c>
      <c r="K8" t="s">
        <v>297</v>
      </c>
      <c r="L8" t="s">
        <v>316</v>
      </c>
      <c r="M8" t="s">
        <v>210</v>
      </c>
      <c r="N8" t="s">
        <v>211</v>
      </c>
      <c r="O8" s="21">
        <v>44606</v>
      </c>
      <c r="P8">
        <f t="shared" si="0"/>
        <v>71</v>
      </c>
      <c r="Q8">
        <f t="shared" si="1"/>
        <v>76</v>
      </c>
      <c r="R8" s="2">
        <v>319.2</v>
      </c>
      <c r="S8" s="22">
        <v>6.5972222222222213E-4</v>
      </c>
      <c r="T8" s="26">
        <v>0</v>
      </c>
      <c r="U8" s="1" t="s">
        <v>213</v>
      </c>
      <c r="V8" s="22">
        <v>3.9583333333333337E-3</v>
      </c>
      <c r="W8" s="1">
        <v>315.2</v>
      </c>
      <c r="X8" s="22"/>
      <c r="Y8" s="1">
        <v>0</v>
      </c>
      <c r="AA8" s="22">
        <v>3.472222222222222E-3</v>
      </c>
      <c r="AB8" s="1">
        <v>317.10000000000002</v>
      </c>
      <c r="AC8" s="22">
        <v>1.6203703703703703E-4</v>
      </c>
      <c r="AD8" s="1">
        <v>4</v>
      </c>
      <c r="AE8" s="1" t="s">
        <v>213</v>
      </c>
      <c r="AF8" s="22">
        <v>7.5231481481481471E-4</v>
      </c>
      <c r="AG8" s="1">
        <v>327.2</v>
      </c>
      <c r="AH8" s="22">
        <v>1.4467592592592594E-3</v>
      </c>
      <c r="AI8" s="1">
        <v>7</v>
      </c>
      <c r="AJ8" s="1" t="s">
        <v>212</v>
      </c>
      <c r="AK8" s="22">
        <v>1.0416666666666666E-2</v>
      </c>
      <c r="AL8" s="1">
        <v>322.5</v>
      </c>
      <c r="AM8" s="22">
        <v>5.7870370370370378E-4</v>
      </c>
      <c r="AN8" s="1">
        <v>3</v>
      </c>
      <c r="AO8" s="1" t="s">
        <v>213</v>
      </c>
      <c r="AP8" s="22">
        <v>9.8379629629629642E-4</v>
      </c>
      <c r="AQ8">
        <v>1</v>
      </c>
      <c r="AR8" s="23" t="str">
        <f t="shared" si="2"/>
        <v>1</v>
      </c>
      <c r="AS8" s="20">
        <f t="shared" si="3"/>
        <v>2.8</v>
      </c>
      <c r="AT8" s="20">
        <f t="shared" si="4"/>
        <v>3</v>
      </c>
      <c r="AU8" s="20">
        <f t="shared" si="5"/>
        <v>14</v>
      </c>
      <c r="AV8" s="24">
        <f t="shared" si="6"/>
        <v>3.9166666666666664E-3</v>
      </c>
      <c r="AW8" s="20">
        <f t="shared" si="7"/>
        <v>20</v>
      </c>
      <c r="AX8" s="20">
        <f t="shared" si="8"/>
        <v>16</v>
      </c>
      <c r="AY8" s="51">
        <f>AVERAGE(AF8,AK8)</f>
        <v>5.5844907407407406E-3</v>
      </c>
      <c r="AZ8" s="1">
        <f t="shared" si="9"/>
        <v>482</v>
      </c>
      <c r="BA8" s="1">
        <f t="shared" si="10"/>
        <v>3</v>
      </c>
      <c r="BB8" s="1">
        <f t="shared" si="11"/>
        <v>85</v>
      </c>
      <c r="BC8" s="22">
        <f t="shared" si="23"/>
        <v>7.1180555555555559E-4</v>
      </c>
      <c r="BD8" s="1">
        <f t="shared" si="12"/>
        <v>61</v>
      </c>
      <c r="BE8" s="1">
        <v>2</v>
      </c>
      <c r="BF8" s="21">
        <v>44615</v>
      </c>
      <c r="BG8">
        <f t="shared" si="13"/>
        <v>80</v>
      </c>
      <c r="BH8">
        <f t="shared" si="14"/>
        <v>85</v>
      </c>
      <c r="BI8">
        <v>335.2</v>
      </c>
      <c r="BJ8">
        <v>10</v>
      </c>
      <c r="BK8">
        <v>300</v>
      </c>
      <c r="BL8" s="41">
        <v>0.40625</v>
      </c>
      <c r="BM8">
        <v>97.010000000000034</v>
      </c>
      <c r="BN8">
        <v>36.751999999999995</v>
      </c>
      <c r="BO8">
        <v>22.491999999999997</v>
      </c>
      <c r="BP8">
        <v>8.5060000000000002</v>
      </c>
      <c r="BQ8">
        <v>17.013999999999999</v>
      </c>
      <c r="BR8">
        <v>12.245999999999999</v>
      </c>
      <c r="BS8">
        <v>73</v>
      </c>
      <c r="BT8">
        <v>1.3289041095890415</v>
      </c>
      <c r="BU8">
        <v>5.1050000000000004</v>
      </c>
      <c r="BV8" t="s">
        <v>341</v>
      </c>
      <c r="BW8">
        <v>295.8</v>
      </c>
      <c r="BX8">
        <f t="shared" si="24"/>
        <v>39.399999999999977</v>
      </c>
      <c r="BY8" s="1">
        <v>4</v>
      </c>
      <c r="BZ8">
        <v>54.730000000000004</v>
      </c>
      <c r="CA8">
        <v>42</v>
      </c>
      <c r="CB8">
        <v>1.3030952380952381</v>
      </c>
      <c r="CC8">
        <v>20.513999999999999</v>
      </c>
      <c r="CD8">
        <v>76.495000000000005</v>
      </c>
      <c r="CE8">
        <v>34.215000000000003</v>
      </c>
      <c r="CF8">
        <v>2.8352769253251493</v>
      </c>
      <c r="CG8">
        <f t="shared" si="15"/>
        <v>47.85292436654602</v>
      </c>
      <c r="CH8">
        <v>5</v>
      </c>
      <c r="CI8">
        <v>15.448275862068966</v>
      </c>
      <c r="CJ8">
        <v>12.931034482758621</v>
      </c>
      <c r="CK8">
        <v>21.931034482758619</v>
      </c>
      <c r="CL8">
        <v>0</v>
      </c>
      <c r="CM8">
        <v>18.137931034482758</v>
      </c>
      <c r="CN8">
        <v>68.448275862068968</v>
      </c>
      <c r="CO8" s="21">
        <v>44615</v>
      </c>
      <c r="CP8">
        <f t="shared" si="16"/>
        <v>80</v>
      </c>
      <c r="CQ8">
        <f t="shared" si="17"/>
        <v>85</v>
      </c>
      <c r="CR8" s="32">
        <f t="shared" si="18"/>
        <v>5</v>
      </c>
      <c r="CS8">
        <v>334.8</v>
      </c>
      <c r="CT8">
        <f t="shared" si="19"/>
        <v>15.600000000000023</v>
      </c>
      <c r="CU8" s="28">
        <v>1.26</v>
      </c>
      <c r="CV8" s="31">
        <f t="shared" si="20"/>
        <v>3.7634408602150535E-3</v>
      </c>
      <c r="CW8" s="16">
        <v>0.41111111111111115</v>
      </c>
      <c r="CX8" s="45" t="s">
        <v>308</v>
      </c>
      <c r="CY8" s="45" t="s">
        <v>251</v>
      </c>
      <c r="CZ8">
        <v>5</v>
      </c>
      <c r="DG8">
        <f t="shared" si="21"/>
        <v>5</v>
      </c>
      <c r="DH8">
        <f t="shared" si="22"/>
        <v>5</v>
      </c>
      <c r="DI8">
        <v>1</v>
      </c>
      <c r="DJ8" t="s">
        <v>223</v>
      </c>
      <c r="DK8" t="s">
        <v>552</v>
      </c>
      <c r="DL8">
        <v>-7.5739999999999998</v>
      </c>
      <c r="DM8" t="s">
        <v>215</v>
      </c>
      <c r="DN8">
        <v>2</v>
      </c>
      <c r="DO8">
        <v>926.1</v>
      </c>
      <c r="DP8">
        <v>5.5234377876790509E-2</v>
      </c>
      <c r="DQ8" t="s">
        <v>287</v>
      </c>
      <c r="DR8" t="s">
        <v>322</v>
      </c>
      <c r="DS8" t="s">
        <v>342</v>
      </c>
      <c r="DT8" t="s">
        <v>265</v>
      </c>
      <c r="DU8" t="s">
        <v>343</v>
      </c>
      <c r="DV8">
        <v>1</v>
      </c>
      <c r="DW8" t="s">
        <v>223</v>
      </c>
      <c r="DX8" t="s">
        <v>552</v>
      </c>
      <c r="DY8">
        <v>-7.7949999999999999</v>
      </c>
      <c r="DZ8" t="s">
        <v>215</v>
      </c>
      <c r="EA8">
        <v>4</v>
      </c>
      <c r="EB8">
        <v>549.79999999999995</v>
      </c>
      <c r="EC8">
        <v>2.5666666666666669</v>
      </c>
      <c r="ED8" t="s">
        <v>344</v>
      </c>
      <c r="EE8" t="s">
        <v>265</v>
      </c>
      <c r="EF8" t="s">
        <v>345</v>
      </c>
      <c r="EG8" t="s">
        <v>265</v>
      </c>
      <c r="EH8" t="s">
        <v>346</v>
      </c>
      <c r="EI8">
        <v>1</v>
      </c>
      <c r="EJ8" t="s">
        <v>223</v>
      </c>
      <c r="EK8" t="s">
        <v>552</v>
      </c>
      <c r="EL8">
        <v>-7.95</v>
      </c>
      <c r="EM8" t="s">
        <v>215</v>
      </c>
      <c r="EN8">
        <v>5</v>
      </c>
      <c r="EO8">
        <v>544.5</v>
      </c>
      <c r="EP8">
        <v>0.15090675274912735</v>
      </c>
      <c r="EQ8" t="s">
        <v>347</v>
      </c>
      <c r="ER8" t="s">
        <v>322</v>
      </c>
      <c r="ES8" t="s">
        <v>348</v>
      </c>
      <c r="ET8" t="s">
        <v>279</v>
      </c>
      <c r="EU8" t="s">
        <v>349</v>
      </c>
      <c r="EV8">
        <v>1</v>
      </c>
      <c r="EW8" t="s">
        <v>223</v>
      </c>
      <c r="EX8" t="s">
        <v>552</v>
      </c>
      <c r="EY8">
        <v>-8.06</v>
      </c>
      <c r="EZ8" t="s">
        <v>220</v>
      </c>
      <c r="FA8">
        <v>7</v>
      </c>
      <c r="FB8">
        <v>671.9</v>
      </c>
      <c r="FC8">
        <v>1.7524178930422987</v>
      </c>
      <c r="FD8" t="s">
        <v>350</v>
      </c>
      <c r="FE8" t="s">
        <v>279</v>
      </c>
      <c r="FF8" t="s">
        <v>351</v>
      </c>
      <c r="FG8" t="s">
        <v>279</v>
      </c>
      <c r="FH8" t="s">
        <v>352</v>
      </c>
      <c r="FI8">
        <v>1</v>
      </c>
      <c r="FJ8" t="s">
        <v>223</v>
      </c>
      <c r="FK8" t="s">
        <v>552</v>
      </c>
      <c r="FL8">
        <v>-8.1240000000000006</v>
      </c>
      <c r="FM8" t="s">
        <v>220</v>
      </c>
      <c r="FN8">
        <v>9</v>
      </c>
      <c r="FO8">
        <v>670.9</v>
      </c>
      <c r="FP8">
        <v>0.12378830295758823</v>
      </c>
      <c r="FQ8" t="s">
        <v>353</v>
      </c>
      <c r="FR8" t="s">
        <v>322</v>
      </c>
      <c r="FS8" t="s">
        <v>354</v>
      </c>
      <c r="FT8" t="s">
        <v>279</v>
      </c>
      <c r="FU8" t="s">
        <v>355</v>
      </c>
      <c r="HM8" s="21"/>
    </row>
    <row r="9" spans="1:221" x14ac:dyDescent="0.55000000000000004">
      <c r="A9" t="s">
        <v>377</v>
      </c>
      <c r="B9" t="s">
        <v>203</v>
      </c>
      <c r="C9" s="20" t="s">
        <v>576</v>
      </c>
      <c r="D9" s="20" t="s">
        <v>204</v>
      </c>
      <c r="E9" t="s">
        <v>205</v>
      </c>
      <c r="F9" t="s">
        <v>206</v>
      </c>
      <c r="G9" t="s">
        <v>207</v>
      </c>
      <c r="H9" s="21">
        <v>44690</v>
      </c>
      <c r="I9">
        <v>64</v>
      </c>
      <c r="J9">
        <v>69</v>
      </c>
      <c r="K9" t="s">
        <v>297</v>
      </c>
      <c r="L9" t="s">
        <v>209</v>
      </c>
      <c r="M9" t="s">
        <v>210</v>
      </c>
      <c r="N9" t="s">
        <v>211</v>
      </c>
      <c r="O9" s="21">
        <v>44700</v>
      </c>
      <c r="P9">
        <f t="shared" si="0"/>
        <v>74</v>
      </c>
      <c r="Q9">
        <f t="shared" si="1"/>
        <v>79</v>
      </c>
      <c r="R9" s="2">
        <v>273.8</v>
      </c>
      <c r="S9" s="22">
        <v>1.1574074074074073E-4</v>
      </c>
      <c r="T9" s="1">
        <v>4</v>
      </c>
      <c r="U9" s="1" t="s">
        <v>213</v>
      </c>
      <c r="V9" s="22">
        <v>2.4305555555555552E-4</v>
      </c>
      <c r="W9" s="1">
        <v>275.5</v>
      </c>
      <c r="X9" s="22">
        <v>3.4722222222222224E-4</v>
      </c>
      <c r="Y9" s="1">
        <v>9</v>
      </c>
      <c r="Z9" s="1" t="s">
        <v>213</v>
      </c>
      <c r="AA9" s="22">
        <v>8.449074074074075E-4</v>
      </c>
      <c r="AB9" s="1">
        <v>278.8</v>
      </c>
      <c r="AC9" s="22">
        <v>0</v>
      </c>
      <c r="AD9" s="1">
        <v>4</v>
      </c>
      <c r="AE9" s="1" t="s">
        <v>213</v>
      </c>
      <c r="AF9" s="22">
        <v>8.1018518518518516E-5</v>
      </c>
      <c r="AG9" s="1">
        <v>277.8</v>
      </c>
      <c r="AH9" s="22">
        <v>2.7662037037037034E-3</v>
      </c>
      <c r="AI9" s="1">
        <v>2</v>
      </c>
      <c r="AJ9" s="1" t="s">
        <v>212</v>
      </c>
      <c r="AK9" s="22">
        <v>1.0416666666666666E-2</v>
      </c>
      <c r="AL9" s="1">
        <v>287.10000000000002</v>
      </c>
      <c r="AM9" s="22">
        <v>6.5972222222222213E-4</v>
      </c>
      <c r="AN9" s="1">
        <v>10</v>
      </c>
      <c r="AO9" s="1" t="s">
        <v>212</v>
      </c>
      <c r="AP9" s="22">
        <v>6.1574074074074074E-3</v>
      </c>
      <c r="AQ9">
        <v>1</v>
      </c>
      <c r="AR9" s="23" t="str">
        <f t="shared" si="2"/>
        <v>1</v>
      </c>
      <c r="AS9" s="20">
        <f t="shared" si="3"/>
        <v>5.8</v>
      </c>
      <c r="AT9" s="20">
        <f t="shared" si="4"/>
        <v>5</v>
      </c>
      <c r="AU9" s="20">
        <f t="shared" si="5"/>
        <v>29</v>
      </c>
      <c r="AV9" s="24">
        <f t="shared" si="6"/>
        <v>3.5486111111111109E-3</v>
      </c>
      <c r="AW9" s="20">
        <f t="shared" si="7"/>
        <v>20</v>
      </c>
      <c r="AX9" s="20">
        <f t="shared" si="8"/>
        <v>23</v>
      </c>
      <c r="AY9" s="51">
        <f>AVERAGE(V9,AA9,AF9)</f>
        <v>3.8966049382716054E-4</v>
      </c>
      <c r="AZ9" s="1">
        <f t="shared" si="9"/>
        <v>34</v>
      </c>
      <c r="BA9" s="1">
        <f t="shared" si="10"/>
        <v>3</v>
      </c>
      <c r="BB9" s="1" t="str">
        <f t="shared" si="11"/>
        <v/>
      </c>
      <c r="BC9" s="22">
        <f t="shared" si="23"/>
        <v>7.7777777777777773E-4</v>
      </c>
      <c r="BD9" s="1">
        <f t="shared" si="12"/>
        <v>67</v>
      </c>
      <c r="BE9" s="1">
        <v>3</v>
      </c>
      <c r="BF9" s="21">
        <v>44706</v>
      </c>
      <c r="BG9">
        <f t="shared" si="13"/>
        <v>80</v>
      </c>
      <c r="BH9">
        <f t="shared" si="14"/>
        <v>85</v>
      </c>
      <c r="BI9">
        <v>291.2</v>
      </c>
      <c r="BJ9">
        <v>26</v>
      </c>
      <c r="BK9">
        <v>300</v>
      </c>
      <c r="BL9" s="41">
        <v>0.41597222222222219</v>
      </c>
      <c r="BM9">
        <v>92.114000000000004</v>
      </c>
      <c r="BN9">
        <v>16.199000000000002</v>
      </c>
      <c r="BO9">
        <v>25.498999999999995</v>
      </c>
      <c r="BP9">
        <v>30.000999999999998</v>
      </c>
      <c r="BQ9">
        <v>11.400999999999998</v>
      </c>
      <c r="BR9">
        <v>9.0139999999999993</v>
      </c>
      <c r="BS9">
        <v>57</v>
      </c>
      <c r="BT9">
        <v>1.6160350877192984</v>
      </c>
      <c r="BU9">
        <v>5.0999999999999996</v>
      </c>
      <c r="BV9" t="s">
        <v>370</v>
      </c>
      <c r="BW9">
        <v>315.5</v>
      </c>
      <c r="BX9">
        <f t="shared" si="24"/>
        <v>-24.300000000000011</v>
      </c>
      <c r="BY9" s="1">
        <v>1</v>
      </c>
      <c r="BZ9">
        <v>41.397999999999989</v>
      </c>
      <c r="CA9">
        <v>40</v>
      </c>
      <c r="CB9">
        <v>1.0349499999999998</v>
      </c>
      <c r="CC9">
        <v>23.367999999999999</v>
      </c>
      <c r="CD9">
        <v>68.745999999999995</v>
      </c>
      <c r="CE9">
        <v>18.03</v>
      </c>
      <c r="CF9">
        <v>5.108929561841375</v>
      </c>
      <c r="CG9">
        <f t="shared" si="15"/>
        <v>67.26104009296921</v>
      </c>
      <c r="CH9">
        <v>1</v>
      </c>
      <c r="CI9">
        <v>15</v>
      </c>
      <c r="CJ9">
        <v>24.689655172413794</v>
      </c>
      <c r="CK9">
        <v>22.206896551724139</v>
      </c>
      <c r="CL9">
        <v>7.5517241379310347</v>
      </c>
      <c r="CM9">
        <v>49.103448275862071</v>
      </c>
      <c r="CN9">
        <v>118.55172413793105</v>
      </c>
      <c r="CO9" s="21">
        <v>44706</v>
      </c>
      <c r="CP9">
        <f t="shared" si="16"/>
        <v>80</v>
      </c>
      <c r="CQ9">
        <f t="shared" si="17"/>
        <v>85</v>
      </c>
      <c r="CR9" s="32">
        <f t="shared" si="18"/>
        <v>2</v>
      </c>
      <c r="CS9">
        <v>291.2</v>
      </c>
      <c r="CT9">
        <f t="shared" si="19"/>
        <v>17.399999999999977</v>
      </c>
      <c r="CU9" s="28">
        <v>1</v>
      </c>
      <c r="CV9" s="31">
        <f t="shared" si="20"/>
        <v>3.434065934065934E-3</v>
      </c>
      <c r="CW9" s="16">
        <v>0.42152777777777778</v>
      </c>
      <c r="CX9" s="34" t="s">
        <v>356</v>
      </c>
      <c r="CY9" s="34" t="s">
        <v>378</v>
      </c>
      <c r="CZ9">
        <v>0</v>
      </c>
      <c r="DA9">
        <v>0</v>
      </c>
      <c r="DB9">
        <v>0</v>
      </c>
      <c r="DC9">
        <v>0</v>
      </c>
      <c r="DD9">
        <v>1</v>
      </c>
      <c r="DG9">
        <f t="shared" si="21"/>
        <v>0.2</v>
      </c>
      <c r="DH9">
        <f t="shared" si="22"/>
        <v>1</v>
      </c>
      <c r="DI9">
        <v>5</v>
      </c>
      <c r="DJ9" t="s">
        <v>379</v>
      </c>
      <c r="DK9" t="s">
        <v>380</v>
      </c>
      <c r="DL9">
        <v>-7.5510000000000002</v>
      </c>
      <c r="DM9" t="s">
        <v>215</v>
      </c>
      <c r="DN9">
        <v>5</v>
      </c>
      <c r="DO9">
        <v>540.5</v>
      </c>
      <c r="DP9">
        <v>0.14463512174661372</v>
      </c>
      <c r="DQ9" t="s">
        <v>381</v>
      </c>
      <c r="DR9" t="s">
        <v>265</v>
      </c>
      <c r="DS9" t="s">
        <v>382</v>
      </c>
      <c r="DT9" t="s">
        <v>322</v>
      </c>
      <c r="DU9" t="s">
        <v>383</v>
      </c>
      <c r="HI9" s="39"/>
      <c r="HJ9" s="39"/>
      <c r="HK9" s="39"/>
      <c r="HL9" s="39"/>
      <c r="HM9" s="39"/>
    </row>
    <row r="10" spans="1:221" x14ac:dyDescent="0.55000000000000004">
      <c r="A10" t="s">
        <v>419</v>
      </c>
      <c r="B10" t="s">
        <v>203</v>
      </c>
      <c r="C10" s="20" t="s">
        <v>576</v>
      </c>
      <c r="D10" s="20" t="s">
        <v>204</v>
      </c>
      <c r="E10" t="s">
        <v>205</v>
      </c>
      <c r="F10" t="s">
        <v>206</v>
      </c>
      <c r="G10" t="s">
        <v>207</v>
      </c>
      <c r="H10" s="21">
        <v>44704</v>
      </c>
      <c r="I10">
        <v>64</v>
      </c>
      <c r="J10">
        <v>69</v>
      </c>
      <c r="K10" t="s">
        <v>297</v>
      </c>
      <c r="L10" t="s">
        <v>209</v>
      </c>
      <c r="M10" t="s">
        <v>210</v>
      </c>
      <c r="N10" t="s">
        <v>211</v>
      </c>
      <c r="O10" s="21">
        <v>44711</v>
      </c>
      <c r="P10">
        <f t="shared" si="0"/>
        <v>71</v>
      </c>
      <c r="Q10">
        <f t="shared" si="1"/>
        <v>76</v>
      </c>
      <c r="R10" s="2">
        <v>310.3</v>
      </c>
      <c r="S10" s="22">
        <v>0</v>
      </c>
      <c r="T10" s="1">
        <v>6</v>
      </c>
      <c r="U10" s="1" t="s">
        <v>213</v>
      </c>
      <c r="V10" s="22">
        <v>3.4722222222222224E-4</v>
      </c>
      <c r="W10" s="1">
        <v>310.39999999999998</v>
      </c>
      <c r="X10" s="22">
        <v>0</v>
      </c>
      <c r="Y10" s="1" t="s">
        <v>421</v>
      </c>
      <c r="Z10" s="1" t="s">
        <v>213</v>
      </c>
      <c r="AA10" s="22">
        <v>2.3148148148148146E-4</v>
      </c>
      <c r="AB10" s="1">
        <v>308.60000000000002</v>
      </c>
      <c r="AC10" s="22">
        <v>3.4722222222222222E-5</v>
      </c>
      <c r="AD10" s="1">
        <v>10</v>
      </c>
      <c r="AE10" s="1" t="s">
        <v>212</v>
      </c>
      <c r="AF10" s="22">
        <v>3.4722222222222224E-4</v>
      </c>
      <c r="AG10" s="1">
        <v>312.39999999999998</v>
      </c>
      <c r="AH10" s="22">
        <v>5.7870370370370366E-5</v>
      </c>
      <c r="AI10" s="1">
        <v>3</v>
      </c>
      <c r="AJ10" s="1" t="s">
        <v>213</v>
      </c>
      <c r="AK10" s="22">
        <v>3.4722222222222224E-4</v>
      </c>
      <c r="AL10" s="1">
        <v>314.5</v>
      </c>
      <c r="AM10" s="22">
        <v>1.2152777777777778E-3</v>
      </c>
      <c r="AN10" s="1">
        <v>11</v>
      </c>
      <c r="AO10" s="1" t="s">
        <v>212</v>
      </c>
      <c r="AP10" s="22">
        <v>1.6550925925925926E-3</v>
      </c>
      <c r="AQ10">
        <v>0</v>
      </c>
      <c r="AR10" s="23" t="str">
        <f t="shared" si="2"/>
        <v>1</v>
      </c>
      <c r="AS10" s="20">
        <f t="shared" si="3"/>
        <v>7.5</v>
      </c>
      <c r="AT10" s="20">
        <f t="shared" si="4"/>
        <v>5</v>
      </c>
      <c r="AU10" s="20">
        <f t="shared" si="5"/>
        <v>40</v>
      </c>
      <c r="AV10" s="24">
        <f t="shared" si="6"/>
        <v>5.8564814814814818E-4</v>
      </c>
      <c r="AW10" s="20">
        <f t="shared" si="7"/>
        <v>15</v>
      </c>
      <c r="AX10" s="20">
        <f t="shared" si="8"/>
        <v>17</v>
      </c>
      <c r="AY10" s="51">
        <f>AVERAGE(AK10,V10,AA10)</f>
        <v>3.0864197530864197E-4</v>
      </c>
      <c r="AZ10" s="1">
        <f t="shared" si="9"/>
        <v>27</v>
      </c>
      <c r="BA10" s="1">
        <f t="shared" si="10"/>
        <v>3</v>
      </c>
      <c r="BB10" s="1" t="str">
        <f t="shared" si="11"/>
        <v/>
      </c>
      <c r="BC10" s="22">
        <f t="shared" si="23"/>
        <v>2.6157407407407412E-4</v>
      </c>
      <c r="BD10" s="1">
        <f t="shared" si="12"/>
        <v>23</v>
      </c>
      <c r="BE10" s="1">
        <v>3</v>
      </c>
      <c r="BF10" s="21">
        <v>44719</v>
      </c>
      <c r="BG10">
        <f t="shared" si="13"/>
        <v>79</v>
      </c>
      <c r="BH10">
        <f t="shared" si="14"/>
        <v>84</v>
      </c>
      <c r="BI10">
        <v>328.3</v>
      </c>
      <c r="BJ10">
        <v>57</v>
      </c>
      <c r="BK10">
        <v>300</v>
      </c>
      <c r="BL10" s="41">
        <v>0.3972222222222222</v>
      </c>
      <c r="BM10">
        <v>90.403999999999996</v>
      </c>
      <c r="BN10">
        <v>24.303999999999998</v>
      </c>
      <c r="BO10">
        <v>37.061000000000007</v>
      </c>
      <c r="BP10">
        <v>9.5990000000000002</v>
      </c>
      <c r="BQ10">
        <v>10.136999999999999</v>
      </c>
      <c r="BR10">
        <v>9.3030000000000026</v>
      </c>
      <c r="BS10">
        <v>69</v>
      </c>
      <c r="BT10">
        <v>1.3102028985507246</v>
      </c>
      <c r="BU10">
        <v>5.101</v>
      </c>
      <c r="BV10" t="s">
        <v>385</v>
      </c>
      <c r="BW10">
        <v>351.9</v>
      </c>
      <c r="BX10">
        <f t="shared" si="24"/>
        <v>-23.599999999999966</v>
      </c>
      <c r="BY10" s="1">
        <v>4</v>
      </c>
      <c r="BZ10">
        <v>60.749000000000017</v>
      </c>
      <c r="CA10">
        <v>76</v>
      </c>
      <c r="CB10">
        <v>0.79932894736842131</v>
      </c>
      <c r="CC10">
        <v>27.29</v>
      </c>
      <c r="CD10">
        <v>63.113999999999997</v>
      </c>
      <c r="CE10">
        <v>33.457000000000001</v>
      </c>
      <c r="CF10">
        <v>2.7020952267089098</v>
      </c>
      <c r="CG10">
        <f t="shared" si="15"/>
        <v>45.976538216226253</v>
      </c>
      <c r="CH10">
        <v>1</v>
      </c>
      <c r="CI10">
        <v>19.206896551724139</v>
      </c>
      <c r="CJ10">
        <v>19.931034482758619</v>
      </c>
      <c r="CK10">
        <v>25.241379310344829</v>
      </c>
      <c r="CL10">
        <v>2.896551724137931</v>
      </c>
      <c r="CM10">
        <v>26.724137931034484</v>
      </c>
      <c r="CN10">
        <v>94</v>
      </c>
      <c r="CO10" s="21">
        <v>44719</v>
      </c>
      <c r="CP10">
        <f t="shared" si="16"/>
        <v>79</v>
      </c>
      <c r="CQ10">
        <f t="shared" si="17"/>
        <v>84</v>
      </c>
      <c r="CR10" s="32">
        <f t="shared" si="18"/>
        <v>4</v>
      </c>
      <c r="CS10">
        <v>328.3</v>
      </c>
      <c r="CT10">
        <f t="shared" si="19"/>
        <v>18</v>
      </c>
      <c r="CU10" s="28">
        <v>1.48</v>
      </c>
      <c r="CV10" s="31">
        <f t="shared" si="20"/>
        <v>4.5080718854706063E-3</v>
      </c>
      <c r="CW10" s="16">
        <v>0.40208333333333335</v>
      </c>
      <c r="CX10" s="34" t="s">
        <v>422</v>
      </c>
      <c r="CY10" s="34" t="s">
        <v>308</v>
      </c>
      <c r="CZ10">
        <v>0</v>
      </c>
      <c r="DA10">
        <v>1</v>
      </c>
      <c r="DB10">
        <v>0</v>
      </c>
      <c r="DG10">
        <f t="shared" si="21"/>
        <v>0.33333333333333331</v>
      </c>
      <c r="DH10">
        <f t="shared" si="22"/>
        <v>1</v>
      </c>
      <c r="DI10">
        <v>2</v>
      </c>
      <c r="DJ10" t="s">
        <v>214</v>
      </c>
      <c r="DK10" t="s">
        <v>423</v>
      </c>
      <c r="DL10">
        <v>-7.7619999999999996</v>
      </c>
      <c r="DM10" t="s">
        <v>215</v>
      </c>
      <c r="DN10">
        <v>1</v>
      </c>
      <c r="DO10">
        <v>427</v>
      </c>
      <c r="DP10">
        <v>2.1101444880372497</v>
      </c>
      <c r="DQ10" t="s">
        <v>424</v>
      </c>
      <c r="DR10" t="s">
        <v>424</v>
      </c>
      <c r="DS10" t="s">
        <v>425</v>
      </c>
      <c r="DT10" t="s">
        <v>265</v>
      </c>
      <c r="DU10" t="s">
        <v>426</v>
      </c>
      <c r="HI10" s="39"/>
      <c r="HJ10" s="39"/>
      <c r="HK10" s="39"/>
      <c r="HL10" s="39"/>
      <c r="HM10" s="39"/>
    </row>
    <row r="11" spans="1:221" x14ac:dyDescent="0.55000000000000004">
      <c r="A11" t="s">
        <v>444</v>
      </c>
      <c r="B11" t="s">
        <v>203</v>
      </c>
      <c r="C11" s="20" t="s">
        <v>576</v>
      </c>
      <c r="D11" s="20" t="s">
        <v>204</v>
      </c>
      <c r="E11" t="s">
        <v>205</v>
      </c>
      <c r="F11" t="s">
        <v>206</v>
      </c>
      <c r="G11" t="s">
        <v>207</v>
      </c>
      <c r="H11" s="21">
        <v>44739</v>
      </c>
      <c r="I11">
        <v>59</v>
      </c>
      <c r="J11">
        <v>63</v>
      </c>
      <c r="K11" t="s">
        <v>297</v>
      </c>
      <c r="L11" t="s">
        <v>209</v>
      </c>
      <c r="M11" t="s">
        <v>210</v>
      </c>
      <c r="N11" t="s">
        <v>211</v>
      </c>
      <c r="O11" s="21">
        <v>44753</v>
      </c>
      <c r="P11">
        <f t="shared" si="0"/>
        <v>73</v>
      </c>
      <c r="Q11">
        <f t="shared" si="1"/>
        <v>77</v>
      </c>
      <c r="R11" s="2">
        <v>332.9</v>
      </c>
      <c r="S11" s="22">
        <v>8.9120370370370362E-4</v>
      </c>
      <c r="T11" s="1">
        <v>11</v>
      </c>
      <c r="U11" s="1" t="s">
        <v>212</v>
      </c>
      <c r="V11" s="22">
        <v>7.7083333333333335E-3</v>
      </c>
      <c r="W11" s="1">
        <v>333.8</v>
      </c>
      <c r="X11" s="22">
        <v>2.2106481481481478E-3</v>
      </c>
      <c r="Y11" s="1" t="s">
        <v>446</v>
      </c>
      <c r="Z11" s="1" t="s">
        <v>213</v>
      </c>
      <c r="AA11" s="22">
        <v>3.8194444444444443E-3</v>
      </c>
      <c r="AB11" s="1">
        <v>333.7</v>
      </c>
      <c r="AC11" s="22">
        <v>1.736111111111111E-3</v>
      </c>
      <c r="AD11" s="1">
        <v>4</v>
      </c>
      <c r="AE11" s="1" t="s">
        <v>213</v>
      </c>
      <c r="AF11" s="22">
        <v>1.8518518518518517E-3</v>
      </c>
      <c r="AG11" s="1">
        <v>339.4</v>
      </c>
      <c r="AH11" s="22" t="s">
        <v>290</v>
      </c>
      <c r="AI11" s="1">
        <v>0</v>
      </c>
      <c r="AJ11" s="1" t="s">
        <v>290</v>
      </c>
      <c r="AK11" s="22">
        <v>3.472222222222222E-3</v>
      </c>
      <c r="AL11" s="1">
        <v>339.7</v>
      </c>
      <c r="AM11" s="22">
        <v>7.8703703703703705E-4</v>
      </c>
      <c r="AN11" s="1">
        <v>5</v>
      </c>
      <c r="AO11" s="1" t="s">
        <v>212</v>
      </c>
      <c r="AP11" s="22">
        <v>1.0416666666666666E-2</v>
      </c>
      <c r="AQ11">
        <v>1</v>
      </c>
      <c r="AR11" s="23" t="str">
        <f t="shared" si="2"/>
        <v>1</v>
      </c>
      <c r="AS11" s="20">
        <f t="shared" si="3"/>
        <v>5</v>
      </c>
      <c r="AT11" s="20">
        <f t="shared" si="4"/>
        <v>4</v>
      </c>
      <c r="AU11" s="20">
        <f t="shared" si="5"/>
        <v>24</v>
      </c>
      <c r="AV11" s="24">
        <f t="shared" si="6"/>
        <v>5.4537037037037037E-3</v>
      </c>
      <c r="AW11" s="20">
        <f t="shared" si="7"/>
        <v>22</v>
      </c>
      <c r="AX11" s="20">
        <f t="shared" si="8"/>
        <v>30</v>
      </c>
      <c r="AY11" s="51">
        <f>AVERAGE(AA11,AF11)</f>
        <v>2.8356481481481479E-3</v>
      </c>
      <c r="AZ11" s="1">
        <f t="shared" si="9"/>
        <v>245</v>
      </c>
      <c r="BA11" s="1">
        <f t="shared" si="10"/>
        <v>2</v>
      </c>
      <c r="BB11" s="1" t="str">
        <f t="shared" si="11"/>
        <v/>
      </c>
      <c r="BC11" s="22">
        <f t="shared" si="23"/>
        <v>1.4062499999999999E-3</v>
      </c>
      <c r="BD11" s="1">
        <f t="shared" si="12"/>
        <v>121</v>
      </c>
      <c r="BE11" s="1">
        <v>2</v>
      </c>
      <c r="BF11" s="21">
        <v>44763</v>
      </c>
      <c r="BG11">
        <f t="shared" si="13"/>
        <v>83</v>
      </c>
      <c r="BH11">
        <f t="shared" si="14"/>
        <v>87</v>
      </c>
      <c r="BI11">
        <v>353.8</v>
      </c>
      <c r="BJ11">
        <v>13</v>
      </c>
      <c r="BK11">
        <v>300</v>
      </c>
      <c r="BL11" s="41">
        <v>0.40833333333333338</v>
      </c>
      <c r="BM11">
        <v>140.21899999999999</v>
      </c>
      <c r="BN11">
        <v>31.003999999999998</v>
      </c>
      <c r="BO11">
        <v>20.703999999999997</v>
      </c>
      <c r="BP11">
        <v>39.507999999999996</v>
      </c>
      <c r="BQ11">
        <v>29.001999999999999</v>
      </c>
      <c r="BR11">
        <v>20.001000000000001</v>
      </c>
      <c r="BS11">
        <v>71</v>
      </c>
      <c r="BT11">
        <v>1.9749154929577464</v>
      </c>
      <c r="BU11">
        <v>6.851</v>
      </c>
      <c r="BV11" t="s">
        <v>447</v>
      </c>
      <c r="BW11">
        <v>332</v>
      </c>
      <c r="BX11">
        <f t="shared" si="24"/>
        <v>21.800000000000011</v>
      </c>
      <c r="BY11" s="1">
        <v>0</v>
      </c>
      <c r="BZ11">
        <v>55.494000000000014</v>
      </c>
      <c r="CA11">
        <v>38</v>
      </c>
      <c r="CB11">
        <v>1.460368421052632</v>
      </c>
      <c r="CC11">
        <v>27.491</v>
      </c>
      <c r="CD11">
        <v>112.726</v>
      </c>
      <c r="CE11">
        <v>28.003</v>
      </c>
      <c r="CF11">
        <v>5.0072135128379101</v>
      </c>
      <c r="CG11">
        <f t="shared" si="15"/>
        <v>66.70708944133348</v>
      </c>
      <c r="CH11">
        <v>3</v>
      </c>
      <c r="CI11">
        <v>15</v>
      </c>
      <c r="CJ11">
        <v>13.068965517241379</v>
      </c>
      <c r="CK11">
        <v>32.896551724137929</v>
      </c>
      <c r="CL11">
        <v>7.6206896551724137</v>
      </c>
      <c r="CM11">
        <v>22.275862068965516</v>
      </c>
      <c r="CN11">
        <v>90.862068965517238</v>
      </c>
      <c r="CO11" s="21">
        <v>44763</v>
      </c>
      <c r="CP11">
        <f t="shared" si="16"/>
        <v>83</v>
      </c>
      <c r="CQ11">
        <f t="shared" si="17"/>
        <v>87</v>
      </c>
      <c r="CR11" s="32">
        <f t="shared" si="18"/>
        <v>6</v>
      </c>
      <c r="CS11">
        <v>353.8</v>
      </c>
      <c r="CT11">
        <f t="shared" si="19"/>
        <v>20.900000000000034</v>
      </c>
      <c r="CU11" s="28">
        <v>1.66</v>
      </c>
      <c r="CV11" s="31">
        <f t="shared" si="20"/>
        <v>4.6919163369135101E-3</v>
      </c>
      <c r="CW11" s="16">
        <v>0.41388888888888892</v>
      </c>
      <c r="CX11" s="28" t="s">
        <v>448</v>
      </c>
      <c r="CY11" s="28" t="s">
        <v>422</v>
      </c>
      <c r="CZ11">
        <v>1</v>
      </c>
      <c r="DA11">
        <v>2</v>
      </c>
      <c r="DB11">
        <v>0</v>
      </c>
      <c r="DG11">
        <f t="shared" si="21"/>
        <v>1</v>
      </c>
      <c r="DH11">
        <f t="shared" si="22"/>
        <v>3</v>
      </c>
      <c r="DI11">
        <v>2</v>
      </c>
      <c r="DJ11" t="s">
        <v>224</v>
      </c>
      <c r="DK11" t="s">
        <v>436</v>
      </c>
      <c r="DL11">
        <v>-8.59</v>
      </c>
      <c r="DM11" t="s">
        <v>220</v>
      </c>
      <c r="DN11">
        <v>11</v>
      </c>
      <c r="DO11">
        <v>414.9</v>
      </c>
      <c r="DP11">
        <v>2.5385220724494198E-3</v>
      </c>
      <c r="DQ11" t="s">
        <v>382</v>
      </c>
      <c r="DR11" t="s">
        <v>322</v>
      </c>
      <c r="DS11" t="s">
        <v>449</v>
      </c>
      <c r="DT11" t="s">
        <v>265</v>
      </c>
      <c r="DU11" t="s">
        <v>450</v>
      </c>
      <c r="DV11">
        <v>3</v>
      </c>
      <c r="DW11" t="s">
        <v>337</v>
      </c>
      <c r="DX11" t="s">
        <v>451</v>
      </c>
      <c r="DY11">
        <v>-8.85</v>
      </c>
      <c r="DZ11" t="s">
        <v>220</v>
      </c>
      <c r="EA11">
        <v>14</v>
      </c>
      <c r="EB11">
        <v>567.9</v>
      </c>
      <c r="EC11">
        <v>1.6480437720425855E-3</v>
      </c>
      <c r="ED11" t="s">
        <v>351</v>
      </c>
      <c r="EE11" t="s">
        <v>265</v>
      </c>
      <c r="EF11" t="s">
        <v>353</v>
      </c>
      <c r="EG11" t="s">
        <v>279</v>
      </c>
      <c r="EH11" t="s">
        <v>300</v>
      </c>
      <c r="EI11">
        <v>3</v>
      </c>
      <c r="EJ11" t="s">
        <v>337</v>
      </c>
      <c r="EK11" t="s">
        <v>451</v>
      </c>
      <c r="EL11">
        <v>-8.9550000000000001</v>
      </c>
      <c r="EM11" t="s">
        <v>220</v>
      </c>
      <c r="EN11">
        <v>15</v>
      </c>
      <c r="EO11" t="s">
        <v>327</v>
      </c>
      <c r="EP11" t="s">
        <v>327</v>
      </c>
      <c r="EQ11" t="s">
        <v>452</v>
      </c>
      <c r="ER11" t="s">
        <v>265</v>
      </c>
      <c r="ES11" t="s">
        <v>382</v>
      </c>
      <c r="ET11" t="s">
        <v>322</v>
      </c>
      <c r="HI11" s="39"/>
      <c r="HJ11" s="39"/>
      <c r="HK11" s="39"/>
      <c r="HL11" s="39"/>
      <c r="HM11" s="39"/>
    </row>
    <row r="12" spans="1:221" x14ac:dyDescent="0.55000000000000004">
      <c r="A12" t="s">
        <v>463</v>
      </c>
      <c r="B12" t="s">
        <v>203</v>
      </c>
      <c r="C12" s="20" t="s">
        <v>576</v>
      </c>
      <c r="D12" s="20" t="s">
        <v>204</v>
      </c>
      <c r="E12" t="s">
        <v>205</v>
      </c>
      <c r="F12" t="s">
        <v>206</v>
      </c>
      <c r="G12" t="s">
        <v>207</v>
      </c>
      <c r="H12" s="21">
        <v>44753</v>
      </c>
      <c r="I12">
        <v>64</v>
      </c>
      <c r="J12">
        <v>69</v>
      </c>
      <c r="K12" t="s">
        <v>297</v>
      </c>
      <c r="L12" t="s">
        <v>209</v>
      </c>
      <c r="M12" t="s">
        <v>210</v>
      </c>
      <c r="N12" t="s">
        <v>211</v>
      </c>
      <c r="O12" s="21">
        <v>44767</v>
      </c>
      <c r="P12">
        <f t="shared" si="0"/>
        <v>78</v>
      </c>
      <c r="Q12">
        <f t="shared" si="1"/>
        <v>83</v>
      </c>
      <c r="R12" s="2">
        <v>336.1</v>
      </c>
      <c r="S12" s="22">
        <v>5.0925925925925921E-4</v>
      </c>
      <c r="T12" s="1">
        <v>5</v>
      </c>
      <c r="U12" s="1" t="s">
        <v>213</v>
      </c>
      <c r="V12" s="22">
        <v>7.291666666666667E-4</v>
      </c>
      <c r="W12" s="1">
        <v>339.4</v>
      </c>
      <c r="X12" s="22">
        <v>5.7870370370370378E-4</v>
      </c>
      <c r="Y12" s="1">
        <v>3</v>
      </c>
      <c r="Z12" s="1" t="s">
        <v>213</v>
      </c>
      <c r="AA12" s="22">
        <v>6.9444444444444447E-4</v>
      </c>
      <c r="AB12" s="1">
        <v>339.6</v>
      </c>
      <c r="AC12" s="22">
        <v>1.5046296296296294E-3</v>
      </c>
      <c r="AD12" s="1">
        <v>1</v>
      </c>
      <c r="AE12" s="1" t="s">
        <v>213</v>
      </c>
      <c r="AF12" s="22">
        <v>1.5624999999999999E-3</v>
      </c>
      <c r="AG12" s="1">
        <v>342.7</v>
      </c>
      <c r="AH12" s="22">
        <v>1.3541666666666667E-3</v>
      </c>
      <c r="AI12" s="1">
        <v>4</v>
      </c>
      <c r="AJ12" s="1" t="s">
        <v>213</v>
      </c>
      <c r="AK12" s="22">
        <v>1.8171296296296297E-3</v>
      </c>
      <c r="AL12" s="1">
        <v>344.7</v>
      </c>
      <c r="AM12" s="22">
        <v>2.3148148148148146E-4</v>
      </c>
      <c r="AN12" s="1">
        <v>5</v>
      </c>
      <c r="AO12" s="1" t="s">
        <v>212</v>
      </c>
      <c r="AP12" s="22">
        <v>1.0763888888888889E-3</v>
      </c>
      <c r="AQ12">
        <v>1</v>
      </c>
      <c r="AR12" s="23" t="str">
        <f t="shared" si="2"/>
        <v>1</v>
      </c>
      <c r="AS12" s="20">
        <f t="shared" si="3"/>
        <v>3.6</v>
      </c>
      <c r="AT12" s="20">
        <f t="shared" si="4"/>
        <v>5</v>
      </c>
      <c r="AU12" s="20">
        <f t="shared" si="5"/>
        <v>18</v>
      </c>
      <c r="AV12" s="24">
        <f t="shared" si="6"/>
        <v>1.175925925925926E-3</v>
      </c>
      <c r="AW12" s="20">
        <f t="shared" si="7"/>
        <v>16</v>
      </c>
      <c r="AX12" s="20">
        <f t="shared" si="8"/>
        <v>16</v>
      </c>
      <c r="AY12" s="51">
        <f>AVERAGE(V12,AK12,AA12,AF12)</f>
        <v>1.2008101851851852E-3</v>
      </c>
      <c r="AZ12" s="1">
        <f t="shared" si="9"/>
        <v>104</v>
      </c>
      <c r="BA12" s="1">
        <f t="shared" si="10"/>
        <v>4</v>
      </c>
      <c r="BB12" s="1" t="str">
        <f t="shared" si="11"/>
        <v/>
      </c>
      <c r="BC12" s="22">
        <f t="shared" si="23"/>
        <v>8.3564814814814819E-4</v>
      </c>
      <c r="BD12" s="1">
        <f t="shared" si="12"/>
        <v>72</v>
      </c>
      <c r="BE12" s="1">
        <v>3</v>
      </c>
      <c r="BF12" s="21">
        <v>44775</v>
      </c>
      <c r="BG12">
        <f t="shared" si="13"/>
        <v>86</v>
      </c>
      <c r="BH12">
        <f t="shared" si="14"/>
        <v>91</v>
      </c>
      <c r="BI12">
        <v>356.7</v>
      </c>
      <c r="BJ12">
        <v>32</v>
      </c>
      <c r="BK12">
        <v>300</v>
      </c>
      <c r="BL12" s="41">
        <v>0.42222222222222222</v>
      </c>
      <c r="BM12">
        <v>72.771000000000001</v>
      </c>
      <c r="BN12">
        <v>24.251999999999999</v>
      </c>
      <c r="BO12">
        <v>14.004999999999997</v>
      </c>
      <c r="BP12">
        <v>16.506999999999998</v>
      </c>
      <c r="BQ12">
        <v>10.754999999999999</v>
      </c>
      <c r="BR12">
        <v>7.2519999999999998</v>
      </c>
      <c r="BS12">
        <v>47</v>
      </c>
      <c r="BT12">
        <v>1.5483191489361703</v>
      </c>
      <c r="BU12">
        <v>6.601</v>
      </c>
      <c r="BV12" t="s">
        <v>447</v>
      </c>
      <c r="BW12">
        <v>370.5</v>
      </c>
      <c r="BX12">
        <f t="shared" si="24"/>
        <v>-13.800000000000011</v>
      </c>
      <c r="BY12" s="1">
        <v>2</v>
      </c>
      <c r="BZ12">
        <v>40.502999999999993</v>
      </c>
      <c r="CA12">
        <v>29</v>
      </c>
      <c r="CB12">
        <v>1.3966551724137928</v>
      </c>
      <c r="CC12">
        <v>15.231999999999999</v>
      </c>
      <c r="CD12">
        <v>57.539000000000001</v>
      </c>
      <c r="CE12">
        <v>25.271000000000001</v>
      </c>
      <c r="CF12">
        <v>2.8796248664477067</v>
      </c>
      <c r="CG12">
        <f t="shared" si="15"/>
        <v>48.448624059076721</v>
      </c>
      <c r="CH12" s="56">
        <v>1</v>
      </c>
      <c r="CI12" s="56">
        <v>7.4482758620689653</v>
      </c>
      <c r="CJ12" s="56">
        <v>29.931034482758619</v>
      </c>
      <c r="CK12" s="56">
        <v>10.793103448275861</v>
      </c>
      <c r="CL12" s="56">
        <v>2.1379310344827585</v>
      </c>
      <c r="CM12">
        <v>26.689655172413794</v>
      </c>
      <c r="CN12">
        <v>77</v>
      </c>
      <c r="CO12" s="21">
        <v>44775</v>
      </c>
      <c r="CP12">
        <f t="shared" si="16"/>
        <v>86</v>
      </c>
      <c r="CQ12">
        <f t="shared" si="17"/>
        <v>91</v>
      </c>
      <c r="CR12" s="32">
        <f t="shared" si="18"/>
        <v>4</v>
      </c>
      <c r="CS12">
        <v>353.8</v>
      </c>
      <c r="CT12">
        <f t="shared" si="19"/>
        <v>17.699999999999989</v>
      </c>
      <c r="CU12" s="28">
        <v>1.27</v>
      </c>
      <c r="CV12" s="31">
        <f t="shared" si="20"/>
        <v>3.5895986433013001E-3</v>
      </c>
      <c r="CW12" s="16">
        <v>0.42708333333333331</v>
      </c>
      <c r="CX12" s="28" t="s">
        <v>319</v>
      </c>
      <c r="CY12" s="28" t="s">
        <v>465</v>
      </c>
      <c r="CZ12">
        <v>0</v>
      </c>
      <c r="DA12">
        <v>4</v>
      </c>
      <c r="DG12">
        <f t="shared" si="21"/>
        <v>2</v>
      </c>
      <c r="DH12">
        <f t="shared" si="22"/>
        <v>4</v>
      </c>
      <c r="DI12">
        <v>2</v>
      </c>
      <c r="DJ12" t="s">
        <v>236</v>
      </c>
      <c r="DK12" t="s">
        <v>219</v>
      </c>
      <c r="DL12">
        <v>-8.56</v>
      </c>
      <c r="DM12" t="s">
        <v>220</v>
      </c>
      <c r="DN12">
        <v>16</v>
      </c>
      <c r="DO12">
        <v>674.7</v>
      </c>
      <c r="DP12">
        <v>2.6656004264960678E-3</v>
      </c>
      <c r="DQ12" t="s">
        <v>466</v>
      </c>
      <c r="DR12" t="s">
        <v>265</v>
      </c>
      <c r="DS12" t="s">
        <v>467</v>
      </c>
      <c r="DT12" t="s">
        <v>322</v>
      </c>
      <c r="DU12" t="s">
        <v>468</v>
      </c>
      <c r="DV12">
        <v>2</v>
      </c>
      <c r="DW12" t="s">
        <v>236</v>
      </c>
      <c r="DX12" t="s">
        <v>219</v>
      </c>
      <c r="DY12">
        <v>-8.7590000000000003</v>
      </c>
      <c r="DZ12" t="s">
        <v>220</v>
      </c>
      <c r="EA12">
        <v>17</v>
      </c>
      <c r="EB12">
        <v>601.70000000000005</v>
      </c>
      <c r="EC12">
        <v>3.2613871331754821E-3</v>
      </c>
      <c r="ED12" t="s">
        <v>469</v>
      </c>
      <c r="EE12" t="s">
        <v>265</v>
      </c>
      <c r="EF12" t="s">
        <v>470</v>
      </c>
      <c r="EG12" t="s">
        <v>279</v>
      </c>
      <c r="EH12" t="s">
        <v>300</v>
      </c>
      <c r="EI12">
        <v>2</v>
      </c>
      <c r="EJ12" t="s">
        <v>236</v>
      </c>
      <c r="EK12" t="s">
        <v>219</v>
      </c>
      <c r="EL12">
        <v>-8.8510000000000009</v>
      </c>
      <c r="EM12" t="s">
        <v>220</v>
      </c>
      <c r="EN12">
        <v>19</v>
      </c>
      <c r="EO12">
        <v>771.3</v>
      </c>
      <c r="EP12">
        <v>6.6537583754183553E-3</v>
      </c>
      <c r="EQ12" t="s">
        <v>471</v>
      </c>
      <c r="ER12" t="s">
        <v>265</v>
      </c>
      <c r="ES12" t="s">
        <v>382</v>
      </c>
      <c r="ET12" t="s">
        <v>322</v>
      </c>
      <c r="EU12" t="s">
        <v>472</v>
      </c>
      <c r="EV12">
        <v>2</v>
      </c>
      <c r="EW12" t="s">
        <v>236</v>
      </c>
      <c r="EX12" t="s">
        <v>219</v>
      </c>
      <c r="EY12">
        <v>-8.93</v>
      </c>
      <c r="EZ12" t="s">
        <v>220</v>
      </c>
      <c r="FA12">
        <v>20</v>
      </c>
      <c r="FB12">
        <v>598.5</v>
      </c>
      <c r="FC12">
        <v>1.6631740012640122E-3</v>
      </c>
      <c r="FD12" t="s">
        <v>473</v>
      </c>
      <c r="FE12" t="s">
        <v>265</v>
      </c>
      <c r="FF12" t="s">
        <v>474</v>
      </c>
      <c r="FG12" t="s">
        <v>265</v>
      </c>
      <c r="FH12" t="s">
        <v>475</v>
      </c>
      <c r="HI12" s="39"/>
      <c r="HJ12" s="39"/>
      <c r="HK12" s="39"/>
      <c r="HL12" s="39"/>
      <c r="HM12" s="39"/>
    </row>
    <row r="13" spans="1:221" x14ac:dyDescent="0.55000000000000004">
      <c r="A13" t="s">
        <v>488</v>
      </c>
      <c r="B13" t="s">
        <v>203</v>
      </c>
      <c r="C13" s="20" t="s">
        <v>576</v>
      </c>
      <c r="D13" s="20" t="s">
        <v>204</v>
      </c>
      <c r="E13" t="s">
        <v>205</v>
      </c>
      <c r="F13" t="s">
        <v>206</v>
      </c>
      <c r="G13" t="s">
        <v>207</v>
      </c>
      <c r="H13" s="21">
        <v>44802</v>
      </c>
      <c r="I13">
        <v>59</v>
      </c>
      <c r="J13">
        <v>63</v>
      </c>
      <c r="K13" t="s">
        <v>297</v>
      </c>
      <c r="L13" t="s">
        <v>209</v>
      </c>
      <c r="M13" t="s">
        <v>210</v>
      </c>
      <c r="N13" t="s">
        <v>211</v>
      </c>
      <c r="O13" s="21">
        <v>44816</v>
      </c>
      <c r="P13">
        <f t="shared" si="0"/>
        <v>73</v>
      </c>
      <c r="Q13">
        <f t="shared" si="1"/>
        <v>77</v>
      </c>
      <c r="R13" s="2">
        <v>319.39999999999998</v>
      </c>
      <c r="S13" s="22">
        <v>5.0925925925925921E-4</v>
      </c>
      <c r="T13" s="1">
        <v>12</v>
      </c>
      <c r="U13" s="1" t="s">
        <v>212</v>
      </c>
      <c r="V13" s="22">
        <v>2.5578703703703705E-3</v>
      </c>
      <c r="W13" s="1">
        <v>328.7</v>
      </c>
      <c r="X13" s="22">
        <v>1.0185185185185186E-3</v>
      </c>
      <c r="Y13" s="1">
        <v>12</v>
      </c>
      <c r="Z13" s="1" t="s">
        <v>212</v>
      </c>
      <c r="AA13" s="22">
        <v>5.2777777777777771E-3</v>
      </c>
      <c r="AB13" s="1">
        <v>320.3</v>
      </c>
      <c r="AC13" s="22">
        <v>5.7870370370370378E-4</v>
      </c>
      <c r="AD13" s="1">
        <v>5</v>
      </c>
      <c r="AE13" s="1" t="s">
        <v>212</v>
      </c>
      <c r="AF13" s="22">
        <v>1.3657407407407409E-3</v>
      </c>
      <c r="AG13" s="1">
        <v>329.3</v>
      </c>
      <c r="AH13" s="22">
        <v>1.1574074074074073E-4</v>
      </c>
      <c r="AI13" s="1">
        <v>8</v>
      </c>
      <c r="AJ13" s="1" t="s">
        <v>213</v>
      </c>
      <c r="AK13" s="22">
        <v>1.0416666666666667E-3</v>
      </c>
      <c r="AL13" s="1">
        <v>329.4</v>
      </c>
      <c r="AM13" s="22">
        <v>1.0532407407407407E-3</v>
      </c>
      <c r="AN13" s="1">
        <v>10</v>
      </c>
      <c r="AO13" s="1" t="s">
        <v>212</v>
      </c>
      <c r="AP13" s="22">
        <v>4.5717592592592589E-3</v>
      </c>
      <c r="AQ13">
        <v>1</v>
      </c>
      <c r="AR13" s="23" t="str">
        <f t="shared" si="2"/>
        <v>1</v>
      </c>
      <c r="AS13" s="20">
        <f t="shared" si="3"/>
        <v>9.4</v>
      </c>
      <c r="AT13" s="20">
        <f t="shared" si="4"/>
        <v>5</v>
      </c>
      <c r="AU13" s="20">
        <f t="shared" si="5"/>
        <v>47</v>
      </c>
      <c r="AV13" s="24">
        <f t="shared" si="6"/>
        <v>2.9629629629629624E-3</v>
      </c>
      <c r="AW13" s="20">
        <f t="shared" si="7"/>
        <v>19</v>
      </c>
      <c r="AX13" s="20">
        <f t="shared" si="8"/>
        <v>21</v>
      </c>
      <c r="AY13" s="51">
        <f>AVERAGE(AK13)</f>
        <v>1.0416666666666667E-3</v>
      </c>
      <c r="AZ13" s="1">
        <f t="shared" si="9"/>
        <v>90</v>
      </c>
      <c r="BA13" s="1">
        <f t="shared" si="10"/>
        <v>1</v>
      </c>
      <c r="BB13" s="1" t="str">
        <f t="shared" si="11"/>
        <v/>
      </c>
      <c r="BC13" s="22">
        <f t="shared" si="23"/>
        <v>6.5509259259259275E-4</v>
      </c>
      <c r="BD13" s="1">
        <f t="shared" si="12"/>
        <v>57</v>
      </c>
      <c r="BE13" s="1">
        <v>3</v>
      </c>
      <c r="BF13" s="21">
        <v>44824</v>
      </c>
      <c r="BG13">
        <f t="shared" si="13"/>
        <v>81</v>
      </c>
      <c r="BH13">
        <f t="shared" si="14"/>
        <v>85</v>
      </c>
      <c r="BI13">
        <v>342.9</v>
      </c>
      <c r="BJ13">
        <v>22</v>
      </c>
      <c r="BK13">
        <v>300</v>
      </c>
      <c r="BL13" s="41">
        <v>0.41805555555555557</v>
      </c>
      <c r="BM13">
        <v>71.755999999999986</v>
      </c>
      <c r="BN13">
        <v>24.499000000000002</v>
      </c>
      <c r="BO13">
        <v>12.5</v>
      </c>
      <c r="BP13">
        <v>11.757000000000001</v>
      </c>
      <c r="BQ13">
        <v>19.751999999999999</v>
      </c>
      <c r="BR13">
        <v>3.2480000000000002</v>
      </c>
      <c r="BS13">
        <v>59</v>
      </c>
      <c r="BT13">
        <v>1.2162033898305082</v>
      </c>
      <c r="BU13">
        <v>11.101000000000001</v>
      </c>
      <c r="BV13" t="s">
        <v>490</v>
      </c>
      <c r="BW13">
        <v>325.3</v>
      </c>
      <c r="BX13">
        <f t="shared" si="24"/>
        <v>17.599999999999966</v>
      </c>
      <c r="BY13" s="1">
        <v>0</v>
      </c>
      <c r="BZ13">
        <v>70.249999999999986</v>
      </c>
      <c r="CA13">
        <v>51</v>
      </c>
      <c r="CB13">
        <v>1.3774509803921566</v>
      </c>
      <c r="CC13">
        <v>29.492999999999999</v>
      </c>
      <c r="CD13">
        <v>42.262999999999998</v>
      </c>
      <c r="CE13">
        <v>40.756999999999998</v>
      </c>
      <c r="CF13">
        <v>1.7605810044900263</v>
      </c>
      <c r="CG13">
        <f t="shared" si="15"/>
        <v>27.551482939749178</v>
      </c>
      <c r="CH13" s="56">
        <v>11</v>
      </c>
      <c r="CI13" s="56">
        <v>14.793103448275861</v>
      </c>
      <c r="CJ13" s="56">
        <v>11.172413793103448</v>
      </c>
      <c r="CK13" s="56">
        <v>17.103448275862068</v>
      </c>
      <c r="CL13" s="56">
        <v>4.1724137931034484</v>
      </c>
      <c r="CM13">
        <v>18.551724137931036</v>
      </c>
      <c r="CN13">
        <v>65.793103448275858</v>
      </c>
      <c r="CO13" s="21">
        <v>44824</v>
      </c>
      <c r="CP13">
        <f t="shared" si="16"/>
        <v>81</v>
      </c>
      <c r="CQ13">
        <f t="shared" si="17"/>
        <v>85</v>
      </c>
      <c r="CR13" s="32">
        <f t="shared" si="18"/>
        <v>4</v>
      </c>
      <c r="CS13">
        <v>340.3</v>
      </c>
      <c r="CT13">
        <f t="shared" si="19"/>
        <v>20.900000000000034</v>
      </c>
      <c r="CU13" s="28">
        <v>1.33</v>
      </c>
      <c r="CV13" s="31">
        <f t="shared" si="20"/>
        <v>3.908316191595651E-3</v>
      </c>
      <c r="CW13" s="16">
        <v>0.42499999999999999</v>
      </c>
      <c r="CX13" s="28" t="s">
        <v>398</v>
      </c>
      <c r="CY13" s="28" t="s">
        <v>491</v>
      </c>
      <c r="CZ13">
        <v>1</v>
      </c>
      <c r="DA13">
        <v>0</v>
      </c>
      <c r="DB13">
        <v>0</v>
      </c>
      <c r="DG13">
        <f t="shared" si="21"/>
        <v>0.33333333333333331</v>
      </c>
      <c r="DH13">
        <f t="shared" si="22"/>
        <v>1</v>
      </c>
      <c r="DI13">
        <v>1</v>
      </c>
      <c r="DJ13" t="s">
        <v>223</v>
      </c>
      <c r="DK13" t="s">
        <v>492</v>
      </c>
      <c r="DL13">
        <v>-8.9909999999999997</v>
      </c>
      <c r="DM13" t="s">
        <v>220</v>
      </c>
      <c r="DN13">
        <v>2</v>
      </c>
      <c r="DO13">
        <v>303</v>
      </c>
      <c r="DP13">
        <v>2.4710027823491329E-3</v>
      </c>
      <c r="DQ13" t="s">
        <v>493</v>
      </c>
      <c r="DR13" t="s">
        <v>265</v>
      </c>
      <c r="DS13" t="s">
        <v>382</v>
      </c>
      <c r="DT13" t="s">
        <v>322</v>
      </c>
      <c r="DU13" t="s">
        <v>494</v>
      </c>
      <c r="HI13" s="39"/>
      <c r="HJ13" s="39"/>
      <c r="HK13" s="39"/>
      <c r="HL13" s="39"/>
      <c r="HM13" s="39"/>
    </row>
    <row r="14" spans="1:221" x14ac:dyDescent="0.55000000000000004">
      <c r="A14" t="s">
        <v>508</v>
      </c>
      <c r="B14" t="s">
        <v>203</v>
      </c>
      <c r="C14" s="20" t="s">
        <v>576</v>
      </c>
      <c r="D14" s="20" t="s">
        <v>204</v>
      </c>
      <c r="E14" t="s">
        <v>205</v>
      </c>
      <c r="F14" t="s">
        <v>206</v>
      </c>
      <c r="G14" t="s">
        <v>207</v>
      </c>
      <c r="H14" s="21">
        <v>44816</v>
      </c>
      <c r="I14">
        <v>64</v>
      </c>
      <c r="J14">
        <v>69</v>
      </c>
      <c r="K14" t="s">
        <v>297</v>
      </c>
      <c r="L14" t="s">
        <v>209</v>
      </c>
      <c r="M14" t="s">
        <v>210</v>
      </c>
      <c r="N14" t="s">
        <v>211</v>
      </c>
      <c r="O14" s="21">
        <v>44823</v>
      </c>
      <c r="P14">
        <f t="shared" si="0"/>
        <v>71</v>
      </c>
      <c r="Q14">
        <f t="shared" si="1"/>
        <v>76</v>
      </c>
      <c r="R14" s="2">
        <v>318.3</v>
      </c>
      <c r="S14" s="22">
        <v>3.4722222222222224E-4</v>
      </c>
      <c r="T14" s="1">
        <v>12</v>
      </c>
      <c r="U14" s="1" t="s">
        <v>213</v>
      </c>
      <c r="V14" s="22">
        <v>1.9097222222222222E-3</v>
      </c>
      <c r="W14" s="1">
        <v>316.7</v>
      </c>
      <c r="X14" s="22">
        <v>1.2152777777777778E-3</v>
      </c>
      <c r="Y14" s="1">
        <v>7</v>
      </c>
      <c r="Z14" s="1" t="s">
        <v>213</v>
      </c>
      <c r="AA14" s="22">
        <v>1.4467592592592594E-3</v>
      </c>
      <c r="AB14" s="1">
        <v>326.39999999999998</v>
      </c>
      <c r="AC14" s="22">
        <v>4.6296296296296293E-4</v>
      </c>
      <c r="AD14" s="1">
        <v>9</v>
      </c>
      <c r="AE14" s="1" t="s">
        <v>212</v>
      </c>
      <c r="AF14" s="22">
        <v>1.6203703703703703E-3</v>
      </c>
      <c r="AG14" s="1">
        <v>330.2</v>
      </c>
      <c r="AH14" s="22">
        <v>5.7870370370370366E-5</v>
      </c>
      <c r="AI14" s="1">
        <v>10</v>
      </c>
      <c r="AJ14" s="1" t="s">
        <v>212</v>
      </c>
      <c r="AK14" s="22">
        <v>3.0555555555555557E-3</v>
      </c>
      <c r="AL14" s="1">
        <v>334.6</v>
      </c>
      <c r="AM14" s="22">
        <v>3.2407407407407406E-4</v>
      </c>
      <c r="AN14" s="1">
        <v>14</v>
      </c>
      <c r="AO14" s="1" t="s">
        <v>212</v>
      </c>
      <c r="AP14" s="22">
        <v>4.6874999999999998E-3</v>
      </c>
      <c r="AQ14">
        <v>1</v>
      </c>
      <c r="AR14" s="23" t="str">
        <f t="shared" si="2"/>
        <v>1</v>
      </c>
      <c r="AS14" s="20">
        <f t="shared" si="3"/>
        <v>10.4</v>
      </c>
      <c r="AT14" s="20">
        <f t="shared" si="4"/>
        <v>5</v>
      </c>
      <c r="AU14" s="20">
        <f t="shared" si="5"/>
        <v>52</v>
      </c>
      <c r="AV14" s="24">
        <f t="shared" si="6"/>
        <v>2.5439814814814817E-3</v>
      </c>
      <c r="AW14" s="20">
        <f t="shared" si="7"/>
        <v>18</v>
      </c>
      <c r="AX14" s="20">
        <f t="shared" si="8"/>
        <v>21</v>
      </c>
      <c r="AY14" s="51">
        <f>AVERAGE(AA14,V14)</f>
        <v>1.6782407407407408E-3</v>
      </c>
      <c r="AZ14" s="1">
        <f t="shared" si="9"/>
        <v>145</v>
      </c>
      <c r="BA14" s="1">
        <f t="shared" si="10"/>
        <v>2</v>
      </c>
      <c r="BB14" s="1" t="str">
        <f t="shared" si="11"/>
        <v/>
      </c>
      <c r="BC14" s="22">
        <f t="shared" si="23"/>
        <v>4.814814814814815E-4</v>
      </c>
      <c r="BD14" s="1">
        <f t="shared" si="12"/>
        <v>42</v>
      </c>
      <c r="BE14" s="1">
        <v>3</v>
      </c>
      <c r="BF14" s="21">
        <v>44832</v>
      </c>
      <c r="BG14">
        <f t="shared" si="13"/>
        <v>80</v>
      </c>
      <c r="BH14">
        <f t="shared" si="14"/>
        <v>85</v>
      </c>
      <c r="BI14">
        <v>350.4</v>
      </c>
      <c r="BJ14">
        <v>47</v>
      </c>
      <c r="BK14">
        <v>300</v>
      </c>
      <c r="BL14" s="41">
        <v>0.3979166666666667</v>
      </c>
      <c r="BM14">
        <v>86.248000000000033</v>
      </c>
      <c r="BN14">
        <v>20.505000000000003</v>
      </c>
      <c r="BO14">
        <v>27.505999999999997</v>
      </c>
      <c r="BP14">
        <v>21.01</v>
      </c>
      <c r="BQ14">
        <v>1.976</v>
      </c>
      <c r="BR14">
        <v>15.250999999999999</v>
      </c>
      <c r="BS14">
        <v>53</v>
      </c>
      <c r="BT14">
        <v>1.6273207547169817</v>
      </c>
      <c r="BU14">
        <v>14.603</v>
      </c>
      <c r="BV14" t="s">
        <v>496</v>
      </c>
      <c r="BW14">
        <v>336.7</v>
      </c>
      <c r="BX14">
        <f t="shared" si="24"/>
        <v>13.699999999999989</v>
      </c>
      <c r="BY14" s="1">
        <v>3</v>
      </c>
      <c r="BZ14">
        <v>65.003000000000014</v>
      </c>
      <c r="CA14">
        <v>62</v>
      </c>
      <c r="CB14">
        <v>1.048435483870968</v>
      </c>
      <c r="CC14">
        <v>25.472999999999999</v>
      </c>
      <c r="CD14">
        <v>60.776000000000003</v>
      </c>
      <c r="CE14">
        <v>39.53</v>
      </c>
      <c r="CF14">
        <v>2.1818618770554008</v>
      </c>
      <c r="CG14">
        <f t="shared" si="15"/>
        <v>37.143220595016629</v>
      </c>
      <c r="CH14">
        <v>3</v>
      </c>
      <c r="CI14">
        <v>18.310344827586206</v>
      </c>
      <c r="CJ14">
        <v>6.5862068965517242</v>
      </c>
      <c r="CK14">
        <v>17.137931034482758</v>
      </c>
      <c r="CL14">
        <v>1.4482758620689655</v>
      </c>
      <c r="CM14">
        <v>10.620689655172415</v>
      </c>
      <c r="CN14">
        <v>54.103448275862064</v>
      </c>
      <c r="CO14" s="21">
        <v>44832</v>
      </c>
      <c r="CP14">
        <f t="shared" si="16"/>
        <v>80</v>
      </c>
      <c r="CQ14">
        <f t="shared" si="17"/>
        <v>85</v>
      </c>
      <c r="CR14" s="32">
        <f t="shared" si="18"/>
        <v>5</v>
      </c>
      <c r="CS14">
        <v>347.3</v>
      </c>
      <c r="CT14">
        <f t="shared" si="19"/>
        <v>29</v>
      </c>
      <c r="CU14" s="28">
        <v>1.45</v>
      </c>
      <c r="CV14" s="31">
        <f t="shared" si="20"/>
        <v>4.1750647854880505E-3</v>
      </c>
      <c r="CW14" s="16">
        <v>0.40277777777777773</v>
      </c>
      <c r="CX14" s="28" t="s">
        <v>510</v>
      </c>
      <c r="CY14" s="28" t="s">
        <v>293</v>
      </c>
      <c r="CZ14">
        <v>0</v>
      </c>
      <c r="DA14">
        <v>1</v>
      </c>
      <c r="DB14">
        <v>3</v>
      </c>
      <c r="DC14">
        <v>1</v>
      </c>
      <c r="DG14">
        <f t="shared" si="21"/>
        <v>1.25</v>
      </c>
      <c r="DH14">
        <f t="shared" si="22"/>
        <v>5</v>
      </c>
      <c r="DI14">
        <v>2</v>
      </c>
      <c r="DJ14" t="s">
        <v>224</v>
      </c>
      <c r="DK14" t="s">
        <v>511</v>
      </c>
      <c r="DL14">
        <v>-8.1929999999999996</v>
      </c>
      <c r="DM14" t="s">
        <v>215</v>
      </c>
      <c r="DN14">
        <v>9</v>
      </c>
      <c r="DO14">
        <v>478.1</v>
      </c>
      <c r="DP14">
        <v>3.3168816005943853E-2</v>
      </c>
      <c r="DQ14" t="s">
        <v>347</v>
      </c>
      <c r="DR14" t="s">
        <v>279</v>
      </c>
      <c r="DS14" t="s">
        <v>389</v>
      </c>
      <c r="DT14" t="s">
        <v>265</v>
      </c>
      <c r="DU14" t="s">
        <v>512</v>
      </c>
      <c r="DV14">
        <v>3</v>
      </c>
      <c r="DW14" t="s">
        <v>513</v>
      </c>
      <c r="DX14" t="s">
        <v>410</v>
      </c>
      <c r="DY14">
        <v>-7.923</v>
      </c>
      <c r="DZ14" t="s">
        <v>215</v>
      </c>
      <c r="EA14">
        <v>10</v>
      </c>
      <c r="EB14">
        <v>455.6</v>
      </c>
      <c r="EC14">
        <v>3.5819665892066394E-2</v>
      </c>
      <c r="ED14" t="s">
        <v>382</v>
      </c>
      <c r="EE14" t="s">
        <v>322</v>
      </c>
      <c r="EF14" t="s">
        <v>391</v>
      </c>
      <c r="EG14" t="s">
        <v>265</v>
      </c>
      <c r="EH14" t="s">
        <v>514</v>
      </c>
      <c r="EI14">
        <v>3</v>
      </c>
      <c r="EJ14" t="s">
        <v>513</v>
      </c>
      <c r="EK14" t="s">
        <v>410</v>
      </c>
      <c r="EL14">
        <v>-8.2929999999999993</v>
      </c>
      <c r="EM14" t="s">
        <v>215</v>
      </c>
      <c r="EN14">
        <v>15</v>
      </c>
      <c r="EO14">
        <v>426.6</v>
      </c>
      <c r="EP14">
        <v>2.3697468636400262E-2</v>
      </c>
      <c r="EQ14" t="s">
        <v>382</v>
      </c>
      <c r="ER14" t="s">
        <v>322</v>
      </c>
      <c r="ES14" t="s">
        <v>515</v>
      </c>
      <c r="ET14" t="s">
        <v>279</v>
      </c>
      <c r="EU14" t="s">
        <v>516</v>
      </c>
      <c r="EV14">
        <v>3</v>
      </c>
      <c r="EW14" t="s">
        <v>513</v>
      </c>
      <c r="EX14" t="s">
        <v>410</v>
      </c>
      <c r="EY14">
        <v>-8.3960000000000008</v>
      </c>
      <c r="EZ14" t="s">
        <v>215</v>
      </c>
      <c r="FA14">
        <v>16</v>
      </c>
      <c r="FB14">
        <v>394.1</v>
      </c>
      <c r="FC14">
        <v>0.1557632398753894</v>
      </c>
      <c r="FD14" t="s">
        <v>382</v>
      </c>
      <c r="FE14" t="s">
        <v>322</v>
      </c>
      <c r="FF14" t="s">
        <v>467</v>
      </c>
      <c r="FG14" t="s">
        <v>265</v>
      </c>
      <c r="FH14" t="s">
        <v>517</v>
      </c>
      <c r="FI14">
        <v>4</v>
      </c>
      <c r="FJ14" t="s">
        <v>236</v>
      </c>
      <c r="FK14" t="s">
        <v>457</v>
      </c>
      <c r="FL14">
        <v>-8.1479999999999997</v>
      </c>
      <c r="FM14" t="s">
        <v>215</v>
      </c>
      <c r="FN14">
        <v>18</v>
      </c>
      <c r="FO14">
        <v>327.39999999999998</v>
      </c>
      <c r="FP14">
        <v>2.9378929431811501E-2</v>
      </c>
      <c r="FQ14" t="s">
        <v>470</v>
      </c>
      <c r="FR14" t="s">
        <v>265</v>
      </c>
      <c r="FS14" t="s">
        <v>518</v>
      </c>
      <c r="FT14" t="s">
        <v>279</v>
      </c>
      <c r="FU14" t="s">
        <v>300</v>
      </c>
      <c r="HI14" s="39"/>
      <c r="HJ14" s="39"/>
      <c r="HK14" s="39"/>
      <c r="HL14" s="39"/>
      <c r="HM14" s="39"/>
    </row>
    <row r="15" spans="1:221" x14ac:dyDescent="0.55000000000000004">
      <c r="A15" t="s">
        <v>519</v>
      </c>
      <c r="B15" t="s">
        <v>203</v>
      </c>
      <c r="C15" s="20" t="s">
        <v>576</v>
      </c>
      <c r="D15" s="20" t="s">
        <v>204</v>
      </c>
      <c r="E15" t="s">
        <v>205</v>
      </c>
      <c r="F15" t="s">
        <v>206</v>
      </c>
      <c r="G15" t="s">
        <v>207</v>
      </c>
      <c r="H15" s="21">
        <v>44816</v>
      </c>
      <c r="I15">
        <v>64</v>
      </c>
      <c r="J15">
        <v>69</v>
      </c>
      <c r="K15" t="s">
        <v>297</v>
      </c>
      <c r="L15" t="s">
        <v>209</v>
      </c>
      <c r="M15" t="s">
        <v>210</v>
      </c>
      <c r="N15" t="s">
        <v>211</v>
      </c>
      <c r="O15" s="21">
        <v>44823</v>
      </c>
      <c r="P15">
        <f t="shared" si="0"/>
        <v>71</v>
      </c>
      <c r="Q15">
        <f t="shared" si="1"/>
        <v>76</v>
      </c>
      <c r="R15" s="2">
        <v>328.3</v>
      </c>
      <c r="S15" s="22"/>
      <c r="T15" s="1">
        <v>0</v>
      </c>
      <c r="V15" s="22">
        <v>3.472222222222222E-3</v>
      </c>
      <c r="W15" s="1">
        <v>329.6</v>
      </c>
      <c r="X15" s="22">
        <v>9.2592592592592585E-4</v>
      </c>
      <c r="Y15" s="1">
        <v>10</v>
      </c>
      <c r="Z15" s="1" t="s">
        <v>212</v>
      </c>
      <c r="AA15" s="22">
        <v>1.3310185185185185E-3</v>
      </c>
      <c r="AB15" s="1">
        <v>338.3</v>
      </c>
      <c r="AC15" s="22">
        <v>1.1574074074074073E-4</v>
      </c>
      <c r="AD15" s="1">
        <v>10</v>
      </c>
      <c r="AE15" s="1" t="s">
        <v>213</v>
      </c>
      <c r="AF15" s="22">
        <v>1.2037037037037038E-3</v>
      </c>
      <c r="AG15" s="1">
        <v>343.2</v>
      </c>
      <c r="AH15" s="22">
        <v>5.7870370370370366E-5</v>
      </c>
      <c r="AI15" s="1">
        <v>11</v>
      </c>
      <c r="AJ15" s="1" t="s">
        <v>212</v>
      </c>
      <c r="AK15" s="22">
        <v>5.7870370370370378E-4</v>
      </c>
      <c r="AL15" s="1">
        <v>343</v>
      </c>
      <c r="AM15" s="22">
        <v>1.1689814814814816E-3</v>
      </c>
      <c r="AN15" s="1">
        <v>9</v>
      </c>
      <c r="AO15" s="1" t="s">
        <v>213</v>
      </c>
      <c r="AP15" s="22">
        <v>1.7939814814814815E-3</v>
      </c>
      <c r="AQ15">
        <v>0</v>
      </c>
      <c r="AR15" s="23" t="str">
        <f t="shared" si="2"/>
        <v>1</v>
      </c>
      <c r="AS15" s="20">
        <f t="shared" si="3"/>
        <v>8</v>
      </c>
      <c r="AT15" s="20">
        <f t="shared" si="4"/>
        <v>4</v>
      </c>
      <c r="AU15" s="20">
        <f t="shared" si="5"/>
        <v>40</v>
      </c>
      <c r="AV15" s="24">
        <f t="shared" si="6"/>
        <v>1.6759259259259258E-3</v>
      </c>
      <c r="AW15" s="20">
        <f t="shared" si="7"/>
        <v>17</v>
      </c>
      <c r="AX15" s="20">
        <f t="shared" si="8"/>
        <v>17</v>
      </c>
      <c r="AY15" s="51">
        <f>AVERAGE(AF15,AP15)</f>
        <v>1.4988425925925926E-3</v>
      </c>
      <c r="AZ15" s="1">
        <f t="shared" si="9"/>
        <v>129</v>
      </c>
      <c r="BA15" s="1">
        <f t="shared" si="10"/>
        <v>2</v>
      </c>
      <c r="BB15" s="1">
        <f t="shared" si="11"/>
        <v>155</v>
      </c>
      <c r="BC15" s="22">
        <f t="shared" si="23"/>
        <v>5.6712962962962967E-4</v>
      </c>
      <c r="BD15" s="1">
        <f t="shared" si="12"/>
        <v>49</v>
      </c>
      <c r="BE15" s="1">
        <v>3</v>
      </c>
      <c r="BF15" s="21">
        <v>44833</v>
      </c>
      <c r="BG15">
        <f t="shared" si="13"/>
        <v>81</v>
      </c>
      <c r="BH15">
        <f t="shared" si="14"/>
        <v>86</v>
      </c>
      <c r="BI15">
        <v>368.8</v>
      </c>
      <c r="BJ15">
        <v>49</v>
      </c>
      <c r="BK15">
        <v>300</v>
      </c>
      <c r="BL15" s="41">
        <v>0.42569444444444443</v>
      </c>
      <c r="BM15">
        <v>86.48399999999998</v>
      </c>
      <c r="BN15">
        <v>15.250999999999999</v>
      </c>
      <c r="BO15">
        <v>9.2110000000000003</v>
      </c>
      <c r="BP15">
        <v>29.761999999999997</v>
      </c>
      <c r="BQ15">
        <v>24.507999999999996</v>
      </c>
      <c r="BR15">
        <v>7.7520000000000007</v>
      </c>
      <c r="BS15">
        <v>52</v>
      </c>
      <c r="BT15">
        <v>1.6631538461538458</v>
      </c>
      <c r="BU15">
        <v>5.1020000000000003</v>
      </c>
      <c r="BV15" t="s">
        <v>490</v>
      </c>
      <c r="BW15">
        <v>353.4</v>
      </c>
      <c r="BX15">
        <f t="shared" si="24"/>
        <v>15.400000000000034</v>
      </c>
      <c r="BY15" s="1">
        <v>3</v>
      </c>
      <c r="BZ15">
        <v>47.28799999999999</v>
      </c>
      <c r="CA15">
        <v>45</v>
      </c>
      <c r="CB15">
        <v>1.0508444444444442</v>
      </c>
      <c r="CC15">
        <v>17.042999999999999</v>
      </c>
      <c r="CD15">
        <v>69.438999999999993</v>
      </c>
      <c r="CE15">
        <v>30.245999999999999</v>
      </c>
      <c r="CF15">
        <v>2.8592871784698803</v>
      </c>
      <c r="CG15">
        <f t="shared" si="15"/>
        <v>48.177846312002053</v>
      </c>
      <c r="CH15">
        <v>6</v>
      </c>
      <c r="CI15">
        <v>33.344827586206897</v>
      </c>
      <c r="CJ15">
        <v>7.0344827586206895</v>
      </c>
      <c r="CK15">
        <v>28.724137931034484</v>
      </c>
      <c r="CL15">
        <v>0</v>
      </c>
      <c r="CM15">
        <v>40.551724137931032</v>
      </c>
      <c r="CN15">
        <v>109.65517241379311</v>
      </c>
      <c r="CO15" s="21">
        <v>44833</v>
      </c>
      <c r="CP15">
        <f t="shared" si="16"/>
        <v>81</v>
      </c>
      <c r="CQ15">
        <f t="shared" si="17"/>
        <v>86</v>
      </c>
      <c r="CR15" s="32">
        <f t="shared" si="18"/>
        <v>6</v>
      </c>
      <c r="CS15">
        <v>361.8</v>
      </c>
      <c r="CT15">
        <f t="shared" si="19"/>
        <v>33.5</v>
      </c>
      <c r="CU15" s="28">
        <v>1.41</v>
      </c>
      <c r="CV15" s="31">
        <f t="shared" si="20"/>
        <v>3.8971807628524042E-3</v>
      </c>
      <c r="CW15" s="16">
        <v>0.43124999999999997</v>
      </c>
      <c r="CX15" s="28" t="s">
        <v>356</v>
      </c>
      <c r="CY15" s="28" t="s">
        <v>399</v>
      </c>
      <c r="CZ15">
        <v>0</v>
      </c>
      <c r="DA15">
        <v>4</v>
      </c>
      <c r="DG15">
        <f t="shared" si="21"/>
        <v>2</v>
      </c>
      <c r="DH15">
        <f t="shared" si="22"/>
        <v>4</v>
      </c>
      <c r="DI15">
        <v>2</v>
      </c>
      <c r="DJ15" t="s">
        <v>224</v>
      </c>
      <c r="DK15" t="s">
        <v>375</v>
      </c>
      <c r="DL15">
        <v>-7.7450000000000001</v>
      </c>
      <c r="DM15" t="s">
        <v>215</v>
      </c>
      <c r="DN15">
        <v>5</v>
      </c>
      <c r="DO15">
        <v>495</v>
      </c>
      <c r="DP15">
        <v>6.0606060606060606E-3</v>
      </c>
      <c r="DQ15" t="s">
        <v>521</v>
      </c>
      <c r="DR15" t="s">
        <v>322</v>
      </c>
      <c r="DS15" t="s">
        <v>348</v>
      </c>
      <c r="DT15" t="s">
        <v>265</v>
      </c>
      <c r="DV15">
        <v>2</v>
      </c>
      <c r="DW15" t="s">
        <v>224</v>
      </c>
      <c r="DX15" t="s">
        <v>375</v>
      </c>
      <c r="DY15">
        <v>-7.95</v>
      </c>
      <c r="DZ15" t="s">
        <v>215</v>
      </c>
      <c r="EA15">
        <v>6</v>
      </c>
      <c r="EB15">
        <v>464.9</v>
      </c>
      <c r="EC15">
        <v>1.2698412698412698E-2</v>
      </c>
      <c r="ED15" t="s">
        <v>350</v>
      </c>
      <c r="EE15" t="s">
        <v>265</v>
      </c>
      <c r="EF15" t="s">
        <v>522</v>
      </c>
      <c r="EG15" t="s">
        <v>279</v>
      </c>
      <c r="EH15" t="s">
        <v>523</v>
      </c>
      <c r="EI15">
        <v>2</v>
      </c>
      <c r="EJ15" t="s">
        <v>224</v>
      </c>
      <c r="EK15" t="s">
        <v>375</v>
      </c>
      <c r="EL15">
        <v>-8.1489999999999991</v>
      </c>
      <c r="EM15" t="s">
        <v>215</v>
      </c>
      <c r="EN15">
        <v>8</v>
      </c>
      <c r="EO15">
        <v>558.79999999999995</v>
      </c>
      <c r="EP15">
        <v>3.002552169343942E-2</v>
      </c>
      <c r="EQ15" t="s">
        <v>521</v>
      </c>
      <c r="ER15" t="s">
        <v>322</v>
      </c>
      <c r="ES15" t="s">
        <v>466</v>
      </c>
      <c r="ET15" t="s">
        <v>265</v>
      </c>
      <c r="EU15" t="s">
        <v>524</v>
      </c>
      <c r="EV15">
        <v>2</v>
      </c>
      <c r="EW15" t="s">
        <v>224</v>
      </c>
      <c r="EX15" t="s">
        <v>375</v>
      </c>
      <c r="EY15">
        <v>-8.3569999999999993</v>
      </c>
      <c r="EZ15" t="s">
        <v>215</v>
      </c>
      <c r="FA15">
        <v>12</v>
      </c>
      <c r="FB15">
        <v>1442.3</v>
      </c>
      <c r="FC15">
        <v>4.2803638309256284E-3</v>
      </c>
      <c r="FD15" t="s">
        <v>521</v>
      </c>
      <c r="FE15" t="s">
        <v>322</v>
      </c>
      <c r="FF15" t="s">
        <v>525</v>
      </c>
      <c r="FG15" t="s">
        <v>279</v>
      </c>
      <c r="FH15" t="s">
        <v>310</v>
      </c>
      <c r="HI15" s="39"/>
      <c r="HJ15" s="39"/>
      <c r="HK15" s="39"/>
      <c r="HL15" s="39"/>
      <c r="HM15" s="39"/>
    </row>
    <row r="16" spans="1:221" x14ac:dyDescent="0.55000000000000004">
      <c r="A16" t="s">
        <v>526</v>
      </c>
      <c r="B16" t="s">
        <v>203</v>
      </c>
      <c r="C16" s="20" t="s">
        <v>576</v>
      </c>
      <c r="D16" s="20" t="s">
        <v>204</v>
      </c>
      <c r="E16" t="s">
        <v>205</v>
      </c>
      <c r="F16" t="s">
        <v>206</v>
      </c>
      <c r="G16" t="s">
        <v>207</v>
      </c>
      <c r="H16" s="21">
        <v>44816</v>
      </c>
      <c r="I16">
        <v>64</v>
      </c>
      <c r="J16">
        <v>69</v>
      </c>
      <c r="K16" t="s">
        <v>297</v>
      </c>
      <c r="L16" t="s">
        <v>209</v>
      </c>
      <c r="M16" t="s">
        <v>210</v>
      </c>
      <c r="N16" t="s">
        <v>211</v>
      </c>
      <c r="O16" s="21">
        <v>44823</v>
      </c>
      <c r="P16">
        <f t="shared" si="0"/>
        <v>71</v>
      </c>
      <c r="Q16">
        <f t="shared" si="1"/>
        <v>76</v>
      </c>
      <c r="R16" s="2">
        <v>313.7</v>
      </c>
      <c r="S16" s="22">
        <v>5.2083333333333333E-4</v>
      </c>
      <c r="T16" s="1">
        <v>12</v>
      </c>
      <c r="U16" s="1" t="s">
        <v>212</v>
      </c>
      <c r="V16" s="22">
        <v>1.0416666666666666E-2</v>
      </c>
      <c r="W16" s="1">
        <v>314.2</v>
      </c>
      <c r="X16" s="22">
        <v>6.134259259259259E-4</v>
      </c>
      <c r="Y16" s="1">
        <v>12</v>
      </c>
      <c r="Z16" s="1" t="s">
        <v>213</v>
      </c>
      <c r="AA16" s="22">
        <v>1.3310185185185185E-3</v>
      </c>
      <c r="AB16" s="1">
        <v>316</v>
      </c>
      <c r="AC16" s="22">
        <v>5.4398148148148144E-4</v>
      </c>
      <c r="AD16" s="1">
        <v>4</v>
      </c>
      <c r="AE16" s="1" t="s">
        <v>213</v>
      </c>
      <c r="AF16" s="22">
        <v>7.175925925925927E-4</v>
      </c>
      <c r="AG16" s="1">
        <v>319.2</v>
      </c>
      <c r="AH16" s="22">
        <v>1.8287037037037037E-3</v>
      </c>
      <c r="AI16" s="1">
        <v>7</v>
      </c>
      <c r="AJ16" s="1" t="s">
        <v>213</v>
      </c>
      <c r="AK16" s="22">
        <v>2.4537037037037036E-3</v>
      </c>
      <c r="AL16" s="1">
        <v>319.2</v>
      </c>
      <c r="AM16" s="22">
        <v>1.9675925925925928E-3</v>
      </c>
      <c r="AN16" s="1">
        <v>6</v>
      </c>
      <c r="AO16" s="1" t="s">
        <v>213</v>
      </c>
      <c r="AP16" s="22">
        <v>4.1319444444444442E-3</v>
      </c>
      <c r="AQ16">
        <v>2</v>
      </c>
      <c r="AR16" s="23" t="str">
        <f t="shared" si="2"/>
        <v>1</v>
      </c>
      <c r="AS16" s="20">
        <f t="shared" si="3"/>
        <v>8.1999999999999993</v>
      </c>
      <c r="AT16" s="20">
        <f t="shared" si="4"/>
        <v>5</v>
      </c>
      <c r="AU16" s="20">
        <f t="shared" si="5"/>
        <v>41</v>
      </c>
      <c r="AV16" s="24">
        <f t="shared" si="6"/>
        <v>3.8101851851851851E-3</v>
      </c>
      <c r="AW16" s="20">
        <f t="shared" si="7"/>
        <v>20</v>
      </c>
      <c r="AX16" s="20">
        <f t="shared" si="8"/>
        <v>20</v>
      </c>
      <c r="AY16" s="51">
        <f>AVERAGE(AA16,AF16,AK16,AP16)</f>
        <v>2.1585648148148145E-3</v>
      </c>
      <c r="AZ16" s="1">
        <f t="shared" si="9"/>
        <v>187</v>
      </c>
      <c r="BA16" s="1">
        <f t="shared" si="10"/>
        <v>4</v>
      </c>
      <c r="BB16" s="1">
        <f t="shared" si="11"/>
        <v>357</v>
      </c>
      <c r="BC16" s="22">
        <f t="shared" si="23"/>
        <v>1.0949074074074075E-3</v>
      </c>
      <c r="BD16" s="1">
        <f t="shared" si="12"/>
        <v>95</v>
      </c>
      <c r="BE16" s="1">
        <v>3</v>
      </c>
      <c r="BF16" s="21">
        <v>44833</v>
      </c>
      <c r="BG16">
        <f t="shared" si="13"/>
        <v>81</v>
      </c>
      <c r="BH16">
        <f t="shared" si="14"/>
        <v>86</v>
      </c>
      <c r="BI16">
        <v>342.9</v>
      </c>
      <c r="BJ16">
        <v>51</v>
      </c>
      <c r="BK16">
        <v>300</v>
      </c>
      <c r="BL16" s="41">
        <v>0.43472222222222223</v>
      </c>
      <c r="BM16">
        <v>85.24499999999999</v>
      </c>
      <c r="BN16">
        <v>39.244999999999997</v>
      </c>
      <c r="BO16">
        <v>11.497999999999999</v>
      </c>
      <c r="BP16">
        <v>11.999000000000001</v>
      </c>
      <c r="BQ16">
        <v>12.004</v>
      </c>
      <c r="BR16">
        <v>10.499000000000001</v>
      </c>
      <c r="BS16">
        <v>48</v>
      </c>
      <c r="BT16">
        <v>1.7759374999999997</v>
      </c>
      <c r="BU16">
        <v>6.351</v>
      </c>
      <c r="BV16" t="s">
        <v>501</v>
      </c>
      <c r="BW16">
        <v>342.9</v>
      </c>
      <c r="BX16">
        <f t="shared" si="24"/>
        <v>0</v>
      </c>
      <c r="BY16" s="1">
        <v>3</v>
      </c>
      <c r="BZ16">
        <v>40.733999999999995</v>
      </c>
      <c r="CA16">
        <v>54</v>
      </c>
      <c r="CB16">
        <v>0.75433333333333319</v>
      </c>
      <c r="CC16">
        <v>16.744</v>
      </c>
      <c r="CD16">
        <v>68.501999999999995</v>
      </c>
      <c r="CE16">
        <v>23.99</v>
      </c>
      <c r="CF16">
        <v>3.5533972488536891</v>
      </c>
      <c r="CG16">
        <f t="shared" si="15"/>
        <v>56.076349155490455</v>
      </c>
      <c r="CH16">
        <v>2</v>
      </c>
      <c r="CI16">
        <v>17.655172413793103</v>
      </c>
      <c r="CJ16">
        <v>13.758620689655173</v>
      </c>
      <c r="CK16">
        <v>26.655172413793103</v>
      </c>
      <c r="CL16">
        <v>6.7586206896551726</v>
      </c>
      <c r="CM16">
        <v>21.793103448275861</v>
      </c>
      <c r="CN16">
        <v>86.620689655172413</v>
      </c>
      <c r="CO16" s="21">
        <v>44833</v>
      </c>
      <c r="CP16">
        <f t="shared" si="16"/>
        <v>81</v>
      </c>
      <c r="CQ16">
        <f t="shared" si="17"/>
        <v>86</v>
      </c>
      <c r="CR16" s="32">
        <f t="shared" si="18"/>
        <v>6</v>
      </c>
      <c r="CS16">
        <v>330.5</v>
      </c>
      <c r="CT16">
        <f t="shared" si="19"/>
        <v>16.800000000000011</v>
      </c>
      <c r="CU16" s="28">
        <v>1.27</v>
      </c>
      <c r="CV16" s="31">
        <f t="shared" si="20"/>
        <v>3.8426626323751893E-3</v>
      </c>
      <c r="CW16" s="16">
        <v>0.43958333333333338</v>
      </c>
      <c r="CX16" s="28" t="s">
        <v>257</v>
      </c>
      <c r="CY16" s="28" t="s">
        <v>528</v>
      </c>
      <c r="CZ16">
        <v>1</v>
      </c>
      <c r="DA16">
        <v>1</v>
      </c>
      <c r="DB16">
        <v>1</v>
      </c>
      <c r="DG16">
        <f t="shared" si="21"/>
        <v>1</v>
      </c>
      <c r="DH16">
        <f t="shared" si="22"/>
        <v>3</v>
      </c>
      <c r="DI16">
        <v>1</v>
      </c>
      <c r="DJ16" t="s">
        <v>223</v>
      </c>
      <c r="DK16" t="s">
        <v>529</v>
      </c>
      <c r="DL16">
        <v>-7.9580000000000002</v>
      </c>
      <c r="DM16" t="s">
        <v>215</v>
      </c>
      <c r="DN16">
        <v>3</v>
      </c>
      <c r="DO16">
        <v>577.6</v>
      </c>
      <c r="DP16">
        <v>1.6631740012640122E-3</v>
      </c>
      <c r="DQ16" t="s">
        <v>521</v>
      </c>
      <c r="DR16" t="s">
        <v>322</v>
      </c>
      <c r="DS16" t="s">
        <v>258</v>
      </c>
      <c r="DT16" t="s">
        <v>265</v>
      </c>
      <c r="DU16" t="s">
        <v>512</v>
      </c>
      <c r="DV16">
        <v>2</v>
      </c>
      <c r="DW16" t="s">
        <v>224</v>
      </c>
      <c r="DX16" t="s">
        <v>530</v>
      </c>
      <c r="DY16">
        <v>-8.0809999999999995</v>
      </c>
      <c r="DZ16" t="s">
        <v>215</v>
      </c>
      <c r="EA16">
        <v>4</v>
      </c>
      <c r="EB16">
        <v>597.9</v>
      </c>
      <c r="EC16">
        <v>4.6577052417814792E-3</v>
      </c>
      <c r="ED16" t="s">
        <v>521</v>
      </c>
      <c r="EE16" t="s">
        <v>322</v>
      </c>
      <c r="EF16" t="s">
        <v>328</v>
      </c>
      <c r="EG16" t="s">
        <v>265</v>
      </c>
      <c r="EI16">
        <v>3</v>
      </c>
      <c r="EJ16" t="s">
        <v>531</v>
      </c>
      <c r="EK16" t="s">
        <v>532</v>
      </c>
      <c r="EL16">
        <v>-8.3350000000000009</v>
      </c>
      <c r="EM16" t="s">
        <v>220</v>
      </c>
      <c r="EN16">
        <v>14</v>
      </c>
      <c r="EO16">
        <v>584.20000000000005</v>
      </c>
      <c r="EP16">
        <v>0.05</v>
      </c>
      <c r="EQ16" t="s">
        <v>521</v>
      </c>
      <c r="ER16" t="s">
        <v>322</v>
      </c>
      <c r="ES16" t="s">
        <v>389</v>
      </c>
      <c r="ET16" t="s">
        <v>265</v>
      </c>
      <c r="EU16" t="s">
        <v>533</v>
      </c>
      <c r="HI16" s="39"/>
      <c r="HJ16" s="39"/>
      <c r="HK16" s="39"/>
      <c r="HL16" s="39"/>
      <c r="HM16" s="39"/>
    </row>
    <row r="17" spans="1:221" x14ac:dyDescent="0.55000000000000004">
      <c r="A17" s="39" t="s">
        <v>582</v>
      </c>
      <c r="B17" t="s">
        <v>203</v>
      </c>
      <c r="C17" s="20" t="s">
        <v>576</v>
      </c>
      <c r="D17" s="20" t="s">
        <v>204</v>
      </c>
      <c r="E17" t="s">
        <v>205</v>
      </c>
      <c r="F17" t="s">
        <v>206</v>
      </c>
      <c r="G17" t="s">
        <v>207</v>
      </c>
      <c r="H17" s="21">
        <v>45173</v>
      </c>
      <c r="I17">
        <v>64</v>
      </c>
      <c r="J17">
        <v>69</v>
      </c>
      <c r="K17" t="s">
        <v>297</v>
      </c>
      <c r="L17" t="s">
        <v>209</v>
      </c>
      <c r="M17" t="s">
        <v>210</v>
      </c>
      <c r="N17" s="3" t="s">
        <v>211</v>
      </c>
      <c r="O17" s="21">
        <v>45180</v>
      </c>
      <c r="P17">
        <f t="shared" si="0"/>
        <v>71</v>
      </c>
      <c r="Q17">
        <f t="shared" si="1"/>
        <v>76</v>
      </c>
      <c r="R17" s="2">
        <v>353.6</v>
      </c>
      <c r="S17" s="51">
        <v>9.837962962962962E-4</v>
      </c>
      <c r="T17" s="1">
        <v>8</v>
      </c>
      <c r="U17" s="1" t="s">
        <v>212</v>
      </c>
      <c r="V17" s="51">
        <v>1.0416666666666666E-2</v>
      </c>
      <c r="W17" s="1">
        <v>357.7</v>
      </c>
      <c r="X17" s="51">
        <v>1.7361111111111112E-4</v>
      </c>
      <c r="Y17" s="1">
        <v>4</v>
      </c>
      <c r="Z17" s="1" t="s">
        <v>213</v>
      </c>
      <c r="AA17" s="51">
        <v>1.6203703703703703E-3</v>
      </c>
      <c r="AB17" s="1">
        <v>359.1</v>
      </c>
      <c r="AC17" s="51">
        <v>8.1018518518518516E-4</v>
      </c>
      <c r="AD17" s="1">
        <v>2</v>
      </c>
      <c r="AE17" s="1" t="s">
        <v>212</v>
      </c>
      <c r="AF17" s="51">
        <v>8.1018518518518514E-3</v>
      </c>
      <c r="AG17" s="1">
        <v>358.4</v>
      </c>
      <c r="AH17" s="51">
        <v>1.0995370370370371E-3</v>
      </c>
      <c r="AI17" s="1">
        <v>1</v>
      </c>
      <c r="AJ17" s="1" t="s">
        <v>213</v>
      </c>
      <c r="AK17" s="51">
        <v>1.0995370370370371E-3</v>
      </c>
      <c r="AL17" s="1">
        <v>361.9</v>
      </c>
      <c r="AM17" s="51">
        <v>4.6296296296296298E-4</v>
      </c>
      <c r="AN17" s="1">
        <v>2</v>
      </c>
      <c r="AO17" s="1" t="s">
        <v>213</v>
      </c>
      <c r="AP17" s="51">
        <v>1.2731481481481483E-3</v>
      </c>
      <c r="AR17" s="53" t="str">
        <f t="shared" si="2"/>
        <v>1</v>
      </c>
      <c r="AS17" s="15">
        <f t="shared" si="3"/>
        <v>3.4</v>
      </c>
      <c r="AT17" s="15">
        <f t="shared" si="4"/>
        <v>5</v>
      </c>
      <c r="AU17" s="15">
        <f t="shared" si="5"/>
        <v>17</v>
      </c>
      <c r="AV17" s="55">
        <f t="shared" si="6"/>
        <v>4.5023148148148149E-3</v>
      </c>
      <c r="AW17" s="15">
        <f t="shared" si="7"/>
        <v>21</v>
      </c>
      <c r="AX17" s="15">
        <f t="shared" si="8"/>
        <v>16</v>
      </c>
      <c r="AY17" s="51">
        <f>AVERAGE(AA17,AK17,AP17)</f>
        <v>1.3310185185185185E-3</v>
      </c>
      <c r="AZ17" s="1">
        <f t="shared" si="9"/>
        <v>115</v>
      </c>
      <c r="BA17" s="1">
        <f t="shared" si="10"/>
        <v>3</v>
      </c>
      <c r="BB17" s="1">
        <f t="shared" si="11"/>
        <v>110</v>
      </c>
      <c r="BC17" s="22">
        <f t="shared" si="23"/>
        <v>7.0601851851851847E-4</v>
      </c>
      <c r="BD17" s="1">
        <f t="shared" si="12"/>
        <v>61</v>
      </c>
      <c r="BE17" s="1">
        <v>2</v>
      </c>
      <c r="BF17" s="54">
        <v>45190</v>
      </c>
      <c r="BG17">
        <f t="shared" si="13"/>
        <v>81</v>
      </c>
      <c r="BH17">
        <f t="shared" si="14"/>
        <v>86</v>
      </c>
      <c r="BI17">
        <v>369.6</v>
      </c>
      <c r="BJ17">
        <v>7</v>
      </c>
      <c r="BK17">
        <v>300</v>
      </c>
      <c r="BL17" s="25">
        <v>0.43124999999999997</v>
      </c>
      <c r="BM17">
        <v>41.433</v>
      </c>
      <c r="BN17">
        <v>17.333999999999996</v>
      </c>
      <c r="BO17">
        <v>9.0329999999999995</v>
      </c>
      <c r="BP17">
        <v>5.6660000000000004</v>
      </c>
      <c r="BQ17">
        <v>5.1000000000000005</v>
      </c>
      <c r="BR17">
        <v>4.3</v>
      </c>
      <c r="BS17">
        <v>37</v>
      </c>
      <c r="BT17">
        <v>1.1198109999999999</v>
      </c>
      <c r="BU17">
        <v>13.5</v>
      </c>
      <c r="BV17" t="s">
        <v>589</v>
      </c>
      <c r="BW17">
        <v>343.5</v>
      </c>
      <c r="BX17" s="3">
        <f t="shared" si="24"/>
        <v>26.100000000000023</v>
      </c>
      <c r="BY17" s="1">
        <v>2</v>
      </c>
      <c r="BZ17">
        <v>42.731999999999999</v>
      </c>
      <c r="CA17">
        <v>41</v>
      </c>
      <c r="CB17">
        <f>BZ17/CA17</f>
        <v>1.0422439024390244</v>
      </c>
      <c r="CC17">
        <v>12.531000000000001</v>
      </c>
      <c r="CD17">
        <v>28.901</v>
      </c>
      <c r="CE17">
        <v>30.201000000000001</v>
      </c>
      <c r="CF17">
        <f>(CC17+CD17)/CE17</f>
        <v>1.3718751034733949</v>
      </c>
      <c r="CG17">
        <f t="shared" si="15"/>
        <v>15.67970516793701</v>
      </c>
      <c r="CH17">
        <v>2</v>
      </c>
      <c r="CI17">
        <v>7.2758620689655169</v>
      </c>
      <c r="CJ17">
        <v>5.0344827586206895</v>
      </c>
      <c r="CK17">
        <v>20.862068965517242</v>
      </c>
      <c r="CL17">
        <v>0.7931034482758621</v>
      </c>
      <c r="CM17">
        <v>12.310344827586206</v>
      </c>
      <c r="CN17">
        <v>46.275862068965516</v>
      </c>
      <c r="CO17" s="54">
        <v>45190</v>
      </c>
      <c r="CP17">
        <f t="shared" si="16"/>
        <v>81</v>
      </c>
      <c r="CQ17">
        <f t="shared" si="17"/>
        <v>86</v>
      </c>
      <c r="CR17" s="32">
        <f t="shared" si="18"/>
        <v>6</v>
      </c>
      <c r="CS17">
        <v>369.6</v>
      </c>
      <c r="CT17">
        <f t="shared" si="19"/>
        <v>16</v>
      </c>
      <c r="CU17" s="28">
        <v>1.1100000000000001</v>
      </c>
      <c r="CV17" s="31">
        <f t="shared" si="20"/>
        <v>3.0032467532467534E-3</v>
      </c>
      <c r="CW17" s="25">
        <v>0.4375</v>
      </c>
      <c r="CX17" s="28" t="s">
        <v>257</v>
      </c>
      <c r="CY17" s="28" t="s">
        <v>307</v>
      </c>
      <c r="CZ17">
        <v>3</v>
      </c>
      <c r="DA17">
        <v>1</v>
      </c>
      <c r="DB17">
        <v>1</v>
      </c>
      <c r="DG17">
        <f t="shared" si="21"/>
        <v>1.6666666666666667</v>
      </c>
      <c r="DH17">
        <f t="shared" si="22"/>
        <v>5</v>
      </c>
    </row>
    <row r="18" spans="1:221" x14ac:dyDescent="0.55000000000000004">
      <c r="A18" t="s">
        <v>202</v>
      </c>
      <c r="B18" s="20" t="s">
        <v>203</v>
      </c>
      <c r="C18" s="20" t="s">
        <v>575</v>
      </c>
      <c r="D18" s="20" t="s">
        <v>204</v>
      </c>
      <c r="E18" t="s">
        <v>205</v>
      </c>
      <c r="F18" t="s">
        <v>206</v>
      </c>
      <c r="G18" t="s">
        <v>207</v>
      </c>
      <c r="H18" s="21">
        <v>43731</v>
      </c>
      <c r="I18">
        <v>64</v>
      </c>
      <c r="J18">
        <v>69</v>
      </c>
      <c r="K18" t="s">
        <v>208</v>
      </c>
      <c r="L18" t="s">
        <v>209</v>
      </c>
      <c r="M18" t="s">
        <v>210</v>
      </c>
      <c r="N18" t="s">
        <v>211</v>
      </c>
      <c r="O18" s="21">
        <v>43738</v>
      </c>
      <c r="P18">
        <f t="shared" si="0"/>
        <v>71</v>
      </c>
      <c r="Q18">
        <f t="shared" si="1"/>
        <v>76</v>
      </c>
      <c r="R18" s="2">
        <v>307.3</v>
      </c>
      <c r="S18" s="22">
        <v>1.0185185185185186E-3</v>
      </c>
      <c r="T18" s="1">
        <v>7</v>
      </c>
      <c r="U18" s="1" t="s">
        <v>212</v>
      </c>
      <c r="V18" s="22">
        <v>1.0416666666666666E-2</v>
      </c>
      <c r="W18" s="1">
        <v>305.39999999999998</v>
      </c>
      <c r="X18" s="22">
        <v>3.0092592592592595E-4</v>
      </c>
      <c r="Y18" s="1">
        <v>7</v>
      </c>
      <c r="Z18" s="1" t="s">
        <v>213</v>
      </c>
      <c r="AA18" s="22">
        <v>3.530092592592592E-3</v>
      </c>
      <c r="AB18" s="1">
        <v>304.5</v>
      </c>
      <c r="AC18" s="22">
        <v>1.4583333333333334E-3</v>
      </c>
      <c r="AD18" s="1">
        <v>8</v>
      </c>
      <c r="AE18" s="1" t="s">
        <v>213</v>
      </c>
      <c r="AF18" s="22">
        <v>2.5810185185185185E-3</v>
      </c>
      <c r="AG18" s="1">
        <v>310.60000000000002</v>
      </c>
      <c r="AH18" s="22">
        <v>1.0069444444444444E-3</v>
      </c>
      <c r="AI18" s="1">
        <v>8</v>
      </c>
      <c r="AJ18" s="1" t="s">
        <v>212</v>
      </c>
      <c r="AK18" s="22">
        <v>1.0416666666666666E-2</v>
      </c>
      <c r="AL18" s="1">
        <v>303</v>
      </c>
      <c r="AM18" s="22">
        <v>1.273148148148148E-4</v>
      </c>
      <c r="AN18" s="1">
        <v>10</v>
      </c>
      <c r="AO18" s="1" t="s">
        <v>212</v>
      </c>
      <c r="AP18" s="22">
        <v>3.9351851851851857E-3</v>
      </c>
      <c r="AQ18">
        <v>3</v>
      </c>
      <c r="AR18" s="23" t="str">
        <f t="shared" si="2"/>
        <v>1</v>
      </c>
      <c r="AS18" s="20">
        <f t="shared" si="3"/>
        <v>8</v>
      </c>
      <c r="AT18" s="20">
        <f t="shared" si="4"/>
        <v>5</v>
      </c>
      <c r="AU18" s="20">
        <f t="shared" si="5"/>
        <v>40</v>
      </c>
      <c r="AV18" s="24">
        <f t="shared" si="6"/>
        <v>6.1759259259259267E-3</v>
      </c>
      <c r="AW18" s="20">
        <f t="shared" si="7"/>
        <v>23</v>
      </c>
      <c r="AX18" s="20">
        <f t="shared" si="8"/>
        <v>20</v>
      </c>
      <c r="AY18" s="25">
        <f>AVERAGE(AA18,AF18)</f>
        <v>3.0555555555555553E-3</v>
      </c>
      <c r="AZ18" s="1">
        <f t="shared" si="9"/>
        <v>264</v>
      </c>
      <c r="BA18" s="1">
        <f t="shared" si="10"/>
        <v>2</v>
      </c>
      <c r="BB18" s="1" t="str">
        <f t="shared" si="11"/>
        <v/>
      </c>
      <c r="BC18" s="26">
        <f t="shared" si="23"/>
        <v>7.8240740740740755E-4</v>
      </c>
      <c r="BD18" s="26">
        <f t="shared" si="12"/>
        <v>68</v>
      </c>
      <c r="BE18" s="1">
        <v>3</v>
      </c>
      <c r="BF18" s="21"/>
      <c r="BJ18" s="27"/>
      <c r="BK18" s="27"/>
      <c r="BL18" s="27"/>
      <c r="BM18" s="27"/>
      <c r="BN18" s="27"/>
      <c r="BO18" s="27"/>
      <c r="BP18" s="27"/>
      <c r="BQ18" s="27"/>
      <c r="BR18" s="27"/>
      <c r="BS18" s="27"/>
      <c r="BT18" s="27"/>
      <c r="BU18" s="27"/>
      <c r="BV18" s="27"/>
      <c r="BW18" s="27"/>
      <c r="BX18" s="27"/>
      <c r="BY18" s="30"/>
      <c r="BZ18" s="27"/>
      <c r="CA18" s="27"/>
      <c r="CB18" s="27"/>
      <c r="CC18" s="27"/>
      <c r="CD18" s="27"/>
      <c r="CE18" s="27"/>
      <c r="CF18" s="27"/>
      <c r="CG18" s="27"/>
      <c r="CO18" s="21">
        <v>43745</v>
      </c>
      <c r="CP18">
        <f t="shared" si="16"/>
        <v>78</v>
      </c>
      <c r="CQ18">
        <f t="shared" si="17"/>
        <v>83</v>
      </c>
      <c r="CR18" s="32">
        <f t="shared" si="18"/>
        <v>3</v>
      </c>
      <c r="CS18">
        <v>304.10000000000002</v>
      </c>
      <c r="CT18">
        <f t="shared" si="19"/>
        <v>-3.1999999999999886</v>
      </c>
      <c r="CU18" s="28">
        <v>1.21</v>
      </c>
      <c r="CV18" s="31">
        <f t="shared" si="20"/>
        <v>3.9789542913515287E-3</v>
      </c>
      <c r="CW18" s="16">
        <v>0.35694444444444445</v>
      </c>
      <c r="CX18" s="33"/>
      <c r="CY18" s="33"/>
      <c r="CZ18">
        <v>0</v>
      </c>
      <c r="DA18">
        <v>1</v>
      </c>
      <c r="DB18">
        <v>0</v>
      </c>
      <c r="DC18">
        <v>0</v>
      </c>
      <c r="DD18">
        <v>0</v>
      </c>
      <c r="DG18">
        <f t="shared" si="21"/>
        <v>0.2</v>
      </c>
      <c r="DH18">
        <f t="shared" si="22"/>
        <v>1</v>
      </c>
      <c r="DI18">
        <v>2</v>
      </c>
      <c r="DJ18" t="s">
        <v>214</v>
      </c>
      <c r="DK18" t="s">
        <v>545</v>
      </c>
      <c r="DL18" s="34">
        <v>-8.3000000000000007</v>
      </c>
      <c r="DM18" t="s">
        <v>215</v>
      </c>
      <c r="DN18">
        <v>3</v>
      </c>
      <c r="DO18">
        <v>665.4</v>
      </c>
      <c r="DP18">
        <v>3.9514036329322955</v>
      </c>
      <c r="DT18" s="27"/>
      <c r="DU18" s="27"/>
      <c r="EO18" s="35"/>
      <c r="EP18" s="27"/>
      <c r="EQ18" s="27"/>
      <c r="ER18" s="27"/>
      <c r="ES18" s="27"/>
      <c r="ET18" s="27"/>
      <c r="EU18" s="27"/>
      <c r="EV18" s="27"/>
      <c r="EW18" s="36"/>
      <c r="EX18" s="36"/>
      <c r="EY18" s="37"/>
      <c r="EZ18" s="27"/>
      <c r="FA18" s="27"/>
      <c r="FB18" s="35"/>
      <c r="FC18" s="27"/>
      <c r="FD18" s="27"/>
      <c r="FE18" s="27"/>
      <c r="FF18" s="27"/>
      <c r="FG18" s="27"/>
      <c r="FH18" s="27"/>
      <c r="FI18" s="27"/>
      <c r="FJ18" s="36"/>
      <c r="FK18" s="36"/>
      <c r="FL18" s="37"/>
      <c r="FM18" s="27"/>
      <c r="FN18" s="27"/>
      <c r="FO18" s="35"/>
      <c r="FP18" s="27"/>
      <c r="FQ18" s="27"/>
      <c r="FR18" s="27"/>
      <c r="FS18" s="27"/>
      <c r="FT18" s="27"/>
      <c r="FU18" s="27"/>
      <c r="FV18" s="27"/>
      <c r="FW18" s="36"/>
      <c r="FX18" s="36"/>
      <c r="FY18" s="37"/>
      <c r="FZ18" s="27"/>
      <c r="GA18" s="27"/>
      <c r="GB18" s="35"/>
      <c r="GC18" s="27"/>
      <c r="GD18" s="27"/>
      <c r="GE18" s="27"/>
      <c r="GF18" s="27"/>
      <c r="GG18" s="27"/>
      <c r="GH18" s="27"/>
      <c r="GI18" s="27"/>
      <c r="GJ18" s="36"/>
      <c r="GK18" s="36"/>
      <c r="GL18" s="37"/>
      <c r="GM18" s="27"/>
      <c r="GN18" s="27"/>
      <c r="GO18" s="35"/>
      <c r="GP18" s="27"/>
      <c r="GQ18" s="27"/>
      <c r="GR18" s="27"/>
      <c r="GS18" s="27"/>
      <c r="GT18" s="27"/>
      <c r="GU18" s="27"/>
      <c r="GV18" s="27"/>
      <c r="GW18" s="36"/>
      <c r="GX18" s="36"/>
      <c r="GY18" s="37"/>
      <c r="GZ18" s="27"/>
      <c r="HA18" s="27"/>
      <c r="HB18" s="35"/>
      <c r="HC18" s="27"/>
      <c r="HD18" s="27"/>
      <c r="HE18" s="27"/>
      <c r="HF18" s="27"/>
      <c r="HG18" s="27"/>
      <c r="HH18" s="27"/>
    </row>
    <row r="19" spans="1:221" x14ac:dyDescent="0.55000000000000004">
      <c r="A19" t="s">
        <v>222</v>
      </c>
      <c r="B19" s="20" t="s">
        <v>203</v>
      </c>
      <c r="C19" s="20" t="s">
        <v>575</v>
      </c>
      <c r="D19" s="20" t="s">
        <v>204</v>
      </c>
      <c r="E19" t="s">
        <v>205</v>
      </c>
      <c r="F19" t="s">
        <v>206</v>
      </c>
      <c r="G19" t="s">
        <v>207</v>
      </c>
      <c r="H19" s="21">
        <v>43731</v>
      </c>
      <c r="I19">
        <v>64</v>
      </c>
      <c r="J19">
        <v>69</v>
      </c>
      <c r="K19" t="s">
        <v>208</v>
      </c>
      <c r="L19" t="s">
        <v>209</v>
      </c>
      <c r="M19" t="s">
        <v>210</v>
      </c>
      <c r="N19" t="s">
        <v>211</v>
      </c>
      <c r="O19" s="21">
        <v>43745</v>
      </c>
      <c r="P19">
        <f t="shared" si="0"/>
        <v>78</v>
      </c>
      <c r="Q19">
        <f t="shared" si="1"/>
        <v>83</v>
      </c>
      <c r="R19" s="2">
        <v>330.1</v>
      </c>
      <c r="S19" s="22">
        <v>2.0833333333333335E-4</v>
      </c>
      <c r="T19" s="1">
        <v>8</v>
      </c>
      <c r="U19" s="1" t="s">
        <v>212</v>
      </c>
      <c r="V19" s="22">
        <v>1.0416666666666666E-2</v>
      </c>
      <c r="W19" s="1">
        <v>336.6</v>
      </c>
      <c r="X19" s="22">
        <v>4.7453703703703704E-4</v>
      </c>
      <c r="Y19" s="1">
        <v>10</v>
      </c>
      <c r="Z19" s="1" t="s">
        <v>212</v>
      </c>
      <c r="AA19" s="22">
        <v>3.472222222222222E-3</v>
      </c>
      <c r="AB19" s="1">
        <v>333.7</v>
      </c>
      <c r="AC19" s="22">
        <v>4.2824074074074075E-4</v>
      </c>
      <c r="AD19" s="1">
        <v>7</v>
      </c>
      <c r="AE19" s="1" t="s">
        <v>212</v>
      </c>
      <c r="AF19" s="22">
        <v>1.0416666666666666E-2</v>
      </c>
      <c r="AG19" s="1">
        <v>326.7</v>
      </c>
      <c r="AH19" s="22">
        <v>2.9745370370370373E-3</v>
      </c>
      <c r="AI19" s="1">
        <v>1</v>
      </c>
      <c r="AJ19" s="1" t="s">
        <v>212</v>
      </c>
      <c r="AK19" s="22">
        <v>1.0532407407407407E-2</v>
      </c>
      <c r="AL19" s="1">
        <v>330.6</v>
      </c>
      <c r="AM19" s="22">
        <v>4.7453703703703704E-4</v>
      </c>
      <c r="AN19" s="1">
        <v>6</v>
      </c>
      <c r="AO19" s="1" t="s">
        <v>212</v>
      </c>
      <c r="AP19" s="22">
        <v>1.0416666666666666E-2</v>
      </c>
      <c r="AQ19">
        <v>3</v>
      </c>
      <c r="AR19" s="23" t="str">
        <f t="shared" si="2"/>
        <v>0</v>
      </c>
      <c r="AS19" s="20">
        <f t="shared" si="3"/>
        <v>6.4</v>
      </c>
      <c r="AT19" s="20">
        <f t="shared" si="4"/>
        <v>5</v>
      </c>
      <c r="AU19" s="20">
        <f t="shared" si="5"/>
        <v>32</v>
      </c>
      <c r="AV19" s="24">
        <f t="shared" si="6"/>
        <v>9.0509259259259241E-3</v>
      </c>
      <c r="AW19" s="20">
        <f t="shared" si="7"/>
        <v>28</v>
      </c>
      <c r="AX19" s="20">
        <f t="shared" si="8"/>
        <v>30</v>
      </c>
      <c r="AY19" s="38"/>
      <c r="AZ19" s="38"/>
      <c r="BA19" s="1">
        <f t="shared" si="10"/>
        <v>0</v>
      </c>
      <c r="BB19" s="1" t="str">
        <f t="shared" si="11"/>
        <v/>
      </c>
      <c r="BC19" s="26">
        <f t="shared" si="23"/>
        <v>9.1203703703703705E-4</v>
      </c>
      <c r="BD19" s="1">
        <f t="shared" si="12"/>
        <v>79</v>
      </c>
      <c r="BE19" s="1">
        <v>3</v>
      </c>
      <c r="BF19" s="21"/>
      <c r="BJ19" s="27"/>
      <c r="BK19" s="27"/>
      <c r="BL19" s="27"/>
      <c r="BM19" s="27"/>
      <c r="BN19" s="27"/>
      <c r="BO19" s="27"/>
      <c r="BP19" s="27"/>
      <c r="BQ19" s="27"/>
      <c r="BR19" s="27"/>
      <c r="BS19" s="27"/>
      <c r="BT19" s="27"/>
      <c r="BU19" s="27"/>
      <c r="BV19" s="27"/>
      <c r="BW19" s="27"/>
      <c r="BX19" s="27"/>
      <c r="BY19" s="30"/>
      <c r="BZ19" s="27"/>
      <c r="CA19" s="27"/>
      <c r="CB19" s="27"/>
      <c r="CC19" s="27"/>
      <c r="CD19" s="27"/>
      <c r="CE19" s="27"/>
      <c r="CF19" s="27"/>
      <c r="CG19" s="27"/>
      <c r="CO19" s="21">
        <v>43753</v>
      </c>
      <c r="CP19">
        <f t="shared" si="16"/>
        <v>86</v>
      </c>
      <c r="CQ19">
        <f t="shared" si="17"/>
        <v>91</v>
      </c>
      <c r="CR19" s="32">
        <f t="shared" si="18"/>
        <v>4</v>
      </c>
      <c r="CS19">
        <v>333</v>
      </c>
      <c r="CT19">
        <f t="shared" si="19"/>
        <v>2.8999999999999773</v>
      </c>
      <c r="CU19" s="28">
        <v>1.3</v>
      </c>
      <c r="CV19" s="31">
        <f t="shared" si="20"/>
        <v>3.9039039039039042E-3</v>
      </c>
      <c r="CW19" s="16">
        <v>0.3611111111111111</v>
      </c>
      <c r="CX19" s="33"/>
      <c r="CY19" s="33"/>
      <c r="CZ19">
        <v>0</v>
      </c>
      <c r="DA19">
        <v>0</v>
      </c>
      <c r="DB19">
        <v>4</v>
      </c>
      <c r="DC19">
        <v>3</v>
      </c>
      <c r="DD19">
        <v>0</v>
      </c>
      <c r="DG19">
        <f t="shared" si="21"/>
        <v>1.4</v>
      </c>
      <c r="DH19">
        <f t="shared" si="22"/>
        <v>7</v>
      </c>
      <c r="DI19">
        <v>3</v>
      </c>
      <c r="DJ19" t="s">
        <v>223</v>
      </c>
      <c r="DK19" t="s">
        <v>372</v>
      </c>
      <c r="DL19" s="34">
        <v>-7.4710000000000001</v>
      </c>
      <c r="DM19" t="s">
        <v>215</v>
      </c>
      <c r="DN19">
        <v>17</v>
      </c>
      <c r="DO19">
        <v>670.4</v>
      </c>
      <c r="DP19">
        <v>3.9259564611428467E-2</v>
      </c>
      <c r="DT19" s="27"/>
      <c r="DU19" s="27"/>
      <c r="DV19">
        <v>3</v>
      </c>
      <c r="DW19" t="s">
        <v>223</v>
      </c>
      <c r="DX19" t="s">
        <v>372</v>
      </c>
      <c r="DY19" s="34">
        <v>-7.71</v>
      </c>
      <c r="DZ19" t="s">
        <v>215</v>
      </c>
      <c r="EA19">
        <v>18</v>
      </c>
      <c r="EB19">
        <v>613.6</v>
      </c>
      <c r="EC19">
        <v>1.8407177874387199</v>
      </c>
      <c r="EG19" s="27"/>
      <c r="EH19" s="27"/>
      <c r="EI19">
        <v>3</v>
      </c>
      <c r="EJ19" t="s">
        <v>223</v>
      </c>
      <c r="EK19" t="s">
        <v>372</v>
      </c>
      <c r="EL19" s="34">
        <v>-7.8259999999999996</v>
      </c>
      <c r="EM19" t="s">
        <v>215</v>
      </c>
      <c r="EN19">
        <v>19</v>
      </c>
      <c r="EO19">
        <v>687</v>
      </c>
      <c r="EP19">
        <v>4.2631118053583261</v>
      </c>
      <c r="ER19" s="27"/>
      <c r="ES19" s="27"/>
      <c r="ET19" s="27"/>
      <c r="EU19" s="27"/>
      <c r="EV19">
        <v>3</v>
      </c>
      <c r="EW19" t="s">
        <v>223</v>
      </c>
      <c r="EX19" t="s">
        <v>372</v>
      </c>
      <c r="EY19" s="34">
        <v>-8.25</v>
      </c>
      <c r="EZ19" t="s">
        <v>220</v>
      </c>
      <c r="FA19">
        <v>20</v>
      </c>
      <c r="FB19">
        <v>530.9</v>
      </c>
      <c r="FC19">
        <v>0.5925029467566767</v>
      </c>
      <c r="FG19" s="27"/>
      <c r="FH19" s="27"/>
      <c r="FI19">
        <v>4</v>
      </c>
      <c r="FJ19" t="s">
        <v>224</v>
      </c>
      <c r="FK19" t="s">
        <v>548</v>
      </c>
      <c r="FL19" s="34">
        <v>-7.6829999999999998</v>
      </c>
      <c r="FM19" t="s">
        <v>215</v>
      </c>
      <c r="FN19">
        <v>22</v>
      </c>
      <c r="FO19">
        <v>657.2</v>
      </c>
      <c r="FP19">
        <v>3.005311713726587</v>
      </c>
      <c r="FT19" s="27"/>
      <c r="FU19" s="27"/>
      <c r="FV19">
        <v>4</v>
      </c>
      <c r="FW19" t="s">
        <v>224</v>
      </c>
      <c r="FX19" t="s">
        <v>548</v>
      </c>
      <c r="FY19" s="34">
        <v>-8.0719999999999992</v>
      </c>
      <c r="FZ19" t="s">
        <v>215</v>
      </c>
      <c r="GA19">
        <v>23</v>
      </c>
      <c r="GB19">
        <v>651.4</v>
      </c>
      <c r="GC19">
        <v>0.26568893139911792</v>
      </c>
      <c r="GG19" s="27"/>
      <c r="GH19" s="27"/>
      <c r="GI19">
        <v>4</v>
      </c>
      <c r="GJ19" t="s">
        <v>224</v>
      </c>
      <c r="GK19" t="s">
        <v>548</v>
      </c>
      <c r="GL19" s="34">
        <v>-8.548</v>
      </c>
      <c r="GM19" t="s">
        <v>220</v>
      </c>
      <c r="GN19">
        <v>24</v>
      </c>
      <c r="GO19">
        <v>1254.4000000000001</v>
      </c>
      <c r="GP19">
        <v>0.49197324193857273</v>
      </c>
      <c r="HB19" s="35"/>
      <c r="HC19" s="27"/>
      <c r="HD19" s="27"/>
      <c r="HE19" s="27"/>
      <c r="HF19" s="27"/>
      <c r="HG19" s="27"/>
      <c r="HH19" s="27"/>
    </row>
    <row r="20" spans="1:221" x14ac:dyDescent="0.55000000000000004">
      <c r="A20" t="s">
        <v>225</v>
      </c>
      <c r="B20" s="20" t="s">
        <v>203</v>
      </c>
      <c r="C20" s="20" t="s">
        <v>575</v>
      </c>
      <c r="D20" s="20" t="s">
        <v>204</v>
      </c>
      <c r="E20" t="s">
        <v>205</v>
      </c>
      <c r="F20" t="s">
        <v>206</v>
      </c>
      <c r="G20" t="s">
        <v>207</v>
      </c>
      <c r="H20" s="21">
        <v>43731</v>
      </c>
      <c r="I20">
        <v>64</v>
      </c>
      <c r="J20">
        <v>69</v>
      </c>
      <c r="K20" t="s">
        <v>208</v>
      </c>
      <c r="L20" t="s">
        <v>209</v>
      </c>
      <c r="M20" t="s">
        <v>210</v>
      </c>
      <c r="N20" t="s">
        <v>211</v>
      </c>
      <c r="O20" s="21">
        <v>43745</v>
      </c>
      <c r="P20">
        <f t="shared" si="0"/>
        <v>78</v>
      </c>
      <c r="Q20">
        <f t="shared" si="1"/>
        <v>83</v>
      </c>
      <c r="R20" s="2">
        <v>331.6</v>
      </c>
      <c r="S20" s="22">
        <v>3.4722222222222224E-4</v>
      </c>
      <c r="T20" s="1">
        <v>10</v>
      </c>
      <c r="U20" s="1" t="s">
        <v>212</v>
      </c>
      <c r="V20" s="22">
        <v>3.5879629629629629E-3</v>
      </c>
      <c r="W20" s="1">
        <v>344.9</v>
      </c>
      <c r="X20" s="22">
        <v>8.3333333333333339E-4</v>
      </c>
      <c r="Y20" s="1">
        <v>3</v>
      </c>
      <c r="Z20" s="1" t="s">
        <v>213</v>
      </c>
      <c r="AA20" s="22">
        <v>1.0995370370370371E-3</v>
      </c>
      <c r="AB20" s="1">
        <v>338.7</v>
      </c>
      <c r="AC20" s="22">
        <v>2.8587962962962963E-3</v>
      </c>
      <c r="AD20" s="1">
        <v>6</v>
      </c>
      <c r="AE20" s="1" t="s">
        <v>213</v>
      </c>
      <c r="AF20" s="22">
        <v>6.8055555555555569E-3</v>
      </c>
      <c r="AG20" s="1">
        <v>337</v>
      </c>
      <c r="AH20" s="22">
        <v>1.1111111111111111E-3</v>
      </c>
      <c r="AI20" s="1">
        <v>6</v>
      </c>
      <c r="AJ20" s="1" t="s">
        <v>212</v>
      </c>
      <c r="AK20" s="22">
        <v>1.0416666666666666E-2</v>
      </c>
      <c r="AL20" s="1">
        <v>337.2</v>
      </c>
      <c r="AM20" s="22">
        <v>6.9444444444444447E-4</v>
      </c>
      <c r="AN20" s="1">
        <v>8</v>
      </c>
      <c r="AO20" s="1" t="s">
        <v>212</v>
      </c>
      <c r="AP20" s="22">
        <v>1.0416666666666666E-2</v>
      </c>
      <c r="AQ20">
        <v>2</v>
      </c>
      <c r="AR20" s="23" t="str">
        <f t="shared" si="2"/>
        <v>1</v>
      </c>
      <c r="AS20" s="20">
        <f t="shared" si="3"/>
        <v>6.6</v>
      </c>
      <c r="AT20" s="20">
        <f t="shared" si="4"/>
        <v>5</v>
      </c>
      <c r="AU20" s="20">
        <f t="shared" si="5"/>
        <v>33</v>
      </c>
      <c r="AV20" s="24">
        <f t="shared" si="6"/>
        <v>6.4652777777777781E-3</v>
      </c>
      <c r="AW20" s="20">
        <f t="shared" si="7"/>
        <v>24</v>
      </c>
      <c r="AX20" s="20">
        <f t="shared" si="8"/>
        <v>30</v>
      </c>
      <c r="AY20" s="25">
        <f>AVERAGE(AA20,AF20)</f>
        <v>3.9525462962962969E-3</v>
      </c>
      <c r="AZ20" s="1">
        <f>HOUR(AY20)*3600 + MINUTE(AY20)*60 + SECOND(AY20)</f>
        <v>342</v>
      </c>
      <c r="BA20" s="1">
        <f t="shared" si="10"/>
        <v>2</v>
      </c>
      <c r="BB20" s="1" t="str">
        <f t="shared" si="11"/>
        <v/>
      </c>
      <c r="BC20" s="26">
        <f t="shared" si="23"/>
        <v>1.1689814814814816E-3</v>
      </c>
      <c r="BD20" s="1">
        <f t="shared" si="12"/>
        <v>101</v>
      </c>
      <c r="BE20" s="1">
        <v>3</v>
      </c>
      <c r="BF20" s="21"/>
      <c r="BJ20" s="27"/>
      <c r="BK20" s="27"/>
      <c r="BL20" s="27"/>
      <c r="BM20" s="27"/>
      <c r="BN20" s="27"/>
      <c r="BO20" s="27"/>
      <c r="BP20" s="27"/>
      <c r="BQ20" s="27"/>
      <c r="BR20" s="27"/>
      <c r="BS20" s="27"/>
      <c r="BT20" s="27"/>
      <c r="BU20" s="27"/>
      <c r="BV20" s="27"/>
      <c r="BW20" s="27"/>
      <c r="BX20" s="27"/>
      <c r="BY20" s="30"/>
      <c r="BZ20" s="27"/>
      <c r="CA20" s="27"/>
      <c r="CB20" s="27"/>
      <c r="CC20" s="27"/>
      <c r="CD20" s="27"/>
      <c r="CE20" s="27"/>
      <c r="CF20" s="27"/>
      <c r="CG20" s="27"/>
      <c r="CO20" s="21">
        <v>43755</v>
      </c>
      <c r="CP20">
        <f t="shared" si="16"/>
        <v>88</v>
      </c>
      <c r="CQ20">
        <f t="shared" si="17"/>
        <v>93</v>
      </c>
      <c r="CR20" s="32">
        <f t="shared" si="18"/>
        <v>6</v>
      </c>
      <c r="CS20">
        <v>342.9</v>
      </c>
      <c r="CT20">
        <f t="shared" si="19"/>
        <v>11.299999999999955</v>
      </c>
      <c r="CU20" s="28">
        <v>1.23</v>
      </c>
      <c r="CV20" s="31">
        <f t="shared" si="20"/>
        <v>3.5870516185476818E-3</v>
      </c>
      <c r="CW20" s="16">
        <v>0.42499999999999999</v>
      </c>
      <c r="CX20" s="33"/>
      <c r="CY20" s="33"/>
      <c r="CZ20">
        <v>3</v>
      </c>
      <c r="DA20">
        <v>0</v>
      </c>
      <c r="DB20">
        <v>1</v>
      </c>
      <c r="DC20">
        <v>2</v>
      </c>
      <c r="DD20">
        <v>0</v>
      </c>
      <c r="DE20">
        <v>0</v>
      </c>
      <c r="DG20">
        <f t="shared" si="21"/>
        <v>1</v>
      </c>
      <c r="DH20">
        <f t="shared" si="22"/>
        <v>6</v>
      </c>
      <c r="DI20">
        <v>1</v>
      </c>
      <c r="DJ20" t="s">
        <v>219</v>
      </c>
      <c r="DK20" t="s">
        <v>549</v>
      </c>
      <c r="DL20" s="34">
        <v>-7.9260000000000002</v>
      </c>
      <c r="DM20" t="s">
        <v>215</v>
      </c>
      <c r="DN20">
        <v>1</v>
      </c>
      <c r="DO20">
        <v>604.1</v>
      </c>
      <c r="DP20">
        <v>1.6290976793669794</v>
      </c>
      <c r="DT20" s="27"/>
      <c r="DU20" s="27"/>
      <c r="DV20">
        <v>1</v>
      </c>
      <c r="DW20" t="s">
        <v>219</v>
      </c>
      <c r="DX20" t="s">
        <v>549</v>
      </c>
      <c r="DY20" s="34">
        <v>-8.1340000000000003</v>
      </c>
      <c r="DZ20" t="s">
        <v>215</v>
      </c>
      <c r="EA20">
        <v>2</v>
      </c>
      <c r="EB20">
        <v>552.79999999999995</v>
      </c>
      <c r="EC20">
        <v>0.16646690637901185</v>
      </c>
      <c r="EG20" s="27"/>
      <c r="EH20" s="27"/>
      <c r="EI20">
        <v>1</v>
      </c>
      <c r="EJ20" t="s">
        <v>219</v>
      </c>
      <c r="EK20" t="s">
        <v>549</v>
      </c>
      <c r="EL20" s="34">
        <v>-8.6489999999999991</v>
      </c>
      <c r="EM20" t="s">
        <v>215</v>
      </c>
      <c r="EN20">
        <v>4</v>
      </c>
      <c r="EO20">
        <v>451.6</v>
      </c>
      <c r="EP20">
        <v>6.8159466447826915</v>
      </c>
      <c r="ER20" s="27"/>
      <c r="ES20" s="27"/>
      <c r="ET20" s="27"/>
      <c r="EU20" s="27"/>
      <c r="EV20">
        <v>3</v>
      </c>
      <c r="EW20" t="s">
        <v>223</v>
      </c>
      <c r="EX20" t="s">
        <v>550</v>
      </c>
      <c r="EY20" s="34">
        <v>-8.1199999999999992</v>
      </c>
      <c r="EZ20" t="s">
        <v>215</v>
      </c>
      <c r="FA20">
        <v>10</v>
      </c>
      <c r="FB20">
        <v>888.9</v>
      </c>
      <c r="FC20">
        <v>8.7865039299635767E-2</v>
      </c>
      <c r="FG20" s="27"/>
      <c r="FH20" s="27"/>
      <c r="FI20">
        <v>4</v>
      </c>
      <c r="FJ20" t="s">
        <v>224</v>
      </c>
      <c r="FK20" t="s">
        <v>393</v>
      </c>
      <c r="FL20" s="34">
        <v>-8.2590000000000003</v>
      </c>
      <c r="FM20" t="s">
        <v>215</v>
      </c>
      <c r="FN20">
        <v>11</v>
      </c>
      <c r="FO20">
        <v>1041.2</v>
      </c>
      <c r="FP20">
        <v>1.4333333333333333</v>
      </c>
      <c r="FT20" s="27"/>
      <c r="FU20" s="27"/>
      <c r="FV20">
        <v>4</v>
      </c>
      <c r="FW20" t="s">
        <v>224</v>
      </c>
      <c r="FX20" t="s">
        <v>393</v>
      </c>
      <c r="FY20" s="34">
        <v>-8.5830000000000002</v>
      </c>
      <c r="FZ20" t="s">
        <v>220</v>
      </c>
      <c r="GA20">
        <v>12</v>
      </c>
      <c r="GB20">
        <v>908</v>
      </c>
      <c r="GC20">
        <v>3.337863767188999</v>
      </c>
      <c r="GG20" s="27"/>
      <c r="GH20" s="27"/>
      <c r="HB20" s="35"/>
      <c r="HC20" s="27"/>
      <c r="HD20" s="27"/>
      <c r="HE20" s="27"/>
      <c r="HF20" s="27"/>
      <c r="HG20" s="27"/>
      <c r="HH20" s="27"/>
    </row>
    <row r="21" spans="1:221" x14ac:dyDescent="0.55000000000000004">
      <c r="A21" t="s">
        <v>228</v>
      </c>
      <c r="B21" s="20" t="s">
        <v>203</v>
      </c>
      <c r="C21" s="20" t="s">
        <v>575</v>
      </c>
      <c r="D21" s="20" t="s">
        <v>204</v>
      </c>
      <c r="E21" t="s">
        <v>205</v>
      </c>
      <c r="F21" t="s">
        <v>206</v>
      </c>
      <c r="G21" t="s">
        <v>207</v>
      </c>
      <c r="H21" s="21">
        <v>43773</v>
      </c>
      <c r="I21">
        <v>64</v>
      </c>
      <c r="J21">
        <v>69</v>
      </c>
      <c r="K21" t="s">
        <v>208</v>
      </c>
      <c r="L21" t="s">
        <v>209</v>
      </c>
      <c r="M21" t="s">
        <v>210</v>
      </c>
      <c r="N21" t="s">
        <v>211</v>
      </c>
      <c r="O21" s="21">
        <v>43780</v>
      </c>
      <c r="P21">
        <f t="shared" si="0"/>
        <v>71</v>
      </c>
      <c r="Q21">
        <f t="shared" si="1"/>
        <v>76</v>
      </c>
      <c r="R21" s="2">
        <v>326.8</v>
      </c>
      <c r="S21" s="22">
        <v>8.9120370370370362E-4</v>
      </c>
      <c r="T21" s="1">
        <v>9</v>
      </c>
      <c r="U21" s="1" t="s">
        <v>212</v>
      </c>
      <c r="V21" s="22">
        <v>8.217592592592594E-3</v>
      </c>
      <c r="W21" s="1">
        <v>329.2</v>
      </c>
      <c r="X21" s="22">
        <v>1.8518518518518518E-4</v>
      </c>
      <c r="Y21" s="1">
        <v>3</v>
      </c>
      <c r="Z21" s="1" t="s">
        <v>213</v>
      </c>
      <c r="AA21" s="22">
        <v>5.0925925925925921E-4</v>
      </c>
      <c r="AB21" s="1">
        <v>332</v>
      </c>
      <c r="AC21" s="22">
        <v>1.1574074074074073E-4</v>
      </c>
      <c r="AD21" s="1">
        <v>10</v>
      </c>
      <c r="AE21" s="1" t="s">
        <v>212</v>
      </c>
      <c r="AF21" s="22">
        <v>4.9768518518518521E-4</v>
      </c>
      <c r="AG21" s="1">
        <v>329.7</v>
      </c>
      <c r="AH21" s="22">
        <v>1.1574074074074073E-5</v>
      </c>
      <c r="AI21" s="1">
        <v>6</v>
      </c>
      <c r="AJ21" s="1" t="s">
        <v>212</v>
      </c>
      <c r="AK21" s="22">
        <v>1.6203703703703703E-3</v>
      </c>
      <c r="AL21" s="1">
        <v>328.4</v>
      </c>
      <c r="AM21" s="22">
        <v>0</v>
      </c>
      <c r="AN21" s="1">
        <v>10</v>
      </c>
      <c r="AO21" s="1" t="s">
        <v>212</v>
      </c>
      <c r="AP21" s="22">
        <v>3.6226851851851854E-3</v>
      </c>
      <c r="AQ21">
        <v>4</v>
      </c>
      <c r="AR21" s="23" t="str">
        <f t="shared" si="2"/>
        <v>1</v>
      </c>
      <c r="AS21" s="20">
        <f t="shared" si="3"/>
        <v>7.6</v>
      </c>
      <c r="AT21" s="20">
        <f t="shared" si="4"/>
        <v>5</v>
      </c>
      <c r="AU21" s="20">
        <f t="shared" si="5"/>
        <v>38</v>
      </c>
      <c r="AV21" s="24">
        <f t="shared" si="6"/>
        <v>2.8935185185185188E-3</v>
      </c>
      <c r="AW21" s="20">
        <f t="shared" si="7"/>
        <v>19</v>
      </c>
      <c r="AX21" s="20">
        <f t="shared" si="8"/>
        <v>20</v>
      </c>
      <c r="AY21" s="25">
        <f>AVERAGE(AA21)</f>
        <v>5.0925925925925921E-4</v>
      </c>
      <c r="AZ21" s="1">
        <f>HOUR(AY21)*3600 + MINUTE(AY21)*60 + SECOND(AY21)</f>
        <v>44</v>
      </c>
      <c r="BA21" s="1">
        <f t="shared" si="10"/>
        <v>1</v>
      </c>
      <c r="BB21" s="1" t="str">
        <f t="shared" si="11"/>
        <v/>
      </c>
      <c r="BC21" s="26">
        <f t="shared" si="23"/>
        <v>2.4074074074074072E-4</v>
      </c>
      <c r="BD21" s="1">
        <f t="shared" si="12"/>
        <v>21</v>
      </c>
      <c r="BE21" s="1">
        <v>3</v>
      </c>
      <c r="BF21" s="21"/>
      <c r="BJ21" s="27"/>
      <c r="BK21" s="27"/>
      <c r="BL21" s="27"/>
      <c r="BM21" s="27"/>
      <c r="BN21" s="27"/>
      <c r="BO21" s="27"/>
      <c r="BP21" s="27"/>
      <c r="BQ21" s="27"/>
      <c r="BR21" s="27"/>
      <c r="BS21" s="27"/>
      <c r="BT21" s="27"/>
      <c r="BU21" s="27"/>
      <c r="BV21" s="27"/>
      <c r="BW21" s="27"/>
      <c r="BX21" s="27"/>
      <c r="BY21" s="30"/>
      <c r="BZ21" s="27"/>
      <c r="CA21" s="27"/>
      <c r="CB21" s="27"/>
      <c r="CC21" s="27"/>
      <c r="CD21" s="27"/>
      <c r="CE21" s="27"/>
      <c r="CF21" s="27"/>
      <c r="CG21" s="27"/>
      <c r="CO21" s="21">
        <v>43788</v>
      </c>
      <c r="CP21">
        <f t="shared" si="16"/>
        <v>79</v>
      </c>
      <c r="CQ21">
        <f t="shared" si="17"/>
        <v>84</v>
      </c>
      <c r="CR21" s="32">
        <f t="shared" si="18"/>
        <v>4</v>
      </c>
      <c r="CS21">
        <v>328.8</v>
      </c>
      <c r="CT21">
        <f t="shared" si="19"/>
        <v>2</v>
      </c>
      <c r="CU21" s="28">
        <v>1.29</v>
      </c>
      <c r="CV21" s="31">
        <f t="shared" si="20"/>
        <v>3.9233576642335767E-3</v>
      </c>
      <c r="CW21" s="16">
        <v>0.375</v>
      </c>
      <c r="CX21" s="33"/>
      <c r="CY21" s="33"/>
      <c r="CZ21">
        <v>0</v>
      </c>
      <c r="DA21">
        <v>0</v>
      </c>
      <c r="DB21">
        <v>0</v>
      </c>
      <c r="DC21">
        <v>0</v>
      </c>
      <c r="DD21">
        <v>0</v>
      </c>
      <c r="DE21">
        <v>0</v>
      </c>
      <c r="DF21">
        <v>1</v>
      </c>
      <c r="DG21">
        <f t="shared" si="21"/>
        <v>0.14285714285714285</v>
      </c>
      <c r="DH21">
        <f t="shared" si="22"/>
        <v>1</v>
      </c>
      <c r="DI21">
        <v>7</v>
      </c>
      <c r="DJ21" t="s">
        <v>214</v>
      </c>
      <c r="DK21" t="s">
        <v>337</v>
      </c>
      <c r="DL21">
        <v>-8.016</v>
      </c>
      <c r="DM21" t="s">
        <v>215</v>
      </c>
      <c r="DN21">
        <v>7</v>
      </c>
      <c r="DO21">
        <v>1443.7</v>
      </c>
      <c r="DP21">
        <v>1.5883555312528481</v>
      </c>
      <c r="DR21" s="27"/>
      <c r="DS21" s="27"/>
      <c r="DT21" s="27"/>
      <c r="DU21" t="s">
        <v>229</v>
      </c>
      <c r="DX21" s="27"/>
      <c r="EG21" s="27"/>
      <c r="EH21" s="27"/>
      <c r="EK21" s="27"/>
      <c r="ER21" s="27"/>
      <c r="ES21" s="27"/>
      <c r="ET21" s="27"/>
      <c r="EU21" s="27"/>
      <c r="EX21" s="27"/>
      <c r="FG21" s="27"/>
      <c r="FH21" s="27"/>
      <c r="FK21" s="27"/>
      <c r="FT21" s="27"/>
      <c r="FU21" s="27"/>
      <c r="FX21" s="27"/>
      <c r="GG21" s="27"/>
      <c r="GH21" s="27"/>
      <c r="GK21" s="27"/>
      <c r="HB21" s="35"/>
      <c r="HC21" s="27"/>
      <c r="HD21" s="27"/>
      <c r="HE21" s="27"/>
      <c r="HF21" s="27"/>
      <c r="HG21" s="27"/>
      <c r="HH21" s="27"/>
    </row>
    <row r="22" spans="1:221" x14ac:dyDescent="0.55000000000000004">
      <c r="A22" t="s">
        <v>230</v>
      </c>
      <c r="B22" s="20" t="s">
        <v>203</v>
      </c>
      <c r="C22" s="20" t="s">
        <v>575</v>
      </c>
      <c r="D22" s="20" t="s">
        <v>204</v>
      </c>
      <c r="E22" t="s">
        <v>205</v>
      </c>
      <c r="F22" t="s">
        <v>206</v>
      </c>
      <c r="G22" t="s">
        <v>207</v>
      </c>
      <c r="H22" s="21">
        <v>43773</v>
      </c>
      <c r="I22">
        <v>64</v>
      </c>
      <c r="J22">
        <v>69</v>
      </c>
      <c r="K22" t="s">
        <v>208</v>
      </c>
      <c r="L22" t="s">
        <v>209</v>
      </c>
      <c r="M22" t="s">
        <v>210</v>
      </c>
      <c r="N22" t="s">
        <v>211</v>
      </c>
      <c r="O22" s="21">
        <v>43780</v>
      </c>
      <c r="P22">
        <f t="shared" si="0"/>
        <v>71</v>
      </c>
      <c r="Q22">
        <f t="shared" si="1"/>
        <v>76</v>
      </c>
      <c r="R22" s="2">
        <v>330</v>
      </c>
      <c r="S22" s="22">
        <v>3.7037037037037035E-4</v>
      </c>
      <c r="T22" s="1">
        <v>7</v>
      </c>
      <c r="U22" s="1" t="s">
        <v>212</v>
      </c>
      <c r="V22" s="22">
        <v>7.9861111111111122E-3</v>
      </c>
      <c r="W22" s="1">
        <v>320.89999999999998</v>
      </c>
      <c r="X22" s="22"/>
      <c r="Y22" s="1">
        <v>0</v>
      </c>
      <c r="AA22" s="22">
        <v>3.472222222222222E-3</v>
      </c>
      <c r="AB22" s="1">
        <v>327.8</v>
      </c>
      <c r="AC22" s="22">
        <v>6.9444444444444447E-4</v>
      </c>
      <c r="AD22" s="1">
        <v>5</v>
      </c>
      <c r="AE22" s="1" t="s">
        <v>212</v>
      </c>
      <c r="AF22" s="22">
        <v>4.386574074074074E-3</v>
      </c>
      <c r="AG22" s="1">
        <v>320.89999999999998</v>
      </c>
      <c r="AH22" s="22">
        <v>0</v>
      </c>
      <c r="AI22" s="1">
        <v>5</v>
      </c>
      <c r="AJ22" s="1" t="s">
        <v>212</v>
      </c>
      <c r="AK22" s="22">
        <v>1.0416666666666666E-2</v>
      </c>
      <c r="AL22" s="1">
        <v>316.2</v>
      </c>
      <c r="AM22" s="22">
        <v>2.3148148148148146E-4</v>
      </c>
      <c r="AN22" s="1">
        <v>10</v>
      </c>
      <c r="AO22" s="1" t="s">
        <v>231</v>
      </c>
      <c r="AP22" s="22">
        <v>3.0092592592592588E-3</v>
      </c>
      <c r="AQ22">
        <v>2</v>
      </c>
      <c r="AR22" s="23" t="str">
        <f t="shared" si="2"/>
        <v>0</v>
      </c>
      <c r="AS22" s="20">
        <f t="shared" si="3"/>
        <v>5.4</v>
      </c>
      <c r="AT22" s="20">
        <f t="shared" si="4"/>
        <v>4</v>
      </c>
      <c r="AU22" s="20">
        <f t="shared" si="5"/>
        <v>27</v>
      </c>
      <c r="AV22" s="24">
        <f t="shared" si="6"/>
        <v>5.8541666666666672E-3</v>
      </c>
      <c r="AW22" s="20">
        <f t="shared" si="7"/>
        <v>23</v>
      </c>
      <c r="AX22" s="20">
        <f t="shared" si="8"/>
        <v>19</v>
      </c>
      <c r="AY22" s="38"/>
      <c r="AZ22" s="38"/>
      <c r="BA22" s="1">
        <f t="shared" si="10"/>
        <v>0</v>
      </c>
      <c r="BB22" s="1" t="str">
        <f t="shared" si="11"/>
        <v/>
      </c>
      <c r="BC22" s="26">
        <f>AVERAGE(S22,AC22,AH22,AM22)</f>
        <v>3.2407407407407406E-4</v>
      </c>
      <c r="BD22" s="1">
        <f t="shared" si="12"/>
        <v>28</v>
      </c>
      <c r="BE22" s="1">
        <v>3</v>
      </c>
      <c r="BF22" s="21"/>
      <c r="BJ22" s="27"/>
      <c r="BK22" s="27"/>
      <c r="BL22" s="27"/>
      <c r="BM22" s="27"/>
      <c r="BN22" s="27"/>
      <c r="BO22" s="27"/>
      <c r="BP22" s="27"/>
      <c r="BQ22" s="27"/>
      <c r="BR22" s="27"/>
      <c r="BS22" s="27"/>
      <c r="BT22" s="27"/>
      <c r="BU22" s="27"/>
      <c r="BV22" s="27"/>
      <c r="BW22" s="27"/>
      <c r="BX22" s="27"/>
      <c r="BY22" s="30"/>
      <c r="BZ22" s="27"/>
      <c r="CA22" s="27"/>
      <c r="CB22" s="27"/>
      <c r="CC22" s="27"/>
      <c r="CD22" s="27"/>
      <c r="CE22" s="27"/>
      <c r="CF22" s="27"/>
      <c r="CG22" s="27"/>
      <c r="CO22" s="21">
        <v>43787</v>
      </c>
      <c r="CP22">
        <f t="shared" si="16"/>
        <v>78</v>
      </c>
      <c r="CQ22">
        <f t="shared" si="17"/>
        <v>83</v>
      </c>
      <c r="CR22" s="32">
        <f t="shared" si="18"/>
        <v>3</v>
      </c>
      <c r="CS22">
        <v>314.39999999999998</v>
      </c>
      <c r="CT22">
        <f t="shared" si="19"/>
        <v>-15.600000000000023</v>
      </c>
      <c r="CU22" s="28">
        <v>1.24</v>
      </c>
      <c r="CV22" s="31">
        <f t="shared" si="20"/>
        <v>3.9440203562340972E-3</v>
      </c>
      <c r="CW22" s="16">
        <v>0.40972222222222227</v>
      </c>
      <c r="CX22" s="33"/>
      <c r="CY22" s="33"/>
      <c r="CZ22">
        <v>0</v>
      </c>
      <c r="DA22">
        <v>0</v>
      </c>
      <c r="DB22">
        <v>2</v>
      </c>
      <c r="DC22">
        <v>2</v>
      </c>
      <c r="DD22">
        <v>2</v>
      </c>
      <c r="DE22">
        <v>0</v>
      </c>
      <c r="DG22">
        <f t="shared" si="21"/>
        <v>1</v>
      </c>
      <c r="DH22">
        <f t="shared" si="22"/>
        <v>6</v>
      </c>
      <c r="DI22">
        <v>3</v>
      </c>
      <c r="DJ22" t="s">
        <v>232</v>
      </c>
      <c r="DK22" t="s">
        <v>401</v>
      </c>
      <c r="DL22">
        <v>-8.7880000000000003</v>
      </c>
      <c r="DM22" t="s">
        <v>220</v>
      </c>
      <c r="DN22">
        <v>4</v>
      </c>
      <c r="DO22">
        <v>978.7</v>
      </c>
      <c r="DP22">
        <v>1.1071250229966623</v>
      </c>
      <c r="DT22" s="27"/>
      <c r="DU22" s="27"/>
      <c r="DV22">
        <v>5</v>
      </c>
      <c r="DW22" t="s">
        <v>233</v>
      </c>
      <c r="DX22" t="s">
        <v>552</v>
      </c>
      <c r="DY22">
        <v>-8.35</v>
      </c>
      <c r="DZ22" t="s">
        <v>215</v>
      </c>
      <c r="EA22">
        <v>7</v>
      </c>
      <c r="EB22">
        <v>872.8</v>
      </c>
      <c r="EC22">
        <v>1.7334795904799891</v>
      </c>
      <c r="EE22" s="27"/>
      <c r="EF22" s="27"/>
      <c r="EG22" s="27"/>
      <c r="EH22" s="27"/>
      <c r="EI22">
        <v>5</v>
      </c>
      <c r="EJ22" t="s">
        <v>233</v>
      </c>
      <c r="EK22" t="s">
        <v>552</v>
      </c>
      <c r="EL22">
        <v>-8.4969999999999999</v>
      </c>
      <c r="EM22" t="s">
        <v>220</v>
      </c>
      <c r="EN22">
        <v>8</v>
      </c>
      <c r="EO22">
        <v>927</v>
      </c>
      <c r="EP22">
        <v>0.89925854050583909</v>
      </c>
      <c r="EQ22" s="27"/>
      <c r="ER22" s="27"/>
      <c r="ES22" s="27"/>
      <c r="ET22" s="27"/>
      <c r="EU22" s="27"/>
      <c r="EV22" s="27"/>
      <c r="EW22" s="27"/>
      <c r="EX22" s="27"/>
      <c r="EY22" s="27"/>
      <c r="EZ22" s="27"/>
      <c r="FA22" s="27"/>
      <c r="FB22" s="27"/>
      <c r="FC22" s="27"/>
      <c r="FG22" s="27"/>
      <c r="FH22" s="27"/>
      <c r="FK22" s="27"/>
      <c r="FT22" s="27"/>
      <c r="FU22" s="27"/>
      <c r="FX22" s="27"/>
      <c r="GG22" s="27"/>
      <c r="GH22" s="27"/>
      <c r="HB22" s="35"/>
      <c r="HC22" s="27"/>
      <c r="HD22" s="27"/>
      <c r="HE22" s="27"/>
      <c r="HF22" s="27"/>
      <c r="HG22" s="27"/>
      <c r="HH22" s="27"/>
    </row>
    <row r="23" spans="1:221" x14ac:dyDescent="0.55000000000000004">
      <c r="A23" t="s">
        <v>234</v>
      </c>
      <c r="B23" s="20" t="s">
        <v>203</v>
      </c>
      <c r="C23" s="20" t="s">
        <v>575</v>
      </c>
      <c r="D23" s="20" t="s">
        <v>204</v>
      </c>
      <c r="E23" t="s">
        <v>205</v>
      </c>
      <c r="F23" t="s">
        <v>206</v>
      </c>
      <c r="G23" t="s">
        <v>207</v>
      </c>
      <c r="H23" s="21">
        <v>43773</v>
      </c>
      <c r="I23">
        <v>64</v>
      </c>
      <c r="J23">
        <v>69</v>
      </c>
      <c r="K23" t="s">
        <v>208</v>
      </c>
      <c r="L23" t="s">
        <v>209</v>
      </c>
      <c r="M23" t="s">
        <v>210</v>
      </c>
      <c r="N23" t="s">
        <v>211</v>
      </c>
      <c r="O23" s="21">
        <v>43780</v>
      </c>
      <c r="P23">
        <f t="shared" si="0"/>
        <v>71</v>
      </c>
      <c r="Q23">
        <f t="shared" si="1"/>
        <v>76</v>
      </c>
      <c r="R23" s="2">
        <v>325</v>
      </c>
      <c r="S23" s="22"/>
      <c r="T23" s="1">
        <v>0</v>
      </c>
      <c r="V23" s="22">
        <v>3.472222222222222E-3</v>
      </c>
      <c r="W23" s="1">
        <v>325.60000000000002</v>
      </c>
      <c r="X23" s="22">
        <v>6.9444444444444444E-5</v>
      </c>
      <c r="Y23" s="1">
        <v>8</v>
      </c>
      <c r="Z23" s="1" t="s">
        <v>212</v>
      </c>
      <c r="AA23" s="22">
        <v>1.0416666666666666E-2</v>
      </c>
      <c r="AB23" s="1">
        <v>328.8</v>
      </c>
      <c r="AC23" s="22">
        <v>0</v>
      </c>
      <c r="AD23" s="1">
        <v>10</v>
      </c>
      <c r="AE23" s="1" t="s">
        <v>212</v>
      </c>
      <c r="AF23" s="22">
        <v>3.8194444444444446E-4</v>
      </c>
      <c r="AG23" s="1">
        <v>323.39999999999998</v>
      </c>
      <c r="AH23" s="22">
        <v>1.1574074074074073E-5</v>
      </c>
      <c r="AI23" s="1">
        <v>10</v>
      </c>
      <c r="AJ23" s="1" t="s">
        <v>212</v>
      </c>
      <c r="AK23" s="22">
        <v>1.4120370370370369E-3</v>
      </c>
      <c r="AL23" s="1">
        <v>317.39999999999998</v>
      </c>
      <c r="AM23" s="22">
        <v>2.1643518518518518E-3</v>
      </c>
      <c r="AN23" s="1">
        <v>3</v>
      </c>
      <c r="AO23" s="1" t="s">
        <v>212</v>
      </c>
      <c r="AP23" s="22">
        <v>1.0416666666666666E-2</v>
      </c>
      <c r="AQ23">
        <v>1</v>
      </c>
      <c r="AR23" s="23" t="str">
        <f t="shared" si="2"/>
        <v>0</v>
      </c>
      <c r="AS23" s="20">
        <f t="shared" si="3"/>
        <v>6.2</v>
      </c>
      <c r="AT23" s="20">
        <f t="shared" si="4"/>
        <v>4</v>
      </c>
      <c r="AU23" s="20">
        <f t="shared" si="5"/>
        <v>31</v>
      </c>
      <c r="AV23" s="24">
        <f t="shared" si="6"/>
        <v>5.2199074074074075E-3</v>
      </c>
      <c r="AW23" s="20">
        <f t="shared" si="7"/>
        <v>22</v>
      </c>
      <c r="AX23" s="20">
        <f t="shared" si="8"/>
        <v>30</v>
      </c>
      <c r="AY23" s="38"/>
      <c r="AZ23" s="38"/>
      <c r="BA23" s="1">
        <f t="shared" si="10"/>
        <v>0</v>
      </c>
      <c r="BB23" s="1" t="str">
        <f t="shared" si="11"/>
        <v/>
      </c>
      <c r="BC23" s="26">
        <f>AVERAGE(X23,AC23,AH23,AM23)</f>
        <v>5.6134259259259256E-4</v>
      </c>
      <c r="BD23" s="1">
        <f t="shared" si="12"/>
        <v>48</v>
      </c>
      <c r="BE23" s="1">
        <v>3</v>
      </c>
      <c r="BF23" s="21"/>
      <c r="BJ23" s="27"/>
      <c r="BK23" s="27"/>
      <c r="BL23" s="27"/>
      <c r="BM23" s="27"/>
      <c r="BN23" s="27"/>
      <c r="BO23" s="27"/>
      <c r="BP23" s="27"/>
      <c r="BQ23" s="27"/>
      <c r="BR23" s="27"/>
      <c r="BS23" s="27"/>
      <c r="BT23" s="27"/>
      <c r="BU23" s="27"/>
      <c r="BV23" s="27"/>
      <c r="BW23" s="27"/>
      <c r="BX23" s="27"/>
      <c r="BY23" s="30"/>
      <c r="BZ23" s="27"/>
      <c r="CA23" s="27"/>
      <c r="CB23" s="27"/>
      <c r="CC23" s="27"/>
      <c r="CD23" s="27"/>
      <c r="CE23" s="27"/>
      <c r="CF23" s="27"/>
      <c r="CG23" s="27"/>
      <c r="CO23" s="21">
        <v>43788</v>
      </c>
      <c r="CP23">
        <f t="shared" si="16"/>
        <v>79</v>
      </c>
      <c r="CQ23">
        <f t="shared" si="17"/>
        <v>84</v>
      </c>
      <c r="CR23" s="32">
        <f t="shared" si="18"/>
        <v>4</v>
      </c>
      <c r="CS23">
        <v>319.3</v>
      </c>
      <c r="CT23">
        <f t="shared" si="19"/>
        <v>-5.6999999999999886</v>
      </c>
      <c r="CU23" s="28">
        <v>1.26</v>
      </c>
      <c r="CV23" s="31">
        <f t="shared" si="20"/>
        <v>3.9461321641089883E-3</v>
      </c>
      <c r="CW23" s="16">
        <v>0.37638888888888888</v>
      </c>
      <c r="CX23" s="33"/>
      <c r="CY23" s="33"/>
      <c r="CZ23">
        <v>0</v>
      </c>
      <c r="DA23">
        <v>0</v>
      </c>
      <c r="DB23">
        <v>2</v>
      </c>
      <c r="DC23">
        <v>2</v>
      </c>
      <c r="DD23">
        <v>1</v>
      </c>
      <c r="DG23">
        <f t="shared" si="21"/>
        <v>1</v>
      </c>
      <c r="DH23">
        <f t="shared" si="22"/>
        <v>5</v>
      </c>
      <c r="DI23">
        <v>3</v>
      </c>
      <c r="DJ23" t="s">
        <v>223</v>
      </c>
      <c r="DK23" t="s">
        <v>451</v>
      </c>
      <c r="DL23">
        <v>-7.8659999999999997</v>
      </c>
      <c r="DM23" t="s">
        <v>215</v>
      </c>
      <c r="DN23">
        <v>10</v>
      </c>
      <c r="DO23">
        <v>710.9</v>
      </c>
      <c r="DP23">
        <v>0.10609376036071878</v>
      </c>
      <c r="DR23" s="27"/>
      <c r="DS23" s="27"/>
      <c r="DT23" s="27"/>
      <c r="DV23">
        <v>3</v>
      </c>
      <c r="DW23" t="s">
        <v>223</v>
      </c>
      <c r="DX23" t="s">
        <v>451</v>
      </c>
      <c r="DY23">
        <v>-8.6950000000000003</v>
      </c>
      <c r="DZ23" t="s">
        <v>220</v>
      </c>
      <c r="EA23">
        <v>12</v>
      </c>
      <c r="EB23">
        <v>797.7</v>
      </c>
      <c r="EC23">
        <v>4.2860157197868856E-2</v>
      </c>
      <c r="EG23" s="27"/>
      <c r="EH23" s="27"/>
      <c r="EI23">
        <v>4</v>
      </c>
      <c r="EJ23" t="s">
        <v>224</v>
      </c>
      <c r="EK23" t="s">
        <v>219</v>
      </c>
      <c r="EL23">
        <v>-8.09</v>
      </c>
      <c r="EM23" t="s">
        <v>215</v>
      </c>
      <c r="EN23">
        <v>14</v>
      </c>
      <c r="EO23">
        <v>880.5</v>
      </c>
      <c r="EP23">
        <v>0.12211946584285537</v>
      </c>
      <c r="ER23" s="27"/>
      <c r="ES23" s="27"/>
      <c r="ET23" s="27"/>
      <c r="EU23" s="27"/>
      <c r="EV23">
        <v>4</v>
      </c>
      <c r="EW23" t="s">
        <v>224</v>
      </c>
      <c r="EX23" t="s">
        <v>219</v>
      </c>
      <c r="EY23">
        <v>-8.6240000000000006</v>
      </c>
      <c r="EZ23" t="s">
        <v>220</v>
      </c>
      <c r="FA23">
        <v>15</v>
      </c>
      <c r="FB23">
        <v>738</v>
      </c>
      <c r="FC23">
        <v>0.41885234457586212</v>
      </c>
      <c r="FG23" s="27"/>
      <c r="FH23" s="27"/>
      <c r="FI23">
        <v>5</v>
      </c>
      <c r="FJ23" t="s">
        <v>233</v>
      </c>
      <c r="FK23" t="s">
        <v>374</v>
      </c>
      <c r="FL23">
        <v>-8</v>
      </c>
      <c r="FM23" t="s">
        <v>215</v>
      </c>
      <c r="FN23">
        <v>16</v>
      </c>
      <c r="FO23">
        <v>794.3</v>
      </c>
      <c r="FP23">
        <v>0.1696268209938136</v>
      </c>
      <c r="FT23" s="27"/>
      <c r="FU23" s="27"/>
      <c r="GG23" s="27"/>
      <c r="GH23" s="27"/>
      <c r="HB23" s="35"/>
      <c r="HC23" s="27"/>
      <c r="HD23" s="27"/>
      <c r="HE23" s="27"/>
      <c r="HF23" s="27"/>
      <c r="HG23" s="27"/>
      <c r="HH23" s="27"/>
    </row>
    <row r="24" spans="1:221" x14ac:dyDescent="0.55000000000000004">
      <c r="A24" t="s">
        <v>239</v>
      </c>
      <c r="B24" s="20" t="s">
        <v>203</v>
      </c>
      <c r="C24" s="20" t="s">
        <v>575</v>
      </c>
      <c r="D24" s="20" t="s">
        <v>204</v>
      </c>
      <c r="E24" t="s">
        <v>205</v>
      </c>
      <c r="F24" t="s">
        <v>206</v>
      </c>
      <c r="G24" t="s">
        <v>207</v>
      </c>
      <c r="H24" s="21">
        <v>43829</v>
      </c>
      <c r="I24">
        <v>64</v>
      </c>
      <c r="J24">
        <v>69</v>
      </c>
      <c r="K24" t="s">
        <v>208</v>
      </c>
      <c r="L24" t="s">
        <v>209</v>
      </c>
      <c r="M24" t="s">
        <v>210</v>
      </c>
      <c r="N24" t="s">
        <v>211</v>
      </c>
      <c r="O24" s="21">
        <v>43843</v>
      </c>
      <c r="P24">
        <f t="shared" si="0"/>
        <v>78</v>
      </c>
      <c r="Q24">
        <f t="shared" si="1"/>
        <v>83</v>
      </c>
      <c r="R24" s="2">
        <v>337.2</v>
      </c>
      <c r="S24" s="22">
        <v>1.8634259259259261E-3</v>
      </c>
      <c r="T24" s="1">
        <v>4</v>
      </c>
      <c r="U24" s="1" t="s">
        <v>213</v>
      </c>
      <c r="V24" s="22">
        <v>2.6967592592592594E-3</v>
      </c>
      <c r="W24" s="1">
        <v>341.8</v>
      </c>
      <c r="X24" s="22">
        <v>7.9861111111111105E-4</v>
      </c>
      <c r="Y24" s="1">
        <v>5</v>
      </c>
      <c r="Z24" s="1" t="s">
        <v>213</v>
      </c>
      <c r="AA24" s="22">
        <v>2.0833333333333333E-3</v>
      </c>
      <c r="AB24" s="1">
        <v>340.3</v>
      </c>
      <c r="AC24" s="22">
        <v>1.9212962962962962E-3</v>
      </c>
      <c r="AD24" s="1">
        <v>3</v>
      </c>
      <c r="AE24" s="1" t="s">
        <v>212</v>
      </c>
      <c r="AF24" s="22">
        <v>1.0416666666666666E-2</v>
      </c>
      <c r="AG24" s="1">
        <v>338.3</v>
      </c>
      <c r="AH24" s="22"/>
      <c r="AI24" s="1">
        <v>0</v>
      </c>
      <c r="AK24" s="22">
        <v>3.472222222222222E-3</v>
      </c>
      <c r="AL24" s="1">
        <v>337.9</v>
      </c>
      <c r="AM24" s="22">
        <v>4.8611111111111104E-4</v>
      </c>
      <c r="AN24" s="1">
        <v>8</v>
      </c>
      <c r="AO24" s="1" t="s">
        <v>212</v>
      </c>
      <c r="AP24" s="22">
        <v>5.7870370370370376E-3</v>
      </c>
      <c r="AQ24">
        <v>1</v>
      </c>
      <c r="AR24" s="23" t="str">
        <f t="shared" si="2"/>
        <v>1</v>
      </c>
      <c r="AS24" s="20">
        <f t="shared" si="3"/>
        <v>4</v>
      </c>
      <c r="AT24" s="20">
        <f t="shared" si="4"/>
        <v>4</v>
      </c>
      <c r="AU24" s="20">
        <f t="shared" si="5"/>
        <v>20</v>
      </c>
      <c r="AV24" s="24">
        <f t="shared" si="6"/>
        <v>4.891203703703704E-3</v>
      </c>
      <c r="AW24" s="20">
        <f t="shared" si="7"/>
        <v>22</v>
      </c>
      <c r="AX24" s="20">
        <f t="shared" si="8"/>
        <v>23</v>
      </c>
      <c r="AY24" s="25">
        <f>AVERAGE(V24,AA24)</f>
        <v>2.3900462962962964E-3</v>
      </c>
      <c r="AZ24" s="1">
        <f>HOUR(AY24)*3600 + MINUTE(AY24)*60 + SECOND(AY24)</f>
        <v>207</v>
      </c>
      <c r="BA24" s="1">
        <f t="shared" si="10"/>
        <v>2</v>
      </c>
      <c r="BB24" s="1" t="str">
        <f t="shared" si="11"/>
        <v/>
      </c>
      <c r="BC24" s="26">
        <f>AVERAGE(S24,X24,AC24,AM24)</f>
        <v>1.267361111111111E-3</v>
      </c>
      <c r="BD24" s="1">
        <f t="shared" si="12"/>
        <v>109</v>
      </c>
      <c r="BE24" s="1">
        <v>3</v>
      </c>
      <c r="BF24" s="21">
        <v>43852</v>
      </c>
      <c r="BG24">
        <f t="shared" ref="BG24:BG34" si="25">$BF24-$H24+I24</f>
        <v>87</v>
      </c>
      <c r="BH24">
        <f t="shared" ref="BH24:BH34" si="26">$BF24-$H24+J24</f>
        <v>92</v>
      </c>
      <c r="BI24">
        <v>349.1</v>
      </c>
      <c r="BJ24">
        <v>10</v>
      </c>
      <c r="BK24" s="2">
        <v>300</v>
      </c>
      <c r="BL24" s="25">
        <v>0.42291666666666666</v>
      </c>
      <c r="BM24">
        <v>71.418000000000006</v>
      </c>
      <c r="BN24">
        <v>39.014999999999993</v>
      </c>
      <c r="BO24">
        <v>14.099</v>
      </c>
      <c r="BP24">
        <v>7.5009999999999994</v>
      </c>
      <c r="BQ24">
        <v>7.8020000000000014</v>
      </c>
      <c r="BR24">
        <v>3.0009999999999999</v>
      </c>
      <c r="BS24">
        <v>37</v>
      </c>
      <c r="BT24">
        <f>BM24/BS24</f>
        <v>1.9302162162162164</v>
      </c>
      <c r="BU24">
        <v>13.803000000000001</v>
      </c>
      <c r="BV24" t="s">
        <v>240</v>
      </c>
      <c r="BY24" s="1">
        <v>1</v>
      </c>
      <c r="BZ24">
        <v>30.518000000000001</v>
      </c>
      <c r="CA24">
        <v>24</v>
      </c>
      <c r="CB24">
        <v>1.2715833333333333</v>
      </c>
      <c r="CC24">
        <v>7.3609999999999998</v>
      </c>
      <c r="CD24">
        <v>64.055000000000007</v>
      </c>
      <c r="CE24">
        <v>23.157</v>
      </c>
      <c r="CF24">
        <f>(CC24+CD24)/CE24</f>
        <v>3.0839918815045131</v>
      </c>
      <c r="CG24">
        <f t="shared" ref="CG24:CG34" si="27">((BM24-CE24)/(BM24+CE24))*100</f>
        <v>51.029341792228401</v>
      </c>
      <c r="CH24">
        <v>1</v>
      </c>
      <c r="CI24">
        <v>9.5517241379310338</v>
      </c>
      <c r="CJ24">
        <v>3.896551724137931</v>
      </c>
      <c r="CK24">
        <v>47.137931034482762</v>
      </c>
      <c r="CL24">
        <v>16.03448275862069</v>
      </c>
      <c r="CM24">
        <v>11.310344827586206</v>
      </c>
      <c r="CN24">
        <v>87.931034482758633</v>
      </c>
      <c r="CO24" s="21">
        <v>43852</v>
      </c>
      <c r="CP24">
        <f t="shared" si="16"/>
        <v>87</v>
      </c>
      <c r="CQ24">
        <f t="shared" si="17"/>
        <v>92</v>
      </c>
      <c r="CR24" s="32">
        <f t="shared" si="18"/>
        <v>5</v>
      </c>
      <c r="CS24">
        <v>349.1</v>
      </c>
      <c r="CT24">
        <f t="shared" si="19"/>
        <v>11.900000000000034</v>
      </c>
      <c r="CU24" s="28">
        <v>1.25</v>
      </c>
      <c r="CV24" s="31">
        <f t="shared" si="20"/>
        <v>3.5806359209395585E-3</v>
      </c>
      <c r="CW24" s="16">
        <v>0.42708333333333331</v>
      </c>
      <c r="CX24" s="33"/>
      <c r="CY24" s="33"/>
      <c r="CZ24">
        <v>0</v>
      </c>
      <c r="DA24">
        <v>1</v>
      </c>
      <c r="DB24">
        <v>1</v>
      </c>
      <c r="DC24">
        <v>0</v>
      </c>
      <c r="DG24">
        <f t="shared" si="21"/>
        <v>0.5</v>
      </c>
      <c r="DH24">
        <f t="shared" si="22"/>
        <v>2</v>
      </c>
      <c r="DI24">
        <v>2</v>
      </c>
      <c r="DJ24" t="s">
        <v>232</v>
      </c>
      <c r="DK24" t="s">
        <v>555</v>
      </c>
      <c r="DL24">
        <v>-7.5780000000000003</v>
      </c>
      <c r="DM24" t="s">
        <v>215</v>
      </c>
      <c r="DN24">
        <v>6</v>
      </c>
      <c r="DO24">
        <v>721.4</v>
      </c>
      <c r="DP24" s="34">
        <v>7.0000000000000007E-2</v>
      </c>
      <c r="DQ24" s="34"/>
      <c r="DR24" s="27"/>
      <c r="DS24" s="27"/>
      <c r="DT24" s="27"/>
      <c r="DV24">
        <v>3</v>
      </c>
      <c r="DW24" t="s">
        <v>233</v>
      </c>
      <c r="DX24" t="s">
        <v>556</v>
      </c>
      <c r="DY24">
        <v>-8.4280000000000008</v>
      </c>
      <c r="DZ24" t="s">
        <v>220</v>
      </c>
      <c r="EA24">
        <v>12</v>
      </c>
      <c r="EB24">
        <v>696.8</v>
      </c>
      <c r="EC24">
        <v>0.10666666666666667</v>
      </c>
      <c r="EG24" s="27"/>
      <c r="EH24" s="27"/>
      <c r="ER24" s="27"/>
      <c r="ES24" s="27"/>
      <c r="ET24" s="27"/>
      <c r="EU24" s="27"/>
      <c r="FG24" s="27"/>
      <c r="FH24" s="27"/>
      <c r="FT24" s="27"/>
      <c r="FU24" s="27"/>
      <c r="GG24" s="27"/>
      <c r="GH24" s="27"/>
      <c r="HB24" s="35"/>
      <c r="HC24" s="27"/>
      <c r="HD24" s="27"/>
      <c r="HE24" s="27"/>
      <c r="HF24" s="27"/>
      <c r="HG24" s="27"/>
      <c r="HH24" s="27"/>
    </row>
    <row r="25" spans="1:221" x14ac:dyDescent="0.55000000000000004">
      <c r="A25" t="s">
        <v>249</v>
      </c>
      <c r="B25" s="20" t="s">
        <v>203</v>
      </c>
      <c r="C25" s="20" t="s">
        <v>575</v>
      </c>
      <c r="D25" s="20" t="s">
        <v>204</v>
      </c>
      <c r="E25" t="s">
        <v>205</v>
      </c>
      <c r="F25" t="s">
        <v>206</v>
      </c>
      <c r="G25" t="s">
        <v>207</v>
      </c>
      <c r="H25" s="21">
        <v>43864</v>
      </c>
      <c r="I25">
        <v>64</v>
      </c>
      <c r="J25">
        <v>69</v>
      </c>
      <c r="K25" t="s">
        <v>208</v>
      </c>
      <c r="L25" t="s">
        <v>209</v>
      </c>
      <c r="M25" t="s">
        <v>210</v>
      </c>
      <c r="N25" t="s">
        <v>211</v>
      </c>
      <c r="O25" s="21">
        <v>43871</v>
      </c>
      <c r="P25">
        <f t="shared" si="0"/>
        <v>71</v>
      </c>
      <c r="Q25">
        <f t="shared" si="1"/>
        <v>76</v>
      </c>
      <c r="R25" s="2">
        <v>303.2</v>
      </c>
      <c r="S25" s="22">
        <v>1.1921296296296296E-3</v>
      </c>
      <c r="T25" s="1">
        <v>8</v>
      </c>
      <c r="U25" s="1" t="s">
        <v>212</v>
      </c>
      <c r="V25" s="22">
        <v>1.0763888888888891E-2</v>
      </c>
      <c r="W25" s="1">
        <v>305.10000000000002</v>
      </c>
      <c r="X25" s="22">
        <v>4.0509259259259258E-4</v>
      </c>
      <c r="Y25" s="1">
        <v>4</v>
      </c>
      <c r="Z25" s="1" t="s">
        <v>212</v>
      </c>
      <c r="AA25" s="22">
        <v>1.0416666666666666E-2</v>
      </c>
      <c r="AB25" s="1">
        <v>309.60000000000002</v>
      </c>
      <c r="AC25" s="22">
        <v>1.2152777777777778E-3</v>
      </c>
      <c r="AD25" s="1">
        <v>3</v>
      </c>
      <c r="AE25" s="1" t="s">
        <v>212</v>
      </c>
      <c r="AF25" s="22">
        <v>1.9097222222222222E-3</v>
      </c>
      <c r="AG25" s="1">
        <v>308.10000000000002</v>
      </c>
      <c r="AH25" s="22">
        <v>9.1435185185185185E-4</v>
      </c>
      <c r="AI25" s="1">
        <v>6</v>
      </c>
      <c r="AJ25" s="1" t="s">
        <v>213</v>
      </c>
      <c r="AK25" s="22">
        <v>1.736111111111111E-3</v>
      </c>
      <c r="AL25" s="1">
        <v>303.7</v>
      </c>
      <c r="AM25" s="22">
        <v>4.9768518518518521E-4</v>
      </c>
      <c r="AN25" s="1">
        <v>10</v>
      </c>
      <c r="AO25" s="1" t="s">
        <v>212</v>
      </c>
      <c r="AP25" s="22">
        <v>1.4467592592592594E-3</v>
      </c>
      <c r="AQ25">
        <v>1</v>
      </c>
      <c r="AR25" s="23" t="str">
        <f t="shared" si="2"/>
        <v>1</v>
      </c>
      <c r="AS25" s="20">
        <f t="shared" si="3"/>
        <v>6.2</v>
      </c>
      <c r="AT25" s="20">
        <f t="shared" si="4"/>
        <v>5</v>
      </c>
      <c r="AU25" s="20">
        <f t="shared" si="5"/>
        <v>31</v>
      </c>
      <c r="AV25" s="24">
        <f t="shared" si="6"/>
        <v>5.2546296296296299E-3</v>
      </c>
      <c r="AW25" s="42">
        <f t="shared" si="7"/>
        <v>22</v>
      </c>
      <c r="AX25" s="20">
        <f t="shared" si="8"/>
        <v>17</v>
      </c>
      <c r="AY25" s="43">
        <f>AVERAGE(AK25)</f>
        <v>1.736111111111111E-3</v>
      </c>
      <c r="AZ25" s="1">
        <f>HOUR(AY25)*3600 + MINUTE(AY25)*60 + SECOND(AY25)</f>
        <v>150</v>
      </c>
      <c r="BA25" s="1">
        <f t="shared" si="10"/>
        <v>1</v>
      </c>
      <c r="BB25" s="1" t="str">
        <f t="shared" si="11"/>
        <v/>
      </c>
      <c r="BC25" s="26">
        <f>AVERAGE(S25,X25,AC25,AH25,AM25)</f>
        <v>8.4490740740740739E-4</v>
      </c>
      <c r="BD25" s="1">
        <f t="shared" si="12"/>
        <v>73</v>
      </c>
      <c r="BE25" s="1">
        <v>3</v>
      </c>
      <c r="BF25" s="21">
        <v>43879</v>
      </c>
      <c r="BG25">
        <f t="shared" si="25"/>
        <v>79</v>
      </c>
      <c r="BH25">
        <f t="shared" si="26"/>
        <v>84</v>
      </c>
      <c r="BI25">
        <v>304.5</v>
      </c>
      <c r="BJ25">
        <v>2</v>
      </c>
      <c r="BK25">
        <v>300</v>
      </c>
      <c r="BL25" s="29">
        <v>0.39861111111111108</v>
      </c>
      <c r="BM25">
        <v>81.00800000000001</v>
      </c>
      <c r="BN25">
        <v>20.696999999999999</v>
      </c>
      <c r="BO25">
        <v>5.109</v>
      </c>
      <c r="BP25">
        <v>21.603999999999999</v>
      </c>
      <c r="BQ25">
        <v>21.297000000000001</v>
      </c>
      <c r="BR25">
        <v>12.301</v>
      </c>
      <c r="BS25">
        <v>35</v>
      </c>
      <c r="BT25">
        <v>2.314514285714286</v>
      </c>
      <c r="BU25">
        <v>13.5</v>
      </c>
      <c r="BV25" s="44" t="s">
        <v>250</v>
      </c>
      <c r="BW25" s="44"/>
      <c r="BX25" s="44"/>
      <c r="BY25" s="1">
        <v>0</v>
      </c>
      <c r="BZ25">
        <v>60.220999999999989</v>
      </c>
      <c r="CA25">
        <v>29</v>
      </c>
      <c r="CB25">
        <v>2.0765862068965513</v>
      </c>
      <c r="CC25">
        <v>36.033999999999999</v>
      </c>
      <c r="CD25">
        <v>44.973999999999997</v>
      </c>
      <c r="CE25">
        <v>24.186</v>
      </c>
      <c r="CF25">
        <f>(CC25+CD25)/CE25</f>
        <v>3.3493756718762917</v>
      </c>
      <c r="CG25">
        <f t="shared" si="27"/>
        <v>54.016388767420196</v>
      </c>
      <c r="CH25">
        <v>5</v>
      </c>
      <c r="CI25">
        <v>16.793103448275861</v>
      </c>
      <c r="CJ25">
        <v>10.172413793103448</v>
      </c>
      <c r="CK25">
        <v>38.724137931034484</v>
      </c>
      <c r="CL25">
        <v>10.931034482758621</v>
      </c>
      <c r="CM25">
        <v>19.586206896551722</v>
      </c>
      <c r="CN25">
        <v>96.206896551724142</v>
      </c>
      <c r="CO25" s="21">
        <v>43879</v>
      </c>
      <c r="CP25">
        <f t="shared" si="16"/>
        <v>79</v>
      </c>
      <c r="CQ25">
        <f t="shared" si="17"/>
        <v>84</v>
      </c>
      <c r="CR25" s="32">
        <f t="shared" si="18"/>
        <v>4</v>
      </c>
      <c r="CS25">
        <v>304.5</v>
      </c>
      <c r="CT25">
        <f t="shared" si="19"/>
        <v>1.3000000000000114</v>
      </c>
      <c r="CU25">
        <v>1.19</v>
      </c>
      <c r="CV25" s="31">
        <f t="shared" si="20"/>
        <v>3.908045977011494E-3</v>
      </c>
      <c r="CW25" s="16">
        <v>0.4055555555555555</v>
      </c>
      <c r="CX25" s="31"/>
      <c r="CY25" s="31" t="s">
        <v>251</v>
      </c>
      <c r="CZ25">
        <v>1</v>
      </c>
      <c r="DA25">
        <v>0</v>
      </c>
      <c r="DB25">
        <v>1</v>
      </c>
      <c r="DG25">
        <f t="shared" si="21"/>
        <v>0.66666666666666663</v>
      </c>
      <c r="DH25">
        <f t="shared" si="22"/>
        <v>2</v>
      </c>
      <c r="DI25">
        <v>1</v>
      </c>
      <c r="DJ25" t="s">
        <v>219</v>
      </c>
      <c r="DK25" t="s">
        <v>559</v>
      </c>
      <c r="DL25">
        <v>-8.016</v>
      </c>
      <c r="DM25" t="s">
        <v>220</v>
      </c>
      <c r="DN25">
        <v>2</v>
      </c>
      <c r="DO25">
        <v>691.8</v>
      </c>
      <c r="DP25">
        <v>1.1933333333333334</v>
      </c>
      <c r="DS25" t="s">
        <v>252</v>
      </c>
      <c r="DT25" t="s">
        <v>253</v>
      </c>
      <c r="DV25">
        <v>3</v>
      </c>
      <c r="DW25" t="s">
        <v>233</v>
      </c>
      <c r="DX25" t="s">
        <v>560</v>
      </c>
      <c r="DY25">
        <v>-7.5990000000000002</v>
      </c>
      <c r="DZ25" t="s">
        <v>215</v>
      </c>
      <c r="EA25">
        <v>11</v>
      </c>
      <c r="EB25">
        <v>685.9</v>
      </c>
      <c r="EC25">
        <v>1.6033333333333333</v>
      </c>
      <c r="EF25" t="s">
        <v>254</v>
      </c>
      <c r="EG25" t="s">
        <v>253</v>
      </c>
    </row>
    <row r="26" spans="1:221" x14ac:dyDescent="0.55000000000000004">
      <c r="A26" t="s">
        <v>255</v>
      </c>
      <c r="B26" s="20" t="s">
        <v>203</v>
      </c>
      <c r="C26" s="20" t="s">
        <v>575</v>
      </c>
      <c r="D26" s="20" t="s">
        <v>204</v>
      </c>
      <c r="E26" t="s">
        <v>205</v>
      </c>
      <c r="F26" t="s">
        <v>206</v>
      </c>
      <c r="G26" t="s">
        <v>207</v>
      </c>
      <c r="H26" s="21">
        <v>43864</v>
      </c>
      <c r="I26">
        <v>64</v>
      </c>
      <c r="J26">
        <v>69</v>
      </c>
      <c r="K26" t="s">
        <v>208</v>
      </c>
      <c r="L26" t="s">
        <v>209</v>
      </c>
      <c r="M26" t="s">
        <v>210</v>
      </c>
      <c r="N26" t="s">
        <v>211</v>
      </c>
      <c r="O26" s="21">
        <v>43871</v>
      </c>
      <c r="P26">
        <f t="shared" si="0"/>
        <v>71</v>
      </c>
      <c r="Q26">
        <f t="shared" si="1"/>
        <v>76</v>
      </c>
      <c r="R26" s="2">
        <v>320</v>
      </c>
      <c r="S26" s="22">
        <v>4.2824074074074075E-4</v>
      </c>
      <c r="T26" s="1">
        <v>7</v>
      </c>
      <c r="U26" s="1" t="s">
        <v>212</v>
      </c>
      <c r="V26" s="22">
        <v>4.2824074074074075E-3</v>
      </c>
      <c r="W26" s="1">
        <v>317.89999999999998</v>
      </c>
      <c r="X26" s="22">
        <v>2.5000000000000001E-3</v>
      </c>
      <c r="Y26" s="1">
        <v>6</v>
      </c>
      <c r="Z26" s="1" t="s">
        <v>212</v>
      </c>
      <c r="AA26" s="22">
        <v>1.0416666666666666E-2</v>
      </c>
      <c r="AB26" s="1">
        <v>325.39999999999998</v>
      </c>
      <c r="AC26" s="22"/>
      <c r="AD26" s="1">
        <v>0</v>
      </c>
      <c r="AF26" s="22">
        <v>3.472222222222222E-3</v>
      </c>
      <c r="AG26" s="1">
        <v>322.39999999999998</v>
      </c>
      <c r="AH26" s="22">
        <v>8.564814814814815E-4</v>
      </c>
      <c r="AI26" s="1">
        <v>7</v>
      </c>
      <c r="AJ26" s="1" t="s">
        <v>212</v>
      </c>
      <c r="AK26" s="22">
        <v>4.8263888888888887E-3</v>
      </c>
      <c r="AL26" s="1">
        <v>319.8</v>
      </c>
      <c r="AM26" s="22">
        <v>3.472222222222222E-3</v>
      </c>
      <c r="AN26" s="1">
        <v>1</v>
      </c>
      <c r="AO26" s="1" t="s">
        <v>212</v>
      </c>
      <c r="AP26" s="22">
        <v>1.0416666666666666E-2</v>
      </c>
      <c r="AQ26">
        <v>2</v>
      </c>
      <c r="AR26" s="23" t="str">
        <f t="shared" si="2"/>
        <v>0</v>
      </c>
      <c r="AS26" s="20">
        <f t="shared" si="3"/>
        <v>4.2</v>
      </c>
      <c r="AT26" s="20">
        <f t="shared" si="4"/>
        <v>4</v>
      </c>
      <c r="AU26" s="20">
        <f t="shared" si="5"/>
        <v>21</v>
      </c>
      <c r="AV26" s="24">
        <f t="shared" si="6"/>
        <v>6.6828703703703694E-3</v>
      </c>
      <c r="AW26" s="20">
        <f t="shared" si="7"/>
        <v>24</v>
      </c>
      <c r="AX26" s="20">
        <f t="shared" si="8"/>
        <v>30</v>
      </c>
      <c r="AY26" s="43"/>
      <c r="AZ26" s="43"/>
      <c r="BA26" s="1">
        <f t="shared" si="10"/>
        <v>0</v>
      </c>
      <c r="BB26" s="1" t="str">
        <f t="shared" si="11"/>
        <v/>
      </c>
      <c r="BC26" s="26">
        <f>AVERAGE(S26,X26,AH26,AM26)</f>
        <v>1.8142361111111111E-3</v>
      </c>
      <c r="BD26" s="1">
        <f t="shared" si="12"/>
        <v>157</v>
      </c>
      <c r="BE26" s="1">
        <v>3</v>
      </c>
      <c r="BF26" s="21">
        <v>43879</v>
      </c>
      <c r="BG26">
        <f t="shared" si="25"/>
        <v>79</v>
      </c>
      <c r="BH26">
        <f t="shared" si="26"/>
        <v>84</v>
      </c>
      <c r="BI26">
        <v>326.8</v>
      </c>
      <c r="BJ26">
        <v>4</v>
      </c>
      <c r="BK26">
        <v>300</v>
      </c>
      <c r="BL26" s="29">
        <v>0.41041666666666665</v>
      </c>
      <c r="BM26">
        <v>113.08699999999999</v>
      </c>
      <c r="BN26">
        <v>50.388000000000005</v>
      </c>
      <c r="BO26">
        <v>29.992999999999999</v>
      </c>
      <c r="BP26">
        <v>10.208</v>
      </c>
      <c r="BQ26">
        <v>14.693000000000003</v>
      </c>
      <c r="BR26">
        <v>7.8049999999999988</v>
      </c>
      <c r="BS26">
        <v>46</v>
      </c>
      <c r="BT26">
        <v>2.4584130434782607</v>
      </c>
      <c r="BU26">
        <v>15.303000000000001</v>
      </c>
      <c r="BV26" s="1" t="s">
        <v>256</v>
      </c>
      <c r="BW26" s="1"/>
      <c r="BX26" s="1"/>
      <c r="BY26" s="1">
        <v>0</v>
      </c>
      <c r="BZ26">
        <v>27.597999999999999</v>
      </c>
      <c r="CA26">
        <v>28</v>
      </c>
      <c r="CB26">
        <v>0.98564285714285715</v>
      </c>
      <c r="CC26">
        <v>16.538</v>
      </c>
      <c r="CD26">
        <v>96.549000000000007</v>
      </c>
      <c r="CE26">
        <v>11.06</v>
      </c>
      <c r="CF26">
        <f>(CC26+CD26)/CE26</f>
        <v>10.224864376130199</v>
      </c>
      <c r="CG26">
        <f t="shared" si="27"/>
        <v>82.182412784843777</v>
      </c>
      <c r="CO26" s="21">
        <v>43879</v>
      </c>
      <c r="CP26">
        <f t="shared" si="16"/>
        <v>79</v>
      </c>
      <c r="CQ26">
        <f t="shared" si="17"/>
        <v>84</v>
      </c>
      <c r="CR26" s="32">
        <f t="shared" si="18"/>
        <v>4</v>
      </c>
      <c r="CS26">
        <v>326.8</v>
      </c>
      <c r="CT26">
        <f t="shared" si="19"/>
        <v>6.8000000000000114</v>
      </c>
      <c r="CU26">
        <v>1.1200000000000001</v>
      </c>
      <c r="CV26" s="31">
        <f t="shared" si="20"/>
        <v>3.4271725826193391E-3</v>
      </c>
      <c r="CW26" s="16">
        <v>0.41666666666666669</v>
      </c>
      <c r="CX26" s="31"/>
      <c r="CY26" s="31" t="s">
        <v>257</v>
      </c>
      <c r="CZ26">
        <v>0</v>
      </c>
      <c r="DA26">
        <v>0</v>
      </c>
      <c r="DB26">
        <v>4</v>
      </c>
      <c r="DC26">
        <v>3</v>
      </c>
      <c r="DG26">
        <f t="shared" si="21"/>
        <v>1.75</v>
      </c>
      <c r="DH26">
        <f t="shared" si="22"/>
        <v>7</v>
      </c>
      <c r="DI26">
        <v>3</v>
      </c>
      <c r="DJ26" t="s">
        <v>233</v>
      </c>
      <c r="DK26" t="s">
        <v>561</v>
      </c>
      <c r="DL26">
        <v>-8.4120000000000008</v>
      </c>
      <c r="DM26" t="s">
        <v>215</v>
      </c>
      <c r="DN26">
        <v>6</v>
      </c>
      <c r="DO26">
        <v>622.6</v>
      </c>
      <c r="DP26">
        <v>0.57222222222222219</v>
      </c>
      <c r="DS26" t="s">
        <v>258</v>
      </c>
      <c r="DT26" t="s">
        <v>253</v>
      </c>
      <c r="DV26">
        <v>3</v>
      </c>
      <c r="DW26" t="s">
        <v>233</v>
      </c>
      <c r="DX26" t="s">
        <v>561</v>
      </c>
      <c r="DY26">
        <v>-8.4120000000000008</v>
      </c>
      <c r="DZ26" t="s">
        <v>215</v>
      </c>
      <c r="EA26">
        <v>6</v>
      </c>
      <c r="EB26">
        <v>1354.4</v>
      </c>
      <c r="EC26">
        <v>0.2388888888888889</v>
      </c>
      <c r="EF26" t="s">
        <v>258</v>
      </c>
      <c r="EG26" t="s">
        <v>253</v>
      </c>
      <c r="EI26">
        <v>3</v>
      </c>
      <c r="EJ26" t="s">
        <v>233</v>
      </c>
      <c r="EK26" t="s">
        <v>561</v>
      </c>
      <c r="EL26">
        <v>-8.68</v>
      </c>
      <c r="EM26" t="s">
        <v>220</v>
      </c>
      <c r="EN26">
        <v>7</v>
      </c>
      <c r="EO26">
        <v>658.3</v>
      </c>
      <c r="EP26">
        <v>0.28666666666666668</v>
      </c>
      <c r="ES26" t="s">
        <v>259</v>
      </c>
      <c r="ET26" t="s">
        <v>253</v>
      </c>
      <c r="EU26" t="s">
        <v>260</v>
      </c>
      <c r="EV26">
        <v>3</v>
      </c>
      <c r="EW26" t="s">
        <v>233</v>
      </c>
      <c r="EX26" t="s">
        <v>561</v>
      </c>
      <c r="EY26">
        <v>-9.0960000000000001</v>
      </c>
      <c r="EZ26" t="s">
        <v>220</v>
      </c>
      <c r="FA26">
        <v>8</v>
      </c>
      <c r="FB26">
        <v>831.5</v>
      </c>
      <c r="FC26">
        <v>0.12666666666666668</v>
      </c>
      <c r="FF26" t="s">
        <v>261</v>
      </c>
      <c r="FG26" t="s">
        <v>253</v>
      </c>
      <c r="FI26">
        <v>4</v>
      </c>
      <c r="FJ26" t="s">
        <v>223</v>
      </c>
      <c r="FK26" t="s">
        <v>562</v>
      </c>
      <c r="FL26">
        <v>-7.72</v>
      </c>
      <c r="FM26" t="s">
        <v>215</v>
      </c>
      <c r="FN26">
        <v>9</v>
      </c>
      <c r="FO26">
        <v>789.7</v>
      </c>
      <c r="FP26">
        <v>7.9933333333333332</v>
      </c>
      <c r="FS26" t="s">
        <v>262</v>
      </c>
      <c r="FT26" t="s">
        <v>253</v>
      </c>
      <c r="FV26">
        <v>4</v>
      </c>
      <c r="FW26" t="s">
        <v>223</v>
      </c>
      <c r="FX26" t="s">
        <v>562</v>
      </c>
      <c r="FY26">
        <v>-8.0579999999999998</v>
      </c>
      <c r="FZ26" t="s">
        <v>215</v>
      </c>
      <c r="GA26">
        <v>10</v>
      </c>
      <c r="GB26">
        <v>595.29999999999995</v>
      </c>
      <c r="GC26">
        <v>0.34666666666666668</v>
      </c>
      <c r="GG26" t="s">
        <v>263</v>
      </c>
      <c r="GI26">
        <v>4</v>
      </c>
      <c r="GJ26" t="s">
        <v>223</v>
      </c>
      <c r="GK26" t="s">
        <v>562</v>
      </c>
      <c r="GL26">
        <v>-8.4740000000000002</v>
      </c>
      <c r="GM26" t="s">
        <v>220</v>
      </c>
      <c r="GN26">
        <v>12</v>
      </c>
      <c r="GO26">
        <v>1102.5999999999999</v>
      </c>
      <c r="GP26">
        <v>0.81333333333333335</v>
      </c>
      <c r="GS26" t="s">
        <v>264</v>
      </c>
      <c r="GT26" t="s">
        <v>265</v>
      </c>
      <c r="GU26" t="s">
        <v>266</v>
      </c>
    </row>
    <row r="27" spans="1:221" x14ac:dyDescent="0.55000000000000004">
      <c r="A27" t="s">
        <v>280</v>
      </c>
      <c r="B27" s="20" t="s">
        <v>203</v>
      </c>
      <c r="C27" s="20" t="s">
        <v>575</v>
      </c>
      <c r="D27" s="20" t="s">
        <v>204</v>
      </c>
      <c r="E27" t="s">
        <v>205</v>
      </c>
      <c r="F27" t="s">
        <v>206</v>
      </c>
      <c r="G27" t="s">
        <v>207</v>
      </c>
      <c r="H27" s="21">
        <v>43871</v>
      </c>
      <c r="I27">
        <v>64</v>
      </c>
      <c r="J27">
        <v>69</v>
      </c>
      <c r="K27" t="s">
        <v>208</v>
      </c>
      <c r="L27" t="s">
        <v>209</v>
      </c>
      <c r="M27" t="s">
        <v>210</v>
      </c>
      <c r="N27" t="s">
        <v>211</v>
      </c>
      <c r="O27" s="21">
        <v>43885</v>
      </c>
      <c r="P27">
        <f t="shared" si="0"/>
        <v>78</v>
      </c>
      <c r="Q27">
        <f t="shared" si="1"/>
        <v>83</v>
      </c>
      <c r="R27" s="2">
        <v>345.2</v>
      </c>
      <c r="S27" s="22">
        <v>4.9768518518518521E-4</v>
      </c>
      <c r="T27" s="1">
        <v>4</v>
      </c>
      <c r="U27" s="1" t="s">
        <v>212</v>
      </c>
      <c r="V27" s="22">
        <v>6.2500000000000001E-4</v>
      </c>
      <c r="W27" s="1">
        <v>346.1</v>
      </c>
      <c r="X27" s="22">
        <v>1.1574074074074073E-4</v>
      </c>
      <c r="Y27" s="1">
        <v>3</v>
      </c>
      <c r="Z27" s="1" t="s">
        <v>213</v>
      </c>
      <c r="AA27" s="22">
        <v>6.7129629629629625E-4</v>
      </c>
      <c r="AB27" s="1">
        <v>352</v>
      </c>
      <c r="AC27" s="22">
        <v>1.8634259259259261E-3</v>
      </c>
      <c r="AD27" s="1">
        <v>1</v>
      </c>
      <c r="AE27" s="26" t="s">
        <v>212</v>
      </c>
      <c r="AF27" s="22">
        <v>1.0416666666666666E-2</v>
      </c>
      <c r="AG27" s="1">
        <v>349.9</v>
      </c>
      <c r="AH27" s="22"/>
      <c r="AI27" s="1">
        <v>0</v>
      </c>
      <c r="AK27" s="22">
        <v>3.472222222222222E-3</v>
      </c>
      <c r="AL27" s="1">
        <v>353.7</v>
      </c>
      <c r="AM27" s="22">
        <v>1.4467592592592594E-3</v>
      </c>
      <c r="AN27" s="1">
        <v>5</v>
      </c>
      <c r="AO27" s="1" t="s">
        <v>212</v>
      </c>
      <c r="AP27" s="22">
        <v>1.0416666666666666E-2</v>
      </c>
      <c r="AQ27">
        <v>1</v>
      </c>
      <c r="AR27" s="23" t="str">
        <f t="shared" si="2"/>
        <v>1</v>
      </c>
      <c r="AS27" s="20">
        <f t="shared" si="3"/>
        <v>2.6</v>
      </c>
      <c r="AT27" s="20">
        <f t="shared" si="4"/>
        <v>4</v>
      </c>
      <c r="AU27" s="20">
        <f t="shared" si="5"/>
        <v>13</v>
      </c>
      <c r="AV27" s="24">
        <f t="shared" si="6"/>
        <v>5.1203703703703706E-3</v>
      </c>
      <c r="AW27" s="20">
        <f t="shared" si="7"/>
        <v>22</v>
      </c>
      <c r="AX27" s="20">
        <f t="shared" si="8"/>
        <v>30</v>
      </c>
      <c r="AY27" s="43">
        <f>AVERAGE(AA27)</f>
        <v>6.7129629629629625E-4</v>
      </c>
      <c r="AZ27" s="1">
        <f t="shared" ref="AZ27:AZ34" si="28">HOUR(AY27)*3600 + MINUTE(AY27)*60 + SECOND(AY27)</f>
        <v>58</v>
      </c>
      <c r="BA27" s="1">
        <f t="shared" si="10"/>
        <v>1</v>
      </c>
      <c r="BB27" s="1" t="str">
        <f t="shared" si="11"/>
        <v/>
      </c>
      <c r="BC27" s="26">
        <f t="shared" ref="BC27:BC34" si="29">AVERAGE(S27,X27,AC27,AH27,AM27)</f>
        <v>9.8090277777777781E-4</v>
      </c>
      <c r="BD27" s="1">
        <f t="shared" si="12"/>
        <v>85</v>
      </c>
      <c r="BE27" s="1">
        <v>3</v>
      </c>
      <c r="BF27" s="21">
        <v>43893</v>
      </c>
      <c r="BG27">
        <f t="shared" si="25"/>
        <v>86</v>
      </c>
      <c r="BH27">
        <f t="shared" si="26"/>
        <v>91</v>
      </c>
      <c r="BI27">
        <v>360.4</v>
      </c>
      <c r="BJ27">
        <v>35</v>
      </c>
      <c r="BK27">
        <v>300</v>
      </c>
      <c r="BL27" s="29">
        <v>0.4597222222222222</v>
      </c>
      <c r="BM27">
        <v>86.697999999999993</v>
      </c>
      <c r="BN27">
        <v>15.298999999999999</v>
      </c>
      <c r="BO27">
        <v>1.2</v>
      </c>
      <c r="BP27">
        <v>48.294000000000004</v>
      </c>
      <c r="BQ27">
        <v>3.5940000000000003</v>
      </c>
      <c r="BR27">
        <v>18.311</v>
      </c>
      <c r="BS27">
        <v>33</v>
      </c>
      <c r="BT27">
        <v>2.6272121212121209</v>
      </c>
      <c r="BU27">
        <v>9.9039999999999999</v>
      </c>
      <c r="BV27" s="1" t="s">
        <v>282</v>
      </c>
      <c r="BW27" s="1"/>
      <c r="BX27" s="1"/>
      <c r="BY27" s="1">
        <v>0</v>
      </c>
      <c r="BZ27">
        <v>21.871000000000002</v>
      </c>
      <c r="CA27">
        <v>21</v>
      </c>
      <c r="CB27">
        <v>1.0414761904761907</v>
      </c>
      <c r="CC27" s="28">
        <v>8.2490000000000006</v>
      </c>
      <c r="CD27" s="28">
        <v>78.447999999999993</v>
      </c>
      <c r="CE27" s="28">
        <v>13.621</v>
      </c>
      <c r="CF27">
        <f>(CC27+CD27)/CE27</f>
        <v>6.3649511783275816</v>
      </c>
      <c r="CG27">
        <f t="shared" si="27"/>
        <v>72.84462564419502</v>
      </c>
      <c r="CH27">
        <v>2</v>
      </c>
      <c r="CI27">
        <v>7.1379310344827589</v>
      </c>
      <c r="CJ27">
        <v>8.7241379310344822</v>
      </c>
      <c r="CK27">
        <v>25</v>
      </c>
      <c r="CL27">
        <v>8.2413793103448274</v>
      </c>
      <c r="CM27">
        <v>17.758620689655171</v>
      </c>
      <c r="CN27">
        <v>66.862068965517238</v>
      </c>
      <c r="CO27" s="21">
        <v>43893</v>
      </c>
      <c r="CP27">
        <f t="shared" si="16"/>
        <v>86</v>
      </c>
      <c r="CQ27">
        <f t="shared" si="17"/>
        <v>91</v>
      </c>
      <c r="CR27" s="32">
        <f t="shared" si="18"/>
        <v>4</v>
      </c>
      <c r="CS27">
        <v>360.4</v>
      </c>
      <c r="CT27">
        <f t="shared" si="19"/>
        <v>15.199999999999989</v>
      </c>
      <c r="CU27">
        <v>1.28</v>
      </c>
      <c r="CV27" s="31">
        <f t="shared" si="20"/>
        <v>3.551609322974473E-3</v>
      </c>
      <c r="CW27" s="16">
        <v>0.46527777777777773</v>
      </c>
      <c r="CX27" t="s">
        <v>283</v>
      </c>
      <c r="CY27" s="31" t="s">
        <v>284</v>
      </c>
      <c r="CZ27">
        <v>0</v>
      </c>
      <c r="DA27">
        <v>1</v>
      </c>
      <c r="DB27">
        <v>0</v>
      </c>
      <c r="DG27">
        <f t="shared" si="21"/>
        <v>0.33333333333333331</v>
      </c>
      <c r="DH27">
        <f t="shared" si="22"/>
        <v>1</v>
      </c>
      <c r="DI27">
        <v>2</v>
      </c>
      <c r="DJ27" t="s">
        <v>232</v>
      </c>
      <c r="DK27" t="s">
        <v>565</v>
      </c>
      <c r="DL27">
        <v>-8.1519999999999992</v>
      </c>
      <c r="DM27" t="s">
        <v>215</v>
      </c>
      <c r="DN27">
        <v>9</v>
      </c>
      <c r="DO27">
        <v>698.9</v>
      </c>
      <c r="DP27">
        <v>9.0477802313523839</v>
      </c>
      <c r="DR27" t="s">
        <v>285</v>
      </c>
      <c r="DS27" t="s">
        <v>254</v>
      </c>
      <c r="DT27" t="s">
        <v>253</v>
      </c>
      <c r="DX27" s="39"/>
    </row>
    <row r="28" spans="1:221" x14ac:dyDescent="0.55000000000000004">
      <c r="A28" s="39" t="s">
        <v>323</v>
      </c>
      <c r="B28" t="s">
        <v>203</v>
      </c>
      <c r="C28" s="20" t="s">
        <v>575</v>
      </c>
      <c r="D28" s="20" t="s">
        <v>204</v>
      </c>
      <c r="E28" t="s">
        <v>205</v>
      </c>
      <c r="F28" t="s">
        <v>206</v>
      </c>
      <c r="G28" t="s">
        <v>207</v>
      </c>
      <c r="H28" s="40">
        <v>44473</v>
      </c>
      <c r="I28" s="39">
        <v>59</v>
      </c>
      <c r="J28" s="39">
        <v>63</v>
      </c>
      <c r="K28" t="s">
        <v>297</v>
      </c>
      <c r="L28" t="s">
        <v>316</v>
      </c>
      <c r="M28" t="s">
        <v>210</v>
      </c>
      <c r="N28" t="s">
        <v>211</v>
      </c>
      <c r="O28" s="21">
        <v>44487</v>
      </c>
      <c r="P28">
        <f t="shared" si="0"/>
        <v>73</v>
      </c>
      <c r="Q28">
        <f t="shared" si="1"/>
        <v>77</v>
      </c>
      <c r="R28" s="2">
        <v>309.7</v>
      </c>
      <c r="S28" s="22">
        <v>2.3148148148148147E-5</v>
      </c>
      <c r="T28" s="1">
        <v>7</v>
      </c>
      <c r="U28" s="1" t="s">
        <v>213</v>
      </c>
      <c r="V28" s="22">
        <v>2.6504629629629625E-3</v>
      </c>
      <c r="W28" s="1">
        <v>314.60000000000002</v>
      </c>
      <c r="X28" s="22">
        <v>1.2268518518518518E-3</v>
      </c>
      <c r="Y28" s="1">
        <v>10</v>
      </c>
      <c r="Z28" s="1" t="s">
        <v>212</v>
      </c>
      <c r="AA28" s="22">
        <v>4.5601851851851853E-3</v>
      </c>
      <c r="AB28" s="1">
        <v>317.2</v>
      </c>
      <c r="AC28" s="22">
        <v>2.9629629629629628E-3</v>
      </c>
      <c r="AD28" s="1">
        <v>8</v>
      </c>
      <c r="AE28" s="1" t="s">
        <v>212</v>
      </c>
      <c r="AF28" s="22">
        <v>1.0416666666666666E-2</v>
      </c>
      <c r="AG28" s="1">
        <v>326.2</v>
      </c>
      <c r="AH28" s="22" t="s">
        <v>290</v>
      </c>
      <c r="AI28" s="1">
        <v>0</v>
      </c>
      <c r="AJ28" s="1" t="s">
        <v>290</v>
      </c>
      <c r="AK28" s="22">
        <v>3.472222222222222E-3</v>
      </c>
      <c r="AL28" s="1">
        <v>321.89999999999998</v>
      </c>
      <c r="AM28" s="22">
        <v>9.9537037037037042E-4</v>
      </c>
      <c r="AN28" s="1">
        <v>1</v>
      </c>
      <c r="AO28" s="1" t="s">
        <v>213</v>
      </c>
      <c r="AP28" s="22">
        <v>1.0416666666666667E-3</v>
      </c>
      <c r="AQ28">
        <v>0</v>
      </c>
      <c r="AR28" s="23" t="str">
        <f t="shared" si="2"/>
        <v>1</v>
      </c>
      <c r="AS28" s="20">
        <f t="shared" si="3"/>
        <v>5.2</v>
      </c>
      <c r="AT28" s="20">
        <f t="shared" si="4"/>
        <v>4</v>
      </c>
      <c r="AU28" s="20">
        <f t="shared" si="5"/>
        <v>26</v>
      </c>
      <c r="AV28" s="24">
        <f t="shared" si="6"/>
        <v>4.4282407407407404E-3</v>
      </c>
      <c r="AW28" s="20">
        <f t="shared" si="7"/>
        <v>21</v>
      </c>
      <c r="AX28" s="20">
        <f t="shared" si="8"/>
        <v>16</v>
      </c>
      <c r="AY28" s="51">
        <f>AVERAGE(V28,AP28)</f>
        <v>1.8460648148148147E-3</v>
      </c>
      <c r="AZ28" s="1">
        <f t="shared" si="28"/>
        <v>159</v>
      </c>
      <c r="BA28" s="1">
        <f t="shared" si="10"/>
        <v>2</v>
      </c>
      <c r="BB28" s="1">
        <f t="shared" si="11"/>
        <v>90</v>
      </c>
      <c r="BC28" s="22">
        <f t="shared" si="29"/>
        <v>1.3020833333333333E-3</v>
      </c>
      <c r="BD28" s="1">
        <f t="shared" si="12"/>
        <v>112</v>
      </c>
      <c r="BE28" s="1">
        <v>2</v>
      </c>
      <c r="BF28" s="21">
        <v>44494</v>
      </c>
      <c r="BG28">
        <f t="shared" si="25"/>
        <v>80</v>
      </c>
      <c r="BH28">
        <f t="shared" si="26"/>
        <v>84</v>
      </c>
      <c r="BI28">
        <v>331.4</v>
      </c>
      <c r="BJ28">
        <v>16</v>
      </c>
      <c r="BK28">
        <v>300</v>
      </c>
      <c r="BL28" s="41">
        <v>0.41805555555555557</v>
      </c>
      <c r="BM28">
        <v>50.526000000000018</v>
      </c>
      <c r="BN28">
        <v>23.506000000000004</v>
      </c>
      <c r="BO28">
        <v>17.523</v>
      </c>
      <c r="BP28">
        <v>6.7479999999999993</v>
      </c>
      <c r="BQ28">
        <v>1.7469999999999999</v>
      </c>
      <c r="BR28">
        <v>1.002</v>
      </c>
      <c r="BS28">
        <v>39</v>
      </c>
      <c r="BT28">
        <v>1.295538461538462</v>
      </c>
      <c r="BU28">
        <v>8.8539999999999992</v>
      </c>
      <c r="BV28" t="s">
        <v>324</v>
      </c>
      <c r="BW28">
        <v>334.2</v>
      </c>
      <c r="BX28">
        <f t="shared" ref="BX28:BX34" si="30">BI28-BW28</f>
        <v>-2.8000000000000114</v>
      </c>
      <c r="BY28" s="1">
        <v>0</v>
      </c>
      <c r="BZ28">
        <v>75.767999999999972</v>
      </c>
      <c r="CA28">
        <v>36</v>
      </c>
      <c r="CB28">
        <v>2.1046666666666658</v>
      </c>
      <c r="CC28">
        <v>19.742999999999999</v>
      </c>
      <c r="CD28">
        <v>30.783999999999999</v>
      </c>
      <c r="CE28">
        <v>56.024000000000001</v>
      </c>
      <c r="CF28">
        <v>0.90188133657004144</v>
      </c>
      <c r="CG28">
        <f t="shared" si="27"/>
        <v>-5.1600187705302512</v>
      </c>
      <c r="CO28" s="21">
        <v>44494</v>
      </c>
      <c r="CP28">
        <f t="shared" si="16"/>
        <v>80</v>
      </c>
      <c r="CQ28">
        <f t="shared" si="17"/>
        <v>84</v>
      </c>
      <c r="CR28" s="32">
        <f t="shared" si="18"/>
        <v>3</v>
      </c>
      <c r="CS28">
        <v>311.39999999999998</v>
      </c>
      <c r="CT28">
        <f t="shared" si="19"/>
        <v>1.6999999999999886</v>
      </c>
      <c r="CU28" s="28">
        <v>1.49</v>
      </c>
      <c r="CV28" s="31">
        <f t="shared" si="20"/>
        <v>4.7848426461143227E-3</v>
      </c>
      <c r="CW28" s="16">
        <v>0.42430555555555555</v>
      </c>
      <c r="CX28" s="34" t="s">
        <v>325</v>
      </c>
      <c r="CY28" s="28" t="s">
        <v>326</v>
      </c>
      <c r="CZ28">
        <v>3</v>
      </c>
      <c r="DG28">
        <f t="shared" si="21"/>
        <v>3</v>
      </c>
      <c r="DH28">
        <f t="shared" si="22"/>
        <v>3</v>
      </c>
      <c r="DI28">
        <v>1</v>
      </c>
      <c r="DJ28" t="s">
        <v>219</v>
      </c>
      <c r="DK28" t="s">
        <v>497</v>
      </c>
      <c r="DL28">
        <v>-7.88</v>
      </c>
      <c r="DM28" t="s">
        <v>215</v>
      </c>
      <c r="DN28">
        <v>2</v>
      </c>
      <c r="DO28" t="s">
        <v>327</v>
      </c>
      <c r="DP28" t="s">
        <v>327</v>
      </c>
      <c r="DQ28" t="s">
        <v>287</v>
      </c>
      <c r="DR28" t="s">
        <v>322</v>
      </c>
      <c r="DS28" t="s">
        <v>278</v>
      </c>
      <c r="DT28" t="s">
        <v>279</v>
      </c>
      <c r="DU28" t="s">
        <v>300</v>
      </c>
      <c r="DV28">
        <v>1</v>
      </c>
      <c r="DW28" t="s">
        <v>219</v>
      </c>
      <c r="DX28" t="s">
        <v>497</v>
      </c>
      <c r="DY28">
        <v>-8.0180000000000007</v>
      </c>
      <c r="DZ28" t="s">
        <v>215</v>
      </c>
      <c r="EA28">
        <v>4</v>
      </c>
      <c r="EB28">
        <v>820.9</v>
      </c>
      <c r="EC28">
        <v>8.4260195483653513E-3</v>
      </c>
      <c r="ED28" t="s">
        <v>305</v>
      </c>
      <c r="EE28" t="s">
        <v>322</v>
      </c>
      <c r="EF28" t="s">
        <v>259</v>
      </c>
      <c r="EG28" t="s">
        <v>279</v>
      </c>
      <c r="EH28" t="s">
        <v>300</v>
      </c>
      <c r="EI28">
        <v>1</v>
      </c>
      <c r="EJ28" t="s">
        <v>219</v>
      </c>
      <c r="EK28" t="s">
        <v>497</v>
      </c>
      <c r="EL28">
        <v>-8.1349999999999998</v>
      </c>
      <c r="EM28" t="s">
        <v>220</v>
      </c>
      <c r="EN28">
        <v>6</v>
      </c>
      <c r="EO28">
        <v>875.6</v>
      </c>
      <c r="EP28">
        <v>9.5804426825239514E-2</v>
      </c>
      <c r="EQ28" t="s">
        <v>261</v>
      </c>
      <c r="ER28" t="s">
        <v>322</v>
      </c>
      <c r="ES28" t="s">
        <v>328</v>
      </c>
      <c r="ET28" t="s">
        <v>310</v>
      </c>
      <c r="EU28" t="s">
        <v>329</v>
      </c>
      <c r="EV28">
        <v>1</v>
      </c>
      <c r="EW28" t="s">
        <v>219</v>
      </c>
      <c r="EX28" t="s">
        <v>497</v>
      </c>
      <c r="EY28">
        <v>-8.3149999999999995</v>
      </c>
      <c r="EZ28" t="s">
        <v>220</v>
      </c>
      <c r="FA28">
        <v>7</v>
      </c>
      <c r="FB28">
        <v>544.29999999999995</v>
      </c>
      <c r="FC28">
        <v>2.9</v>
      </c>
      <c r="FD28" t="s">
        <v>254</v>
      </c>
      <c r="FE28" t="s">
        <v>322</v>
      </c>
      <c r="FF28" t="s">
        <v>330</v>
      </c>
      <c r="FG28" t="s">
        <v>279</v>
      </c>
      <c r="FH28" t="s">
        <v>331</v>
      </c>
    </row>
    <row r="29" spans="1:221" x14ac:dyDescent="0.55000000000000004">
      <c r="A29" t="s">
        <v>369</v>
      </c>
      <c r="B29" t="s">
        <v>203</v>
      </c>
      <c r="C29" s="20" t="s">
        <v>575</v>
      </c>
      <c r="D29" s="20" t="s">
        <v>204</v>
      </c>
      <c r="E29" t="s">
        <v>205</v>
      </c>
      <c r="F29" t="s">
        <v>206</v>
      </c>
      <c r="G29" t="s">
        <v>207</v>
      </c>
      <c r="H29" s="21">
        <v>44690</v>
      </c>
      <c r="I29">
        <v>64</v>
      </c>
      <c r="J29">
        <v>69</v>
      </c>
      <c r="K29" t="s">
        <v>297</v>
      </c>
      <c r="L29" t="s">
        <v>209</v>
      </c>
      <c r="M29" t="s">
        <v>210</v>
      </c>
      <c r="N29" t="s">
        <v>211</v>
      </c>
      <c r="O29" s="21">
        <v>44697</v>
      </c>
      <c r="P29">
        <f t="shared" si="0"/>
        <v>71</v>
      </c>
      <c r="Q29">
        <f t="shared" si="1"/>
        <v>76</v>
      </c>
      <c r="R29" s="2">
        <v>286.60000000000002</v>
      </c>
      <c r="S29" s="22">
        <v>5.6712962962962956E-4</v>
      </c>
      <c r="T29" s="1">
        <v>8</v>
      </c>
      <c r="U29" s="1" t="s">
        <v>212</v>
      </c>
      <c r="V29" s="22">
        <v>1.0416666666666666E-2</v>
      </c>
      <c r="W29" s="1">
        <v>288.60000000000002</v>
      </c>
      <c r="X29" s="22">
        <v>0</v>
      </c>
      <c r="Y29" s="1">
        <v>10</v>
      </c>
      <c r="Z29" s="1" t="s">
        <v>212</v>
      </c>
      <c r="AA29" s="22">
        <v>3.4722222222222224E-4</v>
      </c>
      <c r="AB29" s="1">
        <v>289.10000000000002</v>
      </c>
      <c r="AC29" s="22">
        <v>1.25E-3</v>
      </c>
      <c r="AD29" s="1">
        <v>8</v>
      </c>
      <c r="AE29" s="1" t="s">
        <v>213</v>
      </c>
      <c r="AF29" s="22">
        <v>5.115740740740741E-3</v>
      </c>
      <c r="AG29" s="1">
        <v>286.60000000000002</v>
      </c>
      <c r="AH29" s="22">
        <v>2.3148148148148146E-4</v>
      </c>
      <c r="AI29" s="1">
        <v>6</v>
      </c>
      <c r="AJ29" s="1" t="s">
        <v>213</v>
      </c>
      <c r="AK29" s="22">
        <v>5.2083333333333333E-4</v>
      </c>
      <c r="AL29" s="1">
        <v>292.60000000000002</v>
      </c>
      <c r="AM29" s="22">
        <v>0</v>
      </c>
      <c r="AN29" s="1">
        <v>10</v>
      </c>
      <c r="AO29" s="1" t="s">
        <v>212</v>
      </c>
      <c r="AP29" s="22">
        <v>5.2083333333333333E-4</v>
      </c>
      <c r="AQ29">
        <v>1</v>
      </c>
      <c r="AR29" s="23" t="str">
        <f t="shared" si="2"/>
        <v>1</v>
      </c>
      <c r="AS29" s="20">
        <f t="shared" si="3"/>
        <v>8.4</v>
      </c>
      <c r="AT29" s="20">
        <f t="shared" si="4"/>
        <v>5</v>
      </c>
      <c r="AU29" s="20">
        <f t="shared" si="5"/>
        <v>42</v>
      </c>
      <c r="AV29" s="24">
        <f t="shared" si="6"/>
        <v>3.3842592592592596E-3</v>
      </c>
      <c r="AW29" s="20">
        <f t="shared" si="7"/>
        <v>19</v>
      </c>
      <c r="AX29" s="20">
        <f t="shared" si="8"/>
        <v>15</v>
      </c>
      <c r="AY29" s="51">
        <f>AVERAGE(AF29,AK29)</f>
        <v>2.8182870370370371E-3</v>
      </c>
      <c r="AZ29" s="1">
        <f t="shared" si="28"/>
        <v>244</v>
      </c>
      <c r="BA29" s="1">
        <f t="shared" si="10"/>
        <v>2</v>
      </c>
      <c r="BB29" s="1" t="str">
        <f t="shared" si="11"/>
        <v/>
      </c>
      <c r="BC29" s="22">
        <f t="shared" si="29"/>
        <v>4.0972222222222218E-4</v>
      </c>
      <c r="BD29" s="1">
        <f t="shared" si="12"/>
        <v>35</v>
      </c>
      <c r="BE29" s="1">
        <v>3</v>
      </c>
      <c r="BF29" s="21">
        <v>44704</v>
      </c>
      <c r="BG29">
        <f t="shared" si="25"/>
        <v>78</v>
      </c>
      <c r="BH29">
        <f t="shared" si="26"/>
        <v>83</v>
      </c>
      <c r="BI29">
        <v>300.8</v>
      </c>
      <c r="BJ29">
        <v>20</v>
      </c>
      <c r="BK29">
        <v>300</v>
      </c>
      <c r="BL29" s="41">
        <v>0.37847222222222227</v>
      </c>
      <c r="BM29">
        <v>56.705999999999982</v>
      </c>
      <c r="BN29">
        <v>16.502000000000002</v>
      </c>
      <c r="BO29">
        <v>17.401</v>
      </c>
      <c r="BP29">
        <v>7.4989999999999997</v>
      </c>
      <c r="BQ29">
        <v>9.6020000000000003</v>
      </c>
      <c r="BR29">
        <v>5.702</v>
      </c>
      <c r="BS29">
        <v>46</v>
      </c>
      <c r="BT29">
        <v>1.2327391304347821</v>
      </c>
      <c r="BU29">
        <v>22.001000000000001</v>
      </c>
      <c r="BV29" t="s">
        <v>370</v>
      </c>
      <c r="BW29">
        <v>306.3</v>
      </c>
      <c r="BX29">
        <f t="shared" si="30"/>
        <v>-5.5</v>
      </c>
      <c r="BY29" s="1">
        <v>0</v>
      </c>
      <c r="BZ29">
        <v>62.367000000000004</v>
      </c>
      <c r="CA29">
        <v>42</v>
      </c>
      <c r="CB29">
        <v>1.4849285714285716</v>
      </c>
      <c r="CC29">
        <v>11.695</v>
      </c>
      <c r="CD29">
        <v>45.011000000000003</v>
      </c>
      <c r="CE29">
        <v>50.671999999999997</v>
      </c>
      <c r="CF29">
        <v>1.1190795705715189</v>
      </c>
      <c r="CG29">
        <f t="shared" si="27"/>
        <v>5.6194006221013479</v>
      </c>
      <c r="CH29">
        <v>2</v>
      </c>
      <c r="CI29">
        <v>3.8620689655172415</v>
      </c>
      <c r="CJ29">
        <v>3.5172413793103448</v>
      </c>
      <c r="CK29">
        <v>13.068965517241379</v>
      </c>
      <c r="CL29">
        <v>3.9655172413793105</v>
      </c>
      <c r="CM29">
        <v>8.7931034482758612</v>
      </c>
      <c r="CN29">
        <v>33.206896551724135</v>
      </c>
      <c r="CO29" s="21">
        <v>44704</v>
      </c>
      <c r="CP29">
        <f t="shared" si="16"/>
        <v>78</v>
      </c>
      <c r="CQ29">
        <f t="shared" si="17"/>
        <v>83</v>
      </c>
      <c r="CR29" s="32">
        <f t="shared" si="18"/>
        <v>3</v>
      </c>
      <c r="CS29">
        <v>300.8</v>
      </c>
      <c r="CT29">
        <f t="shared" si="19"/>
        <v>14.199999999999989</v>
      </c>
      <c r="CU29" s="28">
        <v>1</v>
      </c>
      <c r="CV29" s="31">
        <f t="shared" si="20"/>
        <v>3.324468085106383E-3</v>
      </c>
      <c r="CW29" s="16">
        <v>0.38541666666666669</v>
      </c>
      <c r="CX29" s="34" t="s">
        <v>371</v>
      </c>
      <c r="CY29" s="34" t="s">
        <v>320</v>
      </c>
      <c r="CZ29">
        <v>0</v>
      </c>
      <c r="DA29">
        <v>0</v>
      </c>
      <c r="DB29">
        <v>1</v>
      </c>
      <c r="DC29">
        <v>1</v>
      </c>
      <c r="DG29">
        <f t="shared" si="21"/>
        <v>0.5</v>
      </c>
      <c r="DH29">
        <f t="shared" si="22"/>
        <v>2</v>
      </c>
      <c r="DI29">
        <v>3</v>
      </c>
      <c r="DJ29" t="s">
        <v>214</v>
      </c>
      <c r="DK29" t="s">
        <v>372</v>
      </c>
      <c r="DL29">
        <v>-7.7249999999999996</v>
      </c>
      <c r="DM29" t="s">
        <v>215</v>
      </c>
      <c r="DN29">
        <v>9</v>
      </c>
      <c r="DO29">
        <v>714.9</v>
      </c>
      <c r="DP29">
        <v>3.1885721573879221E-2</v>
      </c>
      <c r="DQ29" t="s">
        <v>373</v>
      </c>
      <c r="DR29" t="s">
        <v>265</v>
      </c>
      <c r="DS29" t="s">
        <v>364</v>
      </c>
      <c r="DT29" t="s">
        <v>322</v>
      </c>
      <c r="DV29">
        <v>4</v>
      </c>
      <c r="DW29" t="s">
        <v>374</v>
      </c>
      <c r="DX29" t="s">
        <v>375</v>
      </c>
      <c r="DY29">
        <v>-7.8369999999999997</v>
      </c>
      <c r="DZ29" t="s">
        <v>215</v>
      </c>
      <c r="EA29">
        <v>11</v>
      </c>
      <c r="EB29">
        <v>650.4</v>
      </c>
      <c r="EC29">
        <v>2.9443806495303711E-2</v>
      </c>
      <c r="ED29" t="s">
        <v>376</v>
      </c>
      <c r="EE29" t="s">
        <v>265</v>
      </c>
      <c r="EF29" t="s">
        <v>347</v>
      </c>
      <c r="EG29" t="s">
        <v>322</v>
      </c>
      <c r="HI29" s="39"/>
      <c r="HJ29" s="39"/>
      <c r="HK29" s="39"/>
      <c r="HL29" s="39"/>
      <c r="HM29" s="39"/>
    </row>
    <row r="30" spans="1:221" x14ac:dyDescent="0.55000000000000004">
      <c r="A30" t="s">
        <v>384</v>
      </c>
      <c r="B30" t="s">
        <v>203</v>
      </c>
      <c r="C30" s="20" t="s">
        <v>575</v>
      </c>
      <c r="D30" s="20" t="s">
        <v>204</v>
      </c>
      <c r="E30" t="s">
        <v>205</v>
      </c>
      <c r="F30" t="s">
        <v>206</v>
      </c>
      <c r="G30" t="s">
        <v>207</v>
      </c>
      <c r="H30" s="21">
        <v>44690</v>
      </c>
      <c r="I30">
        <v>64</v>
      </c>
      <c r="J30">
        <v>69</v>
      </c>
      <c r="K30" t="s">
        <v>297</v>
      </c>
      <c r="L30" t="s">
        <v>209</v>
      </c>
      <c r="M30" t="s">
        <v>210</v>
      </c>
      <c r="N30" t="s">
        <v>211</v>
      </c>
      <c r="O30" s="21">
        <v>44700</v>
      </c>
      <c r="P30">
        <f t="shared" si="0"/>
        <v>74</v>
      </c>
      <c r="Q30">
        <f t="shared" si="1"/>
        <v>79</v>
      </c>
      <c r="R30" s="2">
        <v>282.3</v>
      </c>
      <c r="S30" s="22">
        <v>1.3888888888888889E-3</v>
      </c>
      <c r="T30" s="1">
        <v>11</v>
      </c>
      <c r="U30" s="1" t="s">
        <v>212</v>
      </c>
      <c r="V30" s="22">
        <v>9.8379629629629633E-3</v>
      </c>
      <c r="W30" s="1">
        <v>282.7</v>
      </c>
      <c r="X30" s="22" t="s">
        <v>290</v>
      </c>
      <c r="Y30" s="1">
        <v>0</v>
      </c>
      <c r="Z30" s="1" t="s">
        <v>290</v>
      </c>
      <c r="AA30" s="22">
        <v>3.472222222222222E-3</v>
      </c>
      <c r="AB30" s="1">
        <v>285.39999999999998</v>
      </c>
      <c r="AC30" s="22" t="s">
        <v>290</v>
      </c>
      <c r="AD30" s="1">
        <v>0</v>
      </c>
      <c r="AE30" s="1" t="s">
        <v>290</v>
      </c>
      <c r="AF30" s="22">
        <v>3.472222222222222E-3</v>
      </c>
      <c r="AG30" s="1">
        <v>285.2</v>
      </c>
      <c r="AH30" s="22">
        <v>0</v>
      </c>
      <c r="AI30" s="1">
        <v>6</v>
      </c>
      <c r="AJ30" s="1" t="s">
        <v>213</v>
      </c>
      <c r="AK30" s="22">
        <v>3.3564814814814812E-4</v>
      </c>
      <c r="AL30" s="1">
        <v>295.89999999999998</v>
      </c>
      <c r="AM30" s="22">
        <v>0</v>
      </c>
      <c r="AN30" s="1">
        <v>6</v>
      </c>
      <c r="AO30" s="1" t="s">
        <v>213</v>
      </c>
      <c r="AP30" s="22">
        <v>3.4722222222222224E-4</v>
      </c>
      <c r="AQ30">
        <v>0</v>
      </c>
      <c r="AR30" s="23" t="str">
        <f t="shared" si="2"/>
        <v>1</v>
      </c>
      <c r="AS30" s="20">
        <f t="shared" si="3"/>
        <v>4.5999999999999996</v>
      </c>
      <c r="AT30" s="20">
        <f t="shared" si="4"/>
        <v>3</v>
      </c>
      <c r="AU30" s="20">
        <f t="shared" si="5"/>
        <v>23</v>
      </c>
      <c r="AV30" s="24">
        <f t="shared" si="6"/>
        <v>3.4930555555555548E-3</v>
      </c>
      <c r="AW30" s="20">
        <f t="shared" si="7"/>
        <v>20</v>
      </c>
      <c r="AX30" s="20">
        <f t="shared" si="8"/>
        <v>15</v>
      </c>
      <c r="AY30" s="51">
        <f>AVERAGE(AK30,AP30)</f>
        <v>3.4143518518518518E-4</v>
      </c>
      <c r="AZ30" s="1">
        <f t="shared" si="28"/>
        <v>30</v>
      </c>
      <c r="BA30" s="1">
        <f t="shared" si="10"/>
        <v>2</v>
      </c>
      <c r="BB30" s="1">
        <f t="shared" si="11"/>
        <v>30</v>
      </c>
      <c r="BC30" s="22">
        <f t="shared" si="29"/>
        <v>4.6296296296296298E-4</v>
      </c>
      <c r="BD30" s="1">
        <f t="shared" si="12"/>
        <v>40</v>
      </c>
      <c r="BE30" s="1">
        <v>3</v>
      </c>
      <c r="BF30" s="21">
        <v>44707</v>
      </c>
      <c r="BG30">
        <f t="shared" si="25"/>
        <v>81</v>
      </c>
      <c r="BH30">
        <f t="shared" si="26"/>
        <v>86</v>
      </c>
      <c r="BI30">
        <v>298.39999999999998</v>
      </c>
      <c r="BJ30">
        <v>30</v>
      </c>
      <c r="BK30">
        <v>300</v>
      </c>
      <c r="BL30" s="41">
        <v>0.41111111111111115</v>
      </c>
      <c r="BM30">
        <v>63.545000000000009</v>
      </c>
      <c r="BN30">
        <v>21.234999999999999</v>
      </c>
      <c r="BO30">
        <v>21.300999999999998</v>
      </c>
      <c r="BP30">
        <v>14.699000000000002</v>
      </c>
      <c r="BQ30">
        <v>5.41</v>
      </c>
      <c r="BR30">
        <v>0.89999999999999991</v>
      </c>
      <c r="BS30">
        <v>58</v>
      </c>
      <c r="BT30">
        <v>1.0956034482758623</v>
      </c>
      <c r="BU30">
        <v>9.9009999999999998</v>
      </c>
      <c r="BV30" t="s">
        <v>385</v>
      </c>
      <c r="BW30">
        <v>325.3</v>
      </c>
      <c r="BX30">
        <f t="shared" si="30"/>
        <v>-26.900000000000034</v>
      </c>
      <c r="BY30" s="1">
        <v>1</v>
      </c>
      <c r="BZ30">
        <v>20.422999999999998</v>
      </c>
      <c r="CA30">
        <v>30</v>
      </c>
      <c r="CB30">
        <v>0.68076666666666663</v>
      </c>
      <c r="CC30">
        <v>9.6489999999999991</v>
      </c>
      <c r="CD30">
        <v>53.896000000000001</v>
      </c>
      <c r="CE30">
        <v>10.773999999999999</v>
      </c>
      <c r="CF30">
        <v>5.8979951735659926</v>
      </c>
      <c r="CG30">
        <f t="shared" si="27"/>
        <v>71.006068434720603</v>
      </c>
      <c r="CH30">
        <v>10</v>
      </c>
      <c r="CI30">
        <v>7.4137931034482758</v>
      </c>
      <c r="CJ30">
        <v>3.4137931034482758</v>
      </c>
      <c r="CK30">
        <v>14.620689655172415</v>
      </c>
      <c r="CL30">
        <v>4.8620689655172411</v>
      </c>
      <c r="CM30">
        <v>7.5862068965517242</v>
      </c>
      <c r="CN30">
        <v>37.896551724137929</v>
      </c>
      <c r="CO30" s="21">
        <v>44707</v>
      </c>
      <c r="CP30">
        <f t="shared" si="16"/>
        <v>81</v>
      </c>
      <c r="CQ30">
        <f t="shared" si="17"/>
        <v>86</v>
      </c>
      <c r="CR30" s="32">
        <f t="shared" si="18"/>
        <v>3</v>
      </c>
      <c r="CS30">
        <v>297.3</v>
      </c>
      <c r="CT30">
        <f t="shared" si="19"/>
        <v>15</v>
      </c>
      <c r="CU30" s="28">
        <v>1.05</v>
      </c>
      <c r="CV30" s="31">
        <f t="shared" si="20"/>
        <v>3.5317860746720484E-3</v>
      </c>
      <c r="CW30" s="16">
        <v>0.41666666666666669</v>
      </c>
      <c r="CX30" s="34" t="s">
        <v>356</v>
      </c>
      <c r="CY30" s="34" t="s">
        <v>357</v>
      </c>
      <c r="CZ30">
        <v>3</v>
      </c>
      <c r="DA30">
        <v>2</v>
      </c>
      <c r="DB30">
        <v>1</v>
      </c>
      <c r="DG30">
        <f t="shared" si="21"/>
        <v>2</v>
      </c>
      <c r="DH30">
        <f t="shared" si="22"/>
        <v>6</v>
      </c>
      <c r="DI30">
        <v>1</v>
      </c>
      <c r="DJ30" t="s">
        <v>223</v>
      </c>
      <c r="DK30" t="s">
        <v>386</v>
      </c>
      <c r="DL30">
        <v>-8.3379999999999992</v>
      </c>
      <c r="DM30" t="s">
        <v>215</v>
      </c>
      <c r="DN30">
        <v>4</v>
      </c>
      <c r="DO30">
        <v>868.9</v>
      </c>
      <c r="DP30">
        <v>2.2924002347417837E-3</v>
      </c>
      <c r="DQ30" t="s">
        <v>382</v>
      </c>
      <c r="DR30" t="s">
        <v>322</v>
      </c>
      <c r="DS30" t="s">
        <v>358</v>
      </c>
      <c r="DT30" t="s">
        <v>279</v>
      </c>
      <c r="DU30" t="s">
        <v>387</v>
      </c>
      <c r="DV30">
        <v>1</v>
      </c>
      <c r="DW30" t="s">
        <v>223</v>
      </c>
      <c r="DX30" t="s">
        <v>386</v>
      </c>
      <c r="DY30">
        <v>-8.3379999999999992</v>
      </c>
      <c r="DZ30" t="s">
        <v>215</v>
      </c>
      <c r="EA30">
        <v>4</v>
      </c>
      <c r="EB30">
        <v>711.8</v>
      </c>
      <c r="EC30">
        <v>0.39845173041894349</v>
      </c>
      <c r="ED30" t="s">
        <v>382</v>
      </c>
      <c r="EE30" t="s">
        <v>322</v>
      </c>
      <c r="EF30" t="s">
        <v>358</v>
      </c>
      <c r="EG30" t="s">
        <v>322</v>
      </c>
      <c r="EH30" t="s">
        <v>245</v>
      </c>
      <c r="EI30">
        <v>1</v>
      </c>
      <c r="EJ30" t="s">
        <v>223</v>
      </c>
      <c r="EK30" t="s">
        <v>386</v>
      </c>
      <c r="EL30">
        <v>-8.5380000000000003</v>
      </c>
      <c r="EM30" t="s">
        <v>215</v>
      </c>
      <c r="EN30">
        <v>5</v>
      </c>
      <c r="EO30">
        <v>836.4</v>
      </c>
      <c r="EP30">
        <v>1.494210968226612</v>
      </c>
      <c r="EQ30" t="s">
        <v>382</v>
      </c>
      <c r="ER30" t="s">
        <v>322</v>
      </c>
      <c r="ES30" t="s">
        <v>338</v>
      </c>
      <c r="ET30" t="s">
        <v>265</v>
      </c>
      <c r="EU30" t="s">
        <v>300</v>
      </c>
      <c r="EV30">
        <v>2</v>
      </c>
      <c r="EW30" t="s">
        <v>337</v>
      </c>
      <c r="EX30" t="s">
        <v>388</v>
      </c>
      <c r="EY30">
        <v>-8.5129999999999999</v>
      </c>
      <c r="EZ30" t="s">
        <v>215</v>
      </c>
      <c r="FA30">
        <v>6</v>
      </c>
      <c r="FB30">
        <v>761.9</v>
      </c>
      <c r="FC30">
        <v>1.3251000450534015E-2</v>
      </c>
      <c r="FD30" t="s">
        <v>339</v>
      </c>
      <c r="FE30" t="s">
        <v>265</v>
      </c>
      <c r="FF30" t="s">
        <v>389</v>
      </c>
      <c r="FG30" t="s">
        <v>279</v>
      </c>
      <c r="FH30" t="s">
        <v>300</v>
      </c>
      <c r="FI30">
        <v>2</v>
      </c>
      <c r="FJ30" t="s">
        <v>337</v>
      </c>
      <c r="FK30" t="s">
        <v>388</v>
      </c>
      <c r="FL30">
        <v>-8.5679999999999996</v>
      </c>
      <c r="FM30" t="s">
        <v>215</v>
      </c>
      <c r="FN30">
        <v>7</v>
      </c>
      <c r="FO30">
        <v>798.5</v>
      </c>
      <c r="FP30">
        <v>3.5763186397727506E-2</v>
      </c>
      <c r="FQ30" t="s">
        <v>390</v>
      </c>
      <c r="FR30" t="s">
        <v>279</v>
      </c>
      <c r="FS30" t="s">
        <v>391</v>
      </c>
      <c r="FT30" t="s">
        <v>279</v>
      </c>
      <c r="FU30" t="s">
        <v>392</v>
      </c>
      <c r="FV30">
        <v>3</v>
      </c>
      <c r="FW30" t="s">
        <v>393</v>
      </c>
      <c r="FX30" t="s">
        <v>394</v>
      </c>
      <c r="FY30">
        <v>-8.3249999999999993</v>
      </c>
      <c r="FZ30" t="s">
        <v>215</v>
      </c>
      <c r="GA30">
        <v>9</v>
      </c>
      <c r="GB30">
        <v>857.4</v>
      </c>
      <c r="GC30">
        <v>1.6433637684303247E-2</v>
      </c>
      <c r="GD30" t="s">
        <v>395</v>
      </c>
      <c r="GE30" t="s">
        <v>322</v>
      </c>
      <c r="GF30" t="s">
        <v>396</v>
      </c>
      <c r="GG30" t="s">
        <v>265</v>
      </c>
      <c r="GH30" t="s">
        <v>300</v>
      </c>
      <c r="HI30" s="39"/>
      <c r="HJ30" s="39"/>
      <c r="HK30" s="39"/>
      <c r="HL30" s="39"/>
      <c r="HM30" s="39"/>
    </row>
    <row r="31" spans="1:221" x14ac:dyDescent="0.55000000000000004">
      <c r="A31" t="s">
        <v>414</v>
      </c>
      <c r="B31" t="s">
        <v>203</v>
      </c>
      <c r="C31" s="20" t="s">
        <v>575</v>
      </c>
      <c r="D31" s="20" t="s">
        <v>204</v>
      </c>
      <c r="E31" t="s">
        <v>205</v>
      </c>
      <c r="F31" t="s">
        <v>206</v>
      </c>
      <c r="G31" t="s">
        <v>207</v>
      </c>
      <c r="H31" s="21">
        <v>44704</v>
      </c>
      <c r="I31">
        <v>64</v>
      </c>
      <c r="J31">
        <v>69</v>
      </c>
      <c r="K31" t="s">
        <v>297</v>
      </c>
      <c r="L31" t="s">
        <v>209</v>
      </c>
      <c r="M31" t="s">
        <v>210</v>
      </c>
      <c r="N31" t="s">
        <v>211</v>
      </c>
      <c r="O31" s="21">
        <v>44711</v>
      </c>
      <c r="P31">
        <f t="shared" si="0"/>
        <v>71</v>
      </c>
      <c r="Q31">
        <f t="shared" si="1"/>
        <v>76</v>
      </c>
      <c r="R31" s="2">
        <v>322.5</v>
      </c>
      <c r="S31" s="22">
        <v>0</v>
      </c>
      <c r="T31" s="1">
        <v>10</v>
      </c>
      <c r="U31" s="1" t="s">
        <v>212</v>
      </c>
      <c r="V31" s="22">
        <v>9.0277777777777784E-4</v>
      </c>
      <c r="W31" s="1">
        <v>320.2</v>
      </c>
      <c r="X31" s="22">
        <v>0</v>
      </c>
      <c r="Y31" s="1">
        <v>2</v>
      </c>
      <c r="Z31" s="1" t="s">
        <v>213</v>
      </c>
      <c r="AA31" s="22">
        <v>1.1574074074074073E-4</v>
      </c>
      <c r="AB31" s="1">
        <v>320.2</v>
      </c>
      <c r="AC31" s="22">
        <v>0</v>
      </c>
      <c r="AD31" s="1">
        <v>7</v>
      </c>
      <c r="AE31" s="1" t="s">
        <v>213</v>
      </c>
      <c r="AF31" s="22">
        <v>1.1574074074074073E-4</v>
      </c>
      <c r="AG31" s="1">
        <v>320</v>
      </c>
      <c r="AH31" s="22">
        <v>3.4722222222222224E-4</v>
      </c>
      <c r="AI31" s="1">
        <v>10</v>
      </c>
      <c r="AJ31" s="1" t="s">
        <v>212</v>
      </c>
      <c r="AK31" s="22">
        <v>9.1435185185185178E-3</v>
      </c>
      <c r="AL31" s="1">
        <v>323</v>
      </c>
      <c r="AM31" s="22">
        <v>0</v>
      </c>
      <c r="AN31" s="1">
        <v>10</v>
      </c>
      <c r="AO31" s="1" t="s">
        <v>212</v>
      </c>
      <c r="AP31" s="22">
        <v>2.3148148148148146E-4</v>
      </c>
      <c r="AQ31">
        <v>2</v>
      </c>
      <c r="AR31" s="23" t="str">
        <f t="shared" si="2"/>
        <v>1</v>
      </c>
      <c r="AS31" s="20">
        <f t="shared" si="3"/>
        <v>7.8</v>
      </c>
      <c r="AT31" s="20">
        <f t="shared" si="4"/>
        <v>5</v>
      </c>
      <c r="AU31" s="20">
        <f t="shared" si="5"/>
        <v>39</v>
      </c>
      <c r="AV31" s="24">
        <f t="shared" si="6"/>
        <v>2.1018518518518521E-3</v>
      </c>
      <c r="AW31" s="20">
        <f t="shared" si="7"/>
        <v>18</v>
      </c>
      <c r="AX31" s="20">
        <f t="shared" si="8"/>
        <v>15</v>
      </c>
      <c r="AY31" s="51">
        <f>AVERAGE(AA31,AF31)</f>
        <v>1.1574074074074073E-4</v>
      </c>
      <c r="AZ31" s="1">
        <f t="shared" si="28"/>
        <v>10</v>
      </c>
      <c r="BA31" s="1">
        <f t="shared" si="10"/>
        <v>2</v>
      </c>
      <c r="BB31" s="1" t="str">
        <f t="shared" si="11"/>
        <v/>
      </c>
      <c r="BC31" s="22">
        <f t="shared" si="29"/>
        <v>6.9444444444444444E-5</v>
      </c>
      <c r="BD31" s="1">
        <f t="shared" si="12"/>
        <v>6</v>
      </c>
      <c r="BE31" s="1">
        <v>3</v>
      </c>
      <c r="BF31" s="21">
        <v>44718</v>
      </c>
      <c r="BG31">
        <f t="shared" si="25"/>
        <v>78</v>
      </c>
      <c r="BH31">
        <f t="shared" si="26"/>
        <v>83</v>
      </c>
      <c r="BI31">
        <v>321</v>
      </c>
      <c r="BJ31">
        <v>53</v>
      </c>
      <c r="BK31">
        <v>300</v>
      </c>
      <c r="BL31" s="41">
        <v>0.39513888888888887</v>
      </c>
      <c r="BM31">
        <v>73.805999999999997</v>
      </c>
      <c r="BN31">
        <v>15.866999999999999</v>
      </c>
      <c r="BO31">
        <v>18.253</v>
      </c>
      <c r="BP31">
        <v>16.578999999999997</v>
      </c>
      <c r="BQ31">
        <v>8.6989999999999998</v>
      </c>
      <c r="BR31">
        <v>14.407999999999999</v>
      </c>
      <c r="BS31">
        <v>57</v>
      </c>
      <c r="BT31">
        <v>1.2948421052631578</v>
      </c>
      <c r="BU31">
        <v>19.800999999999998</v>
      </c>
      <c r="BV31" t="s">
        <v>370</v>
      </c>
      <c r="BW31">
        <v>340.1</v>
      </c>
      <c r="BX31">
        <f t="shared" si="30"/>
        <v>-19.100000000000023</v>
      </c>
      <c r="BY31" s="1">
        <v>4</v>
      </c>
      <c r="BZ31">
        <v>74.038000000000025</v>
      </c>
      <c r="CA31">
        <v>51</v>
      </c>
      <c r="CB31">
        <v>1.451725490196079</v>
      </c>
      <c r="CC31">
        <v>25.163</v>
      </c>
      <c r="CD31">
        <v>48.643999999999998</v>
      </c>
      <c r="CE31">
        <v>48.875</v>
      </c>
      <c r="CF31">
        <v>1.5101176470588236</v>
      </c>
      <c r="CG31">
        <f t="shared" si="27"/>
        <v>20.321810223261956</v>
      </c>
      <c r="CH31">
        <v>4</v>
      </c>
      <c r="CI31">
        <v>11.068965517241379</v>
      </c>
      <c r="CJ31">
        <v>7.5517241379310347</v>
      </c>
      <c r="CK31">
        <v>16.275862068965516</v>
      </c>
      <c r="CL31">
        <v>5</v>
      </c>
      <c r="CM31">
        <v>12.379310344827585</v>
      </c>
      <c r="CN31">
        <v>52.275862068965516</v>
      </c>
      <c r="CO31" s="21">
        <v>44718</v>
      </c>
      <c r="CP31">
        <f t="shared" si="16"/>
        <v>78</v>
      </c>
      <c r="CQ31">
        <f t="shared" si="17"/>
        <v>83</v>
      </c>
      <c r="CR31" s="32">
        <f t="shared" si="18"/>
        <v>3</v>
      </c>
      <c r="CS31">
        <v>321</v>
      </c>
      <c r="CT31">
        <f t="shared" si="19"/>
        <v>-1.5</v>
      </c>
      <c r="CU31" s="28">
        <v>1.06</v>
      </c>
      <c r="CV31" s="31">
        <f t="shared" si="20"/>
        <v>3.3021806853582554E-3</v>
      </c>
      <c r="CW31" s="16">
        <v>0.39930555555555558</v>
      </c>
      <c r="CX31" s="34" t="s">
        <v>416</v>
      </c>
      <c r="CY31" s="34" t="s">
        <v>357</v>
      </c>
      <c r="CZ31">
        <v>0</v>
      </c>
      <c r="DA31">
        <v>1</v>
      </c>
      <c r="DB31">
        <v>0</v>
      </c>
      <c r="DC31">
        <v>0</v>
      </c>
      <c r="DD31">
        <v>0</v>
      </c>
      <c r="DE31">
        <v>0</v>
      </c>
      <c r="DG31">
        <f t="shared" si="21"/>
        <v>0.16666666666666666</v>
      </c>
      <c r="DH31">
        <f t="shared" si="22"/>
        <v>1</v>
      </c>
      <c r="DI31">
        <v>2</v>
      </c>
      <c r="DJ31" t="s">
        <v>337</v>
      </c>
      <c r="DK31" t="s">
        <v>417</v>
      </c>
      <c r="DL31">
        <v>-8.1929999999999996</v>
      </c>
      <c r="DM31" t="s">
        <v>215</v>
      </c>
      <c r="DN31">
        <v>4</v>
      </c>
      <c r="DO31">
        <v>579.70000000000005</v>
      </c>
      <c r="DP31">
        <v>9.670516156001023E-2</v>
      </c>
      <c r="DQ31" t="s">
        <v>418</v>
      </c>
      <c r="DR31" t="s">
        <v>265</v>
      </c>
      <c r="DS31" t="s">
        <v>373</v>
      </c>
      <c r="DT31" t="s">
        <v>279</v>
      </c>
      <c r="EU31" t="s">
        <v>300</v>
      </c>
      <c r="HI31" s="39"/>
      <c r="HJ31" s="39"/>
      <c r="HK31" s="39"/>
      <c r="HL31" s="39"/>
      <c r="HM31" s="39"/>
    </row>
    <row r="32" spans="1:221" x14ac:dyDescent="0.55000000000000004">
      <c r="A32" s="39" t="s">
        <v>580</v>
      </c>
      <c r="B32" t="s">
        <v>203</v>
      </c>
      <c r="C32" s="20" t="s">
        <v>575</v>
      </c>
      <c r="D32" s="20" t="s">
        <v>204</v>
      </c>
      <c r="E32" t="s">
        <v>205</v>
      </c>
      <c r="F32" t="s">
        <v>206</v>
      </c>
      <c r="G32" t="s">
        <v>207</v>
      </c>
      <c r="H32" s="21">
        <v>45173</v>
      </c>
      <c r="I32">
        <v>64</v>
      </c>
      <c r="J32">
        <v>69</v>
      </c>
      <c r="K32" t="s">
        <v>297</v>
      </c>
      <c r="L32" t="s">
        <v>209</v>
      </c>
      <c r="M32" t="s">
        <v>210</v>
      </c>
      <c r="N32" s="3" t="s">
        <v>211</v>
      </c>
      <c r="O32" s="21">
        <v>45180</v>
      </c>
      <c r="P32">
        <f t="shared" si="0"/>
        <v>71</v>
      </c>
      <c r="Q32">
        <f t="shared" si="1"/>
        <v>76</v>
      </c>
      <c r="R32" s="2">
        <v>332.3</v>
      </c>
      <c r="S32" s="51">
        <v>1.5625000000000001E-3</v>
      </c>
      <c r="T32" s="1">
        <v>9</v>
      </c>
      <c r="U32" s="1" t="s">
        <v>212</v>
      </c>
      <c r="V32" s="51">
        <v>1.0416666666666666E-2</v>
      </c>
      <c r="W32" s="1">
        <v>334.2</v>
      </c>
      <c r="X32" s="51">
        <v>8.1018518518518516E-4</v>
      </c>
      <c r="Y32" s="1">
        <v>3</v>
      </c>
      <c r="Z32" s="1" t="s">
        <v>213</v>
      </c>
      <c r="AA32" s="51">
        <v>5.324074074074074E-3</v>
      </c>
      <c r="AB32" s="1">
        <v>335.1</v>
      </c>
      <c r="AC32" s="51">
        <v>1.2731481481481483E-3</v>
      </c>
      <c r="AD32" s="1">
        <v>7</v>
      </c>
      <c r="AE32" s="1" t="s">
        <v>213</v>
      </c>
      <c r="AF32" s="51">
        <v>8.9120370370370378E-3</v>
      </c>
      <c r="AG32" s="1">
        <v>335.3</v>
      </c>
      <c r="AH32" s="51">
        <v>2.1412037037037038E-3</v>
      </c>
      <c r="AI32" s="1">
        <v>8</v>
      </c>
      <c r="AJ32" s="1" t="s">
        <v>212</v>
      </c>
      <c r="AK32" s="51">
        <v>1.0185185185185186E-2</v>
      </c>
      <c r="AL32" s="1">
        <v>334.6</v>
      </c>
      <c r="AM32" s="51">
        <v>9.2592592592592596E-4</v>
      </c>
      <c r="AN32" s="1">
        <v>6</v>
      </c>
      <c r="AO32" s="1" t="s">
        <v>213</v>
      </c>
      <c r="AP32" s="51">
        <v>8.0439814814814818E-3</v>
      </c>
      <c r="AR32" s="53" t="str">
        <f t="shared" si="2"/>
        <v>1</v>
      </c>
      <c r="AS32" s="15">
        <f t="shared" si="3"/>
        <v>6.6</v>
      </c>
      <c r="AT32" s="15">
        <f t="shared" si="4"/>
        <v>5</v>
      </c>
      <c r="AU32" s="15">
        <f t="shared" si="5"/>
        <v>33</v>
      </c>
      <c r="AV32" s="55">
        <f t="shared" si="6"/>
        <v>8.5763888888888886E-3</v>
      </c>
      <c r="AW32" s="15">
        <f t="shared" si="7"/>
        <v>27</v>
      </c>
      <c r="AX32" s="15">
        <f t="shared" si="8"/>
        <v>26</v>
      </c>
      <c r="AY32" s="51">
        <f>AVERAGE(AA32,AF32,AP32)</f>
        <v>7.4266975308641984E-3</v>
      </c>
      <c r="AZ32" s="1">
        <f t="shared" si="28"/>
        <v>642</v>
      </c>
      <c r="BA32" s="1">
        <f t="shared" si="10"/>
        <v>3</v>
      </c>
      <c r="BB32" s="1">
        <f t="shared" si="11"/>
        <v>695</v>
      </c>
      <c r="BC32" s="22">
        <f t="shared" si="29"/>
        <v>1.3425925925925925E-3</v>
      </c>
      <c r="BD32" s="1">
        <f t="shared" si="12"/>
        <v>116</v>
      </c>
      <c r="BE32" s="1">
        <v>2</v>
      </c>
      <c r="BF32" s="54">
        <v>45187</v>
      </c>
      <c r="BG32">
        <f t="shared" si="25"/>
        <v>78</v>
      </c>
      <c r="BH32">
        <f t="shared" si="26"/>
        <v>83</v>
      </c>
      <c r="BI32">
        <v>343.7</v>
      </c>
      <c r="BJ32">
        <v>2</v>
      </c>
      <c r="BK32">
        <v>300</v>
      </c>
      <c r="BL32" s="25">
        <v>0.3833333333333333</v>
      </c>
      <c r="BM32">
        <v>34.402000000000001</v>
      </c>
      <c r="BN32">
        <v>7.6010000000000018</v>
      </c>
      <c r="BO32">
        <v>6.6320000000000006</v>
      </c>
      <c r="BP32">
        <v>9.9670000000000005</v>
      </c>
      <c r="BQ32">
        <v>2.7669999999999999</v>
      </c>
      <c r="BR32">
        <v>7.4349999999999996</v>
      </c>
      <c r="BS32">
        <v>41</v>
      </c>
      <c r="BT32">
        <v>0.83907299999999996</v>
      </c>
      <c r="BU32">
        <v>6.7670000000000003</v>
      </c>
      <c r="BV32" t="s">
        <v>587</v>
      </c>
      <c r="BW32">
        <v>349.2</v>
      </c>
      <c r="BX32" s="3">
        <f t="shared" si="30"/>
        <v>-5.5</v>
      </c>
      <c r="BY32" s="1">
        <v>1</v>
      </c>
      <c r="BZ32">
        <v>40.069000000000003</v>
      </c>
      <c r="CA32">
        <v>47</v>
      </c>
      <c r="CB32">
        <f>BZ32/CA32</f>
        <v>0.85253191489361713</v>
      </c>
      <c r="CC32">
        <v>10.134</v>
      </c>
      <c r="CD32">
        <v>24.268000000000001</v>
      </c>
      <c r="CE32">
        <v>29.934999999999999</v>
      </c>
      <c r="CF32">
        <f>(CC32+CD32)/CE32</f>
        <v>1.149223317187239</v>
      </c>
      <c r="CG32">
        <f t="shared" si="27"/>
        <v>6.9431275937640899</v>
      </c>
      <c r="CH32">
        <v>3</v>
      </c>
      <c r="CI32">
        <v>5.8965517241379306</v>
      </c>
      <c r="CJ32">
        <v>5.4482758620689653</v>
      </c>
      <c r="CK32">
        <v>0</v>
      </c>
      <c r="CL32">
        <v>0</v>
      </c>
      <c r="CM32">
        <v>10</v>
      </c>
      <c r="CN32">
        <v>21.344827586206897</v>
      </c>
      <c r="CO32" s="54">
        <v>45187</v>
      </c>
      <c r="CP32">
        <f t="shared" si="16"/>
        <v>78</v>
      </c>
      <c r="CQ32">
        <f t="shared" si="17"/>
        <v>83</v>
      </c>
      <c r="CR32" s="32">
        <f t="shared" si="18"/>
        <v>3</v>
      </c>
      <c r="CS32">
        <v>343.7</v>
      </c>
      <c r="CT32">
        <f t="shared" si="19"/>
        <v>11.399999999999977</v>
      </c>
      <c r="CU32" s="28">
        <v>1.03</v>
      </c>
      <c r="CV32" s="31">
        <f t="shared" si="20"/>
        <v>2.9967995344777425E-3</v>
      </c>
      <c r="CW32" s="25">
        <v>0.38958333333333334</v>
      </c>
      <c r="CX32" s="28" t="s">
        <v>356</v>
      </c>
      <c r="CY32" s="28" t="s">
        <v>307</v>
      </c>
      <c r="CZ32">
        <v>4</v>
      </c>
      <c r="DA32">
        <v>1</v>
      </c>
      <c r="DB32">
        <v>1</v>
      </c>
      <c r="DG32">
        <f t="shared" si="21"/>
        <v>2</v>
      </c>
      <c r="DH32">
        <f t="shared" si="22"/>
        <v>6</v>
      </c>
    </row>
    <row r="33" spans="1:221" x14ac:dyDescent="0.55000000000000004">
      <c r="A33" s="39" t="s">
        <v>581</v>
      </c>
      <c r="B33" t="s">
        <v>203</v>
      </c>
      <c r="C33" s="20" t="s">
        <v>575</v>
      </c>
      <c r="D33" s="20" t="s">
        <v>204</v>
      </c>
      <c r="E33" t="s">
        <v>205</v>
      </c>
      <c r="F33" t="s">
        <v>206</v>
      </c>
      <c r="G33" t="s">
        <v>207</v>
      </c>
      <c r="H33" s="21">
        <v>45173</v>
      </c>
      <c r="I33">
        <v>64</v>
      </c>
      <c r="J33">
        <v>69</v>
      </c>
      <c r="K33" t="s">
        <v>297</v>
      </c>
      <c r="L33" t="s">
        <v>209</v>
      </c>
      <c r="M33" t="s">
        <v>210</v>
      </c>
      <c r="N33" s="3" t="s">
        <v>211</v>
      </c>
      <c r="O33" s="21">
        <v>45180</v>
      </c>
      <c r="P33">
        <f t="shared" si="0"/>
        <v>71</v>
      </c>
      <c r="Q33">
        <f t="shared" si="1"/>
        <v>76</v>
      </c>
      <c r="R33" s="2">
        <v>348.6</v>
      </c>
      <c r="S33" s="51">
        <v>4.0509259259259258E-4</v>
      </c>
      <c r="T33" s="1">
        <v>6</v>
      </c>
      <c r="U33" s="1" t="s">
        <v>213</v>
      </c>
      <c r="V33" s="51">
        <v>3.8194444444444443E-3</v>
      </c>
      <c r="W33" s="1">
        <v>349.6</v>
      </c>
      <c r="X33" s="51">
        <v>1.2152777777777778E-3</v>
      </c>
      <c r="Y33" s="1">
        <v>11</v>
      </c>
      <c r="Z33" s="1" t="s">
        <v>212</v>
      </c>
      <c r="AA33" s="51">
        <v>7.6967592592592591E-3</v>
      </c>
      <c r="AB33" s="1">
        <v>350.4</v>
      </c>
      <c r="AC33" s="51">
        <v>3.4722222222222224E-4</v>
      </c>
      <c r="AD33" s="1">
        <v>4</v>
      </c>
      <c r="AE33" s="1" t="s">
        <v>213</v>
      </c>
      <c r="AF33" s="51">
        <v>2.3726851851851851E-3</v>
      </c>
      <c r="AG33" s="1">
        <v>350.8</v>
      </c>
      <c r="AH33" s="51">
        <v>9.2592592592592596E-4</v>
      </c>
      <c r="AI33" s="1">
        <v>6</v>
      </c>
      <c r="AJ33" s="1" t="s">
        <v>213</v>
      </c>
      <c r="AK33" s="51">
        <v>4.8032407407407407E-3</v>
      </c>
      <c r="AL33" s="1">
        <v>351.2</v>
      </c>
      <c r="AM33" s="51">
        <v>4.6296296296296298E-4</v>
      </c>
      <c r="AN33" s="1">
        <v>10</v>
      </c>
      <c r="AO33" s="1" t="s">
        <v>212</v>
      </c>
      <c r="AP33" s="51">
        <v>8.7962962962962968E-3</v>
      </c>
      <c r="AR33" s="53" t="str">
        <f t="shared" si="2"/>
        <v>1</v>
      </c>
      <c r="AS33" s="15">
        <f t="shared" si="3"/>
        <v>7.4</v>
      </c>
      <c r="AT33" s="15">
        <f t="shared" si="4"/>
        <v>5</v>
      </c>
      <c r="AU33" s="15">
        <f t="shared" si="5"/>
        <v>37</v>
      </c>
      <c r="AV33" s="55">
        <f t="shared" si="6"/>
        <v>5.4976851851851844E-3</v>
      </c>
      <c r="AW33" s="15">
        <f t="shared" si="7"/>
        <v>22</v>
      </c>
      <c r="AX33" s="15">
        <f t="shared" si="8"/>
        <v>27</v>
      </c>
      <c r="AY33" s="51">
        <f>AVERAGE(AF33,AK33,V33)</f>
        <v>3.6651234567901237E-3</v>
      </c>
      <c r="AZ33" s="1">
        <f t="shared" si="28"/>
        <v>317</v>
      </c>
      <c r="BA33" s="1">
        <f t="shared" si="10"/>
        <v>3</v>
      </c>
      <c r="BC33" s="22">
        <f t="shared" si="29"/>
        <v>6.7129629629629625E-4</v>
      </c>
      <c r="BD33" s="1">
        <f t="shared" si="12"/>
        <v>58</v>
      </c>
      <c r="BE33" s="1">
        <v>2</v>
      </c>
      <c r="BF33" s="54">
        <v>45187</v>
      </c>
      <c r="BG33">
        <f t="shared" si="25"/>
        <v>78</v>
      </c>
      <c r="BH33">
        <f t="shared" si="26"/>
        <v>83</v>
      </c>
      <c r="BI33">
        <v>357.3</v>
      </c>
      <c r="BJ33">
        <v>5</v>
      </c>
      <c r="BK33">
        <v>300</v>
      </c>
      <c r="BL33" s="25">
        <v>0.40833333333333338</v>
      </c>
      <c r="BM33">
        <v>52.835999999999999</v>
      </c>
      <c r="BN33">
        <v>8.1010000000000009</v>
      </c>
      <c r="BO33">
        <v>22.365999999999996</v>
      </c>
      <c r="BP33">
        <v>2.7679999999999998</v>
      </c>
      <c r="BQ33">
        <v>8.1999999999999993</v>
      </c>
      <c r="BR33">
        <v>11.401</v>
      </c>
      <c r="BS33">
        <v>43</v>
      </c>
      <c r="BT33">
        <v>1.2287440000000001</v>
      </c>
      <c r="BU33">
        <v>47.567999999999998</v>
      </c>
      <c r="BV33" t="s">
        <v>588</v>
      </c>
      <c r="BW33">
        <v>331.4</v>
      </c>
      <c r="BX33" s="3">
        <f t="shared" si="30"/>
        <v>25.900000000000034</v>
      </c>
      <c r="BY33" s="1">
        <v>1</v>
      </c>
      <c r="BZ33">
        <v>47.033999999999999</v>
      </c>
      <c r="CA33">
        <v>51</v>
      </c>
      <c r="CB33">
        <f>BZ33/CA33</f>
        <v>0.92223529411764704</v>
      </c>
      <c r="CC33">
        <v>20.335000000000001</v>
      </c>
      <c r="CD33">
        <v>32.500999999999998</v>
      </c>
      <c r="CE33">
        <v>26.698</v>
      </c>
      <c r="CF33">
        <f>(CC33+CD33)/CE33</f>
        <v>1.9790246460409018</v>
      </c>
      <c r="CG33">
        <f t="shared" si="27"/>
        <v>32.863932406266507</v>
      </c>
      <c r="CH33">
        <v>6</v>
      </c>
      <c r="CI33">
        <v>38</v>
      </c>
      <c r="CJ33">
        <v>3.8620689655172415</v>
      </c>
      <c r="CK33">
        <v>13.379310344827585</v>
      </c>
      <c r="CL33">
        <v>4.931034482758621</v>
      </c>
      <c r="CM33">
        <v>8.4827586206896548</v>
      </c>
      <c r="CN33">
        <v>68.655172413793096</v>
      </c>
      <c r="CO33" s="54">
        <v>45187</v>
      </c>
      <c r="CP33">
        <f t="shared" si="16"/>
        <v>78</v>
      </c>
      <c r="CQ33">
        <f t="shared" si="17"/>
        <v>83</v>
      </c>
      <c r="CR33" s="32">
        <f t="shared" si="18"/>
        <v>3</v>
      </c>
      <c r="CS33">
        <v>357.3</v>
      </c>
      <c r="CT33">
        <f t="shared" si="19"/>
        <v>8.6999999999999886</v>
      </c>
      <c r="CU33" s="28">
        <v>1.08</v>
      </c>
      <c r="CV33" s="31">
        <f t="shared" si="20"/>
        <v>3.0226700251889168E-3</v>
      </c>
      <c r="CW33" s="25">
        <v>0.41597222222222219</v>
      </c>
      <c r="CX33" s="28" t="s">
        <v>257</v>
      </c>
      <c r="CY33" s="28" t="s">
        <v>293</v>
      </c>
      <c r="CZ33">
        <v>1</v>
      </c>
      <c r="DA33">
        <v>2</v>
      </c>
      <c r="DB33">
        <v>2</v>
      </c>
      <c r="DC33">
        <v>2</v>
      </c>
      <c r="DG33">
        <f t="shared" si="21"/>
        <v>1.75</v>
      </c>
      <c r="DH33">
        <f t="shared" si="22"/>
        <v>7</v>
      </c>
    </row>
    <row r="34" spans="1:221" x14ac:dyDescent="0.55000000000000004">
      <c r="A34" s="39" t="s">
        <v>583</v>
      </c>
      <c r="B34" t="s">
        <v>203</v>
      </c>
      <c r="C34" s="20" t="s">
        <v>575</v>
      </c>
      <c r="D34" s="20" t="s">
        <v>204</v>
      </c>
      <c r="E34" t="s">
        <v>205</v>
      </c>
      <c r="F34" t="s">
        <v>206</v>
      </c>
      <c r="G34" t="s">
        <v>207</v>
      </c>
      <c r="H34" s="21">
        <v>45173</v>
      </c>
      <c r="I34">
        <v>64</v>
      </c>
      <c r="J34">
        <v>69</v>
      </c>
      <c r="K34" t="s">
        <v>297</v>
      </c>
      <c r="L34" t="s">
        <v>209</v>
      </c>
      <c r="M34" t="s">
        <v>210</v>
      </c>
      <c r="N34" s="3" t="s">
        <v>211</v>
      </c>
      <c r="O34" s="21">
        <v>45180</v>
      </c>
      <c r="P34">
        <f t="shared" ref="P34:P64" si="31">$O34-$H34+I34</f>
        <v>71</v>
      </c>
      <c r="Q34">
        <f t="shared" ref="Q34:Q64" si="32">$O34-$H34+J34</f>
        <v>76</v>
      </c>
      <c r="R34" s="2">
        <v>328.2</v>
      </c>
      <c r="S34" s="51">
        <v>1.0995370370370371E-3</v>
      </c>
      <c r="T34" s="1">
        <v>11</v>
      </c>
      <c r="U34" s="1" t="s">
        <v>212</v>
      </c>
      <c r="V34" s="51">
        <v>9.6064814814814815E-3</v>
      </c>
      <c r="W34" s="1">
        <v>329.5</v>
      </c>
      <c r="X34" s="51">
        <v>1.736111111111111E-3</v>
      </c>
      <c r="Y34" s="1">
        <v>4</v>
      </c>
      <c r="Z34" s="1" t="s">
        <v>212</v>
      </c>
      <c r="AA34" s="51">
        <v>8.564814814814815E-3</v>
      </c>
      <c r="AB34" s="1">
        <v>331</v>
      </c>
      <c r="AC34" s="51">
        <v>3.4722222222222224E-4</v>
      </c>
      <c r="AD34" s="1">
        <v>5</v>
      </c>
      <c r="AE34" s="1" t="s">
        <v>213</v>
      </c>
      <c r="AF34" s="51">
        <v>8.4490740740740741E-3</v>
      </c>
      <c r="AG34" s="1">
        <v>329.3</v>
      </c>
      <c r="AH34" s="51">
        <v>2.8935185185185184E-4</v>
      </c>
      <c r="AI34" s="1">
        <v>7</v>
      </c>
      <c r="AJ34" s="1" t="s">
        <v>213</v>
      </c>
      <c r="AK34" s="51">
        <v>1.8518518518518519E-3</v>
      </c>
      <c r="AL34" s="1">
        <v>330.3</v>
      </c>
      <c r="AM34" s="51">
        <v>1.2731481481481483E-3</v>
      </c>
      <c r="AN34" s="1">
        <v>5</v>
      </c>
      <c r="AO34" s="1" t="s">
        <v>213</v>
      </c>
      <c r="AP34" s="51">
        <v>6.7708333333333336E-3</v>
      </c>
      <c r="AR34" s="53" t="str">
        <f t="shared" si="2"/>
        <v>1</v>
      </c>
      <c r="AS34" s="15">
        <f t="shared" si="3"/>
        <v>6.4</v>
      </c>
      <c r="AT34" s="15">
        <f t="shared" si="4"/>
        <v>5</v>
      </c>
      <c r="AU34" s="15">
        <f t="shared" si="5"/>
        <v>32</v>
      </c>
      <c r="AV34" s="55">
        <f t="shared" si="6"/>
        <v>7.0486111111111114E-3</v>
      </c>
      <c r="AW34" s="15">
        <f t="shared" si="7"/>
        <v>25</v>
      </c>
      <c r="AX34" s="15">
        <f t="shared" si="8"/>
        <v>24</v>
      </c>
      <c r="AY34" s="51">
        <f>AVERAGE(AF34,AK34,AP34)</f>
        <v>5.6905864197530865E-3</v>
      </c>
      <c r="AZ34" s="1">
        <f t="shared" si="28"/>
        <v>492</v>
      </c>
      <c r="BA34" s="1">
        <f t="shared" si="10"/>
        <v>3</v>
      </c>
      <c r="BB34" s="1">
        <f t="shared" ref="BB34:BB61" si="33">IF(AO34="Y",(HOUR(AP34)*3600 + MINUTE(AP34)*60 + SECOND(AP34)),"")</f>
        <v>585</v>
      </c>
      <c r="BC34" s="22">
        <f t="shared" si="29"/>
        <v>9.4907407407407408E-4</v>
      </c>
      <c r="BD34" s="1">
        <f t="shared" si="12"/>
        <v>82</v>
      </c>
      <c r="BE34" s="1">
        <v>2</v>
      </c>
      <c r="BF34" s="54">
        <v>45190</v>
      </c>
      <c r="BG34">
        <f t="shared" si="25"/>
        <v>81</v>
      </c>
      <c r="BH34">
        <f t="shared" si="26"/>
        <v>86</v>
      </c>
      <c r="BI34">
        <v>337.5</v>
      </c>
      <c r="BJ34">
        <v>4</v>
      </c>
      <c r="BK34">
        <v>300</v>
      </c>
      <c r="BL34" s="25">
        <v>0.4152777777777778</v>
      </c>
      <c r="BM34">
        <v>44.366</v>
      </c>
      <c r="BN34">
        <v>9.7669999999999995</v>
      </c>
      <c r="BO34">
        <v>10.899999999999999</v>
      </c>
      <c r="BP34">
        <v>8.1999999999999993</v>
      </c>
      <c r="BQ34">
        <v>5.4649999999999999</v>
      </c>
      <c r="BR34">
        <v>10.034000000000001</v>
      </c>
      <c r="BS34">
        <v>34</v>
      </c>
      <c r="BT34">
        <v>1.3048820000000001</v>
      </c>
      <c r="BU34">
        <v>15.167</v>
      </c>
      <c r="BV34" t="s">
        <v>587</v>
      </c>
      <c r="BW34">
        <v>349.2</v>
      </c>
      <c r="BX34" s="3">
        <f t="shared" si="30"/>
        <v>-11.699999999999989</v>
      </c>
      <c r="BY34" s="1">
        <v>2</v>
      </c>
      <c r="BZ34">
        <v>52.802</v>
      </c>
      <c r="CA34">
        <v>49</v>
      </c>
      <c r="CB34">
        <f>BZ34/CA34</f>
        <v>1.0775918367346939</v>
      </c>
      <c r="CC34">
        <v>22.802</v>
      </c>
      <c r="CD34">
        <v>21.564</v>
      </c>
      <c r="CE34">
        <v>29.998000000000001</v>
      </c>
      <c r="CF34">
        <f>(CC34+CD34)/CE34</f>
        <v>1.4789652643509568</v>
      </c>
      <c r="CG34">
        <f t="shared" si="27"/>
        <v>19.321176913560322</v>
      </c>
      <c r="CH34">
        <v>7</v>
      </c>
      <c r="CI34">
        <v>7.5517241379310347</v>
      </c>
      <c r="CJ34">
        <v>7.7931034482758621</v>
      </c>
      <c r="CK34">
        <v>31.724137931034484</v>
      </c>
      <c r="CL34">
        <v>10.172413793103448</v>
      </c>
      <c r="CM34">
        <v>21.206896551724139</v>
      </c>
      <c r="CN34">
        <v>78.448275862068968</v>
      </c>
      <c r="CO34" s="54">
        <v>45190</v>
      </c>
      <c r="CP34">
        <f t="shared" ref="CP34:CP64" si="34">$CO34-$H34+I34</f>
        <v>81</v>
      </c>
      <c r="CQ34">
        <f t="shared" ref="CQ34:CQ64" si="35">$CO34-$H34+J34</f>
        <v>86</v>
      </c>
      <c r="CR34" s="32">
        <f t="shared" ref="CR34:CR64" si="36">CO34-O34-4</f>
        <v>6</v>
      </c>
      <c r="CS34">
        <v>337.5</v>
      </c>
      <c r="CT34">
        <f t="shared" ref="CT34:CT64" si="37">CS34-R34</f>
        <v>9.3000000000000114</v>
      </c>
      <c r="CU34" s="28">
        <v>1.01</v>
      </c>
      <c r="CV34" s="31">
        <f t="shared" ref="CV34:CV64" si="38">CU34/CS34</f>
        <v>2.9925925925925927E-3</v>
      </c>
      <c r="CW34" s="25">
        <v>0.4236111111111111</v>
      </c>
      <c r="CX34" s="28" t="s">
        <v>356</v>
      </c>
      <c r="CY34" s="28" t="s">
        <v>399</v>
      </c>
      <c r="CZ34">
        <v>2</v>
      </c>
      <c r="DA34">
        <v>3</v>
      </c>
      <c r="DB34">
        <v>1</v>
      </c>
      <c r="DC34">
        <v>1</v>
      </c>
      <c r="DG34">
        <f t="shared" ref="DG34:DG64" si="39">AVERAGE(CZ34:DF34)</f>
        <v>1.75</v>
      </c>
      <c r="DH34">
        <f t="shared" ref="DH34:DH64" si="40">SUM(CZ34:DF34)</f>
        <v>7</v>
      </c>
    </row>
    <row r="35" spans="1:221" x14ac:dyDescent="0.55000000000000004">
      <c r="A35" t="s">
        <v>216</v>
      </c>
      <c r="B35" t="s">
        <v>217</v>
      </c>
      <c r="C35" s="20"/>
      <c r="D35" s="20" t="s">
        <v>204</v>
      </c>
      <c r="E35" t="s">
        <v>205</v>
      </c>
      <c r="F35" t="s">
        <v>206</v>
      </c>
      <c r="G35" t="s">
        <v>207</v>
      </c>
      <c r="H35" s="21">
        <v>43731</v>
      </c>
      <c r="I35">
        <v>64</v>
      </c>
      <c r="J35">
        <v>69</v>
      </c>
      <c r="K35" t="s">
        <v>208</v>
      </c>
      <c r="L35" t="s">
        <v>209</v>
      </c>
      <c r="M35" t="s">
        <v>210</v>
      </c>
      <c r="N35" t="s">
        <v>211</v>
      </c>
      <c r="O35" s="21">
        <v>43738</v>
      </c>
      <c r="P35">
        <f t="shared" si="31"/>
        <v>71</v>
      </c>
      <c r="Q35">
        <f t="shared" si="32"/>
        <v>76</v>
      </c>
      <c r="R35" s="2">
        <v>298.5</v>
      </c>
      <c r="S35" s="22"/>
      <c r="T35" s="38"/>
      <c r="U35" s="38"/>
      <c r="V35" s="22"/>
      <c r="W35" s="1">
        <v>304</v>
      </c>
      <c r="X35" s="22"/>
      <c r="Y35" s="38"/>
      <c r="Z35" s="38"/>
      <c r="AA35" s="22"/>
      <c r="AB35" s="1">
        <v>305.60000000000002</v>
      </c>
      <c r="AC35" s="22"/>
      <c r="AD35" s="38"/>
      <c r="AE35" s="38"/>
      <c r="AF35" s="22"/>
      <c r="AG35" s="1">
        <v>311.5</v>
      </c>
      <c r="AH35" s="22"/>
      <c r="AI35" s="38"/>
      <c r="AJ35" s="38"/>
      <c r="AK35" s="22"/>
      <c r="AL35" s="1">
        <v>310.10000000000002</v>
      </c>
      <c r="AM35" s="22"/>
      <c r="AN35" s="38"/>
      <c r="AO35" s="38"/>
      <c r="AP35" s="22"/>
      <c r="AR35" s="38"/>
      <c r="AS35" s="38"/>
      <c r="AT35" s="38"/>
      <c r="AU35" s="38"/>
      <c r="AV35" s="38"/>
      <c r="AW35" s="38"/>
      <c r="AX35" s="38"/>
      <c r="AY35" s="38"/>
      <c r="AZ35" s="38"/>
      <c r="BA35" s="1"/>
      <c r="BB35" s="1" t="str">
        <f t="shared" si="33"/>
        <v/>
      </c>
      <c r="BC35" s="38"/>
      <c r="BD35" s="38"/>
      <c r="BE35" s="1">
        <v>3</v>
      </c>
      <c r="BF35" s="21"/>
      <c r="BJ35" s="27"/>
      <c r="BK35" s="27"/>
      <c r="BL35" s="27"/>
      <c r="BM35" s="27"/>
      <c r="BN35" s="27"/>
      <c r="BO35" s="27"/>
      <c r="BP35" s="27"/>
      <c r="BQ35" s="27"/>
      <c r="BR35" s="27"/>
      <c r="BS35" s="27"/>
      <c r="BT35" s="27"/>
      <c r="BU35" s="27"/>
      <c r="BV35" s="27"/>
      <c r="BW35" s="27"/>
      <c r="BX35" s="27"/>
      <c r="BY35" s="30"/>
      <c r="BZ35" s="27"/>
      <c r="CA35" s="27"/>
      <c r="CB35" s="27"/>
      <c r="CC35" s="27"/>
      <c r="CD35" s="27"/>
      <c r="CE35" s="27"/>
      <c r="CF35" s="27"/>
      <c r="CG35" s="27"/>
      <c r="CO35" s="21">
        <v>43748</v>
      </c>
      <c r="CP35">
        <f t="shared" si="34"/>
        <v>81</v>
      </c>
      <c r="CQ35">
        <f t="shared" si="35"/>
        <v>86</v>
      </c>
      <c r="CR35" s="32">
        <f t="shared" si="36"/>
        <v>6</v>
      </c>
      <c r="CS35">
        <v>328.4</v>
      </c>
      <c r="CT35">
        <f t="shared" si="37"/>
        <v>29.899999999999977</v>
      </c>
      <c r="CU35" s="28">
        <v>1.39</v>
      </c>
      <c r="CV35" s="31">
        <f t="shared" si="38"/>
        <v>4.2326431181485989E-3</v>
      </c>
      <c r="CW35" s="16">
        <v>0.36249999999999999</v>
      </c>
      <c r="CX35" s="33"/>
      <c r="CY35" t="s">
        <v>218</v>
      </c>
      <c r="CZ35">
        <v>1</v>
      </c>
      <c r="DA35">
        <v>1</v>
      </c>
      <c r="DB35">
        <v>0</v>
      </c>
      <c r="DC35">
        <v>2</v>
      </c>
      <c r="DD35">
        <v>0</v>
      </c>
      <c r="DG35">
        <f t="shared" si="39"/>
        <v>0.8</v>
      </c>
      <c r="DH35">
        <f t="shared" si="40"/>
        <v>4</v>
      </c>
      <c r="DI35">
        <v>1</v>
      </c>
      <c r="DJ35" t="s">
        <v>219</v>
      </c>
      <c r="DK35" t="s">
        <v>546</v>
      </c>
      <c r="DL35" s="34">
        <v>-8.4559999999999995</v>
      </c>
      <c r="DM35" t="s">
        <v>220</v>
      </c>
      <c r="DN35">
        <v>2</v>
      </c>
      <c r="DO35">
        <v>725.3</v>
      </c>
      <c r="DP35">
        <v>0.59333333333333338</v>
      </c>
      <c r="DT35" s="27"/>
      <c r="DU35" s="27"/>
      <c r="DV35">
        <v>2</v>
      </c>
      <c r="DW35" t="s">
        <v>214</v>
      </c>
      <c r="DX35" t="s">
        <v>547</v>
      </c>
      <c r="DY35" s="34">
        <v>-8.1820000000000004</v>
      </c>
      <c r="DZ35" t="s">
        <v>215</v>
      </c>
      <c r="EA35">
        <v>4</v>
      </c>
      <c r="EB35">
        <v>620.1</v>
      </c>
      <c r="EC35">
        <v>0.93647778832964013</v>
      </c>
      <c r="EG35" s="27"/>
      <c r="EH35" s="27"/>
      <c r="EI35">
        <v>4</v>
      </c>
      <c r="EJ35" t="s">
        <v>221</v>
      </c>
      <c r="EK35" t="s">
        <v>401</v>
      </c>
      <c r="EL35" s="34">
        <v>-8.1300000000000008</v>
      </c>
      <c r="EM35" t="s">
        <v>220</v>
      </c>
      <c r="EN35">
        <v>7</v>
      </c>
      <c r="EO35">
        <v>620.1</v>
      </c>
      <c r="EP35">
        <v>0.61477347961789464</v>
      </c>
      <c r="ER35" s="27"/>
      <c r="ES35" s="27"/>
      <c r="ET35" s="27"/>
      <c r="EU35" s="27"/>
      <c r="EV35">
        <v>4</v>
      </c>
      <c r="EW35" t="s">
        <v>221</v>
      </c>
      <c r="EX35" t="s">
        <v>401</v>
      </c>
      <c r="EY35" s="34">
        <v>-8.42</v>
      </c>
      <c r="EZ35" t="s">
        <v>220</v>
      </c>
      <c r="FA35">
        <v>8</v>
      </c>
      <c r="FB35">
        <v>777.5</v>
      </c>
      <c r="FC35">
        <v>1.2631286433366808E-2</v>
      </c>
      <c r="FG35" s="27"/>
      <c r="FH35" s="27"/>
      <c r="FI35" s="27"/>
      <c r="FJ35" s="36"/>
      <c r="FK35" s="36"/>
      <c r="FL35" s="37"/>
      <c r="FM35" s="27"/>
      <c r="FN35" s="27"/>
      <c r="FO35" s="35"/>
      <c r="FP35" s="27"/>
      <c r="FQ35" s="27"/>
      <c r="FR35" s="27"/>
      <c r="FS35" s="27"/>
      <c r="FT35" s="27"/>
      <c r="FU35" s="27"/>
      <c r="FV35" s="27"/>
      <c r="FW35" s="36"/>
      <c r="FX35" s="36"/>
      <c r="FY35" s="37"/>
      <c r="FZ35" s="27"/>
      <c r="GA35" s="27"/>
      <c r="GB35" s="35"/>
      <c r="GC35" s="27"/>
      <c r="GD35" s="27"/>
      <c r="GE35" s="27"/>
      <c r="GF35" s="27"/>
      <c r="GG35" s="27"/>
      <c r="GH35" s="27"/>
      <c r="GI35" s="27"/>
      <c r="GJ35" s="36"/>
      <c r="GK35" s="36"/>
      <c r="GL35" s="37"/>
      <c r="GM35" s="27"/>
      <c r="GN35" s="27"/>
      <c r="GO35" s="35"/>
      <c r="GP35" s="27"/>
      <c r="GQ35" s="27"/>
      <c r="GR35" s="27"/>
      <c r="GS35" s="27"/>
      <c r="GT35" s="27"/>
      <c r="GU35" s="27"/>
      <c r="GV35" s="27"/>
      <c r="GW35" s="36"/>
      <c r="GX35" s="36"/>
      <c r="GY35" s="37"/>
      <c r="GZ35" s="27"/>
      <c r="HA35" s="27"/>
      <c r="HB35" s="35"/>
      <c r="HC35" s="27"/>
      <c r="HD35" s="27"/>
      <c r="HE35" s="27"/>
      <c r="HF35" s="27"/>
      <c r="HG35" s="27"/>
      <c r="HH35" s="27"/>
    </row>
    <row r="36" spans="1:221" x14ac:dyDescent="0.55000000000000004">
      <c r="A36" t="s">
        <v>226</v>
      </c>
      <c r="B36" t="s">
        <v>217</v>
      </c>
      <c r="C36" s="20"/>
      <c r="D36" s="20" t="s">
        <v>204</v>
      </c>
      <c r="E36" t="s">
        <v>205</v>
      </c>
      <c r="F36" t="s">
        <v>206</v>
      </c>
      <c r="G36" t="s">
        <v>207</v>
      </c>
      <c r="H36" s="21">
        <v>43731</v>
      </c>
      <c r="I36">
        <v>64</v>
      </c>
      <c r="J36">
        <v>69</v>
      </c>
      <c r="K36" t="s">
        <v>208</v>
      </c>
      <c r="L36" t="s">
        <v>209</v>
      </c>
      <c r="M36" t="s">
        <v>210</v>
      </c>
      <c r="N36" t="s">
        <v>211</v>
      </c>
      <c r="O36" s="21">
        <v>43745</v>
      </c>
      <c r="P36">
        <f t="shared" si="31"/>
        <v>78</v>
      </c>
      <c r="Q36">
        <f t="shared" si="32"/>
        <v>83</v>
      </c>
      <c r="R36" s="2">
        <v>325.8</v>
      </c>
      <c r="S36" s="22"/>
      <c r="T36" s="38"/>
      <c r="U36" s="38"/>
      <c r="V36" s="22"/>
      <c r="W36" s="1">
        <v>336</v>
      </c>
      <c r="X36" s="22"/>
      <c r="Y36" s="38"/>
      <c r="Z36" s="38"/>
      <c r="AA36" s="22"/>
      <c r="AB36" s="1">
        <v>332.8</v>
      </c>
      <c r="AC36" s="22"/>
      <c r="AD36" s="38"/>
      <c r="AE36" s="38"/>
      <c r="AF36" s="22"/>
      <c r="AG36" s="1">
        <v>329.3</v>
      </c>
      <c r="AH36" s="22"/>
      <c r="AI36" s="38"/>
      <c r="AJ36" s="38"/>
      <c r="AK36" s="22"/>
      <c r="AL36" s="1">
        <v>337.7</v>
      </c>
      <c r="AM36" s="22"/>
      <c r="AN36" s="38"/>
      <c r="AO36" s="38"/>
      <c r="AP36" s="22"/>
      <c r="AR36" s="38"/>
      <c r="AS36" s="38"/>
      <c r="AT36" s="38"/>
      <c r="AU36" s="38"/>
      <c r="AV36" s="38"/>
      <c r="AW36" s="38"/>
      <c r="AX36" s="38"/>
      <c r="AY36" s="38"/>
      <c r="AZ36" s="38"/>
      <c r="BA36" s="1"/>
      <c r="BB36" s="1" t="str">
        <f t="shared" si="33"/>
        <v/>
      </c>
      <c r="BC36" s="38"/>
      <c r="BD36" s="38"/>
      <c r="BE36" s="1">
        <v>3</v>
      </c>
      <c r="BF36" s="21"/>
      <c r="BJ36" s="27"/>
      <c r="BK36" s="27"/>
      <c r="BL36" s="27"/>
      <c r="BM36" s="27"/>
      <c r="BN36" s="27"/>
      <c r="BO36" s="27"/>
      <c r="BP36" s="27"/>
      <c r="BQ36" s="27"/>
      <c r="BR36" s="27"/>
      <c r="BS36" s="27"/>
      <c r="BT36" s="27"/>
      <c r="BU36" s="27"/>
      <c r="BV36" s="27"/>
      <c r="BW36" s="27"/>
      <c r="BX36" s="27"/>
      <c r="BY36" s="30"/>
      <c r="BZ36" s="27"/>
      <c r="CA36" s="27"/>
      <c r="CB36" s="27"/>
      <c r="CC36" s="27"/>
      <c r="CD36" s="27"/>
      <c r="CE36" s="27"/>
      <c r="CF36" s="27"/>
      <c r="CG36" s="27"/>
      <c r="CO36" s="21">
        <v>43753</v>
      </c>
      <c r="CP36">
        <f t="shared" si="34"/>
        <v>86</v>
      </c>
      <c r="CQ36">
        <f t="shared" si="35"/>
        <v>91</v>
      </c>
      <c r="CR36" s="32">
        <f t="shared" si="36"/>
        <v>4</v>
      </c>
      <c r="CS36">
        <v>341.8</v>
      </c>
      <c r="CT36">
        <f t="shared" si="37"/>
        <v>16</v>
      </c>
      <c r="CU36" s="28">
        <v>1.23</v>
      </c>
      <c r="CV36" s="31">
        <f t="shared" si="38"/>
        <v>3.5985956699824458E-3</v>
      </c>
      <c r="CW36" s="16">
        <v>0.36319444444444443</v>
      </c>
      <c r="CX36" s="33"/>
      <c r="CY36" s="33"/>
      <c r="CZ36">
        <v>0</v>
      </c>
      <c r="DA36">
        <v>2</v>
      </c>
      <c r="DB36">
        <v>5</v>
      </c>
      <c r="DC36">
        <v>1</v>
      </c>
      <c r="DD36">
        <v>0</v>
      </c>
      <c r="DG36">
        <f t="shared" si="39"/>
        <v>1.6</v>
      </c>
      <c r="DH36">
        <f t="shared" si="40"/>
        <v>8</v>
      </c>
      <c r="DI36">
        <v>2</v>
      </c>
      <c r="DJ36" t="s">
        <v>214</v>
      </c>
      <c r="DK36" t="s">
        <v>551</v>
      </c>
      <c r="DL36" s="34">
        <v>-8.2159999999999993</v>
      </c>
      <c r="DM36" t="s">
        <v>215</v>
      </c>
      <c r="DN36">
        <v>7</v>
      </c>
      <c r="DO36">
        <v>1136.9000000000001</v>
      </c>
      <c r="DP36">
        <v>0.18</v>
      </c>
      <c r="DR36" s="27"/>
      <c r="DS36" s="27"/>
      <c r="DT36" s="27"/>
      <c r="DV36">
        <v>2</v>
      </c>
      <c r="DW36" t="s">
        <v>214</v>
      </c>
      <c r="DX36" t="s">
        <v>551</v>
      </c>
      <c r="DY36" s="34">
        <v>-8.2159999999999993</v>
      </c>
      <c r="DZ36" t="s">
        <v>215</v>
      </c>
      <c r="EA36">
        <v>7</v>
      </c>
      <c r="EB36">
        <v>907.4</v>
      </c>
      <c r="EC36">
        <v>7.3333333333333334E-2</v>
      </c>
      <c r="EG36" s="27"/>
      <c r="EH36" s="27"/>
      <c r="EI36">
        <v>3</v>
      </c>
      <c r="EJ36" t="s">
        <v>223</v>
      </c>
      <c r="EK36" t="s">
        <v>451</v>
      </c>
      <c r="EL36" s="34">
        <v>-8.6389999999999993</v>
      </c>
      <c r="EM36" t="s">
        <v>215</v>
      </c>
      <c r="EN36">
        <v>10</v>
      </c>
      <c r="EO36">
        <v>497.5</v>
      </c>
      <c r="EP36">
        <v>0.94456972188408406</v>
      </c>
      <c r="ER36" s="27"/>
      <c r="ES36" s="27"/>
      <c r="ET36" s="27"/>
      <c r="EU36" s="27"/>
      <c r="EV36">
        <v>3</v>
      </c>
      <c r="EW36" t="s">
        <v>223</v>
      </c>
      <c r="EX36" t="s">
        <v>451</v>
      </c>
      <c r="EY36" s="34">
        <v>-8.859</v>
      </c>
      <c r="EZ36" t="s">
        <v>215</v>
      </c>
      <c r="FA36">
        <v>11</v>
      </c>
      <c r="FB36">
        <v>797.7</v>
      </c>
      <c r="FC36">
        <v>9.8802513535944346E-3</v>
      </c>
      <c r="FG36" s="27"/>
      <c r="FH36" s="27"/>
      <c r="FI36">
        <v>3</v>
      </c>
      <c r="FJ36" t="s">
        <v>223</v>
      </c>
      <c r="FK36" t="s">
        <v>451</v>
      </c>
      <c r="FL36" s="34">
        <v>-9.3360000000000003</v>
      </c>
      <c r="FM36" t="s">
        <v>220</v>
      </c>
      <c r="FN36">
        <v>14</v>
      </c>
      <c r="FO36">
        <v>612.79999999999995</v>
      </c>
      <c r="FP36">
        <v>0.68387054248236767</v>
      </c>
      <c r="FT36" s="27"/>
      <c r="FU36" s="27"/>
      <c r="FV36">
        <v>3</v>
      </c>
      <c r="FW36" t="s">
        <v>223</v>
      </c>
      <c r="FX36" t="s">
        <v>451</v>
      </c>
      <c r="FY36" s="34">
        <v>-9.43</v>
      </c>
      <c r="FZ36" t="s">
        <v>220</v>
      </c>
      <c r="GA36">
        <v>15</v>
      </c>
      <c r="GB36">
        <v>999.8</v>
      </c>
      <c r="GC36">
        <v>2.4333333333333331</v>
      </c>
      <c r="GG36" s="27"/>
      <c r="GH36" s="27"/>
      <c r="GI36">
        <v>3</v>
      </c>
      <c r="GJ36" t="s">
        <v>223</v>
      </c>
      <c r="GK36" t="s">
        <v>451</v>
      </c>
      <c r="GL36" s="34">
        <v>-9.43</v>
      </c>
      <c r="GM36" t="s">
        <v>220</v>
      </c>
      <c r="GN36">
        <v>15</v>
      </c>
      <c r="GO36">
        <v>561.29999999999995</v>
      </c>
      <c r="GP36">
        <v>8.666666666666667E-2</v>
      </c>
      <c r="GR36" s="27"/>
      <c r="GS36" s="27"/>
      <c r="GT36" s="27"/>
      <c r="GU36" t="s">
        <v>227</v>
      </c>
      <c r="GV36">
        <v>4</v>
      </c>
      <c r="GW36" t="s">
        <v>224</v>
      </c>
      <c r="GX36" t="s">
        <v>219</v>
      </c>
      <c r="GY36" s="34">
        <v>-8.843</v>
      </c>
      <c r="GZ36" t="s">
        <v>215</v>
      </c>
      <c r="HA36">
        <v>20</v>
      </c>
      <c r="HB36">
        <v>624.6</v>
      </c>
      <c r="HC36">
        <v>0.30260434969349109</v>
      </c>
      <c r="HE36" s="27"/>
      <c r="HF36" s="27"/>
      <c r="HG36" s="27"/>
      <c r="HH36" s="27"/>
    </row>
    <row r="37" spans="1:221" x14ac:dyDescent="0.55000000000000004">
      <c r="A37" t="s">
        <v>235</v>
      </c>
      <c r="B37" t="s">
        <v>217</v>
      </c>
      <c r="C37" s="20"/>
      <c r="D37" s="20" t="s">
        <v>204</v>
      </c>
      <c r="E37" t="s">
        <v>205</v>
      </c>
      <c r="F37" t="s">
        <v>206</v>
      </c>
      <c r="G37" t="s">
        <v>207</v>
      </c>
      <c r="H37" s="21">
        <v>43773</v>
      </c>
      <c r="I37">
        <v>64</v>
      </c>
      <c r="J37">
        <v>69</v>
      </c>
      <c r="K37" t="s">
        <v>208</v>
      </c>
      <c r="L37" t="s">
        <v>209</v>
      </c>
      <c r="M37" t="s">
        <v>210</v>
      </c>
      <c r="N37" t="s">
        <v>211</v>
      </c>
      <c r="O37" s="21">
        <v>43780</v>
      </c>
      <c r="P37">
        <f t="shared" si="31"/>
        <v>71</v>
      </c>
      <c r="Q37">
        <f t="shared" si="32"/>
        <v>76</v>
      </c>
      <c r="R37" s="2">
        <v>327.7</v>
      </c>
      <c r="S37" s="22"/>
      <c r="T37" s="38"/>
      <c r="U37" s="38"/>
      <c r="V37" s="22"/>
      <c r="W37" s="1">
        <v>328.6</v>
      </c>
      <c r="X37" s="22"/>
      <c r="Y37" s="38"/>
      <c r="Z37" s="38"/>
      <c r="AA37" s="22"/>
      <c r="AB37" s="1">
        <v>329.9</v>
      </c>
      <c r="AC37" s="22"/>
      <c r="AD37" s="38"/>
      <c r="AE37" s="38"/>
      <c r="AF37" s="22"/>
      <c r="AG37" s="1">
        <v>326.60000000000002</v>
      </c>
      <c r="AH37" s="22"/>
      <c r="AI37" s="38"/>
      <c r="AJ37" s="38"/>
      <c r="AK37" s="22"/>
      <c r="AL37" s="1">
        <v>327.3</v>
      </c>
      <c r="AM37" s="22"/>
      <c r="AN37" s="38"/>
      <c r="AO37" s="38"/>
      <c r="AP37" s="22"/>
      <c r="AR37" s="38"/>
      <c r="AS37" s="38"/>
      <c r="AT37" s="38"/>
      <c r="AU37" s="38"/>
      <c r="AV37" s="38"/>
      <c r="AW37" s="38"/>
      <c r="AX37" s="38"/>
      <c r="AY37" s="38"/>
      <c r="AZ37" s="38"/>
      <c r="BA37" s="1"/>
      <c r="BB37" s="1" t="str">
        <f t="shared" si="33"/>
        <v/>
      </c>
      <c r="BC37" s="38"/>
      <c r="BD37" s="38"/>
      <c r="BE37" s="1">
        <v>3</v>
      </c>
      <c r="BF37" s="21"/>
      <c r="BJ37" s="27"/>
      <c r="BK37" s="27"/>
      <c r="BL37" s="27"/>
      <c r="BM37" s="27"/>
      <c r="BN37" s="27"/>
      <c r="BO37" s="27"/>
      <c r="BP37" s="27"/>
      <c r="BQ37" s="27"/>
      <c r="BR37" s="27"/>
      <c r="BS37" s="27"/>
      <c r="BT37" s="27"/>
      <c r="BU37" s="27"/>
      <c r="BV37" s="27"/>
      <c r="BW37" s="27"/>
      <c r="BX37" s="27"/>
      <c r="BY37" s="30"/>
      <c r="BZ37" s="27"/>
      <c r="CA37" s="27"/>
      <c r="CB37" s="27"/>
      <c r="CC37" s="27"/>
      <c r="CD37" s="27"/>
      <c r="CE37" s="27"/>
      <c r="CF37" s="27"/>
      <c r="CG37" s="27"/>
      <c r="CO37" s="21">
        <v>43789</v>
      </c>
      <c r="CP37">
        <f t="shared" si="34"/>
        <v>80</v>
      </c>
      <c r="CQ37">
        <f t="shared" si="35"/>
        <v>85</v>
      </c>
      <c r="CR37" s="32">
        <f t="shared" si="36"/>
        <v>5</v>
      </c>
      <c r="CS37">
        <v>332.3</v>
      </c>
      <c r="CT37">
        <f t="shared" si="37"/>
        <v>4.6000000000000227</v>
      </c>
      <c r="CU37" s="28">
        <v>1.1499999999999999</v>
      </c>
      <c r="CV37" s="31">
        <f t="shared" si="38"/>
        <v>3.4607282575985551E-3</v>
      </c>
      <c r="CW37" s="16">
        <v>0.32291666666666669</v>
      </c>
      <c r="CX37" s="33"/>
      <c r="CY37" s="33"/>
      <c r="CZ37">
        <v>0</v>
      </c>
      <c r="DA37">
        <v>0</v>
      </c>
      <c r="DB37">
        <v>0</v>
      </c>
      <c r="DC37">
        <v>0</v>
      </c>
      <c r="DD37">
        <v>0</v>
      </c>
      <c r="DE37">
        <v>2</v>
      </c>
      <c r="DG37">
        <f t="shared" si="39"/>
        <v>0.33333333333333331</v>
      </c>
      <c r="DH37">
        <f t="shared" si="40"/>
        <v>2</v>
      </c>
      <c r="DI37">
        <v>6</v>
      </c>
      <c r="DJ37" t="s">
        <v>236</v>
      </c>
      <c r="DK37" t="s">
        <v>548</v>
      </c>
      <c r="DL37">
        <v>-7.6239999999999997</v>
      </c>
      <c r="DM37" t="s">
        <v>215</v>
      </c>
      <c r="DN37">
        <v>8</v>
      </c>
      <c r="DO37">
        <v>824.9</v>
      </c>
      <c r="DP37">
        <v>1.4917813895667389</v>
      </c>
      <c r="DR37" s="27"/>
      <c r="DS37" s="27"/>
      <c r="DT37" s="27"/>
      <c r="DV37">
        <v>6</v>
      </c>
      <c r="DW37" t="s">
        <v>236</v>
      </c>
      <c r="DX37" t="s">
        <v>548</v>
      </c>
      <c r="DY37">
        <v>-8.0760000000000005</v>
      </c>
      <c r="DZ37" t="s">
        <v>220</v>
      </c>
      <c r="EA37">
        <v>9</v>
      </c>
      <c r="EB37">
        <v>500.6</v>
      </c>
      <c r="EC37">
        <v>0.15885282500429332</v>
      </c>
      <c r="EG37" s="27"/>
      <c r="EH37" s="27"/>
      <c r="EK37" s="27"/>
      <c r="ER37" s="27"/>
      <c r="ES37" s="27"/>
      <c r="ET37" s="27"/>
      <c r="EU37" s="27"/>
      <c r="EX37" s="27"/>
      <c r="FG37" s="27"/>
      <c r="FH37" s="27"/>
      <c r="FT37" s="27"/>
      <c r="FU37" s="27"/>
      <c r="GG37" s="27"/>
      <c r="GH37" s="27"/>
      <c r="HB37" s="35"/>
      <c r="HC37" s="27"/>
      <c r="HD37" s="27"/>
      <c r="HE37" s="27"/>
      <c r="HF37" s="27"/>
      <c r="HG37" s="27"/>
      <c r="HH37" s="27"/>
    </row>
    <row r="38" spans="1:221" x14ac:dyDescent="0.55000000000000004">
      <c r="A38" t="s">
        <v>237</v>
      </c>
      <c r="B38" t="s">
        <v>217</v>
      </c>
      <c r="C38" s="20"/>
      <c r="D38" s="20" t="s">
        <v>204</v>
      </c>
      <c r="E38" t="s">
        <v>205</v>
      </c>
      <c r="F38" t="s">
        <v>206</v>
      </c>
      <c r="G38" t="s">
        <v>207</v>
      </c>
      <c r="H38" s="21">
        <v>43773</v>
      </c>
      <c r="I38">
        <v>64</v>
      </c>
      <c r="J38">
        <v>69</v>
      </c>
      <c r="K38" t="s">
        <v>208</v>
      </c>
      <c r="L38" t="s">
        <v>209</v>
      </c>
      <c r="M38" t="s">
        <v>210</v>
      </c>
      <c r="N38" t="s">
        <v>211</v>
      </c>
      <c r="O38" s="21">
        <v>43780</v>
      </c>
      <c r="P38">
        <f t="shared" si="31"/>
        <v>71</v>
      </c>
      <c r="Q38">
        <f t="shared" si="32"/>
        <v>76</v>
      </c>
      <c r="R38" s="2">
        <v>330.2</v>
      </c>
      <c r="S38" s="22"/>
      <c r="T38" s="38"/>
      <c r="U38" s="38"/>
      <c r="V38" s="22"/>
      <c r="W38" s="1">
        <v>326</v>
      </c>
      <c r="X38" s="22"/>
      <c r="Y38" s="38"/>
      <c r="Z38" s="38"/>
      <c r="AA38" s="22"/>
      <c r="AB38" s="1">
        <v>331.2</v>
      </c>
      <c r="AC38" s="22"/>
      <c r="AD38" s="38"/>
      <c r="AE38" s="38"/>
      <c r="AF38" s="22"/>
      <c r="AG38" s="1">
        <v>330.6</v>
      </c>
      <c r="AH38" s="22"/>
      <c r="AI38" s="38"/>
      <c r="AJ38" s="38"/>
      <c r="AK38" s="22"/>
      <c r="AL38" s="1">
        <v>333.2</v>
      </c>
      <c r="AM38" s="22"/>
      <c r="AN38" s="38"/>
      <c r="AO38" s="38"/>
      <c r="AP38" s="22"/>
      <c r="AR38" s="38"/>
      <c r="AS38" s="38"/>
      <c r="AT38" s="38"/>
      <c r="AU38" s="38"/>
      <c r="AV38" s="38"/>
      <c r="AW38" s="38"/>
      <c r="AX38" s="38"/>
      <c r="AY38" s="38"/>
      <c r="AZ38" s="38"/>
      <c r="BA38" s="1"/>
      <c r="BB38" s="1" t="str">
        <f t="shared" si="33"/>
        <v/>
      </c>
      <c r="BC38" s="38"/>
      <c r="BD38" s="38"/>
      <c r="BE38" s="1">
        <v>3</v>
      </c>
      <c r="BF38" s="21"/>
      <c r="BJ38" s="27"/>
      <c r="BK38" s="27"/>
      <c r="BL38" s="27"/>
      <c r="BM38" s="27"/>
      <c r="BN38" s="27"/>
      <c r="BO38" s="27"/>
      <c r="BP38" s="27"/>
      <c r="BQ38" s="27"/>
      <c r="BR38" s="27"/>
      <c r="BS38" s="27"/>
      <c r="BT38" s="27"/>
      <c r="BU38" s="27"/>
      <c r="BV38" s="27"/>
      <c r="BW38" s="27"/>
      <c r="BX38" s="27"/>
      <c r="BY38" s="30"/>
      <c r="BZ38" s="27"/>
      <c r="CA38" s="27"/>
      <c r="CB38" s="27"/>
      <c r="CC38" s="27"/>
      <c r="CD38" s="27"/>
      <c r="CE38" s="27"/>
      <c r="CF38" s="27"/>
      <c r="CG38" s="27"/>
      <c r="CO38" s="21">
        <v>43790</v>
      </c>
      <c r="CP38">
        <f t="shared" si="34"/>
        <v>81</v>
      </c>
      <c r="CQ38">
        <f t="shared" si="35"/>
        <v>86</v>
      </c>
      <c r="CR38" s="32">
        <f t="shared" si="36"/>
        <v>6</v>
      </c>
      <c r="CS38">
        <v>341.2</v>
      </c>
      <c r="CT38">
        <f t="shared" si="37"/>
        <v>11</v>
      </c>
      <c r="CU38" s="28">
        <v>1.37</v>
      </c>
      <c r="CV38" s="31">
        <f t="shared" si="38"/>
        <v>4.0152403282532247E-3</v>
      </c>
      <c r="CW38" s="16">
        <v>0.34097222222222223</v>
      </c>
      <c r="CX38" s="33"/>
      <c r="CY38" s="33"/>
      <c r="CZ38">
        <v>1</v>
      </c>
      <c r="DA38">
        <v>0</v>
      </c>
      <c r="DB38">
        <v>0</v>
      </c>
      <c r="DC38">
        <v>0</v>
      </c>
      <c r="DD38">
        <v>2</v>
      </c>
      <c r="DG38">
        <f t="shared" si="39"/>
        <v>0.6</v>
      </c>
      <c r="DH38">
        <f t="shared" si="40"/>
        <v>3</v>
      </c>
      <c r="DI38">
        <v>1</v>
      </c>
      <c r="DJ38" t="s">
        <v>219</v>
      </c>
      <c r="DK38" t="s">
        <v>553</v>
      </c>
      <c r="DL38">
        <v>-8.64</v>
      </c>
      <c r="DM38" t="s">
        <v>220</v>
      </c>
      <c r="DN38">
        <v>1</v>
      </c>
      <c r="DO38">
        <v>746.2</v>
      </c>
      <c r="DP38">
        <v>9.4446543256516812E-3</v>
      </c>
      <c r="DR38" s="27"/>
      <c r="DS38" s="27"/>
      <c r="DT38" s="27"/>
      <c r="DV38">
        <v>5</v>
      </c>
      <c r="DW38" t="s">
        <v>233</v>
      </c>
      <c r="DX38" t="s">
        <v>554</v>
      </c>
      <c r="DY38">
        <v>-8.69</v>
      </c>
      <c r="DZ38" t="s">
        <v>220</v>
      </c>
      <c r="EA38">
        <v>13</v>
      </c>
      <c r="EB38">
        <v>929.5</v>
      </c>
      <c r="EC38">
        <v>6.8750122768076363E-2</v>
      </c>
      <c r="EG38" s="27"/>
      <c r="EH38" s="27"/>
      <c r="EI38">
        <v>5</v>
      </c>
      <c r="EJ38" t="s">
        <v>233</v>
      </c>
      <c r="EK38" t="s">
        <v>554</v>
      </c>
      <c r="EL38">
        <v>-8.7509999999999994</v>
      </c>
      <c r="EM38" t="s">
        <v>220</v>
      </c>
      <c r="EN38">
        <v>14</v>
      </c>
      <c r="EO38">
        <v>1184.5</v>
      </c>
      <c r="EP38">
        <v>6.0525280776122008</v>
      </c>
      <c r="ER38" s="27"/>
      <c r="ES38" s="27"/>
      <c r="ET38" s="27"/>
      <c r="EU38" s="27"/>
      <c r="FG38" s="27"/>
      <c r="FH38" s="27"/>
      <c r="FT38" s="27"/>
      <c r="FU38" s="27"/>
      <c r="GG38" s="27"/>
      <c r="GH38" s="27"/>
      <c r="HB38" s="35"/>
      <c r="HC38" s="27"/>
      <c r="HD38" s="27"/>
      <c r="HE38" s="27"/>
      <c r="HF38" s="27"/>
      <c r="HG38" s="27"/>
      <c r="HH38" s="27"/>
    </row>
    <row r="39" spans="1:221" x14ac:dyDescent="0.55000000000000004">
      <c r="A39" t="s">
        <v>238</v>
      </c>
      <c r="B39" t="s">
        <v>217</v>
      </c>
      <c r="C39" s="20"/>
      <c r="D39" s="20" t="s">
        <v>204</v>
      </c>
      <c r="E39" t="s">
        <v>205</v>
      </c>
      <c r="F39" t="s">
        <v>206</v>
      </c>
      <c r="G39" t="s">
        <v>207</v>
      </c>
      <c r="H39" s="21">
        <v>43773</v>
      </c>
      <c r="I39">
        <v>64</v>
      </c>
      <c r="J39">
        <v>69</v>
      </c>
      <c r="K39" t="s">
        <v>208</v>
      </c>
      <c r="L39" t="s">
        <v>209</v>
      </c>
      <c r="M39" t="s">
        <v>210</v>
      </c>
      <c r="N39" t="s">
        <v>211</v>
      </c>
      <c r="O39" s="21">
        <v>43780</v>
      </c>
      <c r="P39">
        <f t="shared" si="31"/>
        <v>71</v>
      </c>
      <c r="Q39">
        <f t="shared" si="32"/>
        <v>76</v>
      </c>
      <c r="R39" s="2">
        <v>324.89999999999998</v>
      </c>
      <c r="S39" s="22"/>
      <c r="T39" s="38"/>
      <c r="U39" s="38"/>
      <c r="V39" s="22"/>
      <c r="W39" s="1">
        <v>321</v>
      </c>
      <c r="X39" s="22"/>
      <c r="Y39" s="38"/>
      <c r="Z39" s="38"/>
      <c r="AA39" s="22"/>
      <c r="AB39" s="1">
        <v>327.5</v>
      </c>
      <c r="AC39" s="22"/>
      <c r="AD39" s="38"/>
      <c r="AE39" s="38"/>
      <c r="AF39" s="22"/>
      <c r="AG39" s="1">
        <v>324.60000000000002</v>
      </c>
      <c r="AH39" s="22"/>
      <c r="AI39" s="38"/>
      <c r="AJ39" s="38"/>
      <c r="AK39" s="22"/>
      <c r="AL39" s="1">
        <v>328.5</v>
      </c>
      <c r="AM39" s="22"/>
      <c r="AN39" s="38"/>
      <c r="AO39" s="38"/>
      <c r="AP39" s="22"/>
      <c r="AR39" s="38"/>
      <c r="AS39" s="38"/>
      <c r="AT39" s="38"/>
      <c r="AU39" s="38"/>
      <c r="AV39" s="38"/>
      <c r="AW39" s="38"/>
      <c r="AX39" s="38"/>
      <c r="AY39" s="38"/>
      <c r="AZ39" s="38"/>
      <c r="BA39" s="1"/>
      <c r="BB39" s="1" t="str">
        <f t="shared" si="33"/>
        <v/>
      </c>
      <c r="BC39" s="38"/>
      <c r="BD39" s="38"/>
      <c r="BE39" s="1">
        <v>3</v>
      </c>
      <c r="BF39" s="21"/>
      <c r="BJ39" s="27"/>
      <c r="BK39" s="27"/>
      <c r="BL39" s="27"/>
      <c r="BM39" s="27"/>
      <c r="BN39" s="27"/>
      <c r="BO39" s="27"/>
      <c r="BP39" s="27"/>
      <c r="BQ39" s="27"/>
      <c r="BR39" s="27"/>
      <c r="BS39" s="27"/>
      <c r="BT39" s="27"/>
      <c r="BU39" s="27"/>
      <c r="BV39" s="27"/>
      <c r="BW39" s="27"/>
      <c r="BX39" s="27"/>
      <c r="BY39" s="30"/>
      <c r="BZ39" s="27"/>
      <c r="CA39" s="27"/>
      <c r="CB39" s="27"/>
      <c r="CC39" s="27"/>
      <c r="CD39" s="27"/>
      <c r="CE39" s="27"/>
      <c r="CF39" s="27"/>
      <c r="CG39" s="27"/>
      <c r="CO39" s="21">
        <v>43790</v>
      </c>
      <c r="CP39">
        <f t="shared" si="34"/>
        <v>81</v>
      </c>
      <c r="CQ39">
        <f t="shared" si="35"/>
        <v>86</v>
      </c>
      <c r="CR39" s="32">
        <f t="shared" si="36"/>
        <v>6</v>
      </c>
      <c r="CS39">
        <v>340.5</v>
      </c>
      <c r="CT39">
        <f t="shared" si="37"/>
        <v>15.600000000000023</v>
      </c>
      <c r="CU39" s="28">
        <v>1.26</v>
      </c>
      <c r="CV39" s="31">
        <f t="shared" si="38"/>
        <v>3.7004405286343613E-3</v>
      </c>
      <c r="CW39" s="16">
        <v>0.34097222222222223</v>
      </c>
      <c r="CX39" s="33"/>
      <c r="CY39" s="33"/>
      <c r="CZ39">
        <v>1</v>
      </c>
      <c r="DA39">
        <v>2</v>
      </c>
      <c r="DB39">
        <v>0</v>
      </c>
      <c r="DC39">
        <v>0</v>
      </c>
      <c r="DD39">
        <v>0</v>
      </c>
      <c r="DG39">
        <f t="shared" si="39"/>
        <v>0.6</v>
      </c>
      <c r="DH39">
        <f t="shared" si="40"/>
        <v>3</v>
      </c>
      <c r="DI39">
        <v>1</v>
      </c>
      <c r="DJ39" t="s">
        <v>219</v>
      </c>
      <c r="DK39" t="s">
        <v>546</v>
      </c>
      <c r="DL39">
        <v>-7.609</v>
      </c>
      <c r="DM39" t="s">
        <v>215</v>
      </c>
      <c r="DN39">
        <v>1</v>
      </c>
      <c r="DO39">
        <v>682.7</v>
      </c>
      <c r="DP39">
        <v>3.5478337996386942</v>
      </c>
      <c r="DR39" s="27"/>
      <c r="DS39" s="27"/>
      <c r="DT39" s="27"/>
      <c r="DV39">
        <v>2</v>
      </c>
      <c r="DW39" t="s">
        <v>214</v>
      </c>
      <c r="DX39" t="s">
        <v>547</v>
      </c>
      <c r="DY39">
        <v>-7.82</v>
      </c>
      <c r="DZ39" t="s">
        <v>215</v>
      </c>
      <c r="EA39">
        <v>3</v>
      </c>
      <c r="EB39">
        <v>706</v>
      </c>
      <c r="EC39">
        <v>5.9861122196504114E-2</v>
      </c>
      <c r="EG39" s="27"/>
      <c r="EH39" s="27"/>
      <c r="EI39">
        <v>2</v>
      </c>
      <c r="EJ39" t="s">
        <v>214</v>
      </c>
      <c r="EK39" t="s">
        <v>547</v>
      </c>
      <c r="EL39">
        <v>-8.4550000000000001</v>
      </c>
      <c r="EM39" t="s">
        <v>220</v>
      </c>
      <c r="EN39">
        <v>4</v>
      </c>
      <c r="EO39">
        <v>579</v>
      </c>
      <c r="EP39">
        <v>7.3717801199736126</v>
      </c>
      <c r="ER39" s="27"/>
      <c r="ES39" s="27"/>
      <c r="ET39" s="27"/>
      <c r="EU39" s="27"/>
      <c r="FG39" s="27"/>
      <c r="FH39" s="27"/>
      <c r="FT39" s="27"/>
      <c r="FU39" s="27"/>
      <c r="GG39" s="27"/>
      <c r="GH39" s="27"/>
      <c r="HB39" s="35"/>
      <c r="HC39" s="27"/>
      <c r="HD39" s="27"/>
      <c r="HE39" s="27"/>
      <c r="HF39" s="27"/>
      <c r="HG39" s="27"/>
      <c r="HH39" s="27"/>
    </row>
    <row r="40" spans="1:221" x14ac:dyDescent="0.55000000000000004">
      <c r="A40" t="s">
        <v>243</v>
      </c>
      <c r="B40" t="s">
        <v>217</v>
      </c>
      <c r="C40" s="20"/>
      <c r="D40" s="20" t="s">
        <v>204</v>
      </c>
      <c r="E40" t="s">
        <v>205</v>
      </c>
      <c r="F40" t="s">
        <v>206</v>
      </c>
      <c r="G40" t="s">
        <v>207</v>
      </c>
      <c r="H40" s="21">
        <v>43829</v>
      </c>
      <c r="I40">
        <v>64</v>
      </c>
      <c r="J40">
        <v>69</v>
      </c>
      <c r="K40" t="s">
        <v>208</v>
      </c>
      <c r="L40" t="s">
        <v>209</v>
      </c>
      <c r="M40" t="s">
        <v>210</v>
      </c>
      <c r="N40" t="s">
        <v>211</v>
      </c>
      <c r="O40" s="21">
        <v>43843</v>
      </c>
      <c r="P40">
        <f t="shared" si="31"/>
        <v>78</v>
      </c>
      <c r="Q40">
        <f t="shared" si="32"/>
        <v>83</v>
      </c>
      <c r="R40" s="2">
        <v>339.5</v>
      </c>
      <c r="S40" s="22"/>
      <c r="T40" s="38"/>
      <c r="U40" s="38"/>
      <c r="V40" s="38"/>
      <c r="W40" s="1">
        <v>342.5</v>
      </c>
      <c r="X40" s="22"/>
      <c r="Y40" s="38"/>
      <c r="Z40" s="38"/>
      <c r="AA40" s="38"/>
      <c r="AB40" s="1">
        <v>345.6</v>
      </c>
      <c r="AC40" s="22"/>
      <c r="AD40" s="38"/>
      <c r="AE40" s="38"/>
      <c r="AF40" s="38"/>
      <c r="AG40" s="1">
        <v>348.3</v>
      </c>
      <c r="AH40" s="22"/>
      <c r="AI40" s="38"/>
      <c r="AJ40" s="38"/>
      <c r="AK40" s="38"/>
      <c r="AL40" s="1">
        <v>348.2</v>
      </c>
      <c r="AM40" s="22"/>
      <c r="AN40" s="38"/>
      <c r="AO40" s="38"/>
      <c r="AP40" s="38"/>
      <c r="AR40" s="38"/>
      <c r="AS40" s="38"/>
      <c r="AT40" s="38"/>
      <c r="AU40" s="38"/>
      <c r="AV40" s="38"/>
      <c r="AW40" s="38"/>
      <c r="AX40" s="38"/>
      <c r="AY40" s="38"/>
      <c r="AZ40" s="38"/>
      <c r="BA40" s="1"/>
      <c r="BB40" s="1" t="str">
        <f t="shared" si="33"/>
        <v/>
      </c>
      <c r="BC40" s="38"/>
      <c r="BD40" s="38"/>
      <c r="BE40" s="1">
        <v>3</v>
      </c>
      <c r="BF40" s="21">
        <v>43853</v>
      </c>
      <c r="BG40">
        <f t="shared" ref="BG40:BG64" si="41">$BF40-$H40+I40</f>
        <v>88</v>
      </c>
      <c r="BH40">
        <f t="shared" ref="BH40:BH64" si="42">$BF40-$H40+J40</f>
        <v>93</v>
      </c>
      <c r="BI40">
        <v>359.7</v>
      </c>
      <c r="BJ40">
        <v>16</v>
      </c>
      <c r="BK40" s="2">
        <v>300</v>
      </c>
      <c r="BL40" s="25">
        <v>0.3576388888888889</v>
      </c>
      <c r="BM40">
        <v>39.304000000000002</v>
      </c>
      <c r="BN40">
        <v>12.6</v>
      </c>
      <c r="BO40">
        <v>1.4990000000000001</v>
      </c>
      <c r="BP40">
        <v>9</v>
      </c>
      <c r="BQ40">
        <v>11.702</v>
      </c>
      <c r="BR40">
        <v>4.5030000000000001</v>
      </c>
      <c r="BS40">
        <v>17</v>
      </c>
      <c r="BT40">
        <f>BM40/BS40</f>
        <v>2.3120000000000003</v>
      </c>
      <c r="BU40">
        <v>35.5</v>
      </c>
      <c r="BV40" t="s">
        <v>244</v>
      </c>
      <c r="BY40" s="1">
        <v>2</v>
      </c>
      <c r="BZ40">
        <v>27.61</v>
      </c>
      <c r="CA40">
        <v>23</v>
      </c>
      <c r="CB40">
        <v>1.2004347826086956</v>
      </c>
      <c r="CC40">
        <v>2.54</v>
      </c>
      <c r="CD40">
        <v>36.764000000000003</v>
      </c>
      <c r="CE40">
        <v>25.07</v>
      </c>
      <c r="CF40">
        <f>(CC40+CD40)/CE40</f>
        <v>1.5677702433187077</v>
      </c>
      <c r="CG40">
        <f t="shared" ref="CG40:CG64" si="43">((BM40-CE40)/(BM40+CE40))*100</f>
        <v>22.111411439401003</v>
      </c>
      <c r="CO40" s="21">
        <v>43853</v>
      </c>
      <c r="CP40">
        <f t="shared" si="34"/>
        <v>88</v>
      </c>
      <c r="CQ40">
        <f t="shared" si="35"/>
        <v>93</v>
      </c>
      <c r="CR40" s="32">
        <f t="shared" si="36"/>
        <v>6</v>
      </c>
      <c r="CS40">
        <v>359.7</v>
      </c>
      <c r="CT40">
        <f t="shared" si="37"/>
        <v>20.199999999999989</v>
      </c>
      <c r="CU40" s="28">
        <v>1.48</v>
      </c>
      <c r="CV40" s="31">
        <f t="shared" si="38"/>
        <v>4.1145398943564079E-3</v>
      </c>
      <c r="CW40" s="16">
        <v>0.36388888888888887</v>
      </c>
      <c r="CX40" s="33"/>
      <c r="CY40" s="33"/>
      <c r="CZ40">
        <v>1</v>
      </c>
      <c r="DA40">
        <v>0</v>
      </c>
      <c r="DB40">
        <v>6</v>
      </c>
      <c r="DC40">
        <v>0</v>
      </c>
      <c r="DD40">
        <v>0</v>
      </c>
      <c r="DG40">
        <f t="shared" si="39"/>
        <v>1.4</v>
      </c>
      <c r="DH40">
        <f t="shared" si="40"/>
        <v>7</v>
      </c>
      <c r="DI40">
        <v>1</v>
      </c>
      <c r="DJ40" t="s">
        <v>219</v>
      </c>
      <c r="DK40" t="s">
        <v>375</v>
      </c>
      <c r="DL40">
        <v>-7.6710000000000003</v>
      </c>
      <c r="DM40" t="s">
        <v>215</v>
      </c>
      <c r="DN40">
        <v>1</v>
      </c>
      <c r="DO40">
        <v>588</v>
      </c>
      <c r="DP40">
        <v>5.61</v>
      </c>
      <c r="DR40" s="27"/>
      <c r="DS40" s="27"/>
      <c r="DT40" s="27"/>
      <c r="DV40">
        <v>3</v>
      </c>
      <c r="DW40" t="s">
        <v>233</v>
      </c>
      <c r="DX40" t="s">
        <v>558</v>
      </c>
      <c r="DY40">
        <v>-8.3239999999999998</v>
      </c>
      <c r="DZ40" t="s">
        <v>215</v>
      </c>
      <c r="EA40">
        <v>6</v>
      </c>
      <c r="EB40">
        <v>632</v>
      </c>
      <c r="EC40">
        <v>2.4700000000000002</v>
      </c>
      <c r="EG40" s="27"/>
      <c r="EH40" s="27"/>
      <c r="EI40">
        <v>3</v>
      </c>
      <c r="EJ40" t="s">
        <v>233</v>
      </c>
      <c r="EK40" t="s">
        <v>558</v>
      </c>
      <c r="EL40">
        <v>-8.5540000000000003</v>
      </c>
      <c r="EM40" t="s">
        <v>215</v>
      </c>
      <c r="EN40">
        <v>7</v>
      </c>
      <c r="EO40">
        <v>786.3</v>
      </c>
      <c r="EP40">
        <v>2.4500000000000002</v>
      </c>
      <c r="ER40" s="27"/>
      <c r="ES40" s="27"/>
      <c r="ET40" s="27"/>
      <c r="EU40" t="s">
        <v>245</v>
      </c>
      <c r="EV40">
        <v>3</v>
      </c>
      <c r="EW40" t="s">
        <v>233</v>
      </c>
      <c r="EX40" t="s">
        <v>558</v>
      </c>
      <c r="EY40">
        <v>-8.5540000000000003</v>
      </c>
      <c r="EZ40" t="s">
        <v>215</v>
      </c>
      <c r="FA40">
        <v>7</v>
      </c>
      <c r="FB40">
        <v>750.3</v>
      </c>
      <c r="FC40">
        <v>0.14000000000000001</v>
      </c>
      <c r="FE40" s="27"/>
      <c r="FF40" s="27"/>
      <c r="FG40" s="27"/>
      <c r="FH40" t="s">
        <v>246</v>
      </c>
      <c r="FI40">
        <v>3</v>
      </c>
      <c r="FJ40" t="s">
        <v>233</v>
      </c>
      <c r="FK40" t="s">
        <v>558</v>
      </c>
      <c r="FL40">
        <v>-8.6769999999999996</v>
      </c>
      <c r="FM40" t="s">
        <v>220</v>
      </c>
      <c r="FN40">
        <v>8</v>
      </c>
      <c r="FO40">
        <v>432.9</v>
      </c>
      <c r="FP40">
        <v>4.3333333333333335E-2</v>
      </c>
      <c r="FR40" s="27"/>
      <c r="FS40" s="27"/>
      <c r="FT40" s="27"/>
      <c r="FU40" t="s">
        <v>247</v>
      </c>
      <c r="FV40">
        <v>3</v>
      </c>
      <c r="FW40" t="s">
        <v>233</v>
      </c>
      <c r="FX40" t="s">
        <v>558</v>
      </c>
      <c r="FY40">
        <v>-8.6769999999999996</v>
      </c>
      <c r="FZ40" t="s">
        <v>220</v>
      </c>
      <c r="GA40">
        <v>8</v>
      </c>
      <c r="GB40">
        <v>784.6</v>
      </c>
      <c r="GC40">
        <v>3.6666666666666667E-2</v>
      </c>
      <c r="GE40" s="27"/>
      <c r="GF40" s="27"/>
      <c r="GG40" s="27"/>
      <c r="GH40" t="s">
        <v>248</v>
      </c>
      <c r="GI40">
        <v>3</v>
      </c>
      <c r="GJ40" t="s">
        <v>233</v>
      </c>
      <c r="GK40" t="s">
        <v>558</v>
      </c>
      <c r="GL40">
        <v>-8.8079999999999998</v>
      </c>
      <c r="GM40" t="s">
        <v>220</v>
      </c>
      <c r="GN40">
        <v>9</v>
      </c>
      <c r="GO40">
        <v>379.5</v>
      </c>
      <c r="GP40">
        <v>0.01</v>
      </c>
      <c r="HB40" s="35"/>
      <c r="HC40" s="27"/>
      <c r="HD40" s="27"/>
      <c r="HE40" s="27"/>
      <c r="HF40" s="27"/>
      <c r="HG40" s="27"/>
      <c r="HH40" s="27"/>
    </row>
    <row r="41" spans="1:221" x14ac:dyDescent="0.55000000000000004">
      <c r="A41" t="s">
        <v>267</v>
      </c>
      <c r="B41" t="s">
        <v>217</v>
      </c>
      <c r="C41" s="20"/>
      <c r="D41" s="20" t="s">
        <v>204</v>
      </c>
      <c r="E41" t="s">
        <v>205</v>
      </c>
      <c r="F41" t="s">
        <v>206</v>
      </c>
      <c r="G41" t="s">
        <v>207</v>
      </c>
      <c r="H41" s="21">
        <v>43864</v>
      </c>
      <c r="I41">
        <v>64</v>
      </c>
      <c r="J41">
        <v>69</v>
      </c>
      <c r="K41" t="s">
        <v>208</v>
      </c>
      <c r="L41" t="s">
        <v>209</v>
      </c>
      <c r="M41" t="s">
        <v>210</v>
      </c>
      <c r="N41" t="s">
        <v>211</v>
      </c>
      <c r="O41" s="21">
        <v>43871</v>
      </c>
      <c r="P41">
        <f t="shared" si="31"/>
        <v>71</v>
      </c>
      <c r="Q41">
        <f t="shared" si="32"/>
        <v>76</v>
      </c>
      <c r="R41" s="2">
        <v>320.3</v>
      </c>
      <c r="S41" s="22"/>
      <c r="T41" s="38"/>
      <c r="U41" s="38"/>
      <c r="V41" s="22"/>
      <c r="W41" s="1">
        <v>322.60000000000002</v>
      </c>
      <c r="X41" s="22"/>
      <c r="Y41" s="38"/>
      <c r="Z41" s="38"/>
      <c r="AA41" s="22"/>
      <c r="AB41" s="1">
        <v>330.2</v>
      </c>
      <c r="AC41" s="22"/>
      <c r="AD41" s="38"/>
      <c r="AE41" s="38"/>
      <c r="AF41" s="22"/>
      <c r="AG41" s="1">
        <v>330.2</v>
      </c>
      <c r="AH41" s="22"/>
      <c r="AI41" s="38"/>
      <c r="AJ41" s="38"/>
      <c r="AK41" s="22"/>
      <c r="AL41" s="1">
        <v>331.8</v>
      </c>
      <c r="AM41" s="22"/>
      <c r="AN41" s="38"/>
      <c r="AO41" s="38"/>
      <c r="AP41" s="38"/>
      <c r="AR41" s="38"/>
      <c r="AS41" s="38"/>
      <c r="AT41" s="38"/>
      <c r="AU41" s="38"/>
      <c r="AV41" s="38"/>
      <c r="AW41" s="38"/>
      <c r="AX41" s="38"/>
      <c r="AY41" s="43"/>
      <c r="AZ41" s="43"/>
      <c r="BA41" s="1"/>
      <c r="BB41" s="1" t="str">
        <f t="shared" si="33"/>
        <v/>
      </c>
      <c r="BC41" s="43"/>
      <c r="BD41" s="43"/>
      <c r="BE41" s="1">
        <v>3</v>
      </c>
      <c r="BF41" s="21">
        <v>43880</v>
      </c>
      <c r="BG41">
        <f t="shared" si="41"/>
        <v>80</v>
      </c>
      <c r="BH41">
        <f t="shared" si="42"/>
        <v>85</v>
      </c>
      <c r="BI41">
        <v>352</v>
      </c>
      <c r="BJ41">
        <v>8</v>
      </c>
      <c r="BK41">
        <v>300</v>
      </c>
      <c r="BL41" s="29">
        <v>0.40625</v>
      </c>
      <c r="BM41">
        <v>105.62799999999997</v>
      </c>
      <c r="BN41">
        <v>34.796999999999997</v>
      </c>
      <c r="BO41">
        <v>27.316000000000003</v>
      </c>
      <c r="BP41">
        <v>16.798000000000002</v>
      </c>
      <c r="BQ41">
        <v>17.12</v>
      </c>
      <c r="BR41">
        <v>9.5969999999999995</v>
      </c>
      <c r="BS41">
        <v>42</v>
      </c>
      <c r="BT41">
        <v>2.5149523809523804</v>
      </c>
      <c r="BU41">
        <v>16.202000000000002</v>
      </c>
      <c r="BV41" s="1" t="s">
        <v>268</v>
      </c>
      <c r="BW41" s="1"/>
      <c r="BX41" s="1"/>
      <c r="BY41" s="1">
        <v>0</v>
      </c>
      <c r="BZ41">
        <v>19.511999999999997</v>
      </c>
      <c r="CA41">
        <v>22</v>
      </c>
      <c r="CB41">
        <v>0.88690909090909076</v>
      </c>
      <c r="CC41">
        <v>6.0220000000000002</v>
      </c>
      <c r="CD41">
        <v>99.605000000000004</v>
      </c>
      <c r="CE41">
        <v>13.49</v>
      </c>
      <c r="CF41">
        <f>(CC41+CD41)/CE41</f>
        <v>7.8300222386953306</v>
      </c>
      <c r="CG41">
        <f t="shared" si="43"/>
        <v>77.350190567336597</v>
      </c>
      <c r="CO41" s="21">
        <v>43880</v>
      </c>
      <c r="CP41">
        <f t="shared" si="34"/>
        <v>80</v>
      </c>
      <c r="CQ41">
        <f t="shared" si="35"/>
        <v>85</v>
      </c>
      <c r="CR41" s="32">
        <f t="shared" si="36"/>
        <v>5</v>
      </c>
      <c r="CS41">
        <v>352</v>
      </c>
      <c r="CT41">
        <f t="shared" si="37"/>
        <v>31.699999999999989</v>
      </c>
      <c r="CU41">
        <v>1.57</v>
      </c>
      <c r="CV41" s="31">
        <f t="shared" si="38"/>
        <v>4.4602272727272728E-3</v>
      </c>
      <c r="CW41" s="16">
        <v>0.41111111111111115</v>
      </c>
      <c r="CX41" s="31"/>
      <c r="CY41" s="31" t="s">
        <v>269</v>
      </c>
      <c r="CZ41">
        <v>1</v>
      </c>
      <c r="DA41">
        <v>2</v>
      </c>
      <c r="DB41">
        <v>0</v>
      </c>
      <c r="DG41">
        <f t="shared" si="39"/>
        <v>1</v>
      </c>
      <c r="DH41">
        <f t="shared" si="40"/>
        <v>3</v>
      </c>
      <c r="DI41">
        <v>1</v>
      </c>
      <c r="DJ41" t="s">
        <v>219</v>
      </c>
      <c r="DK41" t="s">
        <v>563</v>
      </c>
      <c r="DL41">
        <v>-8.1300000000000008</v>
      </c>
      <c r="DM41" t="s">
        <v>215</v>
      </c>
      <c r="DN41">
        <v>1</v>
      </c>
      <c r="DO41">
        <v>610.44000000000005</v>
      </c>
      <c r="DP41">
        <v>1.3888888888888888E-2</v>
      </c>
      <c r="DS41" t="s">
        <v>270</v>
      </c>
      <c r="DT41" t="s">
        <v>271</v>
      </c>
      <c r="DV41">
        <v>2</v>
      </c>
      <c r="DW41" t="s">
        <v>232</v>
      </c>
      <c r="DX41" t="s">
        <v>547</v>
      </c>
      <c r="DY41">
        <v>-8.74</v>
      </c>
      <c r="DZ41" t="s">
        <v>220</v>
      </c>
      <c r="EA41">
        <v>4</v>
      </c>
      <c r="EB41">
        <v>502.4</v>
      </c>
      <c r="EC41">
        <v>6.3333333333333339E-2</v>
      </c>
      <c r="EF41" t="s">
        <v>254</v>
      </c>
      <c r="EG41" t="s">
        <v>272</v>
      </c>
      <c r="EI41">
        <v>2</v>
      </c>
      <c r="EJ41" t="s">
        <v>232</v>
      </c>
      <c r="EK41" t="s">
        <v>547</v>
      </c>
      <c r="EL41">
        <v>-8.9499999999999993</v>
      </c>
      <c r="EM41" t="s">
        <v>220</v>
      </c>
      <c r="EN41">
        <v>5</v>
      </c>
      <c r="EO41">
        <v>604.20000000000005</v>
      </c>
      <c r="EP41">
        <v>0.72</v>
      </c>
      <c r="ES41" t="s">
        <v>273</v>
      </c>
      <c r="ET41" t="s">
        <v>274</v>
      </c>
      <c r="EX41" s="39"/>
      <c r="FK41" s="39"/>
      <c r="FX41" s="39"/>
    </row>
    <row r="42" spans="1:221" x14ac:dyDescent="0.55000000000000004">
      <c r="A42" t="s">
        <v>275</v>
      </c>
      <c r="B42" t="s">
        <v>217</v>
      </c>
      <c r="C42" s="20"/>
      <c r="D42" s="20" t="s">
        <v>204</v>
      </c>
      <c r="E42" t="s">
        <v>205</v>
      </c>
      <c r="F42" t="s">
        <v>206</v>
      </c>
      <c r="G42" t="s">
        <v>207</v>
      </c>
      <c r="H42" s="21">
        <v>43864</v>
      </c>
      <c r="I42">
        <v>64</v>
      </c>
      <c r="J42">
        <v>69</v>
      </c>
      <c r="K42" t="s">
        <v>208</v>
      </c>
      <c r="L42" t="s">
        <v>209</v>
      </c>
      <c r="M42" t="s">
        <v>210</v>
      </c>
      <c r="N42" t="s">
        <v>211</v>
      </c>
      <c r="O42" s="21">
        <v>43871</v>
      </c>
      <c r="P42">
        <f t="shared" si="31"/>
        <v>71</v>
      </c>
      <c r="Q42">
        <f t="shared" si="32"/>
        <v>76</v>
      </c>
      <c r="R42" s="2">
        <v>312.2</v>
      </c>
      <c r="S42" s="22"/>
      <c r="T42" s="38"/>
      <c r="U42" s="38"/>
      <c r="V42" s="22"/>
      <c r="W42" s="1">
        <v>314.39999999999998</v>
      </c>
      <c r="X42" s="22"/>
      <c r="Y42" s="38"/>
      <c r="Z42" s="38"/>
      <c r="AA42" s="22"/>
      <c r="AB42" s="1">
        <v>320.7</v>
      </c>
      <c r="AC42" s="22"/>
      <c r="AD42" s="38"/>
      <c r="AE42" s="38"/>
      <c r="AF42" s="22"/>
      <c r="AG42" s="1">
        <v>322.8</v>
      </c>
      <c r="AH42" s="22"/>
      <c r="AI42" s="38"/>
      <c r="AJ42" s="38"/>
      <c r="AK42" s="22"/>
      <c r="AL42" s="1">
        <v>321.10000000000002</v>
      </c>
      <c r="AM42" s="22"/>
      <c r="AN42" s="38"/>
      <c r="AO42" s="38"/>
      <c r="AP42" s="38"/>
      <c r="AR42" s="38"/>
      <c r="AS42" s="38"/>
      <c r="AT42" s="38"/>
      <c r="AU42" s="38"/>
      <c r="AV42" s="38"/>
      <c r="AW42" s="38"/>
      <c r="AX42" s="38"/>
      <c r="AY42" s="43"/>
      <c r="AZ42" s="43"/>
      <c r="BA42" s="1"/>
      <c r="BB42" s="1" t="str">
        <f t="shared" si="33"/>
        <v/>
      </c>
      <c r="BC42" s="43"/>
      <c r="BD42" s="43"/>
      <c r="BE42" s="1">
        <v>3</v>
      </c>
      <c r="BF42" s="21">
        <v>43881</v>
      </c>
      <c r="BG42">
        <f t="shared" si="41"/>
        <v>81</v>
      </c>
      <c r="BH42">
        <f t="shared" si="42"/>
        <v>86</v>
      </c>
      <c r="BI42">
        <v>337.4</v>
      </c>
      <c r="BJ42">
        <v>10</v>
      </c>
      <c r="BK42">
        <v>300</v>
      </c>
      <c r="BL42" s="29">
        <v>0.43888888888888888</v>
      </c>
      <c r="BM42">
        <v>47.699000000000005</v>
      </c>
      <c r="BN42">
        <v>10.497999999999999</v>
      </c>
      <c r="BO42">
        <v>15.01</v>
      </c>
      <c r="BP42">
        <v>7.8019999999999996</v>
      </c>
      <c r="BQ42">
        <v>9.8879999999999999</v>
      </c>
      <c r="BR42">
        <v>4.5009999999999994</v>
      </c>
      <c r="BS42">
        <v>25</v>
      </c>
      <c r="BT42">
        <v>1.9079600000000001</v>
      </c>
      <c r="BU42">
        <v>22.401</v>
      </c>
      <c r="BV42" s="1" t="s">
        <v>276</v>
      </c>
      <c r="BW42" s="1"/>
      <c r="BX42" s="1"/>
      <c r="BY42" s="1">
        <v>1</v>
      </c>
      <c r="BZ42">
        <v>21.562999999999999</v>
      </c>
      <c r="CA42">
        <v>14</v>
      </c>
      <c r="CB42">
        <v>1.5402142857142855</v>
      </c>
      <c r="CC42">
        <v>5.3739999999999997</v>
      </c>
      <c r="CD42">
        <v>42.325000000000003</v>
      </c>
      <c r="CE42">
        <v>16.189</v>
      </c>
      <c r="CF42">
        <f>(CC42+CD42)/CE42</f>
        <v>2.9463833467169067</v>
      </c>
      <c r="CG42">
        <f t="shared" si="43"/>
        <v>49.32068620085149</v>
      </c>
      <c r="CO42" s="21">
        <v>43881</v>
      </c>
      <c r="CP42">
        <f t="shared" si="34"/>
        <v>81</v>
      </c>
      <c r="CQ42">
        <f t="shared" si="35"/>
        <v>86</v>
      </c>
      <c r="CR42" s="32">
        <f t="shared" si="36"/>
        <v>6</v>
      </c>
      <c r="CS42">
        <v>337.4</v>
      </c>
      <c r="CT42">
        <f t="shared" si="37"/>
        <v>25.199999999999989</v>
      </c>
      <c r="CU42">
        <v>1.41</v>
      </c>
      <c r="CV42" s="31">
        <f t="shared" si="38"/>
        <v>4.1790160047421457E-3</v>
      </c>
      <c r="CW42" s="16">
        <v>0.44444444444444442</v>
      </c>
      <c r="CX42" s="31"/>
      <c r="CY42" s="31" t="s">
        <v>277</v>
      </c>
      <c r="CZ42">
        <v>0</v>
      </c>
      <c r="DA42">
        <v>1</v>
      </c>
      <c r="DB42">
        <v>0</v>
      </c>
      <c r="DC42">
        <v>0</v>
      </c>
      <c r="DD42">
        <v>0</v>
      </c>
      <c r="DG42">
        <f t="shared" si="39"/>
        <v>0.2</v>
      </c>
      <c r="DH42">
        <f t="shared" si="40"/>
        <v>1</v>
      </c>
      <c r="DI42">
        <v>2</v>
      </c>
      <c r="DJ42" t="s">
        <v>232</v>
      </c>
      <c r="DK42" t="s">
        <v>564</v>
      </c>
      <c r="DL42">
        <v>-8.4779999999999998</v>
      </c>
      <c r="DM42" t="s">
        <v>215</v>
      </c>
      <c r="DN42">
        <v>2</v>
      </c>
      <c r="DO42">
        <v>773.4</v>
      </c>
      <c r="DP42">
        <v>0.11</v>
      </c>
      <c r="DS42" t="s">
        <v>278</v>
      </c>
      <c r="DT42" t="s">
        <v>279</v>
      </c>
      <c r="DX42" s="39"/>
      <c r="EK42" s="39"/>
      <c r="EX42" s="39"/>
      <c r="FK42" s="39"/>
    </row>
    <row r="43" spans="1:221" x14ac:dyDescent="0.55000000000000004">
      <c r="A43" t="s">
        <v>281</v>
      </c>
      <c r="B43" t="s">
        <v>217</v>
      </c>
      <c r="C43" s="20"/>
      <c r="D43" s="20" t="s">
        <v>204</v>
      </c>
      <c r="E43" t="s">
        <v>205</v>
      </c>
      <c r="F43" t="s">
        <v>206</v>
      </c>
      <c r="G43" t="s">
        <v>207</v>
      </c>
      <c r="H43" s="21">
        <v>43871</v>
      </c>
      <c r="I43">
        <v>64</v>
      </c>
      <c r="J43">
        <v>69</v>
      </c>
      <c r="K43" t="s">
        <v>208</v>
      </c>
      <c r="L43" t="s">
        <v>209</v>
      </c>
      <c r="M43" t="s">
        <v>210</v>
      </c>
      <c r="N43" t="s">
        <v>211</v>
      </c>
      <c r="O43" s="21">
        <v>43885</v>
      </c>
      <c r="P43">
        <f t="shared" si="31"/>
        <v>78</v>
      </c>
      <c r="Q43">
        <f t="shared" si="32"/>
        <v>83</v>
      </c>
      <c r="R43" s="2">
        <v>361</v>
      </c>
      <c r="S43" s="22"/>
      <c r="T43" s="38"/>
      <c r="U43" s="38"/>
      <c r="V43" s="22"/>
      <c r="W43" s="1">
        <v>355.2</v>
      </c>
      <c r="X43" s="22"/>
      <c r="Y43" s="38"/>
      <c r="Z43" s="38"/>
      <c r="AA43" s="22"/>
      <c r="AB43" s="1">
        <v>364.5</v>
      </c>
      <c r="AC43" s="22"/>
      <c r="AD43" s="38"/>
      <c r="AE43" s="38"/>
      <c r="AF43" s="22"/>
      <c r="AG43" s="1">
        <v>360.4</v>
      </c>
      <c r="AH43" s="22"/>
      <c r="AI43" s="38"/>
      <c r="AJ43" s="38"/>
      <c r="AK43" s="22"/>
      <c r="AL43" s="1">
        <v>363.7</v>
      </c>
      <c r="AM43" s="22"/>
      <c r="AN43" s="38"/>
      <c r="AO43" s="38"/>
      <c r="AP43" s="38"/>
      <c r="AR43" s="38"/>
      <c r="AS43" s="38"/>
      <c r="AT43" s="38"/>
      <c r="AU43" s="38"/>
      <c r="AV43" s="38"/>
      <c r="AW43" s="38"/>
      <c r="AX43" s="38"/>
      <c r="AY43" s="43"/>
      <c r="AZ43" s="43"/>
      <c r="BA43" s="1"/>
      <c r="BB43" s="1" t="str">
        <f t="shared" si="33"/>
        <v/>
      </c>
      <c r="BC43" s="43"/>
      <c r="BD43" s="43"/>
      <c r="BE43" s="1">
        <v>3</v>
      </c>
      <c r="BF43" s="21">
        <v>43895</v>
      </c>
      <c r="BG43">
        <f t="shared" si="41"/>
        <v>88</v>
      </c>
      <c r="BH43">
        <f t="shared" si="42"/>
        <v>93</v>
      </c>
      <c r="BI43">
        <v>379.3</v>
      </c>
      <c r="BJ43">
        <v>41</v>
      </c>
      <c r="BK43">
        <v>300</v>
      </c>
      <c r="BL43" s="29">
        <v>0.49722222222222223</v>
      </c>
      <c r="BM43">
        <v>34.207999999999998</v>
      </c>
      <c r="BN43">
        <v>14.410999999999998</v>
      </c>
      <c r="BO43">
        <v>12.290999999999999</v>
      </c>
      <c r="BP43">
        <v>5.7080000000000002</v>
      </c>
      <c r="BQ43">
        <v>1.494</v>
      </c>
      <c r="BR43">
        <v>0.30399999999999999</v>
      </c>
      <c r="BS43">
        <v>30</v>
      </c>
      <c r="BT43">
        <v>1.1402666666666665</v>
      </c>
      <c r="BU43">
        <v>20.100000000000001</v>
      </c>
      <c r="BV43" s="1" t="s">
        <v>282</v>
      </c>
      <c r="BW43" s="1"/>
      <c r="BX43" s="1"/>
      <c r="BY43" s="1">
        <v>1</v>
      </c>
      <c r="BZ43">
        <v>16.759</v>
      </c>
      <c r="CA43">
        <v>22</v>
      </c>
      <c r="CB43">
        <v>0.76177272727272727</v>
      </c>
      <c r="CC43" s="28">
        <v>4.423</v>
      </c>
      <c r="CD43" s="28">
        <v>29.785</v>
      </c>
      <c r="CE43" s="28">
        <v>12.337</v>
      </c>
      <c r="CF43">
        <f>(CC43+CD43)/CE43</f>
        <v>2.772797276485369</v>
      </c>
      <c r="CG43">
        <f t="shared" si="43"/>
        <v>46.988935438822637</v>
      </c>
      <c r="CH43">
        <v>6</v>
      </c>
      <c r="CI43">
        <v>4.3448275862068968</v>
      </c>
      <c r="CJ43">
        <v>1.3103448275862069</v>
      </c>
      <c r="CK43">
        <v>12.517241379310345</v>
      </c>
      <c r="CL43">
        <v>0</v>
      </c>
      <c r="CM43">
        <v>8.4482758620689662</v>
      </c>
      <c r="CN43">
        <v>26.620689655172413</v>
      </c>
      <c r="CO43" s="21">
        <v>43895</v>
      </c>
      <c r="CP43">
        <f t="shared" si="34"/>
        <v>88</v>
      </c>
      <c r="CQ43">
        <f t="shared" si="35"/>
        <v>93</v>
      </c>
      <c r="CR43" s="32">
        <f t="shared" si="36"/>
        <v>6</v>
      </c>
      <c r="CS43">
        <v>379.3</v>
      </c>
      <c r="CT43">
        <f t="shared" si="37"/>
        <v>18.300000000000011</v>
      </c>
      <c r="CU43">
        <v>1.56</v>
      </c>
      <c r="CV43" s="31">
        <f t="shared" si="38"/>
        <v>4.1128394410756657E-3</v>
      </c>
      <c r="CW43" s="16">
        <v>0.50347222222222221</v>
      </c>
      <c r="CX43" s="31" t="s">
        <v>269</v>
      </c>
      <c r="CY43" s="31" t="s">
        <v>284</v>
      </c>
      <c r="CZ43">
        <v>1</v>
      </c>
      <c r="DA43">
        <v>1</v>
      </c>
      <c r="DB43">
        <v>0</v>
      </c>
      <c r="DC43">
        <v>0</v>
      </c>
      <c r="DG43">
        <f t="shared" si="39"/>
        <v>0.5</v>
      </c>
      <c r="DH43">
        <f t="shared" si="40"/>
        <v>2</v>
      </c>
      <c r="DI43">
        <v>1</v>
      </c>
      <c r="DJ43" t="s">
        <v>219</v>
      </c>
      <c r="DK43" t="s">
        <v>566</v>
      </c>
      <c r="DL43">
        <v>-9.06</v>
      </c>
      <c r="DM43" t="s">
        <v>215</v>
      </c>
      <c r="DN43">
        <v>1</v>
      </c>
      <c r="DO43">
        <v>569.1</v>
      </c>
      <c r="DP43">
        <v>1.3333333333333334E-2</v>
      </c>
      <c r="DR43" t="s">
        <v>286</v>
      </c>
      <c r="DS43" t="s">
        <v>287</v>
      </c>
      <c r="DT43" t="s">
        <v>253</v>
      </c>
      <c r="DV43">
        <v>2</v>
      </c>
      <c r="DW43" t="s">
        <v>232</v>
      </c>
      <c r="DX43" t="s">
        <v>567</v>
      </c>
      <c r="DY43">
        <v>-9.2490000000000006</v>
      </c>
      <c r="DZ43" t="s">
        <v>220</v>
      </c>
      <c r="EA43">
        <v>3</v>
      </c>
      <c r="EB43">
        <v>416.6</v>
      </c>
      <c r="EC43">
        <v>1.8066666666666666</v>
      </c>
      <c r="EE43" t="s">
        <v>286</v>
      </c>
      <c r="EF43" t="s">
        <v>258</v>
      </c>
      <c r="EG43" t="s">
        <v>279</v>
      </c>
    </row>
    <row r="44" spans="1:221" x14ac:dyDescent="0.55000000000000004">
      <c r="A44" t="s">
        <v>306</v>
      </c>
      <c r="B44" s="20" t="s">
        <v>217</v>
      </c>
      <c r="C44" s="20"/>
      <c r="D44" s="20" t="s">
        <v>204</v>
      </c>
      <c r="E44" t="s">
        <v>205</v>
      </c>
      <c r="F44" t="s">
        <v>296</v>
      </c>
      <c r="G44" t="s">
        <v>207</v>
      </c>
      <c r="H44" s="21">
        <v>44207</v>
      </c>
      <c r="I44">
        <v>64</v>
      </c>
      <c r="J44">
        <v>69</v>
      </c>
      <c r="K44" t="s">
        <v>297</v>
      </c>
      <c r="L44" t="s">
        <v>209</v>
      </c>
      <c r="M44" t="s">
        <v>210</v>
      </c>
      <c r="N44" t="s">
        <v>211</v>
      </c>
      <c r="O44" s="21">
        <v>44214</v>
      </c>
      <c r="P44">
        <f t="shared" si="31"/>
        <v>71</v>
      </c>
      <c r="Q44">
        <f t="shared" si="32"/>
        <v>76</v>
      </c>
      <c r="R44" s="2">
        <v>335.2</v>
      </c>
      <c r="S44" s="49"/>
      <c r="U44"/>
      <c r="V44" s="49"/>
      <c r="W44">
        <v>337.3</v>
      </c>
      <c r="X44" s="49"/>
      <c r="Z44"/>
      <c r="AA44" s="49"/>
      <c r="AB44">
        <v>340.9</v>
      </c>
      <c r="AC44" s="49"/>
      <c r="AE44"/>
      <c r="AF44" s="49"/>
      <c r="AG44">
        <v>342.8</v>
      </c>
      <c r="AH44" s="49"/>
      <c r="AJ44"/>
      <c r="AK44" s="49"/>
      <c r="AL44">
        <v>352.9</v>
      </c>
      <c r="AM44" s="49"/>
      <c r="AO44"/>
      <c r="AP44" s="49"/>
      <c r="BA44" s="1"/>
      <c r="BB44" s="1" t="str">
        <f t="shared" si="33"/>
        <v/>
      </c>
      <c r="BC44" s="50"/>
      <c r="BE44" s="1">
        <v>3</v>
      </c>
      <c r="BF44" s="21">
        <v>44225</v>
      </c>
      <c r="BG44">
        <f t="shared" si="41"/>
        <v>82</v>
      </c>
      <c r="BH44">
        <f t="shared" si="42"/>
        <v>87</v>
      </c>
      <c r="BI44">
        <v>385.9</v>
      </c>
      <c r="BJ44">
        <v>36</v>
      </c>
      <c r="BK44">
        <v>300</v>
      </c>
      <c r="BL44" s="29">
        <v>0.46666666666666662</v>
      </c>
      <c r="BM44">
        <v>37.034999999999997</v>
      </c>
      <c r="BN44">
        <v>6.032</v>
      </c>
      <c r="BO44">
        <v>4.2539999999999996</v>
      </c>
      <c r="BP44">
        <v>3.5059999999999998</v>
      </c>
      <c r="BQ44">
        <v>6.9969999999999999</v>
      </c>
      <c r="BR44">
        <v>16.246000000000002</v>
      </c>
      <c r="BS44">
        <v>30</v>
      </c>
      <c r="BT44">
        <v>1.2344999999999999</v>
      </c>
      <c r="BU44">
        <v>6.8520000000000003</v>
      </c>
      <c r="BV44" t="s">
        <v>298</v>
      </c>
      <c r="BW44">
        <v>355.5</v>
      </c>
      <c r="BX44">
        <f t="shared" ref="BX44:BX64" si="44">BI44-BW44</f>
        <v>30.399999999999977</v>
      </c>
      <c r="BY44" s="1">
        <v>1</v>
      </c>
      <c r="BZ44">
        <v>16.649999999999999</v>
      </c>
      <c r="CA44">
        <v>18</v>
      </c>
      <c r="CB44">
        <v>0.92499999999999993</v>
      </c>
      <c r="CC44">
        <v>2.524</v>
      </c>
      <c r="CD44">
        <v>34.512</v>
      </c>
      <c r="CE44">
        <v>14.125999999999999</v>
      </c>
      <c r="CF44">
        <v>2.6218320826844099</v>
      </c>
      <c r="CG44">
        <f t="shared" si="43"/>
        <v>44.778249056898808</v>
      </c>
      <c r="CH44">
        <v>1</v>
      </c>
      <c r="CI44">
        <v>5.9655172413793105</v>
      </c>
      <c r="CJ44">
        <v>5.6206896551724137</v>
      </c>
      <c r="CK44">
        <v>12.689655172413794</v>
      </c>
      <c r="CL44">
        <v>5.4827586206896548</v>
      </c>
      <c r="CM44">
        <v>14.310344827586206</v>
      </c>
      <c r="CN44">
        <v>44.068965517241381</v>
      </c>
      <c r="CO44" s="21">
        <v>44225</v>
      </c>
      <c r="CP44">
        <f t="shared" si="34"/>
        <v>82</v>
      </c>
      <c r="CQ44">
        <f t="shared" si="35"/>
        <v>87</v>
      </c>
      <c r="CR44" s="32">
        <f t="shared" si="36"/>
        <v>7</v>
      </c>
      <c r="CS44">
        <v>385.9</v>
      </c>
      <c r="CT44">
        <f t="shared" si="37"/>
        <v>50.699999999999989</v>
      </c>
      <c r="CU44" s="28">
        <v>1.1599999999999999</v>
      </c>
      <c r="CV44" s="31">
        <f t="shared" si="38"/>
        <v>3.0059600932884167E-3</v>
      </c>
      <c r="CW44" s="16">
        <v>0.47152777777777777</v>
      </c>
      <c r="CX44" s="28" t="s">
        <v>307</v>
      </c>
      <c r="CY44" s="28" t="s">
        <v>308</v>
      </c>
      <c r="CZ44">
        <v>3</v>
      </c>
      <c r="DA44">
        <v>0</v>
      </c>
      <c r="DC44" s="48"/>
      <c r="DG44">
        <f t="shared" si="39"/>
        <v>1.5</v>
      </c>
      <c r="DH44">
        <f t="shared" si="40"/>
        <v>3</v>
      </c>
      <c r="DI44">
        <v>1</v>
      </c>
      <c r="DJ44" t="s">
        <v>219</v>
      </c>
      <c r="DK44" t="s">
        <v>571</v>
      </c>
      <c r="DL44">
        <v>-7.742</v>
      </c>
      <c r="DM44" t="s">
        <v>215</v>
      </c>
      <c r="DN44">
        <v>2</v>
      </c>
      <c r="DO44">
        <v>427.3</v>
      </c>
      <c r="DP44">
        <v>0.11388888888888889</v>
      </c>
      <c r="DQ44" t="s">
        <v>305</v>
      </c>
      <c r="DR44" t="s">
        <v>253</v>
      </c>
      <c r="DS44" t="s">
        <v>259</v>
      </c>
      <c r="DT44" t="s">
        <v>265</v>
      </c>
      <c r="DU44" t="s">
        <v>300</v>
      </c>
      <c r="DV44">
        <v>1</v>
      </c>
      <c r="DW44" t="s">
        <v>219</v>
      </c>
      <c r="DX44" t="s">
        <v>571</v>
      </c>
      <c r="DY44">
        <v>-7.7919999999999998</v>
      </c>
      <c r="DZ44" t="s">
        <v>215</v>
      </c>
      <c r="EA44">
        <v>3</v>
      </c>
      <c r="EB44">
        <v>467</v>
      </c>
      <c r="EC44">
        <v>0.47819243260475403</v>
      </c>
      <c r="ED44" t="s">
        <v>254</v>
      </c>
      <c r="EE44" t="s">
        <v>253</v>
      </c>
      <c r="EF44" t="s">
        <v>309</v>
      </c>
      <c r="EG44" t="s">
        <v>310</v>
      </c>
      <c r="EH44" t="s">
        <v>311</v>
      </c>
      <c r="EI44">
        <v>1</v>
      </c>
      <c r="EJ44" t="s">
        <v>219</v>
      </c>
      <c r="EK44" t="s">
        <v>571</v>
      </c>
      <c r="EL44">
        <v>-7.9039999999999999</v>
      </c>
      <c r="EM44" t="s">
        <v>215</v>
      </c>
      <c r="EN44">
        <v>4</v>
      </c>
      <c r="EO44">
        <v>654.4</v>
      </c>
      <c r="EP44">
        <v>3.3333333333333335E-3</v>
      </c>
      <c r="EQ44" t="s">
        <v>312</v>
      </c>
      <c r="ER44" t="s">
        <v>253</v>
      </c>
      <c r="ES44" t="s">
        <v>313</v>
      </c>
      <c r="ET44" t="s">
        <v>279</v>
      </c>
      <c r="EU44" t="s">
        <v>314</v>
      </c>
    </row>
    <row r="45" spans="1:221" x14ac:dyDescent="0.55000000000000004">
      <c r="A45" s="39" t="s">
        <v>317</v>
      </c>
      <c r="B45" t="s">
        <v>217</v>
      </c>
      <c r="C45" s="20"/>
      <c r="D45" s="20" t="s">
        <v>204</v>
      </c>
      <c r="E45" t="s">
        <v>205</v>
      </c>
      <c r="F45" t="s">
        <v>206</v>
      </c>
      <c r="G45" t="s">
        <v>207</v>
      </c>
      <c r="H45" s="40">
        <v>44473</v>
      </c>
      <c r="I45" s="39">
        <v>59</v>
      </c>
      <c r="J45" s="39">
        <v>63</v>
      </c>
      <c r="K45" t="s">
        <v>297</v>
      </c>
      <c r="L45" t="s">
        <v>316</v>
      </c>
      <c r="M45" t="s">
        <v>210</v>
      </c>
      <c r="N45" t="s">
        <v>211</v>
      </c>
      <c r="O45" s="21">
        <v>44487</v>
      </c>
      <c r="P45">
        <f t="shared" si="31"/>
        <v>73</v>
      </c>
      <c r="Q45">
        <f t="shared" si="32"/>
        <v>77</v>
      </c>
      <c r="R45" s="2">
        <v>323.3</v>
      </c>
      <c r="S45" s="51"/>
      <c r="U45"/>
      <c r="V45" s="51"/>
      <c r="W45">
        <v>326.7</v>
      </c>
      <c r="X45" s="51"/>
      <c r="Z45"/>
      <c r="AA45" s="51"/>
      <c r="AB45">
        <v>331.1</v>
      </c>
      <c r="AC45" s="51"/>
      <c r="AE45"/>
      <c r="AF45" s="51"/>
      <c r="AG45" s="1">
        <v>341.1</v>
      </c>
      <c r="AH45" s="51"/>
      <c r="AJ45"/>
      <c r="AK45" s="51"/>
      <c r="AL45" s="1">
        <v>334.8</v>
      </c>
      <c r="AM45" s="51"/>
      <c r="AO45"/>
      <c r="AP45" s="51"/>
      <c r="AR45" s="51"/>
      <c r="AS45" s="51"/>
      <c r="AT45" s="51"/>
      <c r="AU45" s="51"/>
      <c r="AV45" s="51"/>
      <c r="AW45" s="51"/>
      <c r="AX45" s="51"/>
      <c r="AY45" s="51"/>
      <c r="AZ45" s="51"/>
      <c r="BA45" s="1"/>
      <c r="BB45" s="1" t="str">
        <f t="shared" si="33"/>
        <v/>
      </c>
      <c r="BC45" s="51"/>
      <c r="BD45" s="51"/>
      <c r="BE45" s="1">
        <v>2</v>
      </c>
      <c r="BF45" s="21">
        <v>44497</v>
      </c>
      <c r="BG45">
        <f t="shared" si="41"/>
        <v>83</v>
      </c>
      <c r="BH45">
        <f t="shared" si="42"/>
        <v>87</v>
      </c>
      <c r="BI45">
        <v>358.7</v>
      </c>
      <c r="BJ45">
        <v>27</v>
      </c>
      <c r="BK45">
        <v>300</v>
      </c>
      <c r="BL45" s="41">
        <v>0.37638888888888888</v>
      </c>
      <c r="BM45">
        <v>83.263000000000005</v>
      </c>
      <c r="BN45">
        <v>9.5040000000000013</v>
      </c>
      <c r="BO45">
        <v>22.004000000000001</v>
      </c>
      <c r="BP45">
        <v>4.0069999999999997</v>
      </c>
      <c r="BQ45">
        <v>25.995999999999999</v>
      </c>
      <c r="BR45">
        <v>21.751999999999999</v>
      </c>
      <c r="BS45">
        <v>52</v>
      </c>
      <c r="BT45">
        <v>1.6012115384615386</v>
      </c>
      <c r="BU45">
        <v>8.6039999999999992</v>
      </c>
      <c r="BV45" t="s">
        <v>324</v>
      </c>
      <c r="BW45">
        <v>339.1</v>
      </c>
      <c r="BX45">
        <f t="shared" si="44"/>
        <v>19.599999999999966</v>
      </c>
      <c r="BY45" s="1">
        <v>1</v>
      </c>
      <c r="BZ45">
        <v>63.245999999999995</v>
      </c>
      <c r="CA45">
        <v>46</v>
      </c>
      <c r="CB45">
        <v>1.3749130434782608</v>
      </c>
      <c r="CC45">
        <v>19.007999999999999</v>
      </c>
      <c r="CD45">
        <v>64.256</v>
      </c>
      <c r="CE45">
        <v>44.238</v>
      </c>
      <c r="CF45">
        <v>1.8821827388218273</v>
      </c>
      <c r="CG45">
        <f t="shared" si="43"/>
        <v>30.607603077622926</v>
      </c>
      <c r="CH45">
        <v>0</v>
      </c>
      <c r="CI45">
        <v>22</v>
      </c>
      <c r="CJ45">
        <v>22.103448275862068</v>
      </c>
      <c r="CK45">
        <v>35.137931034482762</v>
      </c>
      <c r="CL45">
        <v>4.931034482758621</v>
      </c>
      <c r="CM45">
        <v>39.862068965517238</v>
      </c>
      <c r="CN45">
        <v>124.03448275862068</v>
      </c>
      <c r="CO45" s="21">
        <v>44497</v>
      </c>
      <c r="CP45">
        <f t="shared" si="34"/>
        <v>83</v>
      </c>
      <c r="CQ45">
        <f t="shared" si="35"/>
        <v>87</v>
      </c>
      <c r="CR45" s="32">
        <f t="shared" si="36"/>
        <v>6</v>
      </c>
      <c r="CS45">
        <v>349.8</v>
      </c>
      <c r="CT45">
        <f t="shared" si="37"/>
        <v>26.5</v>
      </c>
      <c r="CU45" s="28">
        <v>1.53</v>
      </c>
      <c r="CV45" s="31">
        <f t="shared" si="38"/>
        <v>4.3739279588336189E-3</v>
      </c>
      <c r="CW45" s="16">
        <v>0.38055555555555554</v>
      </c>
      <c r="CX45" s="28" t="s">
        <v>319</v>
      </c>
      <c r="CY45" s="28" t="s">
        <v>293</v>
      </c>
      <c r="CZ45">
        <v>2</v>
      </c>
      <c r="DG45">
        <f t="shared" si="39"/>
        <v>2</v>
      </c>
      <c r="DH45">
        <f t="shared" si="40"/>
        <v>2</v>
      </c>
      <c r="DI45">
        <v>1</v>
      </c>
      <c r="DJ45" t="s">
        <v>219</v>
      </c>
      <c r="DK45" t="s">
        <v>571</v>
      </c>
      <c r="DL45">
        <v>-7.5309999999999997</v>
      </c>
      <c r="DM45" t="s">
        <v>215</v>
      </c>
      <c r="DN45">
        <v>2</v>
      </c>
      <c r="DO45">
        <v>415.4</v>
      </c>
      <c r="DP45">
        <v>0.33652212551295119</v>
      </c>
      <c r="DQ45" t="s">
        <v>287</v>
      </c>
      <c r="DR45" t="s">
        <v>322</v>
      </c>
      <c r="DS45" t="s">
        <v>332</v>
      </c>
      <c r="DT45" t="s">
        <v>322</v>
      </c>
      <c r="DV45">
        <v>1</v>
      </c>
      <c r="DW45" t="s">
        <v>219</v>
      </c>
      <c r="DX45" t="s">
        <v>571</v>
      </c>
      <c r="DY45">
        <v>-7.6310000000000002</v>
      </c>
      <c r="DZ45" t="s">
        <v>215</v>
      </c>
      <c r="EA45">
        <v>3</v>
      </c>
      <c r="EB45">
        <v>533.9</v>
      </c>
      <c r="EC45">
        <v>3.6468400131286237E-2</v>
      </c>
      <c r="ED45" t="s">
        <v>259</v>
      </c>
      <c r="EE45" t="s">
        <v>279</v>
      </c>
      <c r="EF45" t="s">
        <v>254</v>
      </c>
      <c r="EG45" t="s">
        <v>279</v>
      </c>
      <c r="EK45" s="39"/>
    </row>
    <row r="46" spans="1:221" x14ac:dyDescent="0.55000000000000004">
      <c r="A46" t="s">
        <v>334</v>
      </c>
      <c r="B46" t="s">
        <v>217</v>
      </c>
      <c r="D46" s="20" t="s">
        <v>204</v>
      </c>
      <c r="E46" t="s">
        <v>205</v>
      </c>
      <c r="F46" t="s">
        <v>206</v>
      </c>
      <c r="G46" t="s">
        <v>207</v>
      </c>
      <c r="H46" s="21">
        <v>44599</v>
      </c>
      <c r="I46">
        <v>64</v>
      </c>
      <c r="J46">
        <v>69</v>
      </c>
      <c r="K46" t="s">
        <v>297</v>
      </c>
      <c r="L46" t="s">
        <v>316</v>
      </c>
      <c r="M46" t="s">
        <v>210</v>
      </c>
      <c r="N46" t="s">
        <v>211</v>
      </c>
      <c r="O46" s="21">
        <v>44606</v>
      </c>
      <c r="P46">
        <f t="shared" si="31"/>
        <v>71</v>
      </c>
      <c r="Q46">
        <f t="shared" si="32"/>
        <v>76</v>
      </c>
      <c r="R46" s="2">
        <v>329.6</v>
      </c>
      <c r="S46" s="51"/>
      <c r="T46"/>
      <c r="U46"/>
      <c r="V46" s="51"/>
      <c r="W46">
        <v>327.2</v>
      </c>
      <c r="X46" s="51"/>
      <c r="Y46"/>
      <c r="Z46"/>
      <c r="AA46" s="51"/>
      <c r="AB46">
        <v>331.8</v>
      </c>
      <c r="AC46" s="51"/>
      <c r="AD46"/>
      <c r="AE46"/>
      <c r="AF46" s="51"/>
      <c r="AG46" s="1">
        <v>338.5</v>
      </c>
      <c r="AH46" s="51"/>
      <c r="AI46"/>
      <c r="AJ46"/>
      <c r="AK46" s="51"/>
      <c r="AL46" s="1">
        <v>337</v>
      </c>
      <c r="AM46" s="51"/>
      <c r="AN46"/>
      <c r="AO46"/>
      <c r="AP46" s="51"/>
      <c r="AR46" s="51"/>
      <c r="AS46" s="51"/>
      <c r="AT46" s="51"/>
      <c r="AU46" s="51"/>
      <c r="AV46" s="51"/>
      <c r="AW46" s="51"/>
      <c r="AX46" s="51"/>
      <c r="AY46" s="51"/>
      <c r="AZ46" s="51"/>
      <c r="BA46" s="1"/>
      <c r="BB46" s="1" t="str">
        <f t="shared" si="33"/>
        <v/>
      </c>
      <c r="BC46" s="51"/>
      <c r="BD46" s="51"/>
      <c r="BE46" s="1">
        <v>2</v>
      </c>
      <c r="BF46" s="21">
        <v>44616</v>
      </c>
      <c r="BG46">
        <f t="shared" si="41"/>
        <v>81</v>
      </c>
      <c r="BH46">
        <f t="shared" si="42"/>
        <v>86</v>
      </c>
      <c r="BI46">
        <v>356.2</v>
      </c>
      <c r="BJ46">
        <v>12</v>
      </c>
      <c r="BK46">
        <v>300</v>
      </c>
      <c r="BL46" s="41">
        <v>0.41041666666666665</v>
      </c>
      <c r="BM46">
        <v>101.00300000000003</v>
      </c>
      <c r="BN46">
        <v>8.75</v>
      </c>
      <c r="BO46">
        <v>27.495999999999999</v>
      </c>
      <c r="BP46">
        <v>24.760999999999999</v>
      </c>
      <c r="BQ46">
        <v>31.506999999999994</v>
      </c>
      <c r="BR46">
        <v>8.4890000000000008</v>
      </c>
      <c r="BS46">
        <v>69</v>
      </c>
      <c r="BT46">
        <v>1.4638115942028989</v>
      </c>
      <c r="BU46">
        <v>13.852</v>
      </c>
      <c r="BV46" t="s">
        <v>341</v>
      </c>
      <c r="BW46">
        <v>290.8</v>
      </c>
      <c r="BX46">
        <f t="shared" si="44"/>
        <v>65.399999999999977</v>
      </c>
      <c r="BY46" s="1">
        <v>5</v>
      </c>
      <c r="BZ46">
        <v>69.296000000000006</v>
      </c>
      <c r="CA46">
        <v>60</v>
      </c>
      <c r="CB46">
        <v>1.1549333333333334</v>
      </c>
      <c r="CC46">
        <v>24.245999999999999</v>
      </c>
      <c r="CD46">
        <v>76.757000000000005</v>
      </c>
      <c r="CE46">
        <v>45.05</v>
      </c>
      <c r="CF46">
        <v>2.2420199778024417</v>
      </c>
      <c r="CG46">
        <f t="shared" si="43"/>
        <v>38.310065524159057</v>
      </c>
      <c r="CH46">
        <v>0</v>
      </c>
      <c r="CI46">
        <v>9.5862068965517242</v>
      </c>
      <c r="CJ46">
        <v>19.724137931034484</v>
      </c>
      <c r="CK46">
        <v>53.96551724137931</v>
      </c>
      <c r="CL46">
        <v>17.448275862068964</v>
      </c>
      <c r="CM46">
        <v>39.413793103448278</v>
      </c>
      <c r="CN46">
        <v>140.13793103448273</v>
      </c>
      <c r="CO46" s="21">
        <v>44616</v>
      </c>
      <c r="CP46">
        <f t="shared" si="34"/>
        <v>81</v>
      </c>
      <c r="CQ46">
        <f t="shared" si="35"/>
        <v>86</v>
      </c>
      <c r="CR46" s="32">
        <f t="shared" si="36"/>
        <v>6</v>
      </c>
      <c r="CS46">
        <v>353.4</v>
      </c>
      <c r="CT46">
        <f t="shared" si="37"/>
        <v>23.799999999999955</v>
      </c>
      <c r="CU46" s="28">
        <v>1.22</v>
      </c>
      <c r="CV46" s="31">
        <f t="shared" si="38"/>
        <v>3.45217883418223E-3</v>
      </c>
      <c r="CW46" s="16">
        <v>0.41736111111111113</v>
      </c>
      <c r="CX46" s="45" t="s">
        <v>356</v>
      </c>
      <c r="CY46" s="45" t="s">
        <v>357</v>
      </c>
      <c r="CZ46">
        <v>4</v>
      </c>
      <c r="DG46">
        <f t="shared" si="39"/>
        <v>4</v>
      </c>
      <c r="DH46">
        <f t="shared" si="40"/>
        <v>4</v>
      </c>
      <c r="DI46">
        <v>1</v>
      </c>
      <c r="DJ46" t="s">
        <v>223</v>
      </c>
      <c r="DK46" t="s">
        <v>451</v>
      </c>
      <c r="DL46">
        <v>-8.625</v>
      </c>
      <c r="DM46" t="s">
        <v>215</v>
      </c>
      <c r="DN46">
        <v>7</v>
      </c>
      <c r="DO46">
        <v>550.5</v>
      </c>
      <c r="DP46">
        <v>0.17966810401149877</v>
      </c>
      <c r="DQ46" t="s">
        <v>328</v>
      </c>
      <c r="DR46" t="s">
        <v>322</v>
      </c>
      <c r="DS46" t="s">
        <v>358</v>
      </c>
      <c r="DT46" t="s">
        <v>265</v>
      </c>
      <c r="DU46" t="s">
        <v>359</v>
      </c>
      <c r="DV46">
        <v>1</v>
      </c>
      <c r="DW46" t="s">
        <v>223</v>
      </c>
      <c r="DX46" t="s">
        <v>451</v>
      </c>
      <c r="DY46">
        <v>-8.6750000000000007</v>
      </c>
      <c r="DZ46" t="s">
        <v>215</v>
      </c>
      <c r="EA46">
        <v>10</v>
      </c>
      <c r="EB46">
        <v>618.20000000000005</v>
      </c>
      <c r="EC46">
        <v>4.5050727118735701E-2</v>
      </c>
      <c r="ED46" t="s">
        <v>360</v>
      </c>
      <c r="EE46" t="s">
        <v>322</v>
      </c>
      <c r="EF46" t="s">
        <v>361</v>
      </c>
      <c r="EG46" t="s">
        <v>279</v>
      </c>
      <c r="EH46" t="s">
        <v>362</v>
      </c>
      <c r="EI46">
        <v>1</v>
      </c>
      <c r="EJ46" t="s">
        <v>223</v>
      </c>
      <c r="EK46" t="s">
        <v>451</v>
      </c>
      <c r="EL46">
        <v>-8.76</v>
      </c>
      <c r="EM46" t="s">
        <v>215</v>
      </c>
      <c r="EN46">
        <v>11</v>
      </c>
      <c r="EO46">
        <v>520.70000000000005</v>
      </c>
      <c r="EP46">
        <v>0.24017144546260719</v>
      </c>
      <c r="EQ46" t="s">
        <v>363</v>
      </c>
      <c r="ER46" t="s">
        <v>322</v>
      </c>
      <c r="ES46" t="s">
        <v>364</v>
      </c>
      <c r="ET46" t="s">
        <v>265</v>
      </c>
      <c r="EU46" t="s">
        <v>365</v>
      </c>
      <c r="EV46">
        <v>1</v>
      </c>
      <c r="EW46" t="s">
        <v>223</v>
      </c>
      <c r="EX46" t="s">
        <v>451</v>
      </c>
      <c r="EY46">
        <v>-8.9870000000000001</v>
      </c>
      <c r="EZ46" t="s">
        <v>215</v>
      </c>
      <c r="FA46">
        <v>13</v>
      </c>
      <c r="FB46">
        <v>527.9</v>
      </c>
      <c r="FC46">
        <v>9.5388900547532293E-3</v>
      </c>
      <c r="FD46" t="s">
        <v>366</v>
      </c>
      <c r="FE46" t="s">
        <v>300</v>
      </c>
      <c r="FF46" t="s">
        <v>367</v>
      </c>
      <c r="FG46" t="s">
        <v>265</v>
      </c>
      <c r="FH46" t="s">
        <v>368</v>
      </c>
      <c r="HM46" s="21"/>
    </row>
    <row r="47" spans="1:221" x14ac:dyDescent="0.55000000000000004">
      <c r="A47" t="s">
        <v>397</v>
      </c>
      <c r="B47" t="s">
        <v>217</v>
      </c>
      <c r="D47" s="20" t="s">
        <v>204</v>
      </c>
      <c r="E47" t="s">
        <v>205</v>
      </c>
      <c r="F47" t="s">
        <v>206</v>
      </c>
      <c r="G47" t="s">
        <v>207</v>
      </c>
      <c r="H47" s="21">
        <v>44697</v>
      </c>
      <c r="I47">
        <v>64</v>
      </c>
      <c r="J47">
        <v>69</v>
      </c>
      <c r="K47" t="s">
        <v>297</v>
      </c>
      <c r="L47" t="s">
        <v>209</v>
      </c>
      <c r="M47" t="s">
        <v>210</v>
      </c>
      <c r="N47" t="s">
        <v>211</v>
      </c>
      <c r="O47" s="21">
        <v>44704</v>
      </c>
      <c r="P47">
        <f t="shared" si="31"/>
        <v>71</v>
      </c>
      <c r="Q47">
        <f t="shared" si="32"/>
        <v>76</v>
      </c>
      <c r="R47" s="2">
        <v>312</v>
      </c>
      <c r="S47" s="51"/>
      <c r="T47"/>
      <c r="U47"/>
      <c r="V47" s="51"/>
      <c r="W47">
        <v>320.39999999999998</v>
      </c>
      <c r="X47" s="51"/>
      <c r="Y47"/>
      <c r="Z47"/>
      <c r="AA47" s="51"/>
      <c r="AB47">
        <v>324.10000000000002</v>
      </c>
      <c r="AC47" s="51"/>
      <c r="AD47"/>
      <c r="AE47"/>
      <c r="AF47" s="51"/>
      <c r="AG47" s="1">
        <v>328.5</v>
      </c>
      <c r="AH47" s="51"/>
      <c r="AI47"/>
      <c r="AJ47"/>
      <c r="AK47" s="51"/>
      <c r="AL47" s="1">
        <v>336.9</v>
      </c>
      <c r="AM47" s="51"/>
      <c r="AN47"/>
      <c r="AO47"/>
      <c r="AP47" s="51"/>
      <c r="AR47" s="1"/>
      <c r="AY47" s="51"/>
      <c r="BA47" s="1"/>
      <c r="BB47" s="1" t="str">
        <f t="shared" si="33"/>
        <v/>
      </c>
      <c r="BE47" s="1">
        <v>3</v>
      </c>
      <c r="BF47" s="21">
        <v>44713</v>
      </c>
      <c r="BG47">
        <f t="shared" si="41"/>
        <v>80</v>
      </c>
      <c r="BH47">
        <f t="shared" si="42"/>
        <v>85</v>
      </c>
      <c r="BI47">
        <v>350.4</v>
      </c>
      <c r="BJ47">
        <v>45</v>
      </c>
      <c r="BK47">
        <v>300</v>
      </c>
      <c r="BL47" s="41">
        <v>0.37847222222222227</v>
      </c>
      <c r="BM47">
        <v>47.701999999999991</v>
      </c>
      <c r="BN47">
        <v>16.2</v>
      </c>
      <c r="BO47">
        <v>11.100000000000001</v>
      </c>
      <c r="BP47">
        <v>4.2009999999999996</v>
      </c>
      <c r="BQ47">
        <v>12.601999999999997</v>
      </c>
      <c r="BR47">
        <v>3.5990000000000002</v>
      </c>
      <c r="BS47">
        <v>50</v>
      </c>
      <c r="BT47">
        <v>0.95403999999999978</v>
      </c>
      <c r="BU47">
        <v>7.5</v>
      </c>
      <c r="BV47" t="s">
        <v>370</v>
      </c>
      <c r="BW47">
        <v>331.7</v>
      </c>
      <c r="BX47">
        <f t="shared" si="44"/>
        <v>18.699999999999989</v>
      </c>
      <c r="BY47" s="1">
        <v>3</v>
      </c>
      <c r="BZ47">
        <v>29.604000000000006</v>
      </c>
      <c r="CA47">
        <v>32</v>
      </c>
      <c r="CB47">
        <v>0.9251250000000002</v>
      </c>
      <c r="CC47">
        <v>9.6329999999999991</v>
      </c>
      <c r="CD47">
        <v>38.069000000000003</v>
      </c>
      <c r="CE47">
        <v>19.971</v>
      </c>
      <c r="CF47">
        <v>2.3885634169545842</v>
      </c>
      <c r="CG47">
        <f t="shared" si="43"/>
        <v>40.977938025504997</v>
      </c>
      <c r="CH47">
        <v>6</v>
      </c>
      <c r="CI47">
        <v>2.6896551724137931</v>
      </c>
      <c r="CJ47">
        <v>6.2068965517241379</v>
      </c>
      <c r="CK47">
        <v>11.931034482758621</v>
      </c>
      <c r="CL47">
        <v>6.5517241379310347</v>
      </c>
      <c r="CM47">
        <v>7.4482758620689653</v>
      </c>
      <c r="CN47">
        <v>34.827586206896548</v>
      </c>
      <c r="CO47" s="21">
        <v>44713</v>
      </c>
      <c r="CP47">
        <f t="shared" si="34"/>
        <v>80</v>
      </c>
      <c r="CQ47">
        <f t="shared" si="35"/>
        <v>85</v>
      </c>
      <c r="CR47" s="32">
        <f t="shared" si="36"/>
        <v>5</v>
      </c>
      <c r="CS47">
        <v>354.8</v>
      </c>
      <c r="CT47">
        <f t="shared" si="37"/>
        <v>42.800000000000011</v>
      </c>
      <c r="CU47" s="28">
        <v>1.35</v>
      </c>
      <c r="CV47" s="31">
        <f t="shared" si="38"/>
        <v>3.8049605411499439E-3</v>
      </c>
      <c r="CW47" s="52" t="s">
        <v>578</v>
      </c>
      <c r="CX47" s="34" t="s">
        <v>398</v>
      </c>
      <c r="CY47" s="34" t="s">
        <v>399</v>
      </c>
      <c r="CZ47">
        <v>1</v>
      </c>
      <c r="DA47">
        <v>4</v>
      </c>
      <c r="DB47">
        <v>0</v>
      </c>
      <c r="DG47">
        <f t="shared" si="39"/>
        <v>1.6666666666666667</v>
      </c>
      <c r="DH47">
        <f t="shared" si="40"/>
        <v>5</v>
      </c>
      <c r="DI47">
        <v>1</v>
      </c>
      <c r="DJ47" t="s">
        <v>223</v>
      </c>
      <c r="DK47" t="s">
        <v>400</v>
      </c>
      <c r="DL47">
        <v>-8.8699999999999992</v>
      </c>
      <c r="DM47" t="s">
        <v>220</v>
      </c>
      <c r="DN47">
        <v>2</v>
      </c>
      <c r="DO47">
        <v>562.1</v>
      </c>
      <c r="DP47">
        <v>4.2901741810717514E-2</v>
      </c>
      <c r="DQ47" t="s">
        <v>382</v>
      </c>
      <c r="DR47" t="s">
        <v>322</v>
      </c>
      <c r="DS47" t="s">
        <v>258</v>
      </c>
      <c r="DT47" t="s">
        <v>265</v>
      </c>
      <c r="DU47" t="s">
        <v>300</v>
      </c>
      <c r="DV47">
        <v>2</v>
      </c>
      <c r="DW47" t="s">
        <v>224</v>
      </c>
      <c r="DX47" t="s">
        <v>401</v>
      </c>
      <c r="DY47">
        <v>-8.1460000000000008</v>
      </c>
      <c r="DZ47" t="s">
        <v>215</v>
      </c>
      <c r="EA47">
        <v>6</v>
      </c>
      <c r="EB47" t="s">
        <v>327</v>
      </c>
      <c r="EC47" t="s">
        <v>327</v>
      </c>
      <c r="ED47" t="s">
        <v>382</v>
      </c>
      <c r="EE47" t="s">
        <v>322</v>
      </c>
      <c r="EF47" t="s">
        <v>402</v>
      </c>
      <c r="EG47" t="s">
        <v>279</v>
      </c>
      <c r="EH47" t="s">
        <v>392</v>
      </c>
      <c r="EI47">
        <v>2</v>
      </c>
      <c r="EJ47" t="s">
        <v>224</v>
      </c>
      <c r="EK47" t="s">
        <v>401</v>
      </c>
      <c r="EL47">
        <v>-8.4570000000000007</v>
      </c>
      <c r="EM47" t="s">
        <v>215</v>
      </c>
      <c r="EN47">
        <v>7</v>
      </c>
      <c r="EO47">
        <v>568.4</v>
      </c>
      <c r="EP47">
        <v>0.20307513780098638</v>
      </c>
      <c r="EQ47" t="s">
        <v>350</v>
      </c>
      <c r="ER47" t="s">
        <v>279</v>
      </c>
      <c r="ES47" t="s">
        <v>403</v>
      </c>
      <c r="ET47" t="s">
        <v>279</v>
      </c>
      <c r="EU47" t="s">
        <v>300</v>
      </c>
      <c r="EV47">
        <v>2</v>
      </c>
      <c r="EW47" t="s">
        <v>224</v>
      </c>
      <c r="EX47" t="s">
        <v>401</v>
      </c>
      <c r="EY47">
        <v>-8.8350000000000009</v>
      </c>
      <c r="EZ47" t="s">
        <v>220</v>
      </c>
      <c r="FA47">
        <v>8</v>
      </c>
      <c r="FB47">
        <v>455.3</v>
      </c>
      <c r="FC47">
        <v>3.4241884673332419E-3</v>
      </c>
      <c r="FD47" t="s">
        <v>382</v>
      </c>
      <c r="FE47" t="s">
        <v>322</v>
      </c>
      <c r="FF47" t="s">
        <v>404</v>
      </c>
      <c r="FG47" t="s">
        <v>265</v>
      </c>
      <c r="FH47" t="s">
        <v>300</v>
      </c>
      <c r="FI47">
        <v>2</v>
      </c>
      <c r="FJ47" t="s">
        <v>224</v>
      </c>
      <c r="FK47" t="s">
        <v>401</v>
      </c>
      <c r="FL47">
        <v>-8.91</v>
      </c>
      <c r="FM47" t="s">
        <v>220</v>
      </c>
      <c r="FN47">
        <v>9</v>
      </c>
      <c r="FO47">
        <v>531.9</v>
      </c>
      <c r="FP47">
        <v>9.5468241892657901E-2</v>
      </c>
      <c r="FQ47" t="s">
        <v>382</v>
      </c>
      <c r="FR47" t="s">
        <v>322</v>
      </c>
      <c r="FS47" t="s">
        <v>405</v>
      </c>
      <c r="FT47" t="s">
        <v>265</v>
      </c>
      <c r="FU47" t="s">
        <v>406</v>
      </c>
      <c r="FV47">
        <v>2</v>
      </c>
      <c r="FW47" t="s">
        <v>224</v>
      </c>
      <c r="FX47" t="s">
        <v>401</v>
      </c>
      <c r="FY47">
        <v>-9</v>
      </c>
      <c r="FZ47" t="s">
        <v>220</v>
      </c>
      <c r="GA47">
        <v>10</v>
      </c>
      <c r="GB47">
        <v>906.4</v>
      </c>
      <c r="GC47">
        <v>3.5925496048195435E-2</v>
      </c>
      <c r="GD47" t="s">
        <v>382</v>
      </c>
      <c r="GE47" t="s">
        <v>322</v>
      </c>
      <c r="GF47" t="s">
        <v>407</v>
      </c>
      <c r="GG47" t="s">
        <v>265</v>
      </c>
      <c r="GH47" t="s">
        <v>408</v>
      </c>
      <c r="HI47" s="39"/>
      <c r="HJ47" s="39"/>
      <c r="HK47" s="39"/>
      <c r="HL47" s="39"/>
      <c r="HM47" s="39"/>
    </row>
    <row r="48" spans="1:221" x14ac:dyDescent="0.55000000000000004">
      <c r="A48" t="s">
        <v>409</v>
      </c>
      <c r="B48" t="s">
        <v>217</v>
      </c>
      <c r="D48" s="20" t="s">
        <v>204</v>
      </c>
      <c r="E48" t="s">
        <v>205</v>
      </c>
      <c r="F48" t="s">
        <v>206</v>
      </c>
      <c r="G48" t="s">
        <v>207</v>
      </c>
      <c r="H48" s="21">
        <v>44697</v>
      </c>
      <c r="I48">
        <v>64</v>
      </c>
      <c r="J48">
        <v>69</v>
      </c>
      <c r="K48" t="s">
        <v>297</v>
      </c>
      <c r="L48" t="s">
        <v>209</v>
      </c>
      <c r="M48" t="s">
        <v>210</v>
      </c>
      <c r="N48" t="s">
        <v>211</v>
      </c>
      <c r="O48" s="21">
        <v>44704</v>
      </c>
      <c r="P48">
        <f t="shared" si="31"/>
        <v>71</v>
      </c>
      <c r="Q48">
        <f t="shared" si="32"/>
        <v>76</v>
      </c>
      <c r="R48" s="2">
        <v>313.7</v>
      </c>
      <c r="S48" s="51"/>
      <c r="T48"/>
      <c r="U48"/>
      <c r="V48" s="51"/>
      <c r="W48">
        <v>320.3</v>
      </c>
      <c r="X48" s="51"/>
      <c r="Y48"/>
      <c r="Z48"/>
      <c r="AA48" s="51"/>
      <c r="AB48">
        <v>324.8</v>
      </c>
      <c r="AC48" s="51"/>
      <c r="AD48"/>
      <c r="AE48"/>
      <c r="AF48" s="51"/>
      <c r="AG48" s="1">
        <v>331.6</v>
      </c>
      <c r="AH48" s="51"/>
      <c r="AI48"/>
      <c r="AJ48"/>
      <c r="AK48" s="51"/>
      <c r="AL48" s="1">
        <v>333.2</v>
      </c>
      <c r="AM48" s="51"/>
      <c r="AN48"/>
      <c r="AO48"/>
      <c r="AP48" s="51"/>
      <c r="AR48" s="1"/>
      <c r="AY48" s="51"/>
      <c r="BA48" s="1"/>
      <c r="BB48" s="1" t="str">
        <f t="shared" si="33"/>
        <v/>
      </c>
      <c r="BE48" s="1">
        <v>3</v>
      </c>
      <c r="BF48" s="21">
        <v>44712</v>
      </c>
      <c r="BG48">
        <f t="shared" si="41"/>
        <v>79</v>
      </c>
      <c r="BH48">
        <f t="shared" si="42"/>
        <v>84</v>
      </c>
      <c r="BI48">
        <v>349</v>
      </c>
      <c r="BJ48">
        <v>41</v>
      </c>
      <c r="BK48">
        <v>300</v>
      </c>
      <c r="BL48" s="41">
        <v>0.40208333333333335</v>
      </c>
      <c r="BM48">
        <v>114.10299999999999</v>
      </c>
      <c r="BN48">
        <v>15.556999999999997</v>
      </c>
      <c r="BO48">
        <v>23.947000000000003</v>
      </c>
      <c r="BP48">
        <v>27.297999999999998</v>
      </c>
      <c r="BQ48">
        <v>26.901000000000007</v>
      </c>
      <c r="BR48">
        <v>20.399999999999999</v>
      </c>
      <c r="BS48">
        <v>61</v>
      </c>
      <c r="BT48">
        <v>1.8705409836065572</v>
      </c>
      <c r="BU48">
        <v>22.701000000000001</v>
      </c>
      <c r="BV48" t="s">
        <v>385</v>
      </c>
      <c r="BW48">
        <v>335.4</v>
      </c>
      <c r="BX48">
        <f t="shared" si="44"/>
        <v>13.600000000000023</v>
      </c>
      <c r="BY48" s="1">
        <v>2</v>
      </c>
      <c r="BZ48">
        <v>13.8</v>
      </c>
      <c r="CA48">
        <v>18</v>
      </c>
      <c r="CB48">
        <v>0.76666666666666672</v>
      </c>
      <c r="CC48">
        <v>6.9569999999999999</v>
      </c>
      <c r="CD48">
        <v>107.146</v>
      </c>
      <c r="CE48">
        <v>6.843</v>
      </c>
      <c r="CF48">
        <v>16.674411807686685</v>
      </c>
      <c r="CG48">
        <f t="shared" si="43"/>
        <v>88.684206174656453</v>
      </c>
      <c r="CH48">
        <v>5</v>
      </c>
      <c r="CI48">
        <v>24.379310344827587</v>
      </c>
      <c r="CJ48">
        <v>11.413793103448276</v>
      </c>
      <c r="CK48">
        <v>43.448275862068968</v>
      </c>
      <c r="CL48">
        <v>15.03448275862069</v>
      </c>
      <c r="CM48">
        <v>6.068965517241379</v>
      </c>
      <c r="CN48">
        <v>100.34482758620692</v>
      </c>
      <c r="CO48" s="21">
        <v>44712</v>
      </c>
      <c r="CP48">
        <f t="shared" si="34"/>
        <v>79</v>
      </c>
      <c r="CQ48">
        <f t="shared" si="35"/>
        <v>84</v>
      </c>
      <c r="CR48" s="32">
        <f t="shared" si="36"/>
        <v>4</v>
      </c>
      <c r="CS48">
        <v>347.3</v>
      </c>
      <c r="CT48">
        <f t="shared" si="37"/>
        <v>33.600000000000023</v>
      </c>
      <c r="CU48" s="28">
        <v>1.25</v>
      </c>
      <c r="CV48" s="31">
        <f t="shared" si="38"/>
        <v>3.5991937805931471E-3</v>
      </c>
      <c r="CW48" s="16">
        <v>0.4069444444444445</v>
      </c>
      <c r="CX48" s="34" t="s">
        <v>319</v>
      </c>
      <c r="CY48" s="34" t="s">
        <v>320</v>
      </c>
      <c r="CZ48">
        <v>0</v>
      </c>
      <c r="DA48">
        <v>0</v>
      </c>
      <c r="DB48">
        <v>0</v>
      </c>
      <c r="DC48">
        <v>3</v>
      </c>
      <c r="DG48">
        <f t="shared" si="39"/>
        <v>0.75</v>
      </c>
      <c r="DH48">
        <f t="shared" si="40"/>
        <v>3</v>
      </c>
      <c r="DI48">
        <v>1</v>
      </c>
      <c r="DJ48" t="s">
        <v>223</v>
      </c>
      <c r="DK48" t="s">
        <v>410</v>
      </c>
      <c r="DL48">
        <v>-8.99</v>
      </c>
      <c r="DM48" t="s">
        <v>220</v>
      </c>
      <c r="DN48">
        <v>2</v>
      </c>
      <c r="DO48" t="s">
        <v>327</v>
      </c>
      <c r="DP48" t="s">
        <v>327</v>
      </c>
      <c r="DQ48" t="s">
        <v>278</v>
      </c>
      <c r="DR48" t="s">
        <v>265</v>
      </c>
      <c r="DS48" t="s">
        <v>411</v>
      </c>
      <c r="DT48" t="s">
        <v>279</v>
      </c>
      <c r="DU48" t="s">
        <v>300</v>
      </c>
      <c r="DV48">
        <v>4</v>
      </c>
      <c r="DW48" t="s">
        <v>337</v>
      </c>
      <c r="DX48" t="s">
        <v>412</v>
      </c>
      <c r="DY48">
        <v>-8.5860000000000003</v>
      </c>
      <c r="DZ48" t="s">
        <v>215</v>
      </c>
      <c r="EA48">
        <v>3</v>
      </c>
      <c r="EB48">
        <v>872</v>
      </c>
      <c r="EC48">
        <v>4.6869141357330328E-2</v>
      </c>
      <c r="ED48" t="s">
        <v>382</v>
      </c>
      <c r="EE48" t="s">
        <v>322</v>
      </c>
      <c r="EF48" t="s">
        <v>330</v>
      </c>
      <c r="EG48" t="s">
        <v>265</v>
      </c>
      <c r="EH48" t="s">
        <v>246</v>
      </c>
      <c r="EI48">
        <v>4</v>
      </c>
      <c r="EJ48" t="s">
        <v>337</v>
      </c>
      <c r="EK48" t="s">
        <v>412</v>
      </c>
      <c r="EL48">
        <v>-8.5960000000000001</v>
      </c>
      <c r="EM48" t="s">
        <v>215</v>
      </c>
      <c r="EN48">
        <v>4</v>
      </c>
      <c r="EO48">
        <v>425.9</v>
      </c>
      <c r="EP48">
        <v>3.6578147549596644E-2</v>
      </c>
      <c r="EQ48" t="s">
        <v>382</v>
      </c>
      <c r="ER48" t="s">
        <v>322</v>
      </c>
      <c r="ES48" t="s">
        <v>313</v>
      </c>
      <c r="ET48" t="s">
        <v>265</v>
      </c>
      <c r="EU48" t="s">
        <v>413</v>
      </c>
      <c r="EV48">
        <v>4</v>
      </c>
      <c r="EW48" t="s">
        <v>337</v>
      </c>
      <c r="EX48" t="s">
        <v>412</v>
      </c>
      <c r="EY48">
        <v>-8.798</v>
      </c>
      <c r="EZ48" t="s">
        <v>215</v>
      </c>
      <c r="FA48">
        <v>5</v>
      </c>
      <c r="FB48">
        <v>733.5</v>
      </c>
      <c r="FC48">
        <v>8.9876330169686505E-2</v>
      </c>
      <c r="FD48" t="s">
        <v>382</v>
      </c>
      <c r="FE48" t="s">
        <v>322</v>
      </c>
      <c r="FF48" t="s">
        <v>338</v>
      </c>
      <c r="FG48" t="s">
        <v>265</v>
      </c>
      <c r="HI48" s="39"/>
      <c r="HJ48" s="39"/>
      <c r="HK48" s="39"/>
      <c r="HL48" s="39"/>
      <c r="HM48" s="39"/>
    </row>
    <row r="49" spans="1:221" x14ac:dyDescent="0.55000000000000004">
      <c r="A49" t="s">
        <v>420</v>
      </c>
      <c r="B49" t="s">
        <v>217</v>
      </c>
      <c r="D49" s="20" t="s">
        <v>204</v>
      </c>
      <c r="E49" t="s">
        <v>205</v>
      </c>
      <c r="F49" t="s">
        <v>206</v>
      </c>
      <c r="G49" t="s">
        <v>207</v>
      </c>
      <c r="H49" s="21">
        <v>44704</v>
      </c>
      <c r="I49">
        <v>64</v>
      </c>
      <c r="J49">
        <v>69</v>
      </c>
      <c r="K49" t="s">
        <v>297</v>
      </c>
      <c r="L49" t="s">
        <v>209</v>
      </c>
      <c r="M49" t="s">
        <v>210</v>
      </c>
      <c r="N49" t="s">
        <v>211</v>
      </c>
      <c r="O49" s="21">
        <v>44711</v>
      </c>
      <c r="P49">
        <f t="shared" si="31"/>
        <v>71</v>
      </c>
      <c r="Q49">
        <f t="shared" si="32"/>
        <v>76</v>
      </c>
      <c r="R49" s="2">
        <v>316.7</v>
      </c>
      <c r="S49" s="51" t="s">
        <v>290</v>
      </c>
      <c r="T49" t="s">
        <v>290</v>
      </c>
      <c r="U49" t="s">
        <v>290</v>
      </c>
      <c r="V49" s="51" t="s">
        <v>290</v>
      </c>
      <c r="W49">
        <v>317.7</v>
      </c>
      <c r="X49" s="51" t="s">
        <v>290</v>
      </c>
      <c r="Y49" t="s">
        <v>290</v>
      </c>
      <c r="Z49" t="s">
        <v>290</v>
      </c>
      <c r="AA49" s="51" t="s">
        <v>290</v>
      </c>
      <c r="AB49">
        <v>316.3</v>
      </c>
      <c r="AC49" s="51" t="s">
        <v>290</v>
      </c>
      <c r="AD49" t="s">
        <v>290</v>
      </c>
      <c r="AE49" t="s">
        <v>290</v>
      </c>
      <c r="AF49" s="51" t="s">
        <v>290</v>
      </c>
      <c r="AG49" s="1">
        <v>322.60000000000002</v>
      </c>
      <c r="AH49" s="51" t="s">
        <v>290</v>
      </c>
      <c r="AI49" t="s">
        <v>290</v>
      </c>
      <c r="AJ49" t="s">
        <v>290</v>
      </c>
      <c r="AK49" s="51" t="s">
        <v>290</v>
      </c>
      <c r="AL49" s="1">
        <v>327.10000000000002</v>
      </c>
      <c r="AM49" s="51" t="s">
        <v>290</v>
      </c>
      <c r="AN49" t="s">
        <v>290</v>
      </c>
      <c r="AO49" t="s">
        <v>290</v>
      </c>
      <c r="AP49" s="51" t="s">
        <v>290</v>
      </c>
      <c r="AR49" s="1"/>
      <c r="AY49" s="51"/>
      <c r="BA49" s="1"/>
      <c r="BB49" s="1" t="str">
        <f t="shared" si="33"/>
        <v/>
      </c>
      <c r="BE49" s="1">
        <v>3</v>
      </c>
      <c r="BF49" s="21">
        <v>44720</v>
      </c>
      <c r="BG49">
        <f t="shared" si="41"/>
        <v>80</v>
      </c>
      <c r="BH49">
        <f t="shared" si="42"/>
        <v>85</v>
      </c>
      <c r="BI49">
        <v>337.2</v>
      </c>
      <c r="BJ49">
        <v>59</v>
      </c>
      <c r="BK49">
        <v>300</v>
      </c>
      <c r="BL49" s="41">
        <v>0.41250000000000003</v>
      </c>
      <c r="BM49">
        <v>30.485000000000003</v>
      </c>
      <c r="BN49">
        <v>7.1999999999999993</v>
      </c>
      <c r="BO49">
        <v>12.78</v>
      </c>
      <c r="BP49">
        <v>5.1050000000000004</v>
      </c>
      <c r="BQ49">
        <v>4.2010000000000005</v>
      </c>
      <c r="BR49">
        <v>1.1990000000000001</v>
      </c>
      <c r="BS49">
        <v>37</v>
      </c>
      <c r="BT49">
        <v>0.823918918918919</v>
      </c>
      <c r="BU49">
        <v>22.401</v>
      </c>
      <c r="BV49" t="s">
        <v>370</v>
      </c>
      <c r="BW49">
        <v>345</v>
      </c>
      <c r="BX49">
        <f t="shared" si="44"/>
        <v>-7.8000000000000114</v>
      </c>
      <c r="BY49" s="1">
        <v>5</v>
      </c>
      <c r="BZ49">
        <v>89.642000000000024</v>
      </c>
      <c r="CA49">
        <v>61</v>
      </c>
      <c r="CB49">
        <v>1.4695409836065578</v>
      </c>
      <c r="CC49">
        <v>17.097999999999999</v>
      </c>
      <c r="CD49">
        <v>13.388</v>
      </c>
      <c r="CE49">
        <v>72.543999999999997</v>
      </c>
      <c r="CF49">
        <v>0.42024150860167619</v>
      </c>
      <c r="CG49">
        <f t="shared" si="43"/>
        <v>-40.822486872628097</v>
      </c>
      <c r="CH49">
        <v>5</v>
      </c>
      <c r="CI49">
        <v>10.551724137931034</v>
      </c>
      <c r="CJ49">
        <v>2.4827586206896552</v>
      </c>
      <c r="CK49">
        <v>6.2413793103448274</v>
      </c>
      <c r="CL49">
        <v>2.4137931034482758</v>
      </c>
      <c r="CM49">
        <v>7.3103448275862073</v>
      </c>
      <c r="CN49">
        <v>29</v>
      </c>
      <c r="CO49" s="21">
        <v>44720</v>
      </c>
      <c r="CP49">
        <f t="shared" si="34"/>
        <v>80</v>
      </c>
      <c r="CQ49">
        <f t="shared" si="35"/>
        <v>85</v>
      </c>
      <c r="CR49" s="32">
        <f t="shared" si="36"/>
        <v>5</v>
      </c>
      <c r="CS49">
        <v>337.2</v>
      </c>
      <c r="CT49">
        <f t="shared" si="37"/>
        <v>20.5</v>
      </c>
      <c r="CU49" s="28">
        <v>1.31</v>
      </c>
      <c r="CV49" s="31">
        <f t="shared" si="38"/>
        <v>3.8849347568208781E-3</v>
      </c>
      <c r="CW49" s="16">
        <v>0.41666666666666669</v>
      </c>
      <c r="CX49" s="34" t="s">
        <v>416</v>
      </c>
      <c r="CY49" s="34" t="s">
        <v>399</v>
      </c>
      <c r="CZ49">
        <v>2</v>
      </c>
      <c r="DA49">
        <v>0</v>
      </c>
      <c r="DB49">
        <v>0</v>
      </c>
      <c r="DC49">
        <v>1</v>
      </c>
      <c r="DG49">
        <f t="shared" si="39"/>
        <v>0.75</v>
      </c>
      <c r="DH49">
        <f t="shared" si="40"/>
        <v>3</v>
      </c>
      <c r="DI49">
        <v>1</v>
      </c>
      <c r="DJ49" t="s">
        <v>223</v>
      </c>
      <c r="DK49" t="s">
        <v>427</v>
      </c>
      <c r="DL49">
        <v>-8.5239999999999991</v>
      </c>
      <c r="DM49" t="s">
        <v>215</v>
      </c>
      <c r="DN49">
        <v>2</v>
      </c>
      <c r="DO49">
        <v>637.5</v>
      </c>
      <c r="DP49">
        <v>3.2169709002003714E-2</v>
      </c>
      <c r="DQ49" t="s">
        <v>261</v>
      </c>
      <c r="DR49" t="s">
        <v>279</v>
      </c>
      <c r="DS49" t="s">
        <v>428</v>
      </c>
      <c r="DT49" t="s">
        <v>279</v>
      </c>
      <c r="DU49" t="s">
        <v>429</v>
      </c>
      <c r="DV49">
        <v>1</v>
      </c>
      <c r="DW49" t="s">
        <v>223</v>
      </c>
      <c r="DX49" t="s">
        <v>427</v>
      </c>
      <c r="DY49">
        <v>-8.8979999999999997</v>
      </c>
      <c r="DZ49" t="s">
        <v>215</v>
      </c>
      <c r="EA49">
        <v>3</v>
      </c>
      <c r="EB49">
        <v>667</v>
      </c>
      <c r="EC49">
        <v>0.85600197283557178</v>
      </c>
      <c r="ED49" t="s">
        <v>430</v>
      </c>
      <c r="EE49" t="s">
        <v>279</v>
      </c>
      <c r="EF49" t="s">
        <v>330</v>
      </c>
      <c r="EG49" t="s">
        <v>279</v>
      </c>
      <c r="EH49" t="s">
        <v>431</v>
      </c>
      <c r="EI49">
        <v>4</v>
      </c>
      <c r="EJ49" t="s">
        <v>374</v>
      </c>
      <c r="EK49" t="s">
        <v>432</v>
      </c>
      <c r="EL49">
        <v>-8.859</v>
      </c>
      <c r="EM49" t="s">
        <v>215</v>
      </c>
      <c r="EN49">
        <v>8</v>
      </c>
      <c r="EO49">
        <v>456.2</v>
      </c>
      <c r="EP49">
        <v>0.16752361438641253</v>
      </c>
      <c r="EQ49" t="s">
        <v>367</v>
      </c>
      <c r="ER49" t="s">
        <v>265</v>
      </c>
      <c r="ES49" t="s">
        <v>390</v>
      </c>
      <c r="ET49" t="s">
        <v>265</v>
      </c>
      <c r="EU49" t="s">
        <v>433</v>
      </c>
      <c r="HI49" s="39"/>
      <c r="HJ49" s="39"/>
      <c r="HK49" s="39"/>
      <c r="HL49" s="39"/>
      <c r="HM49" s="39"/>
    </row>
    <row r="50" spans="1:221" x14ac:dyDescent="0.55000000000000004">
      <c r="A50" t="s">
        <v>415</v>
      </c>
      <c r="B50" t="s">
        <v>217</v>
      </c>
      <c r="D50" s="20" t="s">
        <v>204</v>
      </c>
      <c r="E50" t="s">
        <v>205</v>
      </c>
      <c r="F50" t="s">
        <v>206</v>
      </c>
      <c r="G50" t="s">
        <v>207</v>
      </c>
      <c r="H50" s="21">
        <v>44704</v>
      </c>
      <c r="I50">
        <v>64</v>
      </c>
      <c r="J50">
        <v>69</v>
      </c>
      <c r="K50" t="s">
        <v>297</v>
      </c>
      <c r="L50" t="s">
        <v>209</v>
      </c>
      <c r="M50" t="s">
        <v>210</v>
      </c>
      <c r="N50" t="s">
        <v>211</v>
      </c>
      <c r="O50" s="21">
        <v>44711</v>
      </c>
      <c r="P50">
        <f t="shared" si="31"/>
        <v>71</v>
      </c>
      <c r="Q50">
        <f t="shared" si="32"/>
        <v>76</v>
      </c>
      <c r="R50" s="2">
        <v>306.7</v>
      </c>
      <c r="S50" s="51" t="s">
        <v>290</v>
      </c>
      <c r="T50" t="s">
        <v>290</v>
      </c>
      <c r="U50" t="s">
        <v>290</v>
      </c>
      <c r="V50" s="51" t="s">
        <v>290</v>
      </c>
      <c r="W50">
        <v>307.89999999999998</v>
      </c>
      <c r="X50" s="51" t="s">
        <v>290</v>
      </c>
      <c r="Y50" t="s">
        <v>290</v>
      </c>
      <c r="Z50" t="s">
        <v>290</v>
      </c>
      <c r="AA50" s="51" t="s">
        <v>290</v>
      </c>
      <c r="AB50">
        <v>306.8</v>
      </c>
      <c r="AC50" s="51" t="s">
        <v>290</v>
      </c>
      <c r="AD50" t="s">
        <v>290</v>
      </c>
      <c r="AE50" t="s">
        <v>290</v>
      </c>
      <c r="AF50" s="51" t="s">
        <v>290</v>
      </c>
      <c r="AG50" s="1">
        <v>310</v>
      </c>
      <c r="AH50" s="51" t="s">
        <v>290</v>
      </c>
      <c r="AI50" t="s">
        <v>290</v>
      </c>
      <c r="AJ50" t="s">
        <v>290</v>
      </c>
      <c r="AK50" s="51" t="s">
        <v>290</v>
      </c>
      <c r="AL50" s="1">
        <v>313.2</v>
      </c>
      <c r="AM50" s="51" t="s">
        <v>290</v>
      </c>
      <c r="AN50" t="s">
        <v>290</v>
      </c>
      <c r="AO50" t="s">
        <v>290</v>
      </c>
      <c r="AP50" s="51" t="s">
        <v>290</v>
      </c>
      <c r="AR50" s="1"/>
      <c r="AY50" s="51"/>
      <c r="BA50" s="1"/>
      <c r="BB50" s="1" t="str">
        <f t="shared" si="33"/>
        <v/>
      </c>
      <c r="BE50" s="1">
        <v>3</v>
      </c>
      <c r="BF50" s="21">
        <v>44721</v>
      </c>
      <c r="BG50">
        <f t="shared" si="41"/>
        <v>81</v>
      </c>
      <c r="BH50">
        <f t="shared" si="42"/>
        <v>86</v>
      </c>
      <c r="BI50">
        <v>327.39999999999998</v>
      </c>
      <c r="BJ50">
        <v>61</v>
      </c>
      <c r="BK50">
        <v>300</v>
      </c>
      <c r="BL50" s="41">
        <v>0.40069444444444446</v>
      </c>
      <c r="BM50">
        <v>76.239999999999966</v>
      </c>
      <c r="BN50">
        <v>13.502999999999998</v>
      </c>
      <c r="BO50">
        <v>15.010000000000002</v>
      </c>
      <c r="BP50">
        <v>23.792000000000002</v>
      </c>
      <c r="BQ50">
        <v>15.832999999999998</v>
      </c>
      <c r="BR50">
        <v>8.1020000000000003</v>
      </c>
      <c r="BS50">
        <v>53</v>
      </c>
      <c r="BT50">
        <v>1.4384905660377352</v>
      </c>
      <c r="BU50">
        <v>5.8010000000000002</v>
      </c>
      <c r="BV50" t="s">
        <v>434</v>
      </c>
      <c r="BW50">
        <v>352</v>
      </c>
      <c r="BX50">
        <f t="shared" si="44"/>
        <v>-24.600000000000023</v>
      </c>
      <c r="BY50" s="1">
        <v>5</v>
      </c>
      <c r="BZ50">
        <v>40.175000000000004</v>
      </c>
      <c r="CA50">
        <v>38</v>
      </c>
      <c r="CB50">
        <v>1.0572368421052634</v>
      </c>
      <c r="CC50">
        <v>9.532</v>
      </c>
      <c r="CD50">
        <v>66.707999999999998</v>
      </c>
      <c r="CE50">
        <v>30.646000000000001</v>
      </c>
      <c r="CF50">
        <v>2.4877634927886181</v>
      </c>
      <c r="CG50">
        <f t="shared" si="43"/>
        <v>42.656662238272538</v>
      </c>
      <c r="CH50">
        <v>4</v>
      </c>
      <c r="CI50">
        <v>3.7931034482758621</v>
      </c>
      <c r="CJ50">
        <v>3.8275862068965516</v>
      </c>
      <c r="CK50">
        <v>25.413793103448278</v>
      </c>
      <c r="CL50">
        <v>13.896551724137931</v>
      </c>
      <c r="CM50">
        <v>10.896551724137931</v>
      </c>
      <c r="CN50">
        <v>57.827586206896548</v>
      </c>
      <c r="CO50" s="21">
        <v>44721</v>
      </c>
      <c r="CP50">
        <f t="shared" si="34"/>
        <v>81</v>
      </c>
      <c r="CQ50">
        <f t="shared" si="35"/>
        <v>86</v>
      </c>
      <c r="CR50" s="32">
        <f t="shared" si="36"/>
        <v>6</v>
      </c>
      <c r="CS50">
        <v>327.39999999999998</v>
      </c>
      <c r="CT50">
        <f t="shared" si="37"/>
        <v>20.699999999999989</v>
      </c>
      <c r="CU50" s="28">
        <v>1.31</v>
      </c>
      <c r="CV50" s="31">
        <f t="shared" si="38"/>
        <v>4.0012217470983512E-3</v>
      </c>
      <c r="CW50" s="16">
        <v>0.40763888888888888</v>
      </c>
      <c r="CX50" s="34" t="s">
        <v>435</v>
      </c>
      <c r="CY50" s="34" t="s">
        <v>320</v>
      </c>
      <c r="CZ50">
        <v>2</v>
      </c>
      <c r="DA50">
        <v>0</v>
      </c>
      <c r="DB50">
        <v>5</v>
      </c>
      <c r="DG50">
        <f t="shared" si="39"/>
        <v>2.3333333333333335</v>
      </c>
      <c r="DH50">
        <f t="shared" si="40"/>
        <v>7</v>
      </c>
      <c r="DI50">
        <v>1</v>
      </c>
      <c r="DJ50" t="s">
        <v>223</v>
      </c>
      <c r="DK50" t="s">
        <v>436</v>
      </c>
      <c r="DL50">
        <v>-8.0069999999999997</v>
      </c>
      <c r="DM50" t="s">
        <v>215</v>
      </c>
      <c r="DN50">
        <v>4</v>
      </c>
      <c r="DO50">
        <v>704.1</v>
      </c>
      <c r="DP50">
        <v>6.5406929210080509E-3</v>
      </c>
      <c r="DQ50" t="s">
        <v>382</v>
      </c>
      <c r="DR50" t="s">
        <v>322</v>
      </c>
      <c r="DS50" t="s">
        <v>332</v>
      </c>
      <c r="DT50" t="s">
        <v>265</v>
      </c>
      <c r="DU50" t="s">
        <v>300</v>
      </c>
      <c r="DV50">
        <v>1</v>
      </c>
      <c r="DW50" t="s">
        <v>223</v>
      </c>
      <c r="DX50" t="s">
        <v>436</v>
      </c>
      <c r="DY50">
        <v>-8.07</v>
      </c>
      <c r="DZ50" t="s">
        <v>215</v>
      </c>
      <c r="EA50">
        <v>5</v>
      </c>
      <c r="EB50">
        <v>730.5</v>
      </c>
      <c r="EC50">
        <v>7.2058569205049865E-3</v>
      </c>
      <c r="ED50" t="s">
        <v>382</v>
      </c>
      <c r="EE50" t="s">
        <v>322</v>
      </c>
      <c r="EF50" t="s">
        <v>278</v>
      </c>
      <c r="EG50" t="s">
        <v>265</v>
      </c>
      <c r="EH50" t="s">
        <v>300</v>
      </c>
      <c r="EI50">
        <v>2</v>
      </c>
      <c r="EJ50" t="s">
        <v>224</v>
      </c>
      <c r="EK50" t="s">
        <v>437</v>
      </c>
      <c r="EL50">
        <v>-8.6059999999999999</v>
      </c>
      <c r="EM50" t="s">
        <v>220</v>
      </c>
      <c r="EN50">
        <v>12</v>
      </c>
      <c r="EO50" t="s">
        <v>327</v>
      </c>
      <c r="EP50" t="s">
        <v>327</v>
      </c>
      <c r="EQ50" t="s">
        <v>382</v>
      </c>
      <c r="ER50" t="s">
        <v>322</v>
      </c>
      <c r="ES50" t="s">
        <v>313</v>
      </c>
      <c r="ET50" t="s">
        <v>265</v>
      </c>
      <c r="EU50" t="s">
        <v>300</v>
      </c>
      <c r="EV50">
        <v>3</v>
      </c>
      <c r="EW50" t="s">
        <v>337</v>
      </c>
      <c r="EX50" t="s">
        <v>219</v>
      </c>
      <c r="EY50">
        <v>-7.9850000000000003</v>
      </c>
      <c r="EZ50" t="s">
        <v>215</v>
      </c>
      <c r="FA50">
        <v>15</v>
      </c>
      <c r="FB50">
        <v>681</v>
      </c>
      <c r="FC50">
        <v>0.11230239732588175</v>
      </c>
      <c r="FD50" t="s">
        <v>382</v>
      </c>
      <c r="FE50" t="s">
        <v>322</v>
      </c>
      <c r="FF50" t="s">
        <v>338</v>
      </c>
      <c r="FG50" t="s">
        <v>265</v>
      </c>
      <c r="FH50" t="s">
        <v>300</v>
      </c>
      <c r="FI50">
        <v>3</v>
      </c>
      <c r="FJ50" t="s">
        <v>337</v>
      </c>
      <c r="FK50" t="s">
        <v>219</v>
      </c>
      <c r="FL50">
        <v>-8.3710000000000004</v>
      </c>
      <c r="FM50" t="s">
        <v>220</v>
      </c>
      <c r="FN50">
        <v>16</v>
      </c>
      <c r="FO50">
        <v>521</v>
      </c>
      <c r="FP50">
        <v>6.2966740967421008E-3</v>
      </c>
      <c r="FQ50" t="s">
        <v>382</v>
      </c>
      <c r="FR50" t="s">
        <v>322</v>
      </c>
      <c r="FS50" t="s">
        <v>438</v>
      </c>
      <c r="FT50" t="s">
        <v>265</v>
      </c>
      <c r="FU50" t="s">
        <v>300</v>
      </c>
      <c r="FV50">
        <v>3</v>
      </c>
      <c r="FW50" t="s">
        <v>337</v>
      </c>
      <c r="FX50" t="s">
        <v>219</v>
      </c>
      <c r="FY50">
        <v>-8.5150000000000006</v>
      </c>
      <c r="FZ50" t="s">
        <v>220</v>
      </c>
      <c r="GA50">
        <v>17</v>
      </c>
      <c r="GB50">
        <v>647.5</v>
      </c>
      <c r="GC50">
        <v>0.16383968733429849</v>
      </c>
      <c r="GD50" t="s">
        <v>389</v>
      </c>
      <c r="GE50" t="s">
        <v>265</v>
      </c>
      <c r="GF50" t="s">
        <v>382</v>
      </c>
      <c r="GG50" t="s">
        <v>322</v>
      </c>
      <c r="GH50" t="s">
        <v>300</v>
      </c>
      <c r="GI50">
        <v>3</v>
      </c>
      <c r="GJ50" t="s">
        <v>337</v>
      </c>
      <c r="GK50" t="s">
        <v>219</v>
      </c>
      <c r="GL50">
        <v>-8.7260000000000009</v>
      </c>
      <c r="GM50" t="s">
        <v>220</v>
      </c>
      <c r="GN50">
        <v>18</v>
      </c>
      <c r="GO50">
        <v>630.79999999999995</v>
      </c>
      <c r="GP50">
        <v>6.6666666666666666E-2</v>
      </c>
      <c r="GQ50" t="s">
        <v>367</v>
      </c>
      <c r="GR50" t="s">
        <v>265</v>
      </c>
      <c r="GS50" t="s">
        <v>382</v>
      </c>
      <c r="GT50" t="s">
        <v>322</v>
      </c>
      <c r="GU50" t="s">
        <v>300</v>
      </c>
      <c r="GV50">
        <v>3</v>
      </c>
      <c r="GW50" t="s">
        <v>337</v>
      </c>
      <c r="GX50" t="s">
        <v>219</v>
      </c>
      <c r="GY50">
        <v>-8.7750000000000004</v>
      </c>
      <c r="GZ50" t="s">
        <v>220</v>
      </c>
      <c r="HA50">
        <v>21</v>
      </c>
      <c r="HB50">
        <v>361.5</v>
      </c>
      <c r="HC50">
        <v>1.200530634540467E-2</v>
      </c>
      <c r="HD50" t="s">
        <v>353</v>
      </c>
      <c r="HE50" t="s">
        <v>265</v>
      </c>
      <c r="HF50" t="s">
        <v>351</v>
      </c>
      <c r="HG50" t="s">
        <v>265</v>
      </c>
      <c r="HH50" t="s">
        <v>439</v>
      </c>
      <c r="HI50" s="39"/>
      <c r="HJ50" s="39"/>
      <c r="HK50" s="39"/>
      <c r="HL50" s="39"/>
      <c r="HM50" s="39"/>
    </row>
    <row r="51" spans="1:221" x14ac:dyDescent="0.55000000000000004">
      <c r="A51" t="s">
        <v>440</v>
      </c>
      <c r="B51" t="s">
        <v>217</v>
      </c>
      <c r="D51" s="20" t="s">
        <v>204</v>
      </c>
      <c r="E51" t="s">
        <v>205</v>
      </c>
      <c r="F51" t="s">
        <v>206</v>
      </c>
      <c r="G51" t="s">
        <v>207</v>
      </c>
      <c r="H51" s="21">
        <v>44704</v>
      </c>
      <c r="I51">
        <v>64</v>
      </c>
      <c r="J51">
        <v>69</v>
      </c>
      <c r="K51" t="s">
        <v>297</v>
      </c>
      <c r="L51" t="s">
        <v>209</v>
      </c>
      <c r="M51" t="s">
        <v>210</v>
      </c>
      <c r="N51" t="s">
        <v>211</v>
      </c>
      <c r="O51" s="21">
        <v>44711</v>
      </c>
      <c r="P51">
        <f t="shared" si="31"/>
        <v>71</v>
      </c>
      <c r="Q51">
        <f t="shared" si="32"/>
        <v>76</v>
      </c>
      <c r="R51" s="2">
        <v>307.3</v>
      </c>
      <c r="S51" s="51" t="s">
        <v>290</v>
      </c>
      <c r="T51" t="s">
        <v>290</v>
      </c>
      <c r="U51" t="s">
        <v>290</v>
      </c>
      <c r="V51" s="51" t="s">
        <v>290</v>
      </c>
      <c r="W51">
        <v>308.7</v>
      </c>
      <c r="X51" s="51" t="s">
        <v>290</v>
      </c>
      <c r="Y51" t="s">
        <v>290</v>
      </c>
      <c r="Z51" t="s">
        <v>290</v>
      </c>
      <c r="AA51" s="51" t="s">
        <v>290</v>
      </c>
      <c r="AB51">
        <v>308.2</v>
      </c>
      <c r="AC51" s="51" t="s">
        <v>290</v>
      </c>
      <c r="AD51" t="s">
        <v>290</v>
      </c>
      <c r="AE51" t="s">
        <v>290</v>
      </c>
      <c r="AF51" s="51" t="s">
        <v>290</v>
      </c>
      <c r="AG51" s="1">
        <v>313</v>
      </c>
      <c r="AH51" s="51" t="s">
        <v>290</v>
      </c>
      <c r="AI51" t="s">
        <v>290</v>
      </c>
      <c r="AJ51" t="s">
        <v>290</v>
      </c>
      <c r="AK51" s="51" t="s">
        <v>290</v>
      </c>
      <c r="AL51" s="1">
        <v>315.5</v>
      </c>
      <c r="AM51" s="51" t="s">
        <v>290</v>
      </c>
      <c r="AN51" t="s">
        <v>290</v>
      </c>
      <c r="AO51" t="s">
        <v>290</v>
      </c>
      <c r="AP51" s="51" t="s">
        <v>290</v>
      </c>
      <c r="AR51" s="1"/>
      <c r="AY51" s="51"/>
      <c r="BA51" s="1"/>
      <c r="BB51" s="1" t="str">
        <f t="shared" si="33"/>
        <v/>
      </c>
      <c r="BE51" s="1">
        <v>3</v>
      </c>
      <c r="BF51" s="21">
        <v>44721</v>
      </c>
      <c r="BG51">
        <f t="shared" si="41"/>
        <v>81</v>
      </c>
      <c r="BH51">
        <f t="shared" si="42"/>
        <v>86</v>
      </c>
      <c r="BI51">
        <v>330.1</v>
      </c>
      <c r="BJ51">
        <v>63</v>
      </c>
      <c r="BK51">
        <v>300</v>
      </c>
      <c r="BL51" s="41">
        <v>0.41111111111111115</v>
      </c>
      <c r="BM51">
        <v>106.35999999999999</v>
      </c>
      <c r="BN51">
        <v>35.205000000000005</v>
      </c>
      <c r="BO51">
        <v>36.646999999999998</v>
      </c>
      <c r="BP51">
        <v>18.308000000000003</v>
      </c>
      <c r="BQ51">
        <v>8.0989999999999984</v>
      </c>
      <c r="BR51">
        <v>8.1010000000000009</v>
      </c>
      <c r="BS51">
        <v>80</v>
      </c>
      <c r="BT51">
        <v>1.3294999999999999</v>
      </c>
      <c r="BU51">
        <v>6.3010000000000002</v>
      </c>
      <c r="BV51" t="s">
        <v>385</v>
      </c>
      <c r="BW51">
        <v>354.8</v>
      </c>
      <c r="BX51">
        <f t="shared" si="44"/>
        <v>-24.699999999999989</v>
      </c>
      <c r="BY51" s="1">
        <v>5</v>
      </c>
      <c r="BZ51">
        <v>34.814999999999991</v>
      </c>
      <c r="CA51">
        <v>42</v>
      </c>
      <c r="CB51">
        <v>0.82892857142857124</v>
      </c>
      <c r="CC51">
        <v>16.591999999999999</v>
      </c>
      <c r="CD51">
        <v>89.766999999999996</v>
      </c>
      <c r="CE51">
        <v>18.222999999999999</v>
      </c>
      <c r="CF51">
        <v>5.8365252702628547</v>
      </c>
      <c r="CG51">
        <f t="shared" si="43"/>
        <v>70.74560734610661</v>
      </c>
      <c r="CH51">
        <v>0</v>
      </c>
      <c r="CI51">
        <v>12.96551724137931</v>
      </c>
      <c r="CJ51">
        <v>4.4827586206896548</v>
      </c>
      <c r="CK51">
        <v>19.482758620689655</v>
      </c>
      <c r="CL51">
        <v>38.620689655172413</v>
      </c>
      <c r="CM51">
        <v>12.103448275862069</v>
      </c>
      <c r="CN51">
        <v>87.655172413793096</v>
      </c>
      <c r="CO51" s="21">
        <v>44721</v>
      </c>
      <c r="CP51">
        <f t="shared" si="34"/>
        <v>81</v>
      </c>
      <c r="CQ51">
        <f t="shared" si="35"/>
        <v>86</v>
      </c>
      <c r="CR51" s="32">
        <f t="shared" si="36"/>
        <v>6</v>
      </c>
      <c r="CS51">
        <v>330.1</v>
      </c>
      <c r="CT51">
        <f t="shared" si="37"/>
        <v>22.800000000000011</v>
      </c>
      <c r="CU51" s="28">
        <v>1.41</v>
      </c>
      <c r="CV51" s="31">
        <f t="shared" si="38"/>
        <v>4.2714328991214781E-3</v>
      </c>
      <c r="CW51" s="16">
        <v>0.41597222222222219</v>
      </c>
      <c r="CX51" s="34" t="s">
        <v>356</v>
      </c>
      <c r="CY51" s="34" t="s">
        <v>441</v>
      </c>
      <c r="CZ51">
        <v>0</v>
      </c>
      <c r="DA51">
        <v>1</v>
      </c>
      <c r="DG51">
        <f t="shared" si="39"/>
        <v>0.5</v>
      </c>
      <c r="DH51">
        <f t="shared" si="40"/>
        <v>1</v>
      </c>
      <c r="DI51">
        <v>2</v>
      </c>
      <c r="DJ51" t="s">
        <v>232</v>
      </c>
      <c r="DK51" t="s">
        <v>442</v>
      </c>
      <c r="DL51">
        <v>-8.3889999999999993</v>
      </c>
      <c r="DM51" t="s">
        <v>220</v>
      </c>
      <c r="DN51">
        <v>9</v>
      </c>
      <c r="DO51">
        <v>841.7</v>
      </c>
      <c r="DP51">
        <v>6.2806483561610754E-2</v>
      </c>
      <c r="DQ51" t="s">
        <v>382</v>
      </c>
      <c r="DR51" t="s">
        <v>322</v>
      </c>
      <c r="DS51" t="s">
        <v>443</v>
      </c>
      <c r="DT51" t="s">
        <v>265</v>
      </c>
      <c r="DU51" t="s">
        <v>300</v>
      </c>
      <c r="HI51" s="39"/>
      <c r="HJ51" s="39"/>
      <c r="HK51" s="39"/>
      <c r="HL51" s="39"/>
      <c r="HM51" s="39"/>
    </row>
    <row r="52" spans="1:221" x14ac:dyDescent="0.55000000000000004">
      <c r="A52" t="s">
        <v>453</v>
      </c>
      <c r="B52" t="s">
        <v>217</v>
      </c>
      <c r="D52" s="20" t="s">
        <v>204</v>
      </c>
      <c r="E52" t="s">
        <v>205</v>
      </c>
      <c r="F52" t="s">
        <v>206</v>
      </c>
      <c r="G52" t="s">
        <v>207</v>
      </c>
      <c r="H52" s="21">
        <v>44739</v>
      </c>
      <c r="I52">
        <v>59</v>
      </c>
      <c r="J52">
        <v>63</v>
      </c>
      <c r="K52" t="s">
        <v>297</v>
      </c>
      <c r="L52" t="s">
        <v>209</v>
      </c>
      <c r="M52" t="s">
        <v>210</v>
      </c>
      <c r="N52" t="s">
        <v>211</v>
      </c>
      <c r="O52" s="21">
        <v>44753</v>
      </c>
      <c r="P52">
        <f t="shared" si="31"/>
        <v>73</v>
      </c>
      <c r="Q52">
        <f t="shared" si="32"/>
        <v>77</v>
      </c>
      <c r="R52" s="2">
        <v>360.3</v>
      </c>
      <c r="S52" s="51" t="s">
        <v>290</v>
      </c>
      <c r="T52" t="s">
        <v>290</v>
      </c>
      <c r="U52" t="s">
        <v>290</v>
      </c>
      <c r="V52" s="51" t="s">
        <v>290</v>
      </c>
      <c r="W52">
        <v>358.8</v>
      </c>
      <c r="X52" s="51" t="s">
        <v>290</v>
      </c>
      <c r="Y52" t="s">
        <v>290</v>
      </c>
      <c r="Z52" t="s">
        <v>290</v>
      </c>
      <c r="AA52" s="51" t="s">
        <v>290</v>
      </c>
      <c r="AB52">
        <v>362.8</v>
      </c>
      <c r="AC52" s="51" t="s">
        <v>290</v>
      </c>
      <c r="AD52" t="s">
        <v>290</v>
      </c>
      <c r="AE52" t="s">
        <v>290</v>
      </c>
      <c r="AF52" s="51" t="s">
        <v>290</v>
      </c>
      <c r="AG52" s="1">
        <v>370.1</v>
      </c>
      <c r="AH52" s="51" t="s">
        <v>290</v>
      </c>
      <c r="AI52" t="s">
        <v>290</v>
      </c>
      <c r="AJ52" t="s">
        <v>290</v>
      </c>
      <c r="AK52" s="51" t="s">
        <v>290</v>
      </c>
      <c r="AL52" s="1">
        <v>374.5</v>
      </c>
      <c r="AM52" s="51" t="s">
        <v>290</v>
      </c>
      <c r="AN52" t="s">
        <v>290</v>
      </c>
      <c r="AO52" t="s">
        <v>290</v>
      </c>
      <c r="AP52" s="51" t="s">
        <v>290</v>
      </c>
      <c r="AR52" s="1"/>
      <c r="AY52" s="51"/>
      <c r="BA52" s="1"/>
      <c r="BB52" s="1" t="str">
        <f t="shared" si="33"/>
        <v/>
      </c>
      <c r="BE52" s="1">
        <v>3</v>
      </c>
      <c r="BF52" s="21">
        <v>44764</v>
      </c>
      <c r="BG52">
        <f t="shared" si="41"/>
        <v>84</v>
      </c>
      <c r="BH52">
        <f t="shared" si="42"/>
        <v>88</v>
      </c>
      <c r="BI52">
        <v>388</v>
      </c>
      <c r="BJ52">
        <v>17</v>
      </c>
      <c r="BK52">
        <v>300</v>
      </c>
      <c r="BL52" s="41">
        <v>0.38680555555555557</v>
      </c>
      <c r="BM52">
        <v>41.749999999999993</v>
      </c>
      <c r="BN52">
        <v>8.4979999999999993</v>
      </c>
      <c r="BO52">
        <v>8.7490000000000006</v>
      </c>
      <c r="BP52">
        <v>13.747000000000002</v>
      </c>
      <c r="BQ52">
        <v>5.7560000000000002</v>
      </c>
      <c r="BR52">
        <v>4.9999999999999991</v>
      </c>
      <c r="BS52">
        <v>44</v>
      </c>
      <c r="BT52">
        <v>0.94886363636363624</v>
      </c>
      <c r="BU52">
        <v>13.351000000000001</v>
      </c>
      <c r="BV52" t="s">
        <v>454</v>
      </c>
      <c r="BW52">
        <v>329.7</v>
      </c>
      <c r="BX52">
        <f t="shared" si="44"/>
        <v>58.300000000000011</v>
      </c>
      <c r="BY52" s="1">
        <v>1</v>
      </c>
      <c r="BZ52">
        <v>44.748999999999995</v>
      </c>
      <c r="CA52">
        <v>45</v>
      </c>
      <c r="CB52">
        <v>0.9944222222222221</v>
      </c>
      <c r="CC52">
        <v>12.247999999999999</v>
      </c>
      <c r="CD52">
        <v>29.5</v>
      </c>
      <c r="CE52">
        <v>32.5</v>
      </c>
      <c r="CF52">
        <v>1.2845538461538462</v>
      </c>
      <c r="CG52">
        <f t="shared" si="43"/>
        <v>12.457912457912448</v>
      </c>
      <c r="CH52">
        <v>1</v>
      </c>
      <c r="CI52">
        <v>4.4827586206896548</v>
      </c>
      <c r="CJ52">
        <v>5.5517241379310347</v>
      </c>
      <c r="CK52">
        <v>17.103448275862068</v>
      </c>
      <c r="CL52">
        <v>1.6551724137931034</v>
      </c>
      <c r="CM52">
        <v>6.6551724137931032</v>
      </c>
      <c r="CN52">
        <v>35.448275862068961</v>
      </c>
      <c r="CO52" s="21">
        <v>44764</v>
      </c>
      <c r="CP52">
        <f t="shared" si="34"/>
        <v>84</v>
      </c>
      <c r="CQ52">
        <f t="shared" si="35"/>
        <v>88</v>
      </c>
      <c r="CR52" s="32">
        <f t="shared" si="36"/>
        <v>7</v>
      </c>
      <c r="CS52">
        <v>388</v>
      </c>
      <c r="CT52">
        <f t="shared" si="37"/>
        <v>27.699999999999989</v>
      </c>
      <c r="CU52" s="28">
        <v>1.66</v>
      </c>
      <c r="CV52" s="31">
        <f t="shared" si="38"/>
        <v>4.2783505154639174E-3</v>
      </c>
      <c r="CW52" s="16">
        <v>0.39166666666666666</v>
      </c>
      <c r="CX52" s="28" t="s">
        <v>284</v>
      </c>
      <c r="CY52" s="28" t="s">
        <v>441</v>
      </c>
      <c r="CZ52">
        <v>2</v>
      </c>
      <c r="DA52">
        <v>0</v>
      </c>
      <c r="DB52">
        <v>0</v>
      </c>
      <c r="DC52">
        <v>1</v>
      </c>
      <c r="DG52">
        <f t="shared" si="39"/>
        <v>0.75</v>
      </c>
      <c r="DH52">
        <f t="shared" si="40"/>
        <v>3</v>
      </c>
      <c r="DI52">
        <v>1</v>
      </c>
      <c r="DJ52" t="s">
        <v>223</v>
      </c>
      <c r="DK52" t="s">
        <v>455</v>
      </c>
      <c r="DL52">
        <v>-8.8650000000000002</v>
      </c>
      <c r="DM52" t="s">
        <v>220</v>
      </c>
      <c r="DN52">
        <v>5</v>
      </c>
      <c r="DO52">
        <v>512.5</v>
      </c>
      <c r="DP52">
        <v>4.7760281594620277E-3</v>
      </c>
      <c r="DQ52" t="s">
        <v>261</v>
      </c>
      <c r="DR52" t="s">
        <v>265</v>
      </c>
      <c r="DS52" t="s">
        <v>262</v>
      </c>
      <c r="DT52" t="s">
        <v>279</v>
      </c>
      <c r="DU52" t="s">
        <v>300</v>
      </c>
      <c r="DV52">
        <v>1</v>
      </c>
      <c r="DW52" t="s">
        <v>223</v>
      </c>
      <c r="DX52" t="s">
        <v>455</v>
      </c>
      <c r="DY52">
        <v>-8.9499999999999993</v>
      </c>
      <c r="DZ52" t="s">
        <v>220</v>
      </c>
      <c r="EA52">
        <v>7</v>
      </c>
      <c r="EB52">
        <v>587.70000000000005</v>
      </c>
      <c r="EC52">
        <v>1.6595306847223606E-3</v>
      </c>
      <c r="ED52" t="s">
        <v>330</v>
      </c>
      <c r="EE52" t="s">
        <v>265</v>
      </c>
      <c r="EF52" t="s">
        <v>456</v>
      </c>
      <c r="EG52" t="s">
        <v>322</v>
      </c>
      <c r="EH52" t="s">
        <v>300</v>
      </c>
      <c r="EI52">
        <v>4</v>
      </c>
      <c r="EJ52" t="s">
        <v>214</v>
      </c>
      <c r="EK52" t="s">
        <v>457</v>
      </c>
      <c r="EL52">
        <v>-8.4</v>
      </c>
      <c r="EM52" t="s">
        <v>215</v>
      </c>
      <c r="EN52">
        <v>9</v>
      </c>
      <c r="EO52">
        <v>524.9</v>
      </c>
      <c r="EP52">
        <v>4.1666666666666666E-3</v>
      </c>
      <c r="EQ52" t="s">
        <v>382</v>
      </c>
      <c r="ER52" t="s">
        <v>322</v>
      </c>
      <c r="ES52" t="s">
        <v>312</v>
      </c>
      <c r="ET52" t="s">
        <v>265</v>
      </c>
      <c r="EU52" t="s">
        <v>458</v>
      </c>
      <c r="HI52" s="39"/>
      <c r="HJ52" s="39"/>
      <c r="HK52" s="39"/>
      <c r="HL52" s="39"/>
      <c r="HM52" s="39"/>
    </row>
    <row r="53" spans="1:221" x14ac:dyDescent="0.55000000000000004">
      <c r="A53" t="s">
        <v>445</v>
      </c>
      <c r="B53" t="s">
        <v>217</v>
      </c>
      <c r="D53" s="20" t="s">
        <v>204</v>
      </c>
      <c r="E53" t="s">
        <v>205</v>
      </c>
      <c r="F53" t="s">
        <v>206</v>
      </c>
      <c r="G53" t="s">
        <v>207</v>
      </c>
      <c r="H53" s="21">
        <v>44739</v>
      </c>
      <c r="I53">
        <v>59</v>
      </c>
      <c r="J53">
        <v>63</v>
      </c>
      <c r="K53" t="s">
        <v>297</v>
      </c>
      <c r="L53" t="s">
        <v>209</v>
      </c>
      <c r="M53" t="s">
        <v>210</v>
      </c>
      <c r="N53" t="s">
        <v>211</v>
      </c>
      <c r="O53" s="21">
        <v>44753</v>
      </c>
      <c r="P53">
        <f t="shared" si="31"/>
        <v>73</v>
      </c>
      <c r="Q53">
        <f t="shared" si="32"/>
        <v>77</v>
      </c>
      <c r="R53" s="2">
        <v>355.1</v>
      </c>
      <c r="S53" s="51" t="s">
        <v>290</v>
      </c>
      <c r="T53" t="s">
        <v>290</v>
      </c>
      <c r="U53" t="s">
        <v>290</v>
      </c>
      <c r="V53" s="51" t="s">
        <v>290</v>
      </c>
      <c r="W53">
        <v>357.9</v>
      </c>
      <c r="X53" s="51" t="s">
        <v>290</v>
      </c>
      <c r="Y53" t="s">
        <v>290</v>
      </c>
      <c r="Z53" t="s">
        <v>290</v>
      </c>
      <c r="AA53" s="51" t="s">
        <v>290</v>
      </c>
      <c r="AB53">
        <v>359.8</v>
      </c>
      <c r="AC53" s="51" t="s">
        <v>290</v>
      </c>
      <c r="AD53" t="s">
        <v>290</v>
      </c>
      <c r="AE53" t="s">
        <v>290</v>
      </c>
      <c r="AF53" s="51" t="s">
        <v>290</v>
      </c>
      <c r="AG53" s="1">
        <v>370.9</v>
      </c>
      <c r="AH53" s="51" t="s">
        <v>290</v>
      </c>
      <c r="AI53" t="s">
        <v>290</v>
      </c>
      <c r="AJ53" t="s">
        <v>290</v>
      </c>
      <c r="AK53" s="51" t="s">
        <v>290</v>
      </c>
      <c r="AL53" s="1">
        <v>374.1</v>
      </c>
      <c r="AM53" s="51" t="s">
        <v>290</v>
      </c>
      <c r="AN53" t="s">
        <v>290</v>
      </c>
      <c r="AO53" t="s">
        <v>290</v>
      </c>
      <c r="AP53" s="51" t="s">
        <v>290</v>
      </c>
      <c r="AR53" s="1"/>
      <c r="AY53" s="51"/>
      <c r="BA53" s="1"/>
      <c r="BB53" s="1" t="str">
        <f t="shared" si="33"/>
        <v/>
      </c>
      <c r="BE53" s="1">
        <v>3</v>
      </c>
      <c r="BF53" s="21">
        <v>44762</v>
      </c>
      <c r="BG53">
        <f t="shared" si="41"/>
        <v>82</v>
      </c>
      <c r="BH53">
        <f t="shared" si="42"/>
        <v>86</v>
      </c>
      <c r="BI53">
        <v>392.1</v>
      </c>
      <c r="BJ53">
        <v>11</v>
      </c>
      <c r="BK53">
        <v>300</v>
      </c>
      <c r="BL53" s="41">
        <v>0.41250000000000003</v>
      </c>
      <c r="BM53">
        <v>114.87700000000001</v>
      </c>
      <c r="BN53">
        <v>20.998999999999999</v>
      </c>
      <c r="BO53">
        <v>35.749000000000002</v>
      </c>
      <c r="BP53">
        <v>17.841999999999999</v>
      </c>
      <c r="BQ53">
        <v>20.512999999999998</v>
      </c>
      <c r="BR53">
        <v>19.774000000000001</v>
      </c>
      <c r="BS53">
        <v>56</v>
      </c>
      <c r="BT53">
        <v>2.0513750000000002</v>
      </c>
      <c r="BU53">
        <v>7.859</v>
      </c>
      <c r="BV53" t="s">
        <v>454</v>
      </c>
      <c r="BW53">
        <v>329.7</v>
      </c>
      <c r="BX53">
        <f t="shared" si="44"/>
        <v>62.400000000000034</v>
      </c>
      <c r="BY53" s="1">
        <v>0</v>
      </c>
      <c r="BZ53">
        <v>39.602000000000004</v>
      </c>
      <c r="CA53">
        <v>29</v>
      </c>
      <c r="CB53">
        <v>1.3655862068965519</v>
      </c>
      <c r="CC53">
        <v>22.879000000000001</v>
      </c>
      <c r="CD53">
        <v>91.998999999999995</v>
      </c>
      <c r="CE53">
        <v>16.722999999999999</v>
      </c>
      <c r="CF53">
        <v>6.8694612210727746</v>
      </c>
      <c r="CG53">
        <f t="shared" si="43"/>
        <v>74.585106382978722</v>
      </c>
      <c r="CH53">
        <v>4</v>
      </c>
      <c r="CI53">
        <v>23.551724137931036</v>
      </c>
      <c r="CJ53">
        <v>12.586206896551724</v>
      </c>
      <c r="CK53">
        <v>25.137931034482758</v>
      </c>
      <c r="CL53">
        <v>21.620689655172413</v>
      </c>
      <c r="CM53">
        <v>26.862068965517242</v>
      </c>
      <c r="CN53">
        <v>109.75862068965517</v>
      </c>
      <c r="CO53" s="21">
        <v>44762</v>
      </c>
      <c r="CP53">
        <f t="shared" si="34"/>
        <v>82</v>
      </c>
      <c r="CQ53">
        <f t="shared" si="35"/>
        <v>86</v>
      </c>
      <c r="CR53" s="32">
        <f t="shared" si="36"/>
        <v>5</v>
      </c>
      <c r="CS53">
        <v>392.1</v>
      </c>
      <c r="CT53">
        <f t="shared" si="37"/>
        <v>37</v>
      </c>
      <c r="CU53" s="28">
        <v>1.58</v>
      </c>
      <c r="CV53" s="31">
        <f t="shared" si="38"/>
        <v>4.0295842897220095E-3</v>
      </c>
      <c r="CW53" s="16">
        <v>0.41666666666666669</v>
      </c>
      <c r="CX53" s="28" t="s">
        <v>319</v>
      </c>
      <c r="CY53" s="28" t="s">
        <v>422</v>
      </c>
      <c r="CZ53">
        <v>1</v>
      </c>
      <c r="DA53">
        <v>0</v>
      </c>
      <c r="DB53">
        <v>0</v>
      </c>
      <c r="DC53">
        <v>1</v>
      </c>
      <c r="DD53">
        <v>0</v>
      </c>
      <c r="DE53">
        <v>0</v>
      </c>
      <c r="DG53">
        <f t="shared" si="39"/>
        <v>0.33333333333333331</v>
      </c>
      <c r="DH53">
        <f t="shared" si="40"/>
        <v>2</v>
      </c>
      <c r="DI53">
        <v>1</v>
      </c>
      <c r="DJ53" t="s">
        <v>223</v>
      </c>
      <c r="DK53" t="s">
        <v>394</v>
      </c>
      <c r="DL53">
        <v>-8.3800000000000008</v>
      </c>
      <c r="DM53" t="s">
        <v>215</v>
      </c>
      <c r="DN53">
        <v>2</v>
      </c>
      <c r="DO53">
        <v>518</v>
      </c>
      <c r="DP53">
        <v>5.5296353896664943E-2</v>
      </c>
      <c r="DQ53" t="s">
        <v>459</v>
      </c>
      <c r="DR53" t="s">
        <v>279</v>
      </c>
      <c r="DS53" t="s">
        <v>254</v>
      </c>
      <c r="DT53" t="s">
        <v>279</v>
      </c>
      <c r="DU53" t="s">
        <v>460</v>
      </c>
      <c r="DV53">
        <v>4</v>
      </c>
      <c r="DW53" t="s">
        <v>214</v>
      </c>
      <c r="DX53" t="s">
        <v>461</v>
      </c>
      <c r="DY53">
        <v>-7.9640000000000004</v>
      </c>
      <c r="DZ53" t="s">
        <v>215</v>
      </c>
      <c r="EA53">
        <v>4</v>
      </c>
      <c r="EB53">
        <v>624.1</v>
      </c>
      <c r="EC53">
        <v>9.6995092048342366E-3</v>
      </c>
      <c r="ED53" t="s">
        <v>338</v>
      </c>
      <c r="EE53" t="s">
        <v>265</v>
      </c>
      <c r="EF53" t="s">
        <v>382</v>
      </c>
      <c r="EG53" t="s">
        <v>322</v>
      </c>
      <c r="EH53" t="s">
        <v>462</v>
      </c>
      <c r="HI53" s="39"/>
      <c r="HJ53" s="39"/>
      <c r="HK53" s="39"/>
      <c r="HL53" s="39"/>
      <c r="HM53" s="39"/>
    </row>
    <row r="54" spans="1:221" x14ac:dyDescent="0.55000000000000004">
      <c r="A54" t="s">
        <v>476</v>
      </c>
      <c r="B54" t="s">
        <v>217</v>
      </c>
      <c r="D54" s="20" t="s">
        <v>204</v>
      </c>
      <c r="E54" t="s">
        <v>205</v>
      </c>
      <c r="F54" t="s">
        <v>206</v>
      </c>
      <c r="G54" t="s">
        <v>207</v>
      </c>
      <c r="H54" s="21">
        <v>44753</v>
      </c>
      <c r="I54">
        <v>64</v>
      </c>
      <c r="J54">
        <v>69</v>
      </c>
      <c r="K54" t="s">
        <v>297</v>
      </c>
      <c r="L54" t="s">
        <v>209</v>
      </c>
      <c r="M54" t="s">
        <v>210</v>
      </c>
      <c r="N54" t="s">
        <v>211</v>
      </c>
      <c r="O54" s="21">
        <v>44767</v>
      </c>
      <c r="P54">
        <f t="shared" si="31"/>
        <v>78</v>
      </c>
      <c r="Q54">
        <f t="shared" si="32"/>
        <v>83</v>
      </c>
      <c r="R54" s="2">
        <v>338.4</v>
      </c>
      <c r="S54" s="51" t="s">
        <v>290</v>
      </c>
      <c r="T54" t="s">
        <v>290</v>
      </c>
      <c r="U54" t="s">
        <v>290</v>
      </c>
      <c r="V54" s="51" t="s">
        <v>290</v>
      </c>
      <c r="W54">
        <v>337</v>
      </c>
      <c r="X54" s="51" t="s">
        <v>290</v>
      </c>
      <c r="Y54" t="s">
        <v>290</v>
      </c>
      <c r="Z54" t="s">
        <v>290</v>
      </c>
      <c r="AA54" s="51" t="s">
        <v>290</v>
      </c>
      <c r="AB54">
        <v>338.9</v>
      </c>
      <c r="AC54" s="51" t="s">
        <v>290</v>
      </c>
      <c r="AD54" t="s">
        <v>290</v>
      </c>
      <c r="AE54" t="s">
        <v>290</v>
      </c>
      <c r="AF54" s="51" t="s">
        <v>290</v>
      </c>
      <c r="AG54" s="1">
        <v>342.8</v>
      </c>
      <c r="AH54" s="51" t="s">
        <v>290</v>
      </c>
      <c r="AI54" t="s">
        <v>290</v>
      </c>
      <c r="AJ54" t="s">
        <v>290</v>
      </c>
      <c r="AK54" s="51" t="s">
        <v>290</v>
      </c>
      <c r="AL54" s="1">
        <v>344.4</v>
      </c>
      <c r="AM54" s="51" t="s">
        <v>290</v>
      </c>
      <c r="AN54" t="s">
        <v>290</v>
      </c>
      <c r="AO54" t="s">
        <v>290</v>
      </c>
      <c r="AP54" s="51" t="s">
        <v>290</v>
      </c>
      <c r="AR54" s="1"/>
      <c r="AY54" s="51"/>
      <c r="BA54" s="1"/>
      <c r="BB54" s="1" t="str">
        <f t="shared" si="33"/>
        <v/>
      </c>
      <c r="BE54" s="1">
        <v>3</v>
      </c>
      <c r="BF54" s="21">
        <v>44777</v>
      </c>
      <c r="BG54">
        <f t="shared" si="41"/>
        <v>88</v>
      </c>
      <c r="BH54">
        <f t="shared" si="42"/>
        <v>93</v>
      </c>
      <c r="BI54">
        <v>366.6</v>
      </c>
      <c r="BJ54">
        <v>38</v>
      </c>
      <c r="BK54">
        <v>300</v>
      </c>
      <c r="BL54" s="41">
        <v>0.36944444444444446</v>
      </c>
      <c r="BM54">
        <v>70.257000000000005</v>
      </c>
      <c r="BN54">
        <v>13.5</v>
      </c>
      <c r="BO54">
        <v>19.000999999999998</v>
      </c>
      <c r="BP54">
        <v>12.502000000000001</v>
      </c>
      <c r="BQ54">
        <v>12.505000000000001</v>
      </c>
      <c r="BR54">
        <v>12.749000000000001</v>
      </c>
      <c r="BS54">
        <v>65</v>
      </c>
      <c r="BT54">
        <v>1.0808769230769231</v>
      </c>
      <c r="BU54">
        <v>14.6</v>
      </c>
      <c r="BV54" t="s">
        <v>447</v>
      </c>
      <c r="BW54">
        <v>371.8</v>
      </c>
      <c r="BX54">
        <f t="shared" si="44"/>
        <v>-5.1999999999999886</v>
      </c>
      <c r="BY54" s="1">
        <v>3</v>
      </c>
      <c r="BZ54">
        <v>45.502000000000002</v>
      </c>
      <c r="CA54">
        <v>31</v>
      </c>
      <c r="CB54">
        <v>1.4678064516129032</v>
      </c>
      <c r="CC54">
        <v>19.004999999999999</v>
      </c>
      <c r="CD54">
        <v>51.252000000000002</v>
      </c>
      <c r="CE54">
        <v>26.497</v>
      </c>
      <c r="CF54">
        <v>2.6515077178548516</v>
      </c>
      <c r="CG54">
        <f t="shared" si="43"/>
        <v>45.22810426442318</v>
      </c>
      <c r="CH54">
        <v>0</v>
      </c>
      <c r="CI54">
        <v>10.275862068965518</v>
      </c>
      <c r="CJ54">
        <v>9.7586206896551726</v>
      </c>
      <c r="CK54">
        <v>28.137931034482758</v>
      </c>
      <c r="CL54">
        <v>8.5862068965517242</v>
      </c>
      <c r="CM54">
        <v>19.137931034482758</v>
      </c>
      <c r="CN54">
        <v>75.896551724137936</v>
      </c>
      <c r="CO54" s="21">
        <v>44777</v>
      </c>
      <c r="CP54">
        <f t="shared" si="34"/>
        <v>88</v>
      </c>
      <c r="CQ54">
        <f t="shared" si="35"/>
        <v>93</v>
      </c>
      <c r="CR54" s="32">
        <f t="shared" si="36"/>
        <v>6</v>
      </c>
      <c r="CS54">
        <v>351.9</v>
      </c>
      <c r="CT54">
        <f t="shared" si="37"/>
        <v>13.5</v>
      </c>
      <c r="CU54" s="28">
        <v>1.5</v>
      </c>
      <c r="CV54" s="31">
        <f t="shared" si="38"/>
        <v>4.2625745950554137E-3</v>
      </c>
      <c r="CW54" s="16">
        <v>0.375</v>
      </c>
      <c r="CX54" s="28" t="s">
        <v>319</v>
      </c>
      <c r="CY54" s="28" t="s">
        <v>422</v>
      </c>
      <c r="CZ54">
        <v>3</v>
      </c>
      <c r="DA54">
        <v>3</v>
      </c>
      <c r="DB54">
        <v>1</v>
      </c>
      <c r="DC54">
        <v>0</v>
      </c>
      <c r="DG54">
        <f t="shared" si="39"/>
        <v>1.75</v>
      </c>
      <c r="DH54">
        <f t="shared" si="40"/>
        <v>7</v>
      </c>
      <c r="DI54">
        <v>1</v>
      </c>
      <c r="DJ54" t="s">
        <v>223</v>
      </c>
      <c r="DK54" t="s">
        <v>451</v>
      </c>
      <c r="DL54">
        <v>-7.7</v>
      </c>
      <c r="DM54" t="s">
        <v>215</v>
      </c>
      <c r="DN54">
        <v>1</v>
      </c>
      <c r="DO54">
        <v>625.6</v>
      </c>
      <c r="DP54">
        <v>1.0642423016294498</v>
      </c>
      <c r="DQ54" t="s">
        <v>252</v>
      </c>
      <c r="DR54" t="s">
        <v>265</v>
      </c>
      <c r="DS54" t="s">
        <v>477</v>
      </c>
      <c r="DT54" t="s">
        <v>279</v>
      </c>
      <c r="DU54" t="s">
        <v>300</v>
      </c>
      <c r="DV54">
        <v>1</v>
      </c>
      <c r="DW54" t="s">
        <v>223</v>
      </c>
      <c r="DX54" t="s">
        <v>451</v>
      </c>
      <c r="DY54">
        <v>-7.9480000000000004</v>
      </c>
      <c r="DZ54" t="s">
        <v>215</v>
      </c>
      <c r="EA54">
        <v>3</v>
      </c>
      <c r="EB54">
        <v>466.4</v>
      </c>
      <c r="EC54">
        <v>2.6285678943624949E-2</v>
      </c>
      <c r="ED54" t="s">
        <v>254</v>
      </c>
      <c r="EE54" t="s">
        <v>279</v>
      </c>
      <c r="EF54" t="s">
        <v>328</v>
      </c>
      <c r="EG54" t="s">
        <v>279</v>
      </c>
      <c r="EH54" t="s">
        <v>300</v>
      </c>
      <c r="EI54">
        <v>1</v>
      </c>
      <c r="EJ54" t="s">
        <v>223</v>
      </c>
      <c r="EK54" t="s">
        <v>451</v>
      </c>
      <c r="EL54">
        <v>-8.27</v>
      </c>
      <c r="EM54" t="s">
        <v>215</v>
      </c>
      <c r="EN54">
        <v>4</v>
      </c>
      <c r="EO54">
        <v>488.1</v>
      </c>
      <c r="EP54">
        <v>5.0939580563493635E-3</v>
      </c>
      <c r="EQ54" t="s">
        <v>382</v>
      </c>
      <c r="ER54" t="s">
        <v>322</v>
      </c>
      <c r="ES54" t="s">
        <v>330</v>
      </c>
      <c r="ET54" t="s">
        <v>265</v>
      </c>
      <c r="EU54" t="s">
        <v>300</v>
      </c>
      <c r="EV54">
        <v>2</v>
      </c>
      <c r="EW54" t="s">
        <v>337</v>
      </c>
      <c r="EX54" t="s">
        <v>221</v>
      </c>
      <c r="EY54">
        <v>-7.8710000000000004</v>
      </c>
      <c r="EZ54" t="s">
        <v>215</v>
      </c>
      <c r="FA54">
        <v>8</v>
      </c>
      <c r="FB54" t="s">
        <v>327</v>
      </c>
      <c r="FC54" t="s">
        <v>327</v>
      </c>
      <c r="FD54" t="s">
        <v>382</v>
      </c>
      <c r="FE54" t="s">
        <v>322</v>
      </c>
      <c r="FF54" t="s">
        <v>360</v>
      </c>
      <c r="FG54" t="s">
        <v>265</v>
      </c>
      <c r="FH54" t="s">
        <v>478</v>
      </c>
      <c r="FI54">
        <v>2</v>
      </c>
      <c r="FJ54" t="s">
        <v>337</v>
      </c>
      <c r="FK54" t="s">
        <v>221</v>
      </c>
      <c r="FL54">
        <v>-8.23</v>
      </c>
      <c r="FM54" t="s">
        <v>215</v>
      </c>
      <c r="FN54">
        <v>10</v>
      </c>
      <c r="FO54">
        <v>516.79999999999995</v>
      </c>
      <c r="FP54">
        <v>5.9154096421177174E-3</v>
      </c>
      <c r="FQ54" t="s">
        <v>382</v>
      </c>
      <c r="FR54" t="s">
        <v>322</v>
      </c>
      <c r="FS54" t="s">
        <v>479</v>
      </c>
      <c r="FT54" t="s">
        <v>265</v>
      </c>
      <c r="FU54" t="s">
        <v>480</v>
      </c>
      <c r="FV54">
        <v>2</v>
      </c>
      <c r="FW54" t="s">
        <v>337</v>
      </c>
      <c r="FX54" t="s">
        <v>221</v>
      </c>
      <c r="FY54">
        <v>-8.3160000000000007</v>
      </c>
      <c r="FZ54" t="s">
        <v>215</v>
      </c>
      <c r="GA54">
        <v>11</v>
      </c>
      <c r="GB54">
        <v>569.20000000000005</v>
      </c>
      <c r="GC54">
        <v>6.7149214817284669E-2</v>
      </c>
      <c r="GD54" t="s">
        <v>481</v>
      </c>
      <c r="GE54" t="s">
        <v>279</v>
      </c>
      <c r="GF54" t="s">
        <v>382</v>
      </c>
      <c r="GG54" t="s">
        <v>322</v>
      </c>
      <c r="GH54" t="s">
        <v>482</v>
      </c>
      <c r="GI54">
        <v>2</v>
      </c>
      <c r="GJ54" t="s">
        <v>337</v>
      </c>
      <c r="GK54" t="s">
        <v>221</v>
      </c>
      <c r="GL54">
        <v>-8.7530000000000001</v>
      </c>
      <c r="GM54" t="s">
        <v>220</v>
      </c>
      <c r="GN54">
        <v>12</v>
      </c>
      <c r="GO54">
        <v>451.1</v>
      </c>
      <c r="GP54">
        <v>1.7400658061250317E-2</v>
      </c>
      <c r="GQ54" t="s">
        <v>483</v>
      </c>
      <c r="GR54" t="s">
        <v>265</v>
      </c>
      <c r="GS54" t="s">
        <v>382</v>
      </c>
      <c r="GT54" t="s">
        <v>322</v>
      </c>
      <c r="GV54">
        <v>3</v>
      </c>
      <c r="GW54" t="s">
        <v>224</v>
      </c>
      <c r="GX54" t="s">
        <v>219</v>
      </c>
      <c r="GY54">
        <v>-8.6430000000000007</v>
      </c>
      <c r="GZ54" t="s">
        <v>220</v>
      </c>
      <c r="HA54">
        <v>14</v>
      </c>
      <c r="HB54">
        <v>547</v>
      </c>
      <c r="HC54">
        <v>1.7573642348260386E-2</v>
      </c>
      <c r="HD54" t="s">
        <v>484</v>
      </c>
      <c r="HE54" t="s">
        <v>265</v>
      </c>
      <c r="HF54" t="s">
        <v>485</v>
      </c>
      <c r="HG54" t="s">
        <v>265</v>
      </c>
      <c r="HI54" s="39"/>
      <c r="HJ54" s="39"/>
      <c r="HK54" s="39"/>
      <c r="HL54" s="39"/>
      <c r="HM54" s="39"/>
    </row>
    <row r="55" spans="1:221" x14ac:dyDescent="0.55000000000000004">
      <c r="A55" t="s">
        <v>464</v>
      </c>
      <c r="B55" t="s">
        <v>217</v>
      </c>
      <c r="D55" s="20" t="s">
        <v>204</v>
      </c>
      <c r="E55" t="s">
        <v>205</v>
      </c>
      <c r="F55" t="s">
        <v>206</v>
      </c>
      <c r="G55" t="s">
        <v>207</v>
      </c>
      <c r="H55" s="21">
        <v>44753</v>
      </c>
      <c r="I55">
        <v>64</v>
      </c>
      <c r="J55">
        <v>69</v>
      </c>
      <c r="K55" t="s">
        <v>297</v>
      </c>
      <c r="L55" t="s">
        <v>209</v>
      </c>
      <c r="M55" t="s">
        <v>210</v>
      </c>
      <c r="N55" t="s">
        <v>211</v>
      </c>
      <c r="O55" s="21">
        <v>44767</v>
      </c>
      <c r="P55">
        <f t="shared" si="31"/>
        <v>78</v>
      </c>
      <c r="Q55">
        <f t="shared" si="32"/>
        <v>83</v>
      </c>
      <c r="R55" s="2">
        <v>354.8</v>
      </c>
      <c r="S55" s="51" t="s">
        <v>290</v>
      </c>
      <c r="T55" t="s">
        <v>290</v>
      </c>
      <c r="U55" t="s">
        <v>290</v>
      </c>
      <c r="V55" s="51" t="s">
        <v>290</v>
      </c>
      <c r="W55">
        <v>353.3</v>
      </c>
      <c r="X55" s="51" t="s">
        <v>290</v>
      </c>
      <c r="Y55" t="s">
        <v>290</v>
      </c>
      <c r="Z55" t="s">
        <v>290</v>
      </c>
      <c r="AA55" s="51" t="s">
        <v>290</v>
      </c>
      <c r="AB55">
        <v>355.4</v>
      </c>
      <c r="AC55" s="51" t="s">
        <v>290</v>
      </c>
      <c r="AD55" t="s">
        <v>290</v>
      </c>
      <c r="AE55" t="s">
        <v>290</v>
      </c>
      <c r="AF55" s="51" t="s">
        <v>290</v>
      </c>
      <c r="AG55" s="1">
        <v>358.2</v>
      </c>
      <c r="AH55" s="51" t="s">
        <v>290</v>
      </c>
      <c r="AI55" t="s">
        <v>290</v>
      </c>
      <c r="AJ55" t="s">
        <v>290</v>
      </c>
      <c r="AK55" s="51" t="s">
        <v>290</v>
      </c>
      <c r="AL55" s="1">
        <v>360.5</v>
      </c>
      <c r="AM55" s="51" t="s">
        <v>290</v>
      </c>
      <c r="AN55" t="s">
        <v>290</v>
      </c>
      <c r="AO55" t="s">
        <v>290</v>
      </c>
      <c r="AP55" s="51" t="s">
        <v>290</v>
      </c>
      <c r="AR55" s="1"/>
      <c r="AY55" s="51"/>
      <c r="BA55" s="1"/>
      <c r="BB55" s="1" t="str">
        <f t="shared" si="33"/>
        <v/>
      </c>
      <c r="BE55" s="1">
        <v>3</v>
      </c>
      <c r="BF55" s="21">
        <v>44777</v>
      </c>
      <c r="BG55">
        <f t="shared" si="41"/>
        <v>88</v>
      </c>
      <c r="BH55">
        <f t="shared" si="42"/>
        <v>93</v>
      </c>
      <c r="BI55">
        <v>378.1</v>
      </c>
      <c r="BJ55">
        <v>40</v>
      </c>
      <c r="BK55">
        <v>300</v>
      </c>
      <c r="BL55" s="41">
        <v>0.37847222222222227</v>
      </c>
      <c r="BM55">
        <v>123.76300000000006</v>
      </c>
      <c r="BN55">
        <v>26.254000000000001</v>
      </c>
      <c r="BO55">
        <v>24</v>
      </c>
      <c r="BP55">
        <v>25.007999999999999</v>
      </c>
      <c r="BQ55">
        <v>28.501000000000001</v>
      </c>
      <c r="BR55">
        <v>20</v>
      </c>
      <c r="BS55">
        <v>100</v>
      </c>
      <c r="BT55">
        <v>1.2376300000000007</v>
      </c>
      <c r="BU55">
        <v>7.601</v>
      </c>
      <c r="BV55" t="s">
        <v>486</v>
      </c>
      <c r="BW55">
        <v>355.4</v>
      </c>
      <c r="BX55">
        <f t="shared" si="44"/>
        <v>22.700000000000045</v>
      </c>
      <c r="BY55" s="1">
        <v>2</v>
      </c>
      <c r="BZ55">
        <v>48.235999999999997</v>
      </c>
      <c r="CA55">
        <v>39</v>
      </c>
      <c r="CB55">
        <v>1.2368205128205128</v>
      </c>
      <c r="CC55">
        <v>21.997</v>
      </c>
      <c r="CD55">
        <v>101.768</v>
      </c>
      <c r="CE55">
        <v>26.236000000000001</v>
      </c>
      <c r="CF55">
        <v>4.7173730751638967</v>
      </c>
      <c r="CG55">
        <f t="shared" si="43"/>
        <v>65.01843345622305</v>
      </c>
      <c r="CH55">
        <v>2</v>
      </c>
      <c r="CI55">
        <v>3.6896551724137931</v>
      </c>
      <c r="CJ55">
        <v>18.896551724137932</v>
      </c>
      <c r="CK55">
        <v>43.758620689655174</v>
      </c>
      <c r="CL55">
        <v>26.655172413793103</v>
      </c>
      <c r="CM55">
        <v>31.793103448275861</v>
      </c>
      <c r="CN55">
        <v>124.79310344827587</v>
      </c>
      <c r="CO55" s="21">
        <v>44777</v>
      </c>
      <c r="CP55">
        <f t="shared" si="34"/>
        <v>88</v>
      </c>
      <c r="CQ55">
        <f t="shared" si="35"/>
        <v>93</v>
      </c>
      <c r="CR55" s="32">
        <f t="shared" si="36"/>
        <v>6</v>
      </c>
      <c r="CS55">
        <v>372.1</v>
      </c>
      <c r="CT55">
        <f t="shared" si="37"/>
        <v>17.300000000000011</v>
      </c>
      <c r="CU55" s="28">
        <v>1.33</v>
      </c>
      <c r="CV55" s="31">
        <f t="shared" si="38"/>
        <v>3.5743079817253426E-3</v>
      </c>
      <c r="CW55" s="16">
        <v>0.38611111111111113</v>
      </c>
      <c r="CX55" s="28" t="s">
        <v>308</v>
      </c>
      <c r="CY55" s="28" t="s">
        <v>307</v>
      </c>
      <c r="CZ55">
        <v>1</v>
      </c>
      <c r="DA55">
        <v>0</v>
      </c>
      <c r="DG55">
        <f t="shared" si="39"/>
        <v>0.5</v>
      </c>
      <c r="DH55">
        <f t="shared" si="40"/>
        <v>1</v>
      </c>
      <c r="DI55">
        <v>1</v>
      </c>
      <c r="DJ55" t="s">
        <v>223</v>
      </c>
      <c r="DK55" t="s">
        <v>487</v>
      </c>
      <c r="DL55">
        <v>-7.8529999999999998</v>
      </c>
      <c r="DM55" t="s">
        <v>215</v>
      </c>
      <c r="DN55">
        <v>2</v>
      </c>
      <c r="DO55">
        <v>601.70000000000005</v>
      </c>
      <c r="DP55">
        <v>1.3215765880064281E-2</v>
      </c>
      <c r="DQ55" t="s">
        <v>382</v>
      </c>
      <c r="DR55" t="s">
        <v>322</v>
      </c>
      <c r="DS55" t="s">
        <v>259</v>
      </c>
      <c r="DT55" t="s">
        <v>265</v>
      </c>
      <c r="GH55" t="s">
        <v>300</v>
      </c>
      <c r="HI55" s="39"/>
      <c r="HJ55" s="39"/>
      <c r="HK55" s="39"/>
      <c r="HL55" s="39"/>
      <c r="HM55" s="39"/>
    </row>
    <row r="56" spans="1:221" x14ac:dyDescent="0.55000000000000004">
      <c r="A56" t="s">
        <v>495</v>
      </c>
      <c r="B56" t="s">
        <v>217</v>
      </c>
      <c r="D56" s="20" t="s">
        <v>204</v>
      </c>
      <c r="E56" t="s">
        <v>205</v>
      </c>
      <c r="F56" t="s">
        <v>206</v>
      </c>
      <c r="G56" t="s">
        <v>207</v>
      </c>
      <c r="H56" s="21">
        <v>44802</v>
      </c>
      <c r="I56">
        <v>59</v>
      </c>
      <c r="J56">
        <v>63</v>
      </c>
      <c r="K56" t="s">
        <v>297</v>
      </c>
      <c r="L56" t="s">
        <v>209</v>
      </c>
      <c r="M56" t="s">
        <v>210</v>
      </c>
      <c r="N56" t="s">
        <v>211</v>
      </c>
      <c r="O56" s="21">
        <v>44816</v>
      </c>
      <c r="P56">
        <f t="shared" si="31"/>
        <v>73</v>
      </c>
      <c r="Q56">
        <f t="shared" si="32"/>
        <v>77</v>
      </c>
      <c r="R56" s="2">
        <v>325.8</v>
      </c>
      <c r="S56" s="51"/>
      <c r="T56"/>
      <c r="U56"/>
      <c r="V56" s="51"/>
      <c r="W56">
        <v>330.1</v>
      </c>
      <c r="X56" s="51"/>
      <c r="Y56"/>
      <c r="Z56"/>
      <c r="AA56" s="51"/>
      <c r="AB56">
        <v>330.6</v>
      </c>
      <c r="AC56" s="51"/>
      <c r="AD56"/>
      <c r="AE56"/>
      <c r="AF56" s="51"/>
      <c r="AG56" s="1">
        <v>333.1</v>
      </c>
      <c r="AH56" s="51"/>
      <c r="AI56"/>
      <c r="AJ56"/>
      <c r="AK56" s="51"/>
      <c r="AL56" s="1">
        <v>335.8</v>
      </c>
      <c r="AM56" s="51"/>
      <c r="AN56"/>
      <c r="AO56"/>
      <c r="AP56" s="51"/>
      <c r="AR56" s="1"/>
      <c r="AY56" s="51"/>
      <c r="BA56" s="1"/>
      <c r="BB56" s="1" t="str">
        <f t="shared" si="33"/>
        <v/>
      </c>
      <c r="BE56" s="1">
        <v>3</v>
      </c>
      <c r="BF56" s="21">
        <v>44825</v>
      </c>
      <c r="BG56">
        <f t="shared" si="41"/>
        <v>82</v>
      </c>
      <c r="BH56">
        <f t="shared" si="42"/>
        <v>86</v>
      </c>
      <c r="BI56">
        <v>351.3</v>
      </c>
      <c r="BJ56">
        <v>26</v>
      </c>
      <c r="BK56">
        <v>300</v>
      </c>
      <c r="BL56" s="41">
        <v>0.42083333333333334</v>
      </c>
      <c r="BM56">
        <v>37.432000000000002</v>
      </c>
      <c r="BN56">
        <v>3.9980000000000002</v>
      </c>
      <c r="BO56">
        <v>6.9870000000000001</v>
      </c>
      <c r="BP56">
        <v>7.2540000000000004</v>
      </c>
      <c r="BQ56">
        <v>2.194</v>
      </c>
      <c r="BR56">
        <v>16.998999999999999</v>
      </c>
      <c r="BS56">
        <v>38</v>
      </c>
      <c r="BT56">
        <v>0.9850526315789474</v>
      </c>
      <c r="BU56">
        <v>25.352</v>
      </c>
      <c r="BV56" t="s">
        <v>496</v>
      </c>
      <c r="BW56">
        <v>316.39999999999998</v>
      </c>
      <c r="BX56">
        <f t="shared" si="44"/>
        <v>34.900000000000034</v>
      </c>
      <c r="BY56" s="1">
        <v>1</v>
      </c>
      <c r="BZ56">
        <v>46.481000000000002</v>
      </c>
      <c r="CA56">
        <v>33</v>
      </c>
      <c r="CB56">
        <v>1.4085151515151515</v>
      </c>
      <c r="CC56">
        <v>8.5009999999999994</v>
      </c>
      <c r="CD56">
        <v>28.931000000000001</v>
      </c>
      <c r="CE56">
        <v>37.978000000000002</v>
      </c>
      <c r="CF56">
        <v>0.98562325556901365</v>
      </c>
      <c r="CG56">
        <f t="shared" si="43"/>
        <v>-0.7240419042567291</v>
      </c>
      <c r="CH56">
        <v>5</v>
      </c>
      <c r="CI56">
        <v>1.9655172413793103</v>
      </c>
      <c r="CJ56">
        <v>1.7241379310344827</v>
      </c>
      <c r="CK56">
        <v>11.241379310344827</v>
      </c>
      <c r="CL56">
        <v>3.9310344827586206</v>
      </c>
      <c r="CM56">
        <v>7.3448275862068968</v>
      </c>
      <c r="CN56">
        <v>26.206896551724135</v>
      </c>
      <c r="CO56" s="21">
        <v>44825</v>
      </c>
      <c r="CP56">
        <f t="shared" si="34"/>
        <v>82</v>
      </c>
      <c r="CQ56">
        <f t="shared" si="35"/>
        <v>86</v>
      </c>
      <c r="CR56" s="32">
        <f t="shared" si="36"/>
        <v>5</v>
      </c>
      <c r="CS56">
        <v>346.3</v>
      </c>
      <c r="CT56">
        <f t="shared" si="37"/>
        <v>20.5</v>
      </c>
      <c r="CU56" s="28">
        <v>1.35</v>
      </c>
      <c r="CV56" s="31">
        <f t="shared" si="38"/>
        <v>3.8983540282991626E-3</v>
      </c>
      <c r="CW56" s="16">
        <v>0.42638888888888887</v>
      </c>
      <c r="CX56" s="28" t="s">
        <v>398</v>
      </c>
      <c r="CY56" s="28" t="s">
        <v>441</v>
      </c>
      <c r="CZ56">
        <v>1</v>
      </c>
      <c r="DA56">
        <v>0</v>
      </c>
      <c r="DB56">
        <v>0</v>
      </c>
      <c r="DC56">
        <v>2</v>
      </c>
      <c r="DG56">
        <f t="shared" si="39"/>
        <v>0.75</v>
      </c>
      <c r="DH56">
        <f t="shared" si="40"/>
        <v>3</v>
      </c>
      <c r="DI56">
        <v>1</v>
      </c>
      <c r="DJ56" t="s">
        <v>223</v>
      </c>
      <c r="DK56" t="s">
        <v>497</v>
      </c>
      <c r="DL56">
        <v>-8.125</v>
      </c>
      <c r="DM56" t="s">
        <v>215</v>
      </c>
      <c r="DN56">
        <v>5</v>
      </c>
      <c r="DO56">
        <v>443.5</v>
      </c>
      <c r="DP56">
        <v>3.6438561273097081E-2</v>
      </c>
      <c r="DQ56" t="s">
        <v>382</v>
      </c>
      <c r="DR56" t="s">
        <v>498</v>
      </c>
      <c r="DS56" t="s">
        <v>252</v>
      </c>
      <c r="DT56" t="s">
        <v>265</v>
      </c>
      <c r="DU56" t="s">
        <v>499</v>
      </c>
      <c r="DV56">
        <v>4</v>
      </c>
      <c r="DW56" t="s">
        <v>224</v>
      </c>
      <c r="DX56" t="s">
        <v>500</v>
      </c>
      <c r="DY56">
        <v>-8.2230000000000008</v>
      </c>
      <c r="DZ56" t="s">
        <v>215</v>
      </c>
      <c r="EA56">
        <v>13</v>
      </c>
      <c r="EB56">
        <v>386.7</v>
      </c>
      <c r="EC56">
        <v>1.6620793277221536E-2</v>
      </c>
      <c r="ED56" t="s">
        <v>312</v>
      </c>
      <c r="EE56" t="s">
        <v>279</v>
      </c>
      <c r="EF56" t="s">
        <v>339</v>
      </c>
      <c r="EG56" t="s">
        <v>265</v>
      </c>
      <c r="EH56" t="s">
        <v>300</v>
      </c>
      <c r="EI56">
        <v>4</v>
      </c>
      <c r="EJ56" t="s">
        <v>224</v>
      </c>
      <c r="EK56" t="s">
        <v>500</v>
      </c>
      <c r="EL56">
        <v>-8.7379999999999995</v>
      </c>
      <c r="EM56" t="s">
        <v>220</v>
      </c>
      <c r="EN56">
        <v>14</v>
      </c>
      <c r="EO56" t="s">
        <v>327</v>
      </c>
      <c r="EP56" t="s">
        <v>327</v>
      </c>
      <c r="EQ56" t="s">
        <v>382</v>
      </c>
      <c r="ER56" t="s">
        <v>322</v>
      </c>
      <c r="ES56" t="s">
        <v>373</v>
      </c>
      <c r="ET56" t="s">
        <v>265</v>
      </c>
      <c r="EU56" t="s">
        <v>300</v>
      </c>
      <c r="EV56">
        <v>4</v>
      </c>
      <c r="EW56" t="s">
        <v>224</v>
      </c>
      <c r="EX56" t="s">
        <v>500</v>
      </c>
      <c r="EY56">
        <v>-8.827</v>
      </c>
      <c r="EZ56" t="s">
        <v>220</v>
      </c>
      <c r="FA56">
        <v>15</v>
      </c>
      <c r="FB56">
        <v>470</v>
      </c>
      <c r="FC56">
        <v>5.6380591545166486E-3</v>
      </c>
      <c r="FD56" t="s">
        <v>382</v>
      </c>
      <c r="FE56" t="s">
        <v>322</v>
      </c>
      <c r="FF56" t="s">
        <v>389</v>
      </c>
      <c r="FG56" t="s">
        <v>265</v>
      </c>
      <c r="HI56" s="39"/>
      <c r="HJ56" s="39"/>
      <c r="HK56" s="39"/>
      <c r="HL56" s="39"/>
      <c r="HM56" s="39"/>
    </row>
    <row r="57" spans="1:221" x14ac:dyDescent="0.55000000000000004">
      <c r="A57" t="s">
        <v>489</v>
      </c>
      <c r="B57" t="s">
        <v>217</v>
      </c>
      <c r="D57" s="20" t="s">
        <v>204</v>
      </c>
      <c r="E57" t="s">
        <v>205</v>
      </c>
      <c r="F57" t="s">
        <v>206</v>
      </c>
      <c r="G57" t="s">
        <v>207</v>
      </c>
      <c r="H57" s="21">
        <v>44802</v>
      </c>
      <c r="I57">
        <v>59</v>
      </c>
      <c r="J57">
        <v>63</v>
      </c>
      <c r="K57" t="s">
        <v>297</v>
      </c>
      <c r="L57" t="s">
        <v>209</v>
      </c>
      <c r="M57" t="s">
        <v>210</v>
      </c>
      <c r="N57" t="s">
        <v>211</v>
      </c>
      <c r="O57" s="21">
        <v>44816</v>
      </c>
      <c r="P57">
        <f t="shared" si="31"/>
        <v>73</v>
      </c>
      <c r="Q57">
        <f t="shared" si="32"/>
        <v>77</v>
      </c>
      <c r="R57" s="2">
        <v>321.10000000000002</v>
      </c>
      <c r="S57" s="51"/>
      <c r="T57"/>
      <c r="U57"/>
      <c r="V57" s="51"/>
      <c r="W57">
        <v>328.8</v>
      </c>
      <c r="X57" s="51"/>
      <c r="Y57"/>
      <c r="Z57"/>
      <c r="AA57" s="51"/>
      <c r="AB57">
        <v>329.8</v>
      </c>
      <c r="AC57" s="51"/>
      <c r="AD57"/>
      <c r="AE57"/>
      <c r="AF57" s="51"/>
      <c r="AG57" s="1">
        <v>330.7</v>
      </c>
      <c r="AH57" s="51"/>
      <c r="AI57"/>
      <c r="AJ57"/>
      <c r="AK57" s="51"/>
      <c r="AL57" s="1">
        <v>333.6</v>
      </c>
      <c r="AM57" s="51"/>
      <c r="AN57"/>
      <c r="AO57"/>
      <c r="AP57" s="51"/>
      <c r="AR57" s="1"/>
      <c r="AY57" s="51"/>
      <c r="BA57" s="1"/>
      <c r="BB57" s="1" t="str">
        <f t="shared" si="33"/>
        <v/>
      </c>
      <c r="BE57" s="1">
        <v>3</v>
      </c>
      <c r="BF57" s="21">
        <v>44826</v>
      </c>
      <c r="BG57">
        <f t="shared" si="41"/>
        <v>83</v>
      </c>
      <c r="BH57">
        <f t="shared" si="42"/>
        <v>87</v>
      </c>
      <c r="BI57">
        <v>349.9</v>
      </c>
      <c r="BJ57">
        <v>30</v>
      </c>
      <c r="BK57">
        <v>300</v>
      </c>
      <c r="BL57" s="41">
        <v>0.42569444444444443</v>
      </c>
      <c r="BM57">
        <v>133.50900000000001</v>
      </c>
      <c r="BN57">
        <v>31.753000000000007</v>
      </c>
      <c r="BO57">
        <v>39.500999999999998</v>
      </c>
      <c r="BP57">
        <v>44.750999999999998</v>
      </c>
      <c r="BQ57">
        <v>8.5019999999999989</v>
      </c>
      <c r="BR57">
        <v>9.0020000000000007</v>
      </c>
      <c r="BS57">
        <v>58</v>
      </c>
      <c r="BT57">
        <v>2.3018793103448276</v>
      </c>
      <c r="BU57">
        <v>8.35</v>
      </c>
      <c r="BV57" t="s">
        <v>501</v>
      </c>
      <c r="BW57">
        <v>319.2</v>
      </c>
      <c r="BX57">
        <f t="shared" si="44"/>
        <v>30.699999999999989</v>
      </c>
      <c r="BY57" s="1">
        <v>1</v>
      </c>
      <c r="BZ57">
        <v>26.756999999999998</v>
      </c>
      <c r="CA57">
        <v>31</v>
      </c>
      <c r="CB57">
        <v>0.86312903225806448</v>
      </c>
      <c r="CC57">
        <v>12.507999999999999</v>
      </c>
      <c r="CD57">
        <v>121.001</v>
      </c>
      <c r="CE57">
        <v>14.249000000000001</v>
      </c>
      <c r="CF57">
        <v>9.3697101550986037</v>
      </c>
      <c r="CG57">
        <f t="shared" si="43"/>
        <v>80.713057837815896</v>
      </c>
      <c r="CH57">
        <v>4</v>
      </c>
      <c r="CI57">
        <v>17.551724137931036</v>
      </c>
      <c r="CJ57">
        <v>30.206896551724139</v>
      </c>
      <c r="CK57">
        <v>37.103448275862071</v>
      </c>
      <c r="CL57">
        <v>10.689655172413794</v>
      </c>
      <c r="CM57">
        <v>39.448275862068968</v>
      </c>
      <c r="CN57">
        <v>135</v>
      </c>
      <c r="CO57" s="21">
        <v>44826</v>
      </c>
      <c r="CP57">
        <f t="shared" si="34"/>
        <v>83</v>
      </c>
      <c r="CQ57">
        <f t="shared" si="35"/>
        <v>87</v>
      </c>
      <c r="CR57" s="32">
        <f t="shared" si="36"/>
        <v>6</v>
      </c>
      <c r="CS57">
        <v>344.9</v>
      </c>
      <c r="CT57">
        <f t="shared" si="37"/>
        <v>23.799999999999955</v>
      </c>
      <c r="CU57" s="28">
        <v>1.25</v>
      </c>
      <c r="CV57" s="31">
        <f t="shared" si="38"/>
        <v>3.6242389098289363E-3</v>
      </c>
      <c r="CW57" s="16">
        <v>0.43124999999999997</v>
      </c>
      <c r="CX57" s="28" t="s">
        <v>502</v>
      </c>
      <c r="CY57" s="28" t="s">
        <v>307</v>
      </c>
      <c r="CZ57">
        <v>3</v>
      </c>
      <c r="DA57">
        <v>3</v>
      </c>
      <c r="DG57">
        <f t="shared" si="39"/>
        <v>3</v>
      </c>
      <c r="DH57">
        <f t="shared" si="40"/>
        <v>6</v>
      </c>
      <c r="DI57">
        <v>1</v>
      </c>
      <c r="DJ57" t="s">
        <v>223</v>
      </c>
      <c r="DK57" t="s">
        <v>503</v>
      </c>
      <c r="DL57">
        <v>-7.8650000000000002</v>
      </c>
      <c r="DM57" t="s">
        <v>215</v>
      </c>
      <c r="DN57">
        <v>4</v>
      </c>
      <c r="DO57">
        <v>469.1</v>
      </c>
      <c r="DP57">
        <v>6.6538911955711707E-3</v>
      </c>
      <c r="DQ57" t="s">
        <v>382</v>
      </c>
      <c r="DR57" t="s">
        <v>322</v>
      </c>
      <c r="DS57" t="s">
        <v>477</v>
      </c>
      <c r="DT57" t="s">
        <v>265</v>
      </c>
      <c r="DU57" t="s">
        <v>300</v>
      </c>
      <c r="DV57">
        <v>1</v>
      </c>
      <c r="DW57" t="s">
        <v>223</v>
      </c>
      <c r="DX57" t="s">
        <v>503</v>
      </c>
      <c r="DY57">
        <v>7.95</v>
      </c>
      <c r="DZ57" t="s">
        <v>215</v>
      </c>
      <c r="EA57">
        <v>6</v>
      </c>
      <c r="EB57">
        <v>602.29999999999995</v>
      </c>
      <c r="EC57">
        <v>6.2326265534821687E-3</v>
      </c>
      <c r="ED57" t="s">
        <v>382</v>
      </c>
      <c r="EE57" t="s">
        <v>322</v>
      </c>
      <c r="EF57" t="s">
        <v>456</v>
      </c>
      <c r="EG57" t="s">
        <v>279</v>
      </c>
      <c r="EH57" t="s">
        <v>504</v>
      </c>
      <c r="EI57">
        <v>1</v>
      </c>
      <c r="EJ57" t="s">
        <v>223</v>
      </c>
      <c r="EK57" t="s">
        <v>503</v>
      </c>
      <c r="EL57">
        <v>-8.0050000000000008</v>
      </c>
      <c r="EM57" t="s">
        <v>215</v>
      </c>
      <c r="EN57">
        <v>11</v>
      </c>
      <c r="EO57">
        <v>549.4</v>
      </c>
      <c r="EP57">
        <v>0.16975450104059508</v>
      </c>
      <c r="EQ57" t="s">
        <v>382</v>
      </c>
      <c r="ER57" t="s">
        <v>322</v>
      </c>
      <c r="ES57" t="s">
        <v>338</v>
      </c>
      <c r="ET57" t="s">
        <v>265</v>
      </c>
      <c r="EU57" t="s">
        <v>300</v>
      </c>
      <c r="EV57">
        <v>2</v>
      </c>
      <c r="EW57" t="s">
        <v>236</v>
      </c>
      <c r="EX57" t="s">
        <v>505</v>
      </c>
      <c r="EY57">
        <v>-7.8550000000000004</v>
      </c>
      <c r="EZ57" t="s">
        <v>215</v>
      </c>
      <c r="FA57">
        <v>15</v>
      </c>
      <c r="FB57">
        <v>566.1</v>
      </c>
      <c r="FC57">
        <v>4.9603174603174609E-3</v>
      </c>
      <c r="FD57" t="s">
        <v>382</v>
      </c>
      <c r="FE57" t="s">
        <v>322</v>
      </c>
      <c r="FF57" t="s">
        <v>389</v>
      </c>
      <c r="FG57" t="s">
        <v>265</v>
      </c>
      <c r="FH57" t="s">
        <v>506</v>
      </c>
      <c r="FI57">
        <v>2</v>
      </c>
      <c r="FJ57" t="s">
        <v>236</v>
      </c>
      <c r="FK57" t="s">
        <v>505</v>
      </c>
      <c r="FL57">
        <v>-8.141</v>
      </c>
      <c r="FM57" t="s">
        <v>215</v>
      </c>
      <c r="FN57">
        <v>16</v>
      </c>
      <c r="FO57">
        <v>485.3</v>
      </c>
      <c r="FP57">
        <v>2.4167899229527372E-3</v>
      </c>
      <c r="FQ57" t="s">
        <v>382</v>
      </c>
      <c r="FR57" t="s">
        <v>322</v>
      </c>
      <c r="FS57" t="s">
        <v>348</v>
      </c>
      <c r="FT57" t="s">
        <v>265</v>
      </c>
      <c r="FU57" t="s">
        <v>507</v>
      </c>
      <c r="FV57">
        <v>2</v>
      </c>
      <c r="FW57" t="s">
        <v>236</v>
      </c>
      <c r="FX57" t="s">
        <v>505</v>
      </c>
      <c r="FY57">
        <v>-8.4870000000000001</v>
      </c>
      <c r="FZ57" t="s">
        <v>220</v>
      </c>
      <c r="GA57">
        <v>18</v>
      </c>
      <c r="GB57">
        <v>444.9</v>
      </c>
      <c r="GC57">
        <v>2.2378573858245158E-3</v>
      </c>
      <c r="GD57" t="s">
        <v>382</v>
      </c>
      <c r="GE57" t="s">
        <v>322</v>
      </c>
      <c r="GF57" t="s">
        <v>350</v>
      </c>
      <c r="GG57" t="s">
        <v>265</v>
      </c>
      <c r="HI57" s="39"/>
      <c r="HJ57" s="39"/>
      <c r="HK57" s="39"/>
      <c r="HL57" s="39"/>
      <c r="HM57" s="39"/>
    </row>
    <row r="58" spans="1:221" x14ac:dyDescent="0.55000000000000004">
      <c r="A58" t="s">
        <v>527</v>
      </c>
      <c r="B58" t="s">
        <v>217</v>
      </c>
      <c r="D58" s="20" t="s">
        <v>204</v>
      </c>
      <c r="E58" t="s">
        <v>205</v>
      </c>
      <c r="F58" t="s">
        <v>206</v>
      </c>
      <c r="G58" t="s">
        <v>207</v>
      </c>
      <c r="H58" s="21">
        <v>44816</v>
      </c>
      <c r="I58">
        <v>64</v>
      </c>
      <c r="J58">
        <v>69</v>
      </c>
      <c r="K58" t="s">
        <v>297</v>
      </c>
      <c r="L58" t="s">
        <v>209</v>
      </c>
      <c r="M58" t="s">
        <v>210</v>
      </c>
      <c r="N58" t="s">
        <v>211</v>
      </c>
      <c r="O58" s="21">
        <v>44823</v>
      </c>
      <c r="P58">
        <f t="shared" si="31"/>
        <v>71</v>
      </c>
      <c r="Q58">
        <f t="shared" si="32"/>
        <v>76</v>
      </c>
      <c r="R58" s="2">
        <v>319.5</v>
      </c>
      <c r="S58" s="51"/>
      <c r="T58"/>
      <c r="U58"/>
      <c r="V58" s="51"/>
      <c r="W58">
        <v>321.60000000000002</v>
      </c>
      <c r="X58" s="51"/>
      <c r="Y58"/>
      <c r="Z58"/>
      <c r="AA58" s="51"/>
      <c r="AB58">
        <v>326</v>
      </c>
      <c r="AC58" s="51"/>
      <c r="AD58"/>
      <c r="AE58"/>
      <c r="AF58" s="51"/>
      <c r="AG58" s="1">
        <v>330.6</v>
      </c>
      <c r="AH58" s="51"/>
      <c r="AI58"/>
      <c r="AJ58"/>
      <c r="AK58" s="51"/>
      <c r="AL58" s="1">
        <v>339.6</v>
      </c>
      <c r="AM58" s="51"/>
      <c r="AN58"/>
      <c r="AO58"/>
      <c r="AP58" s="51"/>
      <c r="AR58" s="23"/>
      <c r="AS58" s="20"/>
      <c r="AT58" s="20"/>
      <c r="AU58" s="20"/>
      <c r="AY58" s="51"/>
      <c r="BB58" s="1" t="str">
        <f t="shared" si="33"/>
        <v/>
      </c>
      <c r="BE58" s="1">
        <v>3</v>
      </c>
      <c r="BF58" s="21">
        <v>44830</v>
      </c>
      <c r="BG58">
        <f t="shared" si="41"/>
        <v>78</v>
      </c>
      <c r="BH58">
        <f t="shared" si="42"/>
        <v>83</v>
      </c>
      <c r="BI58">
        <v>351.9</v>
      </c>
      <c r="BJ58">
        <v>41</v>
      </c>
      <c r="BK58">
        <v>300</v>
      </c>
      <c r="BL58" s="41">
        <v>0.44513888888888892</v>
      </c>
      <c r="BM58">
        <v>80.253000000000014</v>
      </c>
      <c r="BN58">
        <v>22.003999999999998</v>
      </c>
      <c r="BO58">
        <v>9.2519999999999989</v>
      </c>
      <c r="BP58">
        <v>22.999999999999996</v>
      </c>
      <c r="BQ58">
        <v>5.0019999999999998</v>
      </c>
      <c r="BR58">
        <v>20.994999999999997</v>
      </c>
      <c r="BS58">
        <v>49</v>
      </c>
      <c r="BT58">
        <v>1.6378163265306125</v>
      </c>
      <c r="BU58">
        <v>15.601000000000001</v>
      </c>
      <c r="BV58" t="s">
        <v>496</v>
      </c>
      <c r="BW58">
        <v>327.39999999999998</v>
      </c>
      <c r="BX58">
        <f t="shared" si="44"/>
        <v>24.5</v>
      </c>
      <c r="BY58" s="1">
        <v>2</v>
      </c>
      <c r="BZ58">
        <v>55.501000000000005</v>
      </c>
      <c r="CA58">
        <v>56</v>
      </c>
      <c r="CB58">
        <v>0.99108928571428578</v>
      </c>
      <c r="CC58">
        <v>18.760000000000002</v>
      </c>
      <c r="CD58">
        <v>61.491999999999997</v>
      </c>
      <c r="CE58">
        <v>36.741</v>
      </c>
      <c r="CF58">
        <v>2.1842628126616042</v>
      </c>
      <c r="CG58">
        <f t="shared" si="43"/>
        <v>37.191650853889954</v>
      </c>
      <c r="CH58">
        <v>3</v>
      </c>
      <c r="CI58">
        <v>5.931034482758621</v>
      </c>
      <c r="CJ58">
        <v>8.068965517241379</v>
      </c>
      <c r="CK58">
        <v>35.827586206896555</v>
      </c>
      <c r="CL58">
        <v>14.103448275862069</v>
      </c>
      <c r="CM58">
        <v>20.413793103448278</v>
      </c>
      <c r="CN58">
        <v>84.34482758620689</v>
      </c>
      <c r="CO58" s="21">
        <v>44830</v>
      </c>
      <c r="CP58">
        <f t="shared" si="34"/>
        <v>78</v>
      </c>
      <c r="CQ58">
        <f t="shared" si="35"/>
        <v>83</v>
      </c>
      <c r="CR58" s="32">
        <f t="shared" si="36"/>
        <v>3</v>
      </c>
      <c r="CS58">
        <v>351.9</v>
      </c>
      <c r="CT58">
        <f t="shared" si="37"/>
        <v>32.399999999999977</v>
      </c>
      <c r="CU58" s="28">
        <v>1.46</v>
      </c>
      <c r="CV58" s="31">
        <f t="shared" si="38"/>
        <v>4.1489059391872692E-3</v>
      </c>
      <c r="CW58" s="16">
        <v>0.44791666666666669</v>
      </c>
      <c r="CX58" s="28" t="s">
        <v>398</v>
      </c>
      <c r="CY58" s="28" t="s">
        <v>422</v>
      </c>
      <c r="CZ58">
        <v>0</v>
      </c>
      <c r="DA58">
        <v>0</v>
      </c>
      <c r="DB58">
        <v>2</v>
      </c>
      <c r="DC58">
        <v>1</v>
      </c>
      <c r="DD58">
        <v>0</v>
      </c>
      <c r="DG58">
        <f t="shared" si="39"/>
        <v>0.6</v>
      </c>
      <c r="DH58">
        <f t="shared" si="40"/>
        <v>3</v>
      </c>
      <c r="DI58">
        <v>3</v>
      </c>
      <c r="DJ58" t="s">
        <v>531</v>
      </c>
      <c r="DK58" t="s">
        <v>534</v>
      </c>
      <c r="DL58">
        <v>-8.5869999999999997</v>
      </c>
      <c r="DM58" t="s">
        <v>215</v>
      </c>
      <c r="DN58">
        <v>3</v>
      </c>
      <c r="DO58">
        <v>439</v>
      </c>
      <c r="DP58">
        <v>4.1666666666666664E-2</v>
      </c>
      <c r="DQ58" t="s">
        <v>261</v>
      </c>
      <c r="DR58" t="s">
        <v>265</v>
      </c>
      <c r="DS58" t="s">
        <v>382</v>
      </c>
      <c r="DT58" t="s">
        <v>322</v>
      </c>
      <c r="DU58" t="s">
        <v>535</v>
      </c>
      <c r="DV58">
        <v>3</v>
      </c>
      <c r="DW58" t="s">
        <v>531</v>
      </c>
      <c r="DX58" t="s">
        <v>534</v>
      </c>
      <c r="DY58">
        <v>-8.8780000000000001</v>
      </c>
      <c r="DZ58" t="s">
        <v>220</v>
      </c>
      <c r="EA58">
        <v>7</v>
      </c>
      <c r="EB58">
        <v>399.4</v>
      </c>
      <c r="EC58">
        <v>2.419120730251911E-2</v>
      </c>
      <c r="ED58" t="s">
        <v>382</v>
      </c>
      <c r="EE58" t="s">
        <v>322</v>
      </c>
      <c r="EF58" t="s">
        <v>313</v>
      </c>
      <c r="EG58" t="s">
        <v>265</v>
      </c>
      <c r="EH58" t="s">
        <v>300</v>
      </c>
      <c r="EI58">
        <v>4</v>
      </c>
      <c r="EJ58" t="s">
        <v>536</v>
      </c>
      <c r="EK58" t="s">
        <v>537</v>
      </c>
      <c r="EL58">
        <v>-8.6910000000000007</v>
      </c>
      <c r="EM58" t="s">
        <v>215</v>
      </c>
      <c r="EN58">
        <v>8</v>
      </c>
      <c r="EO58">
        <v>392.3</v>
      </c>
      <c r="EP58">
        <v>1.2500000000000001E-2</v>
      </c>
      <c r="EQ58" t="s">
        <v>373</v>
      </c>
      <c r="ER58" t="s">
        <v>265</v>
      </c>
      <c r="ES58" t="s">
        <v>363</v>
      </c>
      <c r="ET58" t="s">
        <v>279</v>
      </c>
      <c r="HI58" s="39"/>
      <c r="HJ58" s="39"/>
      <c r="HK58" s="39"/>
      <c r="HL58" s="39"/>
      <c r="HM58" s="39"/>
    </row>
    <row r="59" spans="1:221" x14ac:dyDescent="0.55000000000000004">
      <c r="A59" t="s">
        <v>509</v>
      </c>
      <c r="B59" t="s">
        <v>217</v>
      </c>
      <c r="D59" s="20" t="s">
        <v>204</v>
      </c>
      <c r="E59" t="s">
        <v>205</v>
      </c>
      <c r="F59" t="s">
        <v>206</v>
      </c>
      <c r="G59" t="s">
        <v>207</v>
      </c>
      <c r="H59" s="21">
        <v>44816</v>
      </c>
      <c r="I59">
        <v>64</v>
      </c>
      <c r="J59">
        <v>69</v>
      </c>
      <c r="K59" t="s">
        <v>297</v>
      </c>
      <c r="L59" t="s">
        <v>209</v>
      </c>
      <c r="M59" t="s">
        <v>210</v>
      </c>
      <c r="N59" t="s">
        <v>211</v>
      </c>
      <c r="O59" s="21">
        <v>44823</v>
      </c>
      <c r="P59">
        <f t="shared" si="31"/>
        <v>71</v>
      </c>
      <c r="Q59">
        <f t="shared" si="32"/>
        <v>76</v>
      </c>
      <c r="R59" s="2">
        <v>328.9</v>
      </c>
      <c r="S59" s="51"/>
      <c r="T59"/>
      <c r="U59"/>
      <c r="V59" s="51"/>
      <c r="W59">
        <v>330.8</v>
      </c>
      <c r="X59" s="51"/>
      <c r="Y59"/>
      <c r="Z59"/>
      <c r="AA59" s="51"/>
      <c r="AB59">
        <v>337.5</v>
      </c>
      <c r="AC59" s="51"/>
      <c r="AD59"/>
      <c r="AE59"/>
      <c r="AF59" s="51"/>
      <c r="AG59" s="1">
        <v>342</v>
      </c>
      <c r="AH59" s="51"/>
      <c r="AI59"/>
      <c r="AJ59"/>
      <c r="AK59" s="51"/>
      <c r="AL59" s="1">
        <v>350.1</v>
      </c>
      <c r="AM59" s="51"/>
      <c r="AN59"/>
      <c r="AO59"/>
      <c r="AP59" s="51"/>
      <c r="AR59" s="23"/>
      <c r="AS59" s="20"/>
      <c r="AT59" s="20"/>
      <c r="AU59" s="20"/>
      <c r="AY59" s="51"/>
      <c r="BB59" s="1" t="str">
        <f t="shared" si="33"/>
        <v/>
      </c>
      <c r="BE59" s="1">
        <v>3</v>
      </c>
      <c r="BF59" s="21">
        <v>44831</v>
      </c>
      <c r="BG59">
        <f t="shared" si="41"/>
        <v>79</v>
      </c>
      <c r="BH59">
        <f t="shared" si="42"/>
        <v>84</v>
      </c>
      <c r="BI59">
        <v>362.4</v>
      </c>
      <c r="BJ59">
        <v>43</v>
      </c>
      <c r="BK59">
        <v>300</v>
      </c>
      <c r="BL59" s="41">
        <v>0.4069444444444445</v>
      </c>
      <c r="BM59">
        <v>78.501000000000005</v>
      </c>
      <c r="BN59">
        <v>10.246</v>
      </c>
      <c r="BO59">
        <v>24.509</v>
      </c>
      <c r="BP59">
        <v>14</v>
      </c>
      <c r="BQ59">
        <v>8.4979999999999993</v>
      </c>
      <c r="BR59">
        <v>21.248000000000001</v>
      </c>
      <c r="BS59">
        <v>67</v>
      </c>
      <c r="BT59">
        <v>1.1716567164179106</v>
      </c>
      <c r="BU59">
        <v>5.851</v>
      </c>
      <c r="BV59" t="s">
        <v>490</v>
      </c>
      <c r="BW59">
        <v>346.1</v>
      </c>
      <c r="BX59">
        <f t="shared" si="44"/>
        <v>16.299999999999955</v>
      </c>
      <c r="BY59" s="1">
        <v>2</v>
      </c>
      <c r="BZ59">
        <v>37.003</v>
      </c>
      <c r="CA59">
        <v>38</v>
      </c>
      <c r="CB59">
        <v>0.97376315789473689</v>
      </c>
      <c r="CC59">
        <v>16.001000000000001</v>
      </c>
      <c r="CD59">
        <v>62.5</v>
      </c>
      <c r="CE59">
        <v>21.001999999999999</v>
      </c>
      <c r="CF59">
        <v>3.7377868774402443</v>
      </c>
      <c r="CG59">
        <f t="shared" si="43"/>
        <v>57.786197401083392</v>
      </c>
      <c r="CH59">
        <v>1</v>
      </c>
      <c r="CI59">
        <v>35.758620689655174</v>
      </c>
      <c r="CJ59">
        <v>12.689655172413794</v>
      </c>
      <c r="CK59">
        <v>20.758620689655171</v>
      </c>
      <c r="CL59">
        <v>3.1379310344827585</v>
      </c>
      <c r="CM59">
        <v>10.551724137931034</v>
      </c>
      <c r="CN59">
        <v>82.896551724137936</v>
      </c>
      <c r="CO59" s="21">
        <v>44831</v>
      </c>
      <c r="CP59">
        <f t="shared" si="34"/>
        <v>79</v>
      </c>
      <c r="CQ59">
        <f t="shared" si="35"/>
        <v>84</v>
      </c>
      <c r="CR59" s="32">
        <f t="shared" si="36"/>
        <v>4</v>
      </c>
      <c r="CS59">
        <v>355.5</v>
      </c>
      <c r="CT59">
        <f t="shared" si="37"/>
        <v>26.600000000000023</v>
      </c>
      <c r="CU59" s="28">
        <v>1.39</v>
      </c>
      <c r="CV59" s="31">
        <f t="shared" si="38"/>
        <v>3.9099859353023906E-3</v>
      </c>
      <c r="CW59" s="16">
        <v>0.41319444444444442</v>
      </c>
      <c r="CX59" s="28" t="s">
        <v>416</v>
      </c>
      <c r="CY59" s="28" t="s">
        <v>293</v>
      </c>
      <c r="CZ59">
        <v>0</v>
      </c>
      <c r="DA59">
        <v>0</v>
      </c>
      <c r="DB59">
        <v>1</v>
      </c>
      <c r="DC59">
        <v>0</v>
      </c>
      <c r="DG59">
        <f t="shared" si="39"/>
        <v>0.25</v>
      </c>
      <c r="DH59">
        <f t="shared" si="40"/>
        <v>1</v>
      </c>
      <c r="DI59">
        <v>3</v>
      </c>
      <c r="DJ59" t="s">
        <v>531</v>
      </c>
      <c r="DK59" t="s">
        <v>538</v>
      </c>
      <c r="DL59">
        <v>-8.0579999999999998</v>
      </c>
      <c r="DM59" t="s">
        <v>215</v>
      </c>
      <c r="DN59">
        <v>6</v>
      </c>
      <c r="DO59">
        <v>439.9</v>
      </c>
      <c r="DP59">
        <v>3.3333333333333333E-2</v>
      </c>
      <c r="DQ59" t="s">
        <v>382</v>
      </c>
      <c r="DR59" t="s">
        <v>322</v>
      </c>
      <c r="DS59" t="s">
        <v>456</v>
      </c>
      <c r="DT59" t="s">
        <v>265</v>
      </c>
      <c r="DU59" t="s">
        <v>300</v>
      </c>
      <c r="EH59" t="s">
        <v>300</v>
      </c>
      <c r="HI59" s="39"/>
      <c r="HJ59" s="39"/>
      <c r="HK59" s="39"/>
      <c r="HL59" s="39"/>
      <c r="HM59" s="39"/>
    </row>
    <row r="60" spans="1:221" x14ac:dyDescent="0.55000000000000004">
      <c r="A60" t="s">
        <v>520</v>
      </c>
      <c r="B60" t="s">
        <v>217</v>
      </c>
      <c r="D60" s="20" t="s">
        <v>204</v>
      </c>
      <c r="E60" t="s">
        <v>205</v>
      </c>
      <c r="F60" t="s">
        <v>206</v>
      </c>
      <c r="G60" t="s">
        <v>207</v>
      </c>
      <c r="H60" s="21">
        <v>44816</v>
      </c>
      <c r="I60">
        <v>64</v>
      </c>
      <c r="J60">
        <v>69</v>
      </c>
      <c r="K60" t="s">
        <v>297</v>
      </c>
      <c r="L60" t="s">
        <v>209</v>
      </c>
      <c r="M60" t="s">
        <v>210</v>
      </c>
      <c r="N60" t="s">
        <v>211</v>
      </c>
      <c r="O60" s="21">
        <v>44823</v>
      </c>
      <c r="P60">
        <f t="shared" si="31"/>
        <v>71</v>
      </c>
      <c r="Q60">
        <f t="shared" si="32"/>
        <v>76</v>
      </c>
      <c r="R60" s="2">
        <v>322.3</v>
      </c>
      <c r="S60" s="51"/>
      <c r="T60"/>
      <c r="U60"/>
      <c r="V60" s="51"/>
      <c r="W60">
        <v>323.10000000000002</v>
      </c>
      <c r="X60" s="51"/>
      <c r="Y60"/>
      <c r="Z60"/>
      <c r="AA60" s="51"/>
      <c r="AB60">
        <v>328.7</v>
      </c>
      <c r="AC60" s="51"/>
      <c r="AD60"/>
      <c r="AE60"/>
      <c r="AF60" s="51"/>
      <c r="AG60" s="1">
        <v>332.6</v>
      </c>
      <c r="AH60" s="51"/>
      <c r="AI60"/>
      <c r="AJ60"/>
      <c r="AK60" s="51"/>
      <c r="AL60" s="1">
        <v>344.6</v>
      </c>
      <c r="AM60" s="51"/>
      <c r="AN60"/>
      <c r="AO60"/>
      <c r="AP60" s="51"/>
      <c r="AR60" s="23"/>
      <c r="AS60" s="20"/>
      <c r="AT60" s="20"/>
      <c r="AU60" s="20"/>
      <c r="AY60" s="51"/>
      <c r="BB60" s="1" t="str">
        <f t="shared" si="33"/>
        <v/>
      </c>
      <c r="BE60" s="1">
        <v>3</v>
      </c>
      <c r="BF60" s="21">
        <v>44831</v>
      </c>
      <c r="BG60">
        <f t="shared" si="41"/>
        <v>79</v>
      </c>
      <c r="BH60">
        <f t="shared" si="42"/>
        <v>84</v>
      </c>
      <c r="BI60">
        <v>353.2</v>
      </c>
      <c r="BJ60">
        <v>45</v>
      </c>
      <c r="BK60">
        <v>300</v>
      </c>
      <c r="BL60" s="41">
        <v>0.41875000000000001</v>
      </c>
      <c r="BM60">
        <v>96.86099999999999</v>
      </c>
      <c r="BN60">
        <v>18.751999999999999</v>
      </c>
      <c r="BO60">
        <v>24.501999999999999</v>
      </c>
      <c r="BP60">
        <v>24.507000000000001</v>
      </c>
      <c r="BQ60">
        <v>3.7490000000000001</v>
      </c>
      <c r="BR60">
        <v>25.350999999999999</v>
      </c>
      <c r="BS60">
        <v>44</v>
      </c>
      <c r="BT60">
        <v>2.2013863636363635</v>
      </c>
      <c r="BU60">
        <v>18.100999999999999</v>
      </c>
      <c r="BV60" t="s">
        <v>501</v>
      </c>
      <c r="BW60">
        <v>337.5</v>
      </c>
      <c r="BX60">
        <f t="shared" si="44"/>
        <v>15.699999999999989</v>
      </c>
      <c r="BY60" s="1">
        <v>2</v>
      </c>
      <c r="BZ60">
        <v>59.503000000000007</v>
      </c>
      <c r="CA60">
        <v>54</v>
      </c>
      <c r="CB60">
        <v>1.1019074074074076</v>
      </c>
      <c r="CC60">
        <v>25.262</v>
      </c>
      <c r="CD60">
        <v>71.599000000000004</v>
      </c>
      <c r="CE60">
        <v>34.241</v>
      </c>
      <c r="CF60">
        <v>2.8288017289214684</v>
      </c>
      <c r="CG60">
        <f t="shared" si="43"/>
        <v>47.764336165733553</v>
      </c>
      <c r="CH60">
        <v>4</v>
      </c>
      <c r="CI60">
        <v>5.4482758620689653</v>
      </c>
      <c r="CJ60">
        <v>8.2068965517241388</v>
      </c>
      <c r="CK60">
        <v>32.586206896551722</v>
      </c>
      <c r="CL60">
        <v>8.3103448275862064</v>
      </c>
      <c r="CM60">
        <v>40.931034482758619</v>
      </c>
      <c r="CN60">
        <v>95.482758620689651</v>
      </c>
      <c r="CO60" s="21">
        <v>44831</v>
      </c>
      <c r="CP60">
        <f t="shared" si="34"/>
        <v>79</v>
      </c>
      <c r="CQ60">
        <f t="shared" si="35"/>
        <v>84</v>
      </c>
      <c r="CR60" s="32">
        <f t="shared" si="36"/>
        <v>4</v>
      </c>
      <c r="CS60">
        <v>348.8</v>
      </c>
      <c r="CT60">
        <f t="shared" si="37"/>
        <v>26.5</v>
      </c>
      <c r="CU60" s="28">
        <v>1.66</v>
      </c>
      <c r="CV60" s="31">
        <f t="shared" si="38"/>
        <v>4.7591743119266049E-3</v>
      </c>
      <c r="CW60" s="16">
        <v>0.42291666666666666</v>
      </c>
      <c r="CX60" s="28" t="s">
        <v>398</v>
      </c>
      <c r="CY60" s="28" t="s">
        <v>422</v>
      </c>
      <c r="CZ60">
        <v>2</v>
      </c>
      <c r="DA60">
        <v>0</v>
      </c>
      <c r="DB60">
        <v>0</v>
      </c>
      <c r="DC60">
        <v>0</v>
      </c>
      <c r="DD60">
        <v>0</v>
      </c>
      <c r="DG60">
        <f>AVERAGE(CZ60:DF60)</f>
        <v>0.4</v>
      </c>
      <c r="DH60">
        <f t="shared" si="40"/>
        <v>2</v>
      </c>
      <c r="DI60">
        <v>1</v>
      </c>
      <c r="DJ60" t="s">
        <v>223</v>
      </c>
      <c r="DK60" t="s">
        <v>539</v>
      </c>
      <c r="DL60">
        <v>-8.2650000000000006</v>
      </c>
      <c r="DM60" t="s">
        <v>215</v>
      </c>
      <c r="DN60">
        <v>2</v>
      </c>
      <c r="DO60">
        <v>495.2</v>
      </c>
      <c r="DP60">
        <v>9.9820323417847863E-3</v>
      </c>
      <c r="DQ60" t="s">
        <v>382</v>
      </c>
      <c r="DR60" t="s">
        <v>322</v>
      </c>
      <c r="DS60" t="s">
        <v>332</v>
      </c>
      <c r="DT60" t="s">
        <v>265</v>
      </c>
      <c r="DU60" t="s">
        <v>300</v>
      </c>
      <c r="DV60">
        <v>1</v>
      </c>
      <c r="DW60" t="s">
        <v>223</v>
      </c>
      <c r="DX60" t="s">
        <v>539</v>
      </c>
      <c r="DY60">
        <v>-8.3179999999999996</v>
      </c>
      <c r="DZ60" t="s">
        <v>215</v>
      </c>
      <c r="EA60">
        <v>3</v>
      </c>
      <c r="EB60">
        <v>497.6</v>
      </c>
      <c r="EC60">
        <v>9.0530508781459362E-3</v>
      </c>
      <c r="ED60" t="s">
        <v>382</v>
      </c>
      <c r="EE60" t="s">
        <v>322</v>
      </c>
      <c r="EF60" t="s">
        <v>278</v>
      </c>
      <c r="EG60" t="s">
        <v>265</v>
      </c>
      <c r="HI60" s="39"/>
      <c r="HJ60" s="39"/>
      <c r="HK60" s="39"/>
      <c r="HL60" s="39"/>
      <c r="HM60" s="39"/>
    </row>
    <row r="61" spans="1:221" x14ac:dyDescent="0.55000000000000004">
      <c r="A61" t="s">
        <v>540</v>
      </c>
      <c r="B61" t="s">
        <v>217</v>
      </c>
      <c r="D61" s="20" t="s">
        <v>204</v>
      </c>
      <c r="E61" t="s">
        <v>205</v>
      </c>
      <c r="F61" t="s">
        <v>206</v>
      </c>
      <c r="G61" t="s">
        <v>207</v>
      </c>
      <c r="H61" s="21">
        <v>44823</v>
      </c>
      <c r="I61">
        <v>64</v>
      </c>
      <c r="J61">
        <v>69</v>
      </c>
      <c r="K61" t="s">
        <v>297</v>
      </c>
      <c r="L61" t="s">
        <v>209</v>
      </c>
      <c r="M61" t="s">
        <v>210</v>
      </c>
      <c r="N61" t="s">
        <v>211</v>
      </c>
      <c r="O61" s="21">
        <v>44830</v>
      </c>
      <c r="P61">
        <f t="shared" si="31"/>
        <v>71</v>
      </c>
      <c r="Q61">
        <f t="shared" si="32"/>
        <v>76</v>
      </c>
      <c r="R61" s="2">
        <v>318.89999999999998</v>
      </c>
      <c r="S61" s="51"/>
      <c r="T61"/>
      <c r="U61"/>
      <c r="V61" s="51"/>
      <c r="W61">
        <v>320</v>
      </c>
      <c r="X61" s="51"/>
      <c r="Y61"/>
      <c r="Z61"/>
      <c r="AA61" s="51"/>
      <c r="AB61">
        <v>327.3</v>
      </c>
      <c r="AC61" s="51"/>
      <c r="AD61"/>
      <c r="AE61"/>
      <c r="AF61" s="51"/>
      <c r="AG61" s="1">
        <v>331.7</v>
      </c>
      <c r="AH61" s="51"/>
      <c r="AI61"/>
      <c r="AJ61"/>
      <c r="AK61" s="51"/>
      <c r="AL61" s="1">
        <v>343.5</v>
      </c>
      <c r="AM61" s="51"/>
      <c r="AN61"/>
      <c r="AO61"/>
      <c r="AP61" s="51"/>
      <c r="AR61" s="23"/>
      <c r="AS61" s="20"/>
      <c r="AT61" s="20"/>
      <c r="AU61" s="20"/>
      <c r="AY61" s="51"/>
      <c r="BB61" s="1" t="str">
        <f t="shared" si="33"/>
        <v/>
      </c>
      <c r="BE61" s="1">
        <v>3</v>
      </c>
      <c r="BF61" s="21">
        <v>44837</v>
      </c>
      <c r="BG61">
        <f t="shared" si="41"/>
        <v>78</v>
      </c>
      <c r="BH61">
        <f t="shared" si="42"/>
        <v>83</v>
      </c>
      <c r="BI61">
        <v>355.8</v>
      </c>
      <c r="BJ61">
        <v>53</v>
      </c>
      <c r="BK61">
        <v>300</v>
      </c>
      <c r="BL61" s="41">
        <v>0.42083333333333334</v>
      </c>
      <c r="BM61">
        <v>59.500999999999991</v>
      </c>
      <c r="BN61">
        <v>11.498000000000001</v>
      </c>
      <c r="BO61">
        <v>16.497</v>
      </c>
      <c r="BP61">
        <v>8.5059999999999985</v>
      </c>
      <c r="BQ61">
        <v>4.7490000000000006</v>
      </c>
      <c r="BR61">
        <v>18.251000000000001</v>
      </c>
      <c r="BS61">
        <v>51</v>
      </c>
      <c r="BT61">
        <v>1.1666862745098037</v>
      </c>
      <c r="BU61">
        <v>18.850999999999999</v>
      </c>
      <c r="BV61" t="s">
        <v>501</v>
      </c>
      <c r="BW61">
        <v>351.5</v>
      </c>
      <c r="BX61">
        <f t="shared" si="44"/>
        <v>4.3000000000000114</v>
      </c>
      <c r="BY61" s="1">
        <v>4</v>
      </c>
      <c r="BZ61">
        <v>47.518999999999984</v>
      </c>
      <c r="CA61">
        <v>53</v>
      </c>
      <c r="CB61">
        <v>0.89658490566037707</v>
      </c>
      <c r="CC61">
        <v>12</v>
      </c>
      <c r="CD61">
        <v>47.500999999999998</v>
      </c>
      <c r="CE61">
        <v>35.518999999999998</v>
      </c>
      <c r="CF61">
        <v>1.6751879275880515</v>
      </c>
      <c r="CG61">
        <f t="shared" si="43"/>
        <v>25.238897074300144</v>
      </c>
      <c r="CH61">
        <v>4</v>
      </c>
      <c r="CI61">
        <v>3.5862068965517242</v>
      </c>
      <c r="CJ61">
        <v>13.068965517241379</v>
      </c>
      <c r="CK61">
        <v>29.137931034482758</v>
      </c>
      <c r="CL61">
        <v>15.689655172413794</v>
      </c>
      <c r="CM61">
        <v>16.482758620689655</v>
      </c>
      <c r="CN61">
        <v>77.965517241379317</v>
      </c>
      <c r="CO61" s="21">
        <v>44837</v>
      </c>
      <c r="CP61">
        <f t="shared" si="34"/>
        <v>78</v>
      </c>
      <c r="CQ61">
        <f t="shared" si="35"/>
        <v>83</v>
      </c>
      <c r="CR61" s="32">
        <f t="shared" si="36"/>
        <v>3</v>
      </c>
      <c r="CS61">
        <v>349.6</v>
      </c>
      <c r="CT61">
        <f t="shared" si="37"/>
        <v>30.700000000000045</v>
      </c>
      <c r="CU61" s="28">
        <v>1.22</v>
      </c>
      <c r="CV61" s="31">
        <f t="shared" si="38"/>
        <v>3.4897025171624712E-3</v>
      </c>
      <c r="CW61" s="16">
        <v>0.42569444444444443</v>
      </c>
      <c r="CX61" s="28" t="s">
        <v>356</v>
      </c>
      <c r="CY61" s="28" t="s">
        <v>541</v>
      </c>
      <c r="CZ61">
        <v>0</v>
      </c>
      <c r="DA61">
        <v>2</v>
      </c>
      <c r="DB61">
        <v>1</v>
      </c>
      <c r="DC61">
        <v>0</v>
      </c>
      <c r="DG61">
        <f t="shared" si="39"/>
        <v>0.75</v>
      </c>
      <c r="DH61">
        <f t="shared" si="40"/>
        <v>3</v>
      </c>
      <c r="DI61">
        <v>2</v>
      </c>
      <c r="DJ61" t="s">
        <v>224</v>
      </c>
      <c r="DK61" t="s">
        <v>457</v>
      </c>
      <c r="DL61">
        <v>-8.5890000000000004</v>
      </c>
      <c r="DM61" t="s">
        <v>220</v>
      </c>
      <c r="DN61">
        <v>3</v>
      </c>
      <c r="DO61">
        <v>399.7</v>
      </c>
      <c r="DP61">
        <v>2.3333333333333334E-2</v>
      </c>
      <c r="DQ61" t="s">
        <v>521</v>
      </c>
      <c r="DR61" t="s">
        <v>322</v>
      </c>
      <c r="DS61" t="s">
        <v>477</v>
      </c>
      <c r="DT61" t="s">
        <v>265</v>
      </c>
      <c r="DU61" t="s">
        <v>300</v>
      </c>
      <c r="DV61">
        <v>2</v>
      </c>
      <c r="DW61" t="s">
        <v>224</v>
      </c>
      <c r="DX61" t="s">
        <v>457</v>
      </c>
      <c r="DY61">
        <v>-8.8800000000000008</v>
      </c>
      <c r="DZ61" t="s">
        <v>220</v>
      </c>
      <c r="EA61">
        <v>5</v>
      </c>
      <c r="EB61">
        <v>957.8</v>
      </c>
      <c r="EC61">
        <v>3.3333333333333335E-3</v>
      </c>
      <c r="ED61" t="s">
        <v>278</v>
      </c>
      <c r="EE61" t="s">
        <v>265</v>
      </c>
      <c r="EF61" t="s">
        <v>261</v>
      </c>
      <c r="EG61" t="s">
        <v>279</v>
      </c>
      <c r="EH61" t="s">
        <v>542</v>
      </c>
      <c r="EI61">
        <v>3</v>
      </c>
      <c r="EJ61" t="s">
        <v>233</v>
      </c>
      <c r="EK61" t="s">
        <v>412</v>
      </c>
      <c r="EL61">
        <v>-9.0739999999999998</v>
      </c>
      <c r="EM61" t="s">
        <v>220</v>
      </c>
      <c r="EN61">
        <v>10</v>
      </c>
      <c r="EO61">
        <v>424.9</v>
      </c>
      <c r="EP61">
        <v>1.0358078783547227E-2</v>
      </c>
      <c r="EQ61" t="s">
        <v>339</v>
      </c>
      <c r="ER61" t="s">
        <v>265</v>
      </c>
      <c r="ES61" t="s">
        <v>373</v>
      </c>
      <c r="ET61" t="s">
        <v>265</v>
      </c>
      <c r="EU61" t="s">
        <v>543</v>
      </c>
      <c r="HI61" s="39"/>
      <c r="HJ61" s="39"/>
      <c r="HK61" s="39"/>
      <c r="HL61" s="39"/>
      <c r="HM61" s="39"/>
    </row>
    <row r="62" spans="1:221" x14ac:dyDescent="0.55000000000000004">
      <c r="A62" s="39" t="s">
        <v>584</v>
      </c>
      <c r="B62" t="s">
        <v>217</v>
      </c>
      <c r="D62" s="20" t="s">
        <v>204</v>
      </c>
      <c r="E62" t="s">
        <v>205</v>
      </c>
      <c r="F62" t="s">
        <v>206</v>
      </c>
      <c r="G62" t="s">
        <v>207</v>
      </c>
      <c r="H62" s="21">
        <v>45173</v>
      </c>
      <c r="I62">
        <v>64</v>
      </c>
      <c r="J62">
        <v>69</v>
      </c>
      <c r="K62" t="s">
        <v>297</v>
      </c>
      <c r="L62" t="s">
        <v>209</v>
      </c>
      <c r="M62" t="s">
        <v>210</v>
      </c>
      <c r="N62" t="s">
        <v>211</v>
      </c>
      <c r="O62" s="21">
        <v>45180</v>
      </c>
      <c r="P62">
        <f t="shared" si="31"/>
        <v>71</v>
      </c>
      <c r="Q62">
        <f t="shared" si="32"/>
        <v>76</v>
      </c>
      <c r="R62" s="2">
        <v>303</v>
      </c>
      <c r="W62" s="1">
        <v>306.39999999999998</v>
      </c>
      <c r="AB62" s="1">
        <v>309.39999999999998</v>
      </c>
      <c r="AG62" s="1">
        <v>311</v>
      </c>
      <c r="AL62" s="1">
        <v>313.5</v>
      </c>
      <c r="BE62" s="1">
        <v>1</v>
      </c>
      <c r="BF62" s="21">
        <v>45186</v>
      </c>
      <c r="BG62">
        <f t="shared" si="41"/>
        <v>77</v>
      </c>
      <c r="BH62">
        <f t="shared" si="42"/>
        <v>82</v>
      </c>
      <c r="BI62">
        <v>324.3</v>
      </c>
      <c r="BJ62">
        <v>1</v>
      </c>
      <c r="BK62">
        <v>300</v>
      </c>
      <c r="BL62" s="25">
        <v>0.39930555555555558</v>
      </c>
      <c r="BM62">
        <v>88.287000000000006</v>
      </c>
      <c r="BN62">
        <v>25.371000000000002</v>
      </c>
      <c r="BO62">
        <v>27.107999999999997</v>
      </c>
      <c r="BP62">
        <v>17.739000000000001</v>
      </c>
      <c r="BQ62">
        <v>10.635</v>
      </c>
      <c r="BR62">
        <v>7.4340000000000011</v>
      </c>
      <c r="BS62">
        <v>70</v>
      </c>
      <c r="BT62">
        <v>1.2612429999999999</v>
      </c>
      <c r="BU62">
        <v>10.868</v>
      </c>
      <c r="BV62" t="s">
        <v>588</v>
      </c>
      <c r="BW62">
        <v>331.4</v>
      </c>
      <c r="BX62">
        <f t="shared" si="44"/>
        <v>-7.0999999999999659</v>
      </c>
      <c r="BY62" s="1">
        <v>1</v>
      </c>
      <c r="BZ62">
        <v>50.005000000000003</v>
      </c>
      <c r="CA62">
        <v>58</v>
      </c>
      <c r="CB62">
        <f>BZ62/CA62</f>
        <v>0.86215517241379314</v>
      </c>
      <c r="CC62">
        <v>20.832000000000001</v>
      </c>
      <c r="CD62">
        <v>67.454999999999998</v>
      </c>
      <c r="CE62">
        <v>29.172999999999998</v>
      </c>
      <c r="CF62">
        <f>(CC62+CD62)/CE62</f>
        <v>3.0263257121310807</v>
      </c>
      <c r="CG62">
        <f t="shared" si="43"/>
        <v>50.326919802485946</v>
      </c>
      <c r="CH62">
        <v>6</v>
      </c>
      <c r="CI62">
        <v>13.551724137931034</v>
      </c>
      <c r="CJ62">
        <v>11.206896551724139</v>
      </c>
      <c r="CK62">
        <v>22.551724137931036</v>
      </c>
      <c r="CL62">
        <v>3.9310344827586206</v>
      </c>
      <c r="CM62">
        <v>12.517241379310345</v>
      </c>
      <c r="CN62">
        <v>63.758620689655174</v>
      </c>
      <c r="CO62" s="21">
        <v>45186</v>
      </c>
      <c r="CP62">
        <f t="shared" si="34"/>
        <v>77</v>
      </c>
      <c r="CQ62">
        <f t="shared" si="35"/>
        <v>82</v>
      </c>
      <c r="CR62" s="32">
        <f t="shared" si="36"/>
        <v>2</v>
      </c>
      <c r="CS62">
        <v>324.3</v>
      </c>
      <c r="CT62">
        <f t="shared" si="37"/>
        <v>21.300000000000011</v>
      </c>
      <c r="CU62" s="28">
        <v>0.98</v>
      </c>
      <c r="CV62" s="31">
        <f t="shared" si="38"/>
        <v>3.0218933086648163E-3</v>
      </c>
      <c r="CW62" s="25">
        <v>0.40833333333333338</v>
      </c>
      <c r="CX62" s="28" t="s">
        <v>257</v>
      </c>
      <c r="CY62" s="28" t="s">
        <v>293</v>
      </c>
      <c r="CZ62">
        <v>2</v>
      </c>
      <c r="DA62">
        <v>2</v>
      </c>
      <c r="DB62">
        <v>1</v>
      </c>
      <c r="DC62">
        <v>4</v>
      </c>
      <c r="DG62">
        <f>AVERAGE(CZ62:DF62)</f>
        <v>2.25</v>
      </c>
      <c r="DH62">
        <f t="shared" si="40"/>
        <v>9</v>
      </c>
    </row>
    <row r="63" spans="1:221" x14ac:dyDescent="0.55000000000000004">
      <c r="A63" s="39" t="s">
        <v>585</v>
      </c>
      <c r="B63" t="s">
        <v>217</v>
      </c>
      <c r="D63" s="20" t="s">
        <v>204</v>
      </c>
      <c r="E63" t="s">
        <v>205</v>
      </c>
      <c r="F63" t="s">
        <v>206</v>
      </c>
      <c r="G63" t="s">
        <v>207</v>
      </c>
      <c r="H63" s="21">
        <v>45173</v>
      </c>
      <c r="I63">
        <v>64</v>
      </c>
      <c r="J63">
        <v>69</v>
      </c>
      <c r="K63" t="s">
        <v>297</v>
      </c>
      <c r="L63" t="s">
        <v>209</v>
      </c>
      <c r="M63" t="s">
        <v>210</v>
      </c>
      <c r="N63" t="s">
        <v>211</v>
      </c>
      <c r="O63" s="21">
        <v>45180</v>
      </c>
      <c r="P63">
        <f t="shared" si="31"/>
        <v>71</v>
      </c>
      <c r="Q63">
        <f t="shared" si="32"/>
        <v>76</v>
      </c>
      <c r="R63" s="2">
        <v>316.39999999999998</v>
      </c>
      <c r="W63" s="1">
        <v>318.89999999999998</v>
      </c>
      <c r="AB63" s="1">
        <v>322.2</v>
      </c>
      <c r="AG63" s="1">
        <v>323.89999999999998</v>
      </c>
      <c r="AL63" s="1">
        <v>328.1</v>
      </c>
      <c r="BE63" s="1">
        <v>1</v>
      </c>
      <c r="BF63" s="21">
        <v>45189</v>
      </c>
      <c r="BG63">
        <f t="shared" si="41"/>
        <v>80</v>
      </c>
      <c r="BH63">
        <f t="shared" si="42"/>
        <v>85</v>
      </c>
      <c r="BI63">
        <v>339.6</v>
      </c>
      <c r="BJ63">
        <v>3</v>
      </c>
      <c r="BK63">
        <v>300</v>
      </c>
      <c r="BL63" s="25">
        <v>0.42152777777777778</v>
      </c>
      <c r="BM63">
        <v>43.801000000000002</v>
      </c>
      <c r="BN63">
        <v>8.6</v>
      </c>
      <c r="BO63">
        <v>10.9</v>
      </c>
      <c r="BP63">
        <v>10.332000000000001</v>
      </c>
      <c r="BQ63">
        <v>3.2669999999999999</v>
      </c>
      <c r="BR63">
        <v>10.702000000000002</v>
      </c>
      <c r="BS63">
        <v>43</v>
      </c>
      <c r="BT63">
        <v>1.0186280000000001</v>
      </c>
      <c r="BU63">
        <v>6.6669999999999998</v>
      </c>
      <c r="BV63" t="s">
        <v>589</v>
      </c>
      <c r="BW63">
        <v>343.5</v>
      </c>
      <c r="BX63">
        <f t="shared" si="44"/>
        <v>-3.8999999999999773</v>
      </c>
      <c r="BY63" s="1">
        <v>2</v>
      </c>
      <c r="BZ63">
        <v>52.371000000000002</v>
      </c>
      <c r="CA63">
        <v>50</v>
      </c>
      <c r="CB63">
        <f>BZ63/CA63</f>
        <v>1.04742</v>
      </c>
      <c r="CC63">
        <v>15.503</v>
      </c>
      <c r="CD63">
        <v>28.297000000000001</v>
      </c>
      <c r="CE63">
        <v>36.866</v>
      </c>
      <c r="CF63">
        <f>(CC63+CD63)/CE63</f>
        <v>1.1880865838441925</v>
      </c>
      <c r="CG63">
        <f t="shared" si="43"/>
        <v>8.5970719129259834</v>
      </c>
      <c r="CH63">
        <v>1</v>
      </c>
      <c r="CI63">
        <v>13.310344827586206</v>
      </c>
      <c r="CJ63">
        <v>6.6551724137931032</v>
      </c>
      <c r="CK63">
        <v>21.482758620689655</v>
      </c>
      <c r="CL63">
        <v>9.1724137931034484</v>
      </c>
      <c r="CM63">
        <v>11.517241379310345</v>
      </c>
      <c r="CN63">
        <v>62.137931034482762</v>
      </c>
      <c r="CO63" s="21">
        <v>45189</v>
      </c>
      <c r="CP63">
        <f t="shared" si="34"/>
        <v>80</v>
      </c>
      <c r="CQ63">
        <f t="shared" si="35"/>
        <v>85</v>
      </c>
      <c r="CR63" s="32">
        <f t="shared" si="36"/>
        <v>5</v>
      </c>
      <c r="CS63">
        <v>339.6</v>
      </c>
      <c r="CT63">
        <f t="shared" si="37"/>
        <v>23.200000000000045</v>
      </c>
      <c r="CU63" s="28">
        <v>1.02</v>
      </c>
      <c r="CV63" s="31">
        <f t="shared" si="38"/>
        <v>3.0035335689045936E-3</v>
      </c>
      <c r="CW63" s="25">
        <v>0.43194444444444446</v>
      </c>
      <c r="CX63" s="28" t="s">
        <v>356</v>
      </c>
      <c r="CY63" s="28" t="s">
        <v>399</v>
      </c>
      <c r="CZ63">
        <v>2</v>
      </c>
      <c r="DA63">
        <v>2</v>
      </c>
      <c r="DB63">
        <v>2</v>
      </c>
      <c r="DG63">
        <f t="shared" si="39"/>
        <v>2</v>
      </c>
      <c r="DH63">
        <f t="shared" si="40"/>
        <v>6</v>
      </c>
    </row>
    <row r="64" spans="1:221" x14ac:dyDescent="0.55000000000000004">
      <c r="A64" s="39" t="s">
        <v>586</v>
      </c>
      <c r="B64" t="s">
        <v>217</v>
      </c>
      <c r="D64" s="20" t="s">
        <v>204</v>
      </c>
      <c r="E64" t="s">
        <v>205</v>
      </c>
      <c r="F64" t="s">
        <v>206</v>
      </c>
      <c r="G64" t="s">
        <v>207</v>
      </c>
      <c r="H64" s="21">
        <v>45173</v>
      </c>
      <c r="I64">
        <v>64</v>
      </c>
      <c r="J64">
        <v>69</v>
      </c>
      <c r="K64" t="s">
        <v>297</v>
      </c>
      <c r="L64" t="s">
        <v>209</v>
      </c>
      <c r="M64" t="s">
        <v>210</v>
      </c>
      <c r="N64" t="s">
        <v>211</v>
      </c>
      <c r="O64" s="21">
        <v>45180</v>
      </c>
      <c r="P64">
        <f t="shared" si="31"/>
        <v>71</v>
      </c>
      <c r="Q64">
        <f t="shared" si="32"/>
        <v>76</v>
      </c>
      <c r="R64" s="2">
        <v>307.2</v>
      </c>
      <c r="W64" s="1">
        <v>307.8</v>
      </c>
      <c r="AB64" s="1">
        <v>314.39999999999998</v>
      </c>
      <c r="AG64" s="1">
        <v>316</v>
      </c>
      <c r="AL64" s="1">
        <v>316.5</v>
      </c>
      <c r="BE64" s="1">
        <v>1</v>
      </c>
      <c r="BF64" s="21">
        <v>45189</v>
      </c>
      <c r="BG64">
        <f t="shared" si="41"/>
        <v>80</v>
      </c>
      <c r="BH64">
        <f t="shared" si="42"/>
        <v>85</v>
      </c>
      <c r="BI64">
        <v>325.10000000000002</v>
      </c>
      <c r="BJ64">
        <v>9</v>
      </c>
      <c r="BK64">
        <v>300</v>
      </c>
      <c r="BL64" s="25">
        <v>0.4368055555555555</v>
      </c>
      <c r="BM64">
        <v>55.511000000000003</v>
      </c>
      <c r="BN64">
        <v>10.273</v>
      </c>
      <c r="BO64">
        <v>2.6430000000000002</v>
      </c>
      <c r="BP64">
        <v>18.134999999999998</v>
      </c>
      <c r="BQ64">
        <v>1.506</v>
      </c>
      <c r="BR64">
        <v>22.954000000000001</v>
      </c>
      <c r="BS64">
        <v>30</v>
      </c>
      <c r="BT64">
        <v>1.8503670000000001</v>
      </c>
      <c r="BU64">
        <v>5.32</v>
      </c>
      <c r="BV64" t="s">
        <v>587</v>
      </c>
      <c r="BW64">
        <v>349.2</v>
      </c>
      <c r="BX64">
        <f t="shared" si="44"/>
        <v>-24.099999999999966</v>
      </c>
      <c r="BY64" s="1">
        <v>3</v>
      </c>
      <c r="BZ64">
        <v>61.567999999999998</v>
      </c>
      <c r="CA64">
        <v>56</v>
      </c>
      <c r="CB64">
        <f>BZ64/CA64</f>
        <v>1.0994285714285714</v>
      </c>
      <c r="CC64">
        <v>21.013000000000002</v>
      </c>
      <c r="CD64">
        <v>34.497999999999998</v>
      </c>
      <c r="CE64">
        <v>40.554000000000002</v>
      </c>
      <c r="CF64">
        <f>(CC64+CD64)/CE64</f>
        <v>1.368816886127139</v>
      </c>
      <c r="CG64">
        <f t="shared" si="43"/>
        <v>15.569666371727479</v>
      </c>
      <c r="CH64">
        <v>0</v>
      </c>
      <c r="CI64">
        <v>2.103448275862069</v>
      </c>
      <c r="CJ64">
        <v>2.1724137931034484</v>
      </c>
      <c r="CK64">
        <v>1.7586206896551724</v>
      </c>
      <c r="CL64">
        <v>0.44827586206896552</v>
      </c>
      <c r="CM64">
        <v>1.3793103448275863</v>
      </c>
      <c r="CN64">
        <v>7.862068965517242</v>
      </c>
      <c r="CO64" s="21">
        <v>45189</v>
      </c>
      <c r="CP64">
        <f t="shared" si="34"/>
        <v>80</v>
      </c>
      <c r="CQ64">
        <f t="shared" si="35"/>
        <v>85</v>
      </c>
      <c r="CR64" s="32">
        <f t="shared" si="36"/>
        <v>5</v>
      </c>
      <c r="CS64">
        <v>325.10000000000002</v>
      </c>
      <c r="CT64">
        <f t="shared" si="37"/>
        <v>17.900000000000034</v>
      </c>
      <c r="CU64" s="28">
        <v>0.98</v>
      </c>
      <c r="CV64" s="31">
        <f t="shared" si="38"/>
        <v>3.0144570901261148E-3</v>
      </c>
      <c r="CW64" s="25">
        <v>0.44375000000000003</v>
      </c>
      <c r="CX64" s="28" t="s">
        <v>257</v>
      </c>
      <c r="CY64" s="28" t="s">
        <v>293</v>
      </c>
      <c r="CZ64">
        <v>3</v>
      </c>
      <c r="DA64">
        <v>1</v>
      </c>
      <c r="DB64">
        <v>1</v>
      </c>
      <c r="DC64">
        <v>3</v>
      </c>
      <c r="DG64">
        <f t="shared" si="39"/>
        <v>2</v>
      </c>
      <c r="DH64">
        <f t="shared" si="40"/>
        <v>8</v>
      </c>
    </row>
    <row r="65" spans="4:4" x14ac:dyDescent="0.55000000000000004">
      <c r="D65" s="20"/>
    </row>
  </sheetData>
  <autoFilter ref="A1:HM64" xr:uid="{00000000-0009-0000-0000-000000000000}">
    <sortState xmlns:xlrd2="http://schemas.microsoft.com/office/spreadsheetml/2017/richdata2" ref="A2:HM64">
      <sortCondition ref="C1:C64"/>
    </sortState>
  </autoFilter>
  <phoneticPr fontId="8" type="noConversion"/>
  <pageMargins left="0.7" right="0.7" top="0.75" bottom="0.75" header="0.3" footer="0.3"/>
  <pageSetup orientation="portrait"/>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 Other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Alexandra Ritger</dc:creator>
  <cp:lastModifiedBy>Alexandra Ritger</cp:lastModifiedBy>
  <dcterms:created xsi:type="dcterms:W3CDTF">2022-12-29T20:42:47Z</dcterms:created>
  <dcterms:modified xsi:type="dcterms:W3CDTF">2024-11-15T19:27:52Z</dcterms:modified>
</cp:coreProperties>
</file>